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F6C2" lockStructure="1"/>
  <bookViews>
    <workbookView xWindow="-15" yWindow="-15" windowWidth="15405" windowHeight="7485" tabRatio="959" firstSheet="3" activeTab="3"/>
  </bookViews>
  <sheets>
    <sheet name="dcm" sheetId="100" state="hidden" r:id="rId1"/>
    <sheet name="DSM" sheetId="1" state="hidden" r:id="rId2"/>
    <sheet name="REVISE PL PAYMENT ORDER DDO" sheetId="94" state="hidden" r:id="rId3"/>
    <sheet name="HOW TO USE" sheetId="2" r:id="rId4"/>
    <sheet name="INDEX and ALL BUTTONS" sheetId="66" r:id="rId5"/>
    <sheet name="MASTER" sheetId="3" r:id="rId6"/>
    <sheet name="MASTER BLANK" sheetId="86" r:id="rId7"/>
    <sheet name="CHECK LIST FOR PENSION KULAK " sheetId="85" r:id="rId8"/>
    <sheet name="ANNEXURE A" sheetId="101" r:id="rId9"/>
    <sheet name="LAKHAKARMI PARMAN PATRE" sheetId="105" r:id="rId10"/>
    <sheet name="LAST PAYMENT CERTIFICATE FORM31" sheetId="103" r:id="rId11"/>
    <sheet name="NO DUES FOR LONG TERM ADVANCES" sheetId="104" r:id="rId12"/>
    <sheet name="IF OCCUPED GOVT.ACCOMONDATION27" sheetId="102" r:id="rId13"/>
    <sheet name="1" sheetId="6" r:id="rId14"/>
    <sheet name="2" sheetId="7" r:id="rId15"/>
    <sheet name="3" sheetId="9" r:id="rId16"/>
    <sheet name="4" sheetId="8" r:id="rId17"/>
    <sheet name="5" sheetId="10" r:id="rId18"/>
    <sheet name="6" sheetId="88" r:id="rId19"/>
    <sheet name="7" sheetId="59" r:id="rId20"/>
    <sheet name="8" sheetId="61" r:id="rId21"/>
    <sheet name="9" sheetId="60" r:id="rId22"/>
    <sheet name="10" sheetId="11" r:id="rId23"/>
    <sheet name="11" sheetId="12" r:id="rId24"/>
    <sheet name="12 (3)" sheetId="13" r:id="rId25"/>
    <sheet name="13" sheetId="14" r:id="rId26"/>
    <sheet name="14" sheetId="15" r:id="rId27"/>
    <sheet name="15" sheetId="16" r:id="rId28"/>
    <sheet name="16" sheetId="17" r:id="rId29"/>
    <sheet name="17" sheetId="18" r:id="rId30"/>
    <sheet name="18" sheetId="63" r:id="rId31"/>
    <sheet name="19" sheetId="19" r:id="rId32"/>
    <sheet name="20" sheetId="20" r:id="rId33"/>
    <sheet name="21" sheetId="21" r:id="rId34"/>
    <sheet name="22" sheetId="81" r:id="rId35"/>
    <sheet name="23 (2)" sheetId="22" r:id="rId36"/>
    <sheet name="24 (2)" sheetId="23" r:id="rId37"/>
    <sheet name="25" sheetId="24" r:id="rId38"/>
    <sheet name="26" sheetId="25" r:id="rId39"/>
    <sheet name="27" sheetId="26" r:id="rId40"/>
    <sheet name="28" sheetId="27" r:id="rId41"/>
    <sheet name="29" sheetId="28" r:id="rId42"/>
    <sheet name="30" sheetId="29" r:id="rId43"/>
    <sheet name="31" sheetId="30" r:id="rId44"/>
    <sheet name="32" sheetId="31" r:id="rId45"/>
    <sheet name="DDO FORWARDING" sheetId="5" r:id="rId46"/>
    <sheet name="DDO FORWARDING AFTER OBJECTION" sheetId="80" r:id="rId47"/>
    <sheet name="SB CHECK RULE" sheetId="36" r:id="rId48"/>
    <sheet name="GA 126" sheetId="56" r:id="rId49"/>
    <sheet name="NO DUES" sheetId="55" r:id="rId50"/>
    <sheet name="FROM 6" sheetId="50" r:id="rId51"/>
    <sheet name="SI FORWARDING" sheetId="38" r:id="rId52"/>
    <sheet name="SI MATURITY CLAIM FORM" sheetId="82" r:id="rId53"/>
    <sheet name="SI RECOVERY EFFECTED FORM PART" sheetId="83" r:id="rId54"/>
    <sheet name="SI CLAIM ANNEXURE K" sheetId="84" r:id="rId55"/>
    <sheet name="GPF FORWARDING" sheetId="37" r:id="rId56"/>
    <sheet name=" GPF AFFIDAVIT" sheetId="44" r:id="rId57"/>
    <sheet name="CUTTING PAGE IN SB " sheetId="49" r:id="rId58"/>
    <sheet name="PL FORM" sheetId="51" r:id="rId59"/>
    <sheet name="PL SENCTION ORDER" sheetId="43" r:id="rId60"/>
    <sheet name="LEAVE ACCOUNT GA 46" sheetId="65" r:id="rId61"/>
    <sheet name="SURRENDER PL FORM" sheetId="106" r:id="rId62"/>
    <sheet name="SURRENDER PL SENCTION ORDER" sheetId="107" r:id="rId63"/>
    <sheet name="LPC" sheetId="57" r:id="rId64"/>
    <sheet name="MEDICAL DIARY APPLICATION" sheetId="67" r:id="rId65"/>
    <sheet name="TREASURY AFFIDAVIT" sheetId="64" r:id="rId66"/>
    <sheet name="VOLUNTARY  RETIRDMENT APPLICAT" sheetId="70" r:id="rId67"/>
    <sheet name="CSS AAO PAY CHART" sheetId="53" r:id="rId68"/>
    <sheet name="NPS FORWARDING" sheetId="71" r:id="rId69"/>
    <sheet name="NPS Underteking" sheetId="72" r:id="rId70"/>
    <sheet name="NPS Parishishtha-6" sheetId="73" r:id="rId71"/>
    <sheet name="NPS Prapatra K" sheetId="74" r:id="rId72"/>
    <sheet name="NPS Prapatra KK" sheetId="75" r:id="rId73"/>
    <sheet name="SIPF Department NOC" sheetId="76" r:id="rId74"/>
    <sheet name="JIVIT PRAMAN PRAPTRA FOR BANK " sheetId="78" r:id="rId75"/>
    <sheet name="JIVIN PRAMAN PRAPTRA FOR BANK" sheetId="108" r:id="rId76"/>
    <sheet name="DDO FORWARDING PL GARUJUTY" sheetId="92" r:id="rId77"/>
    <sheet name="REVISE PL PAYMENT" sheetId="89" r:id="rId78"/>
    <sheet name="REVISE PL PAYMENT ORDER ACP" sheetId="97" r:id="rId79"/>
    <sheet name="REVISE PL PAYMENT ORDER DA" sheetId="98" r:id="rId80"/>
    <sheet name="JIVIN PRAMAN PRAPTRA FOR BLANK" sheetId="109" r:id="rId81"/>
  </sheets>
  <externalReferences>
    <externalReference r:id="rId82"/>
    <externalReference r:id="rId83"/>
  </externalReferences>
  <definedNames>
    <definedName name="_xlnm.Print_Area" localSheetId="56">' GPF AFFIDAVIT'!$A$1:$H$53</definedName>
    <definedName name="_xlnm.Print_Area" localSheetId="13">'1'!$A$1:$F$34</definedName>
    <definedName name="_xlnm.Print_Area" localSheetId="22">'10'!$A$1:$H$52</definedName>
    <definedName name="_xlnm.Print_Area" localSheetId="23">'11'!$A$1:$I$45</definedName>
    <definedName name="_xlnm.Print_Area" localSheetId="24">'12 (3)'!$A$1:$H$46</definedName>
    <definedName name="_xlnm.Print_Area" localSheetId="25">'13'!$A$1:$K$50</definedName>
    <definedName name="_xlnm.Print_Area" localSheetId="26">'14'!$A$1:$H$39</definedName>
    <definedName name="_xlnm.Print_Area" localSheetId="27">'15'!$A$1:$J$48</definedName>
    <definedName name="_xlnm.Print_Area" localSheetId="28">'16'!$A$1:$I$41</definedName>
    <definedName name="_xlnm.Print_Area" localSheetId="29">'17'!$A$1:$N$43</definedName>
    <definedName name="_xlnm.Print_Area" localSheetId="30">'18'!$A$1:$K$45</definedName>
    <definedName name="_xlnm.Print_Area" localSheetId="31">'19'!$A$1:$J$44</definedName>
    <definedName name="_xlnm.Print_Area" localSheetId="14">'2'!$A$1:$I$51</definedName>
    <definedName name="_xlnm.Print_Area" localSheetId="32">'20'!$A$1:$H$44</definedName>
    <definedName name="_xlnm.Print_Area" localSheetId="33">'21'!$A$1:$H$43</definedName>
    <definedName name="_xlnm.Print_Area" localSheetId="34">'22'!$A$1:$M$38</definedName>
    <definedName name="_xlnm.Print_Area" localSheetId="35">'23 (2)'!$A$1:$G$47</definedName>
    <definedName name="_xlnm.Print_Area" localSheetId="36">'24 (2)'!$A$1:$J$45</definedName>
    <definedName name="_xlnm.Print_Area" localSheetId="37">'25'!$A$1:$J$43</definedName>
    <definedName name="_xlnm.Print_Area" localSheetId="38">'26'!$A$1:$I$45</definedName>
    <definedName name="_xlnm.Print_Area" localSheetId="39">'27'!$A$1:$I$44</definedName>
    <definedName name="_xlnm.Print_Area" localSheetId="40">'28'!$A$1:$H$42</definedName>
    <definedName name="_xlnm.Print_Area" localSheetId="41">'29'!$A$1:$G$37</definedName>
    <definedName name="_xlnm.Print_Area" localSheetId="15">'3'!$A$1:$F$35</definedName>
    <definedName name="_xlnm.Print_Area" localSheetId="42">'30'!$A$1:$G$32</definedName>
    <definedName name="_xlnm.Print_Area" localSheetId="43">'31'!$A$1:$H$50</definedName>
    <definedName name="_xlnm.Print_Area" localSheetId="44">'32'!$A$1:$H$51</definedName>
    <definedName name="_xlnm.Print_Area" localSheetId="16">'4'!$A$1:$J$48</definedName>
    <definedName name="_xlnm.Print_Area" localSheetId="17">'5'!$A$1:$I$34</definedName>
    <definedName name="_xlnm.Print_Area" localSheetId="18">'6'!$A$1:$J$21</definedName>
    <definedName name="_xlnm.Print_Area" localSheetId="19">'7'!$A$1:$K$45</definedName>
    <definedName name="_xlnm.Print_Area" localSheetId="20">'8'!$A$1:$L$50</definedName>
    <definedName name="_xlnm.Print_Area" localSheetId="21">'9'!$A$1:$K$48</definedName>
    <definedName name="_xlnm.Print_Area" localSheetId="8">'ANNEXURE A'!$A$1:$I$36</definedName>
    <definedName name="_xlnm.Print_Area" localSheetId="7">'CHECK LIST FOR PENSION KULAK '!$A$1:$K$38</definedName>
    <definedName name="_xlnm.Print_Area" localSheetId="57">'CUTTING PAGE IN SB '!$A$1:$H$53</definedName>
    <definedName name="_xlnm.Print_Area" localSheetId="45">'DDO FORWARDING'!$A$1:$H$44</definedName>
    <definedName name="_xlnm.Print_Area" localSheetId="46">'DDO FORWARDING AFTER OBJECTION'!$A$1:$I$38</definedName>
    <definedName name="_xlnm.Print_Area" localSheetId="76">'DDO FORWARDING PL GARUJUTY'!$A$1:$I$45</definedName>
    <definedName name="_xlnm.Print_Area" localSheetId="50">'FROM 6'!$A$1:$H$49</definedName>
    <definedName name="_xlnm.Print_Area" localSheetId="48">'GA 126'!$A$1:$F$32</definedName>
    <definedName name="_xlnm.Print_Area" localSheetId="55">'GPF FORWARDING'!$A$1:$E$45</definedName>
    <definedName name="_xlnm.Print_Area" localSheetId="3">'HOW TO USE'!$A$1:$O$70</definedName>
    <definedName name="_xlnm.Print_Area" localSheetId="12">'IF OCCUPED GOVT.ACCOMONDATION27'!$A$1:$J$43</definedName>
    <definedName name="_xlnm.Print_Area" localSheetId="4">'INDEX and ALL BUTTONS'!$A$1:$D$75</definedName>
    <definedName name="_xlnm.Print_Area" localSheetId="75">'JIVIN PRAMAN PRAPTRA FOR BANK'!$A$1:$L$53</definedName>
    <definedName name="_xlnm.Print_Area" localSheetId="80">'JIVIN PRAMAN PRAPTRA FOR BLANK'!$A$1:$L$54</definedName>
    <definedName name="_xlnm.Print_Area" localSheetId="74">'JIVIT PRAMAN PRAPTRA FOR BANK '!$A$1:$L$41</definedName>
    <definedName name="_xlnm.Print_Area" localSheetId="9">'LAKHAKARMI PARMAN PATRE'!$A$1:$L$34</definedName>
    <definedName name="_xlnm.Print_Area" localSheetId="10">'LAST PAYMENT CERTIFICATE FORM31'!$A$1:$H$49</definedName>
    <definedName name="_xlnm.Print_Area" localSheetId="60">'LEAVE ACCOUNT GA 46'!$A$1:$AB$20</definedName>
    <definedName name="_xlnm.Print_Area" localSheetId="63">LPC!$A$1:$M$111</definedName>
    <definedName name="_xlnm.Print_Area" localSheetId="5">MASTER!$A$1:$I$108</definedName>
    <definedName name="_xlnm.Print_Area" localSheetId="6">'MASTER BLANK'!$A$1:$H$109</definedName>
    <definedName name="_xlnm.Print_Area" localSheetId="64">'MEDICAL DIARY APPLICATION'!$A$1:$I$35</definedName>
    <definedName name="_xlnm.Print_Area" localSheetId="49">'NO DUES'!$A$1:$F$58</definedName>
    <definedName name="_xlnm.Print_Area" localSheetId="11">'NO DUES FOR LONG TERM ADVANCES'!$A$1:$G$47</definedName>
    <definedName name="_xlnm.Print_Area" localSheetId="68">'NPS FORWARDING'!$A$1:$F$41</definedName>
    <definedName name="_xlnm.Print_Area" localSheetId="70">'NPS Parishishtha-6'!$A$1:$I$52</definedName>
    <definedName name="_xlnm.Print_Area" localSheetId="71">'NPS Prapatra K'!$A$1:$M$43</definedName>
    <definedName name="_xlnm.Print_Area" localSheetId="72">'NPS Prapatra KK'!$A$1:$K$156</definedName>
    <definedName name="_xlnm.Print_Area" localSheetId="69">'NPS Underteking'!$A$1:$G$38</definedName>
    <definedName name="_xlnm.Print_Area" localSheetId="58">'PL FORM'!$A$1:$H$38</definedName>
    <definedName name="_xlnm.Print_Area" localSheetId="59">'PL SENCTION ORDER'!$A$1:$H$36</definedName>
    <definedName name="_xlnm.Print_Area" localSheetId="77">'REVISE PL PAYMENT'!$A$1:$K$25</definedName>
    <definedName name="_xlnm.Print_Area" localSheetId="78">'REVISE PL PAYMENT ORDER ACP'!$A$1:$N$23</definedName>
    <definedName name="_xlnm.Print_Area" localSheetId="79">'REVISE PL PAYMENT ORDER DA'!$A$1:$N$27</definedName>
    <definedName name="_xlnm.Print_Area" localSheetId="47">'SB CHECK RULE'!$A$1:$B$23</definedName>
    <definedName name="_xlnm.Print_Area" localSheetId="54">'SI CLAIM ANNEXURE K'!$A$1:$I$36</definedName>
    <definedName name="_xlnm.Print_Area" localSheetId="51">'SI FORWARDING'!$A$1:$I$43</definedName>
    <definedName name="_xlnm.Print_Area" localSheetId="52">'SI MATURITY CLAIM FORM'!$A$1:$H$38</definedName>
    <definedName name="_xlnm.Print_Area" localSheetId="53">'SI RECOVERY EFFECTED FORM PART'!$A$1:$K$48</definedName>
    <definedName name="_xlnm.Print_Area" localSheetId="73">'SIPF Department NOC'!$A$1:$E$37</definedName>
    <definedName name="_xlnm.Print_Area" localSheetId="61">'SURRENDER PL FORM'!$A$1:$H$37</definedName>
    <definedName name="_xlnm.Print_Area" localSheetId="62">'SURRENDER PL SENCTION ORDER'!$A$1:$G$35</definedName>
    <definedName name="_xlnm.Print_Area" localSheetId="65">'TREASURY AFFIDAVIT'!$A$1:$J$50</definedName>
    <definedName name="_xlnm.Print_Area" localSheetId="66">'VOLUNTARY  RETIRDMENT APPLICAT'!$A$1:$H$73</definedName>
  </definedNames>
  <calcPr calcId="144525"/>
</workbook>
</file>

<file path=xl/calcChain.xml><?xml version="1.0" encoding="utf-8"?>
<calcChain xmlns="http://schemas.openxmlformats.org/spreadsheetml/2006/main">
  <c r="O15" i="108" l="1"/>
  <c r="D15" i="108" s="1"/>
  <c r="I40" i="78"/>
  <c r="I39" i="78"/>
  <c r="A3" i="43"/>
  <c r="D5" i="37"/>
  <c r="B18" i="38"/>
  <c r="J37" i="50"/>
  <c r="H5" i="55"/>
  <c r="B8" i="55" l="1"/>
  <c r="G10" i="27"/>
  <c r="G11" i="27"/>
  <c r="G12" i="27"/>
  <c r="G13" i="27"/>
  <c r="G14" i="27"/>
  <c r="G15" i="27"/>
  <c r="G16" i="27"/>
  <c r="G9" i="27"/>
  <c r="I21" i="108" l="1"/>
  <c r="C21" i="108"/>
  <c r="B13" i="108"/>
  <c r="O13" i="108"/>
  <c r="C22" i="108"/>
  <c r="F12" i="108"/>
  <c r="G11" i="108"/>
  <c r="C11" i="107"/>
  <c r="E22" i="107" s="1"/>
  <c r="E23" i="107" s="1"/>
  <c r="B11" i="107"/>
  <c r="C22" i="107" s="1"/>
  <c r="C23" i="107" s="1"/>
  <c r="D11" i="107"/>
  <c r="F8" i="106"/>
  <c r="D30" i="106" s="1"/>
  <c r="E28" i="107"/>
  <c r="E27" i="107"/>
  <c r="E26" i="107"/>
  <c r="E20" i="107"/>
  <c r="F18" i="107"/>
  <c r="B18" i="107"/>
  <c r="E16" i="107"/>
  <c r="E15" i="107"/>
  <c r="E14" i="107"/>
  <c r="G22" i="107"/>
  <c r="G23" i="107" s="1"/>
  <c r="A2" i="107"/>
  <c r="H8" i="106"/>
  <c r="D5" i="107" s="1"/>
  <c r="G8" i="106"/>
  <c r="H30" i="106" s="1"/>
  <c r="E11" i="107" l="1"/>
  <c r="F11" i="107"/>
  <c r="A5" i="107"/>
  <c r="F35" i="106" l="1"/>
  <c r="G5" i="106"/>
  <c r="F5" i="106"/>
  <c r="F4" i="106"/>
  <c r="F25" i="106" s="1"/>
  <c r="F3" i="106"/>
  <c r="D6" i="37"/>
  <c r="C26" i="103"/>
  <c r="K8" i="105"/>
  <c r="D8" i="105"/>
  <c r="E6" i="105"/>
  <c r="I29" i="105" s="1"/>
  <c r="H18" i="105"/>
  <c r="E19" i="105"/>
  <c r="E18" i="105"/>
  <c r="D15" i="105"/>
  <c r="I14" i="105"/>
  <c r="D14" i="105"/>
  <c r="H13" i="105"/>
  <c r="B13" i="105"/>
  <c r="H20" i="105" s="1"/>
  <c r="D28" i="104"/>
  <c r="D27" i="104"/>
  <c r="F24" i="104"/>
  <c r="F23" i="104"/>
  <c r="F15" i="104"/>
  <c r="C15" i="104"/>
  <c r="C11" i="104"/>
  <c r="C10" i="104"/>
  <c r="C9" i="104"/>
  <c r="D36" i="22"/>
  <c r="G23" i="103"/>
  <c r="E23" i="103"/>
  <c r="F21" i="103"/>
  <c r="B21" i="103"/>
  <c r="F20" i="103"/>
  <c r="B20" i="103"/>
  <c r="C19" i="103"/>
  <c r="F16" i="103"/>
  <c r="N14" i="103"/>
  <c r="F19" i="103" s="1"/>
  <c r="F14" i="103"/>
  <c r="E13" i="103"/>
  <c r="F12" i="103"/>
  <c r="G10" i="103"/>
  <c r="E10" i="103"/>
  <c r="B10" i="103"/>
  <c r="C9" i="103"/>
  <c r="C8" i="103"/>
  <c r="F28" i="21"/>
  <c r="F33" i="102"/>
  <c r="F32" i="102"/>
  <c r="D32" i="102"/>
  <c r="F31" i="102"/>
  <c r="F18" i="102"/>
  <c r="C18" i="102"/>
  <c r="C11" i="102"/>
  <c r="C10" i="102"/>
  <c r="C9" i="102"/>
  <c r="G6" i="102"/>
  <c r="E34" i="101"/>
  <c r="G11" i="101"/>
  <c r="D10" i="101"/>
  <c r="D9" i="101"/>
  <c r="D29" i="101"/>
  <c r="D7" i="101"/>
  <c r="D8" i="101"/>
  <c r="D6" i="101"/>
  <c r="D11" i="101"/>
  <c r="W27" i="3"/>
  <c r="F68" i="100"/>
  <c r="F36" i="100"/>
  <c r="F37" i="100" s="1"/>
  <c r="F38" i="100" s="1"/>
  <c r="F39" i="100" s="1"/>
  <c r="F40" i="100" s="1"/>
  <c r="F41" i="100" s="1"/>
  <c r="F42" i="100" s="1"/>
  <c r="F43" i="100" s="1"/>
  <c r="F44" i="100" s="1"/>
  <c r="F45" i="100" s="1"/>
  <c r="F46" i="100" s="1"/>
  <c r="F47" i="100" s="1"/>
  <c r="F48" i="100" s="1"/>
  <c r="F49" i="100" s="1"/>
  <c r="F50" i="100" s="1"/>
  <c r="F51" i="100" s="1"/>
  <c r="F52" i="100" s="1"/>
  <c r="F53" i="100" s="1"/>
  <c r="I25" i="100"/>
  <c r="I24" i="100"/>
  <c r="I23" i="100"/>
  <c r="I22" i="100"/>
  <c r="I21" i="100"/>
  <c r="I20" i="100"/>
  <c r="I19" i="100"/>
  <c r="I18" i="100"/>
  <c r="I17" i="100"/>
  <c r="I15" i="100"/>
  <c r="I14" i="100"/>
  <c r="F4" i="100"/>
  <c r="F8" i="100" s="1"/>
  <c r="L4" i="98"/>
  <c r="H4" i="98"/>
  <c r="B15" i="98"/>
  <c r="F22" i="98" s="1"/>
  <c r="F23" i="98" s="1"/>
  <c r="K6" i="98"/>
  <c r="A6" i="98"/>
  <c r="A5" i="98"/>
  <c r="H7" i="98" s="1"/>
  <c r="A2" i="98"/>
  <c r="G21" i="98"/>
  <c r="J19" i="98"/>
  <c r="J27" i="98" s="1"/>
  <c r="J18" i="98"/>
  <c r="J26" i="98" s="1"/>
  <c r="J17" i="98"/>
  <c r="J25" i="98" s="1"/>
  <c r="D14" i="98"/>
  <c r="C14" i="98"/>
  <c r="B14" i="98"/>
  <c r="C22" i="98" s="1"/>
  <c r="C23" i="98" s="1"/>
  <c r="I12" i="98"/>
  <c r="F12" i="98"/>
  <c r="A1" i="98"/>
  <c r="I8" i="97"/>
  <c r="F8" i="97"/>
  <c r="G16" i="97"/>
  <c r="M6" i="97"/>
  <c r="A2" i="97"/>
  <c r="J14" i="97"/>
  <c r="J22" i="97" s="1"/>
  <c r="J13" i="97"/>
  <c r="J21" i="97" s="1"/>
  <c r="J12" i="97"/>
  <c r="J20" i="97" s="1"/>
  <c r="D10" i="97"/>
  <c r="C10" i="97"/>
  <c r="B10" i="97"/>
  <c r="C17" i="97" s="1"/>
  <c r="A1" i="97"/>
  <c r="J12" i="5"/>
  <c r="F16" i="94"/>
  <c r="C16" i="94"/>
  <c r="K15" i="94"/>
  <c r="E15" i="94"/>
  <c r="B15" i="94"/>
  <c r="M13" i="94"/>
  <c r="A13" i="94"/>
  <c r="N2" i="94"/>
  <c r="N13" i="94" s="1"/>
  <c r="B2" i="94"/>
  <c r="B13" i="94" s="1"/>
  <c r="D7" i="94"/>
  <c r="C7" i="94"/>
  <c r="N12" i="94"/>
  <c r="N21" i="94" s="1"/>
  <c r="N11" i="94"/>
  <c r="N20" i="94" s="1"/>
  <c r="N10" i="94"/>
  <c r="N19" i="94" s="1"/>
  <c r="E7" i="94"/>
  <c r="B7" i="94"/>
  <c r="A1" i="94"/>
  <c r="B4" i="89"/>
  <c r="B5" i="89"/>
  <c r="B3" i="89"/>
  <c r="H4" i="92"/>
  <c r="C4" i="92"/>
  <c r="G32" i="92"/>
  <c r="E32" i="92"/>
  <c r="B32" i="92"/>
  <c r="D16" i="70"/>
  <c r="M38" i="64"/>
  <c r="C39" i="64" s="1"/>
  <c r="C26" i="64"/>
  <c r="H24" i="43"/>
  <c r="B24" i="43"/>
  <c r="A17" i="43"/>
  <c r="F10" i="43"/>
  <c r="B37" i="49"/>
  <c r="B38" i="44"/>
  <c r="B6" i="37"/>
  <c r="B5" i="37"/>
  <c r="D33" i="84"/>
  <c r="H16" i="83"/>
  <c r="H17" i="83"/>
  <c r="H18" i="83"/>
  <c r="H19" i="83"/>
  <c r="H20" i="83"/>
  <c r="H21" i="83"/>
  <c r="H22" i="83"/>
  <c r="H23" i="83"/>
  <c r="H15" i="83"/>
  <c r="C16" i="83"/>
  <c r="C17" i="83"/>
  <c r="C18" i="83"/>
  <c r="C19" i="83"/>
  <c r="C20" i="83"/>
  <c r="C21" i="83"/>
  <c r="C22" i="83"/>
  <c r="C23" i="83"/>
  <c r="C15" i="83"/>
  <c r="B16" i="83"/>
  <c r="B17" i="83"/>
  <c r="B18" i="83"/>
  <c r="B19" i="83"/>
  <c r="B20" i="83"/>
  <c r="B21" i="83"/>
  <c r="B22" i="83"/>
  <c r="B23" i="83"/>
  <c r="B15" i="83"/>
  <c r="F17" i="82"/>
  <c r="H15" i="82"/>
  <c r="G15" i="82"/>
  <c r="F15" i="82"/>
  <c r="F10" i="82"/>
  <c r="G38" i="82"/>
  <c r="A38" i="82"/>
  <c r="A36" i="82"/>
  <c r="H35" i="82"/>
  <c r="A35" i="82"/>
  <c r="A34" i="82"/>
  <c r="D6" i="38"/>
  <c r="H5" i="38"/>
  <c r="C5" i="38"/>
  <c r="E38" i="50"/>
  <c r="B25" i="50"/>
  <c r="F17" i="103" l="1"/>
  <c r="E5" i="100"/>
  <c r="F5" i="100" s="1"/>
  <c r="F6" i="100" s="1"/>
  <c r="G6" i="100" s="1"/>
  <c r="H28" i="100"/>
  <c r="E26" i="100"/>
  <c r="K5" i="98"/>
  <c r="C18" i="97"/>
  <c r="H10" i="97"/>
  <c r="I10" i="97" s="1"/>
  <c r="A33" i="55"/>
  <c r="B12" i="55"/>
  <c r="B13" i="55"/>
  <c r="B14" i="55"/>
  <c r="B15" i="55"/>
  <c r="B16" i="55"/>
  <c r="B17" i="55"/>
  <c r="B18" i="55"/>
  <c r="B19" i="55"/>
  <c r="B11" i="55"/>
  <c r="A14" i="56"/>
  <c r="C23" i="80"/>
  <c r="C22" i="80"/>
  <c r="B14" i="80"/>
  <c r="B15" i="80"/>
  <c r="B16" i="80"/>
  <c r="B17" i="80"/>
  <c r="B13" i="80"/>
  <c r="A14" i="80"/>
  <c r="A15" i="80"/>
  <c r="A16" i="80"/>
  <c r="A17" i="80"/>
  <c r="A13" i="80"/>
  <c r="D9" i="80"/>
  <c r="H3" i="80"/>
  <c r="C3" i="80"/>
  <c r="L5" i="26"/>
  <c r="C5" i="26" s="1"/>
  <c r="F26" i="26"/>
  <c r="E26" i="26"/>
  <c r="D26" i="26"/>
  <c r="K38" i="25"/>
  <c r="C38" i="25" s="1"/>
  <c r="F29" i="25"/>
  <c r="D36" i="24"/>
  <c r="D35" i="24"/>
  <c r="C22" i="81"/>
  <c r="C23" i="81"/>
  <c r="C21" i="81"/>
  <c r="C18" i="81"/>
  <c r="C19" i="81"/>
  <c r="C17" i="81"/>
  <c r="C15" i="81"/>
  <c r="M22" i="81"/>
  <c r="M23" i="81"/>
  <c r="M21" i="81"/>
  <c r="M18" i="81"/>
  <c r="M19" i="81"/>
  <c r="M17" i="81"/>
  <c r="M15" i="81"/>
  <c r="M14" i="81"/>
  <c r="J22" i="81"/>
  <c r="K22" i="81"/>
  <c r="L22" i="81"/>
  <c r="J23" i="81"/>
  <c r="K23" i="81"/>
  <c r="L23" i="81"/>
  <c r="K21" i="81"/>
  <c r="L21" i="81"/>
  <c r="J21" i="81"/>
  <c r="J18" i="81"/>
  <c r="K18" i="81"/>
  <c r="L18" i="81"/>
  <c r="J19" i="81"/>
  <c r="K19" i="81"/>
  <c r="L19" i="81"/>
  <c r="K17" i="81"/>
  <c r="L17" i="81"/>
  <c r="J17" i="81"/>
  <c r="J15" i="81"/>
  <c r="K15" i="81"/>
  <c r="L15" i="81"/>
  <c r="K14" i="81"/>
  <c r="L14" i="81"/>
  <c r="J14" i="81"/>
  <c r="I22" i="81"/>
  <c r="I23" i="81"/>
  <c r="I18" i="81"/>
  <c r="I19" i="81"/>
  <c r="I15" i="81"/>
  <c r="H22" i="81"/>
  <c r="H23" i="81"/>
  <c r="H21" i="81"/>
  <c r="H18" i="81"/>
  <c r="H19" i="81"/>
  <c r="H17" i="81"/>
  <c r="H15" i="81"/>
  <c r="H14" i="81"/>
  <c r="G22" i="81"/>
  <c r="G23" i="81"/>
  <c r="G18" i="81"/>
  <c r="G19" i="81"/>
  <c r="G15" i="81"/>
  <c r="D22" i="81"/>
  <c r="D23" i="81"/>
  <c r="D21" i="81"/>
  <c r="D18" i="81"/>
  <c r="D19" i="81"/>
  <c r="D17" i="81"/>
  <c r="D15" i="81"/>
  <c r="D14" i="81"/>
  <c r="C14" i="81"/>
  <c r="G5" i="100" l="1"/>
  <c r="H15" i="100"/>
  <c r="I16" i="100" s="1"/>
  <c r="I26" i="100"/>
  <c r="F26" i="100"/>
  <c r="H29" i="100" s="1"/>
  <c r="G26" i="100"/>
  <c r="H26" i="100"/>
  <c r="F9" i="100" s="1"/>
  <c r="J10" i="97"/>
  <c r="F37" i="21"/>
  <c r="F36" i="21"/>
  <c r="B37" i="21"/>
  <c r="B36" i="21"/>
  <c r="C12" i="20"/>
  <c r="D12" i="20"/>
  <c r="E12" i="20"/>
  <c r="F12" i="20"/>
  <c r="G12" i="20"/>
  <c r="E13" i="20"/>
  <c r="F13" i="20"/>
  <c r="G13" i="20"/>
  <c r="E14" i="20"/>
  <c r="F14" i="20"/>
  <c r="G14" i="20"/>
  <c r="E15" i="20"/>
  <c r="F15" i="20"/>
  <c r="G15" i="20"/>
  <c r="C16" i="20"/>
  <c r="D16" i="20"/>
  <c r="E16" i="20"/>
  <c r="F16" i="20"/>
  <c r="G16" i="20"/>
  <c r="C17" i="20"/>
  <c r="D17" i="20"/>
  <c r="E17" i="20"/>
  <c r="D11" i="20"/>
  <c r="E11" i="20"/>
  <c r="F11" i="20"/>
  <c r="G11" i="20"/>
  <c r="B12" i="20"/>
  <c r="B16" i="20"/>
  <c r="C11" i="20"/>
  <c r="B11" i="20"/>
  <c r="H30" i="100" l="1"/>
  <c r="D36" i="17"/>
  <c r="E36" i="17"/>
  <c r="F36" i="17"/>
  <c r="G36" i="17"/>
  <c r="C36" i="17"/>
  <c r="H14" i="17"/>
  <c r="G14" i="17"/>
  <c r="F14" i="17"/>
  <c r="H13" i="17"/>
  <c r="G13" i="17"/>
  <c r="F13" i="17"/>
  <c r="H10" i="17"/>
  <c r="G10" i="17"/>
  <c r="F10" i="17"/>
  <c r="G31" i="7"/>
  <c r="G32" i="7"/>
  <c r="G33" i="7"/>
  <c r="G34" i="7"/>
  <c r="G35" i="7"/>
  <c r="G36" i="7"/>
  <c r="G37" i="7"/>
  <c r="G38" i="7"/>
  <c r="G39" i="7"/>
  <c r="G40" i="7"/>
  <c r="G41" i="7"/>
  <c r="G42" i="7"/>
  <c r="G30" i="7"/>
  <c r="G19" i="7"/>
  <c r="G20" i="7"/>
  <c r="G21" i="7"/>
  <c r="G22" i="7"/>
  <c r="G18" i="7"/>
  <c r="G8" i="7"/>
  <c r="G9" i="7"/>
  <c r="G10" i="7"/>
  <c r="G11" i="7"/>
  <c r="G12" i="7"/>
  <c r="G13" i="7"/>
  <c r="G14" i="7"/>
  <c r="G15" i="7"/>
  <c r="G16" i="7"/>
  <c r="G7" i="7"/>
  <c r="B4" i="10"/>
  <c r="B5" i="10"/>
  <c r="B3" i="10"/>
  <c r="E28" i="10"/>
  <c r="C28" i="10"/>
  <c r="G27" i="10"/>
  <c r="D27" i="10"/>
  <c r="B27" i="10"/>
  <c r="C4" i="5"/>
  <c r="H4" i="5"/>
  <c r="C25" i="5"/>
  <c r="H18" i="10"/>
  <c r="G12" i="5" l="1"/>
  <c r="D37" i="8"/>
  <c r="C16" i="10" l="1"/>
  <c r="E33" i="92" l="1"/>
  <c r="C33" i="92"/>
  <c r="F28" i="92"/>
  <c r="F39" i="92" s="1"/>
  <c r="F27" i="92"/>
  <c r="F38" i="92" s="1"/>
  <c r="F26" i="92"/>
  <c r="F37" i="92" s="1"/>
  <c r="H15" i="92"/>
  <c r="E15" i="92"/>
  <c r="B13" i="92"/>
  <c r="H12" i="92"/>
  <c r="E8" i="92"/>
  <c r="C8" i="92"/>
  <c r="B7" i="92"/>
  <c r="B6" i="92"/>
  <c r="B2" i="92"/>
  <c r="C18" i="89"/>
  <c r="D27" i="3"/>
  <c r="A1" i="89"/>
  <c r="C18" i="103" l="1"/>
  <c r="C61" i="3"/>
  <c r="Y17" i="98"/>
  <c r="Y12" i="97"/>
  <c r="M13" i="89"/>
  <c r="T6" i="94"/>
  <c r="G25" i="89"/>
  <c r="E24" i="89"/>
  <c r="E23" i="89"/>
  <c r="E22" i="89"/>
  <c r="C21" i="89"/>
  <c r="D19" i="89"/>
  <c r="E18" i="89"/>
  <c r="D18" i="89"/>
  <c r="B18" i="89"/>
  <c r="C13" i="3" l="1"/>
  <c r="F20" i="106" s="1"/>
  <c r="J31" i="3" l="1"/>
  <c r="B16" i="15" s="1"/>
  <c r="J32" i="3"/>
  <c r="B11" i="27" s="1"/>
  <c r="J33" i="3"/>
  <c r="B12" i="27" s="1"/>
  <c r="J34" i="3"/>
  <c r="B13" i="27" s="1"/>
  <c r="J35" i="3"/>
  <c r="B14" i="27" s="1"/>
  <c r="J36" i="3"/>
  <c r="B15" i="27" s="1"/>
  <c r="J37" i="3"/>
  <c r="B22" i="15" s="1"/>
  <c r="J38" i="3"/>
  <c r="B32" i="18" s="1"/>
  <c r="B30" i="18" l="1"/>
  <c r="B29" i="18"/>
  <c r="B16" i="27"/>
  <c r="B21" i="15"/>
  <c r="B20" i="15"/>
  <c r="B10" i="27"/>
  <c r="B31" i="18"/>
  <c r="B19" i="15"/>
  <c r="B28" i="18"/>
  <c r="B26" i="18"/>
  <c r="B27" i="18"/>
  <c r="B23" i="15"/>
  <c r="B18" i="15"/>
  <c r="B17" i="15"/>
  <c r="B25" i="18"/>
  <c r="D100" i="3" l="1"/>
  <c r="D101" i="3"/>
  <c r="D102" i="3"/>
  <c r="D103" i="3"/>
  <c r="D104" i="3"/>
  <c r="D105" i="3"/>
  <c r="D106" i="3"/>
  <c r="D107" i="3"/>
  <c r="A107" i="3"/>
  <c r="A101" i="3"/>
  <c r="A102" i="3"/>
  <c r="A103" i="3"/>
  <c r="A104" i="3"/>
  <c r="A105" i="3"/>
  <c r="A106" i="3"/>
  <c r="N100" i="3"/>
  <c r="F23" i="9" s="1"/>
  <c r="N101" i="3"/>
  <c r="F24" i="9" s="1"/>
  <c r="N102" i="3"/>
  <c r="F25" i="9" s="1"/>
  <c r="N103" i="3"/>
  <c r="F26" i="9" s="1"/>
  <c r="N104" i="3"/>
  <c r="F27" i="9" s="1"/>
  <c r="N105" i="3"/>
  <c r="F28" i="9" s="1"/>
  <c r="N106" i="3"/>
  <c r="F29" i="9" s="1"/>
  <c r="N107" i="3"/>
  <c r="F30" i="9" s="1"/>
  <c r="M100" i="3"/>
  <c r="E23" i="9" s="1"/>
  <c r="M101" i="3"/>
  <c r="E24" i="9" s="1"/>
  <c r="M102" i="3"/>
  <c r="E25" i="9" s="1"/>
  <c r="M103" i="3"/>
  <c r="E26" i="9" s="1"/>
  <c r="M104" i="3"/>
  <c r="E27" i="9" s="1"/>
  <c r="M105" i="3"/>
  <c r="E28" i="9" s="1"/>
  <c r="M106" i="3"/>
  <c r="E29" i="9" s="1"/>
  <c r="M107" i="3"/>
  <c r="E30" i="9" s="1"/>
  <c r="L100" i="3"/>
  <c r="D23" i="9" s="1"/>
  <c r="L101" i="3"/>
  <c r="D24" i="9" s="1"/>
  <c r="L102" i="3"/>
  <c r="D25" i="9" s="1"/>
  <c r="L103" i="3"/>
  <c r="D26" i="9" s="1"/>
  <c r="L104" i="3"/>
  <c r="D27" i="9" s="1"/>
  <c r="L105" i="3"/>
  <c r="D28" i="9" s="1"/>
  <c r="L106" i="3"/>
  <c r="D29" i="9" s="1"/>
  <c r="L107" i="3"/>
  <c r="D30" i="9" s="1"/>
  <c r="K100" i="3"/>
  <c r="C23" i="9" s="1"/>
  <c r="K101" i="3"/>
  <c r="C24" i="9" s="1"/>
  <c r="K102" i="3"/>
  <c r="C25" i="9" s="1"/>
  <c r="K103" i="3"/>
  <c r="C26" i="9" s="1"/>
  <c r="K104" i="3"/>
  <c r="C27" i="9" s="1"/>
  <c r="K105" i="3"/>
  <c r="C28" i="9" s="1"/>
  <c r="K106" i="3"/>
  <c r="C29" i="9" s="1"/>
  <c r="K107" i="3"/>
  <c r="C30" i="9" s="1"/>
  <c r="J100" i="3"/>
  <c r="B23" i="9" s="1"/>
  <c r="J101" i="3"/>
  <c r="B24" i="9" s="1"/>
  <c r="J102" i="3"/>
  <c r="B25" i="9" s="1"/>
  <c r="J103" i="3"/>
  <c r="B26" i="9" s="1"/>
  <c r="J104" i="3"/>
  <c r="B27" i="9" s="1"/>
  <c r="J105" i="3"/>
  <c r="B28" i="9" s="1"/>
  <c r="J106" i="3"/>
  <c r="B29" i="9" s="1"/>
  <c r="J107" i="3"/>
  <c r="B30" i="9" s="1"/>
  <c r="I100" i="3"/>
  <c r="A23" i="9" s="1"/>
  <c r="I101" i="3"/>
  <c r="A24" i="9" s="1"/>
  <c r="I102" i="3"/>
  <c r="A25" i="9" s="1"/>
  <c r="I103" i="3"/>
  <c r="A26" i="9" s="1"/>
  <c r="I104" i="3"/>
  <c r="A27" i="9" s="1"/>
  <c r="I105" i="3"/>
  <c r="A28" i="9" s="1"/>
  <c r="I106" i="3"/>
  <c r="A29" i="9" s="1"/>
  <c r="I107" i="3"/>
  <c r="A30" i="9" s="1"/>
  <c r="N31" i="3"/>
  <c r="H9" i="27" s="1"/>
  <c r="N32" i="3"/>
  <c r="H10" i="27" s="1"/>
  <c r="N33" i="3"/>
  <c r="H11" i="27" s="1"/>
  <c r="N34" i="3"/>
  <c r="H12" i="27" s="1"/>
  <c r="N35" i="3"/>
  <c r="H13" i="27" s="1"/>
  <c r="N36" i="3"/>
  <c r="H14" i="27" s="1"/>
  <c r="N37" i="3"/>
  <c r="H15" i="27" s="1"/>
  <c r="N38" i="3"/>
  <c r="H16" i="27" s="1"/>
  <c r="M31" i="3"/>
  <c r="F16" i="15" s="1"/>
  <c r="M32" i="3"/>
  <c r="F17" i="15" s="1"/>
  <c r="M33" i="3"/>
  <c r="F18" i="15" s="1"/>
  <c r="M34" i="3"/>
  <c r="F19" i="15" s="1"/>
  <c r="M35" i="3"/>
  <c r="F20" i="15" s="1"/>
  <c r="M36" i="3"/>
  <c r="F21" i="15" s="1"/>
  <c r="M37" i="3"/>
  <c r="F22" i="15" s="1"/>
  <c r="M38" i="3"/>
  <c r="F23" i="15" s="1"/>
  <c r="L31" i="3"/>
  <c r="L32" i="3"/>
  <c r="L33" i="3"/>
  <c r="L34" i="3"/>
  <c r="L35" i="3"/>
  <c r="L36" i="3"/>
  <c r="L37" i="3"/>
  <c r="L38" i="3"/>
  <c r="K31" i="3"/>
  <c r="K32" i="3"/>
  <c r="K33" i="3"/>
  <c r="K34" i="3"/>
  <c r="K35" i="3"/>
  <c r="K36" i="3"/>
  <c r="K37" i="3"/>
  <c r="K38" i="3"/>
  <c r="I31" i="3"/>
  <c r="I32" i="3"/>
  <c r="I33" i="3"/>
  <c r="I34" i="3"/>
  <c r="I35" i="3"/>
  <c r="I36" i="3"/>
  <c r="I37" i="3"/>
  <c r="I38" i="3"/>
  <c r="A19" i="15" l="1"/>
  <c r="A28" i="18"/>
  <c r="A25" i="18"/>
  <c r="A16" i="15"/>
  <c r="A17" i="15"/>
  <c r="A26" i="18"/>
  <c r="A27" i="18"/>
  <c r="A18" i="15"/>
  <c r="A23" i="15"/>
  <c r="A32" i="18"/>
  <c r="A30" i="18"/>
  <c r="A21" i="15"/>
  <c r="E16" i="15"/>
  <c r="D10" i="27"/>
  <c r="J25" i="18"/>
  <c r="A31" i="18"/>
  <c r="A22" i="15"/>
  <c r="A29" i="18"/>
  <c r="A20" i="15"/>
  <c r="E10" i="27"/>
  <c r="D16" i="15"/>
  <c r="E25" i="18"/>
  <c r="J29" i="18"/>
  <c r="D14" i="27"/>
  <c r="E20" i="15"/>
  <c r="E32" i="18"/>
  <c r="D23" i="15"/>
  <c r="J28" i="18"/>
  <c r="D13" i="27"/>
  <c r="E19" i="15"/>
  <c r="D16" i="27"/>
  <c r="J31" i="18"/>
  <c r="E22" i="15"/>
  <c r="E11" i="27"/>
  <c r="D17" i="15"/>
  <c r="E26" i="18"/>
  <c r="E21" i="15"/>
  <c r="J30" i="18"/>
  <c r="D15" i="27"/>
  <c r="E14" i="27"/>
  <c r="D20" i="15"/>
  <c r="E29" i="18"/>
  <c r="E18" i="15"/>
  <c r="D12" i="27"/>
  <c r="J27" i="18"/>
  <c r="E30" i="18"/>
  <c r="D21" i="15"/>
  <c r="E15" i="27"/>
  <c r="J26" i="18"/>
  <c r="E17" i="15"/>
  <c r="D11" i="27"/>
  <c r="E13" i="27"/>
  <c r="D19" i="15"/>
  <c r="E28" i="18"/>
  <c r="E16" i="27"/>
  <c r="D22" i="15"/>
  <c r="E31" i="18"/>
  <c r="E12" i="27"/>
  <c r="D18" i="15"/>
  <c r="E27" i="18"/>
  <c r="E23" i="15"/>
  <c r="J32" i="18"/>
  <c r="H15" i="88"/>
  <c r="H8" i="88" l="1"/>
  <c r="H9" i="88"/>
  <c r="H7" i="88"/>
  <c r="H13" i="88"/>
  <c r="H12" i="88"/>
  <c r="H11" i="88"/>
  <c r="H10" i="88"/>
  <c r="H6" i="88"/>
  <c r="J3" i="88"/>
  <c r="G3" i="88"/>
  <c r="C3" i="88"/>
  <c r="B1" i="88"/>
  <c r="H8" i="67" l="1"/>
  <c r="C12" i="3"/>
  <c r="F19" i="106" s="1"/>
  <c r="D108" i="86" l="1"/>
  <c r="A108" i="86"/>
  <c r="D107" i="86"/>
  <c r="A107" i="86"/>
  <c r="D104" i="86"/>
  <c r="A104" i="86"/>
  <c r="D103" i="86"/>
  <c r="A103" i="86"/>
  <c r="D102" i="86"/>
  <c r="A102" i="86"/>
  <c r="D101" i="86"/>
  <c r="A101" i="86"/>
  <c r="D100" i="86"/>
  <c r="A100" i="86"/>
  <c r="E12" i="84"/>
  <c r="F5" i="84"/>
  <c r="P6" i="38"/>
  <c r="H6" i="38" s="1"/>
  <c r="M72" i="3"/>
  <c r="F18" i="101" s="1"/>
  <c r="M73" i="3"/>
  <c r="F19" i="101" s="1"/>
  <c r="M74" i="3"/>
  <c r="F20" i="101" s="1"/>
  <c r="M75" i="3"/>
  <c r="F21" i="101" s="1"/>
  <c r="M76" i="3"/>
  <c r="F22" i="101" s="1"/>
  <c r="M77" i="3"/>
  <c r="F23" i="101" s="1"/>
  <c r="M78" i="3"/>
  <c r="F24" i="101" s="1"/>
  <c r="M79" i="3"/>
  <c r="F25" i="101" s="1"/>
  <c r="M80" i="3"/>
  <c r="F26" i="101" s="1"/>
  <c r="M81" i="3"/>
  <c r="F27" i="101" s="1"/>
  <c r="L72" i="3"/>
  <c r="L73" i="3"/>
  <c r="L74" i="3"/>
  <c r="L75" i="3"/>
  <c r="L76" i="3"/>
  <c r="L77" i="3"/>
  <c r="L78" i="3"/>
  <c r="L79" i="3"/>
  <c r="L80" i="3"/>
  <c r="L81" i="3"/>
  <c r="E30" i="84" l="1"/>
  <c r="E27" i="101"/>
  <c r="E29" i="84"/>
  <c r="E26" i="101"/>
  <c r="E28" i="84"/>
  <c r="E25" i="101"/>
  <c r="E27" i="84"/>
  <c r="E24" i="101"/>
  <c r="E26" i="84"/>
  <c r="E23" i="101"/>
  <c r="E25" i="84"/>
  <c r="E22" i="101"/>
  <c r="E24" i="84"/>
  <c r="E21" i="101"/>
  <c r="E23" i="84"/>
  <c r="E20" i="101"/>
  <c r="E22" i="84"/>
  <c r="E19" i="101"/>
  <c r="E21" i="84"/>
  <c r="E18" i="101"/>
  <c r="I72" i="3"/>
  <c r="I73" i="3"/>
  <c r="I74" i="3"/>
  <c r="I75" i="3"/>
  <c r="I76" i="3"/>
  <c r="I77" i="3"/>
  <c r="I78" i="3"/>
  <c r="I79" i="3"/>
  <c r="I80" i="3"/>
  <c r="I81" i="3"/>
  <c r="J72" i="3"/>
  <c r="J73" i="3"/>
  <c r="J74" i="3"/>
  <c r="J75" i="3"/>
  <c r="J76" i="3"/>
  <c r="J77" i="3"/>
  <c r="J78" i="3"/>
  <c r="J79" i="3"/>
  <c r="J80" i="3"/>
  <c r="J81" i="3"/>
  <c r="K75" i="3"/>
  <c r="K76" i="3"/>
  <c r="K77" i="3"/>
  <c r="K78" i="3"/>
  <c r="K79" i="3"/>
  <c r="K80" i="3"/>
  <c r="K81" i="3"/>
  <c r="N72" i="3"/>
  <c r="N73" i="3"/>
  <c r="N74" i="3"/>
  <c r="N75" i="3"/>
  <c r="N76" i="3"/>
  <c r="N77" i="3"/>
  <c r="N78" i="3"/>
  <c r="N79" i="3"/>
  <c r="N80" i="3"/>
  <c r="N81" i="3"/>
  <c r="F21" i="84"/>
  <c r="F22" i="84"/>
  <c r="F23" i="84"/>
  <c r="F24" i="84"/>
  <c r="F25" i="84"/>
  <c r="F26" i="84"/>
  <c r="F27" i="84"/>
  <c r="F28" i="84"/>
  <c r="F29" i="84"/>
  <c r="F30" i="84"/>
  <c r="N71" i="3"/>
  <c r="M71" i="3"/>
  <c r="L71" i="3"/>
  <c r="J71" i="3"/>
  <c r="I71" i="3"/>
  <c r="K74" i="3"/>
  <c r="F13" i="83"/>
  <c r="F10" i="83"/>
  <c r="D9" i="83"/>
  <c r="G8" i="83"/>
  <c r="C8" i="83"/>
  <c r="F14" i="84"/>
  <c r="E13" i="84"/>
  <c r="E11" i="84"/>
  <c r="D7" i="84"/>
  <c r="E6" i="84"/>
  <c r="C6" i="84"/>
  <c r="D5" i="84"/>
  <c r="F19" i="82"/>
  <c r="G12" i="82"/>
  <c r="H11" i="82"/>
  <c r="E9" i="82"/>
  <c r="E8" i="82"/>
  <c r="E7" i="82"/>
  <c r="E6" i="82"/>
  <c r="C28" i="82" s="1"/>
  <c r="E5" i="82"/>
  <c r="A29" i="82" s="1"/>
  <c r="P35" i="82" s="1"/>
  <c r="G35" i="82" s="1"/>
  <c r="B19" i="82"/>
  <c r="D89" i="3"/>
  <c r="B28" i="72"/>
  <c r="E37" i="50"/>
  <c r="Q14" i="81"/>
  <c r="G14" i="81" s="1"/>
  <c r="E36" i="20"/>
  <c r="K14" i="20"/>
  <c r="C14" i="20" s="1"/>
  <c r="K24" i="25"/>
  <c r="F24" i="25" s="1"/>
  <c r="G26" i="81"/>
  <c r="E26" i="81"/>
  <c r="B26" i="81"/>
  <c r="S21" i="81"/>
  <c r="I21" i="81" s="1"/>
  <c r="Q21" i="81"/>
  <c r="G21" i="81" s="1"/>
  <c r="S17" i="81"/>
  <c r="I17" i="81" s="1"/>
  <c r="Q17" i="81"/>
  <c r="G17" i="81" s="1"/>
  <c r="S14" i="81"/>
  <c r="I14" i="81" s="1"/>
  <c r="I8" i="81"/>
  <c r="K30" i="81" s="1"/>
  <c r="E8" i="81"/>
  <c r="C8" i="81"/>
  <c r="H30" i="81" s="1"/>
  <c r="B4" i="81"/>
  <c r="C32" i="81" s="1"/>
  <c r="N17" i="20"/>
  <c r="F17" i="20" s="1"/>
  <c r="G7" i="80"/>
  <c r="D7" i="80"/>
  <c r="D30" i="84" l="1"/>
  <c r="D27" i="101"/>
  <c r="B30" i="84"/>
  <c r="B27" i="101"/>
  <c r="C30" i="84"/>
  <c r="C27" i="101"/>
  <c r="B20" i="84"/>
  <c r="B17" i="101"/>
  <c r="B27" i="84"/>
  <c r="B24" i="101"/>
  <c r="B23" i="84"/>
  <c r="B20" i="101"/>
  <c r="B28" i="84"/>
  <c r="B25" i="101"/>
  <c r="B24" i="84"/>
  <c r="B21" i="101"/>
  <c r="B29" i="84"/>
  <c r="B26" i="101"/>
  <c r="B25" i="84"/>
  <c r="B22" i="101"/>
  <c r="B26" i="84"/>
  <c r="B23" i="101"/>
  <c r="B22" i="84"/>
  <c r="B19" i="101"/>
  <c r="B21" i="84"/>
  <c r="B18" i="101"/>
  <c r="C29" i="84"/>
  <c r="C26" i="101"/>
  <c r="D29" i="84"/>
  <c r="D26" i="101"/>
  <c r="D28" i="84"/>
  <c r="D25" i="101"/>
  <c r="C28" i="84"/>
  <c r="C25" i="101"/>
  <c r="D27" i="84"/>
  <c r="D24" i="101"/>
  <c r="C27" i="84"/>
  <c r="C24" i="101"/>
  <c r="D26" i="84"/>
  <c r="D23" i="101"/>
  <c r="C26" i="84"/>
  <c r="C23" i="101"/>
  <c r="D25" i="84"/>
  <c r="D22" i="101"/>
  <c r="D23" i="84"/>
  <c r="D20" i="101"/>
  <c r="D24" i="84"/>
  <c r="D21" i="101"/>
  <c r="F20" i="84"/>
  <c r="F17" i="101"/>
  <c r="E20" i="84"/>
  <c r="E17" i="101"/>
  <c r="C20" i="84"/>
  <c r="C17" i="101"/>
  <c r="C23" i="84"/>
  <c r="C20" i="101"/>
  <c r="C24" i="84"/>
  <c r="C21" i="101"/>
  <c r="C25" i="84"/>
  <c r="C22" i="101"/>
  <c r="C21" i="84"/>
  <c r="C18" i="101"/>
  <c r="C22" i="84"/>
  <c r="C19" i="101"/>
  <c r="K71" i="3"/>
  <c r="K72" i="3"/>
  <c r="K73" i="3"/>
  <c r="E10" i="84"/>
  <c r="E32" i="80"/>
  <c r="C32" i="80"/>
  <c r="E31" i="80"/>
  <c r="B31" i="80"/>
  <c r="F27" i="80"/>
  <c r="F38" i="80" s="1"/>
  <c r="F26" i="80"/>
  <c r="F37" i="80" s="1"/>
  <c r="F25" i="80"/>
  <c r="F36" i="80" s="1"/>
  <c r="B6" i="80"/>
  <c r="B5" i="80"/>
  <c r="A2" i="80"/>
  <c r="D21" i="84" l="1"/>
  <c r="D18" i="101"/>
  <c r="D22" i="84"/>
  <c r="D19" i="101"/>
  <c r="D20" i="84"/>
  <c r="D17" i="101"/>
  <c r="G34" i="20"/>
  <c r="G35" i="20"/>
  <c r="G36" i="20"/>
  <c r="G37" i="20"/>
  <c r="G38" i="20"/>
  <c r="G33" i="20"/>
  <c r="F34" i="20"/>
  <c r="F35" i="20"/>
  <c r="F36" i="20"/>
  <c r="F37" i="20"/>
  <c r="F38" i="20"/>
  <c r="F39" i="20"/>
  <c r="F33" i="20"/>
  <c r="D34" i="20"/>
  <c r="E34" i="20"/>
  <c r="E35" i="20"/>
  <c r="E37" i="20"/>
  <c r="D38" i="20"/>
  <c r="E38" i="20"/>
  <c r="D39" i="20"/>
  <c r="E39" i="20"/>
  <c r="D33" i="20"/>
  <c r="E33" i="20"/>
  <c r="C34" i="20"/>
  <c r="C38" i="20"/>
  <c r="C39" i="20"/>
  <c r="C33" i="20"/>
  <c r="B34" i="20"/>
  <c r="B38" i="20"/>
  <c r="B33" i="20"/>
  <c r="O17" i="20"/>
  <c r="J17" i="20"/>
  <c r="H22" i="11"/>
  <c r="H27" i="11" s="1"/>
  <c r="O27" i="3"/>
  <c r="D6" i="6"/>
  <c r="C27" i="3"/>
  <c r="F6" i="106" s="1"/>
  <c r="E10" i="98" l="1"/>
  <c r="F10" i="100"/>
  <c r="E6" i="97"/>
  <c r="E10" i="97" s="1"/>
  <c r="F7" i="94"/>
  <c r="I7" i="94" s="1"/>
  <c r="G39" i="20"/>
  <c r="G17" i="20"/>
  <c r="B39" i="20"/>
  <c r="B17" i="20"/>
  <c r="F18" i="89"/>
  <c r="G18" i="89" s="1"/>
  <c r="I18" i="89" s="1"/>
  <c r="D45" i="55"/>
  <c r="D46" i="55"/>
  <c r="D44" i="55"/>
  <c r="E37" i="55"/>
  <c r="D36" i="55"/>
  <c r="F10" i="97" l="1"/>
  <c r="L10" i="97" s="1"/>
  <c r="K10" i="97"/>
  <c r="H31" i="100"/>
  <c r="H32" i="100" s="1"/>
  <c r="F11" i="100"/>
  <c r="E14" i="98"/>
  <c r="H14" i="98"/>
  <c r="E7" i="98"/>
  <c r="L7" i="94"/>
  <c r="J7" i="94"/>
  <c r="K7" i="94" s="1"/>
  <c r="G7" i="94"/>
  <c r="H18" i="89"/>
  <c r="D9" i="78"/>
  <c r="B1" i="76"/>
  <c r="D34" i="76"/>
  <c r="D35" i="76"/>
  <c r="D33" i="76"/>
  <c r="H36" i="75"/>
  <c r="D34" i="72"/>
  <c r="D33" i="72"/>
  <c r="A9" i="71"/>
  <c r="A10" i="71"/>
  <c r="A8" i="71"/>
  <c r="A10" i="37"/>
  <c r="A11" i="37"/>
  <c r="A9" i="37"/>
  <c r="B7" i="5"/>
  <c r="B6" i="5"/>
  <c r="C10" i="38"/>
  <c r="C11" i="38"/>
  <c r="C9" i="38"/>
  <c r="D3" i="67"/>
  <c r="F12" i="78"/>
  <c r="C25" i="78"/>
  <c r="E24" i="78"/>
  <c r="F14" i="78"/>
  <c r="C14" i="78"/>
  <c r="C13" i="78"/>
  <c r="F13" i="78"/>
  <c r="G8" i="78"/>
  <c r="F11" i="78"/>
  <c r="E5" i="78"/>
  <c r="C5" i="78"/>
  <c r="J3" i="78"/>
  <c r="J2" i="78"/>
  <c r="F14" i="98" l="1"/>
  <c r="G14" i="98" s="1"/>
  <c r="I14" i="98"/>
  <c r="K14" i="98"/>
  <c r="G10" i="97"/>
  <c r="M10" i="97" s="1"/>
  <c r="N10" i="97" s="1"/>
  <c r="M7" i="94"/>
  <c r="H7" i="94"/>
  <c r="N7" i="94" s="1"/>
  <c r="O7" i="94" s="1"/>
  <c r="D13" i="76"/>
  <c r="D11" i="76"/>
  <c r="D10" i="76"/>
  <c r="D9" i="76"/>
  <c r="D8" i="76"/>
  <c r="D7" i="76"/>
  <c r="D6" i="76"/>
  <c r="D5" i="76"/>
  <c r="D4" i="76"/>
  <c r="K7" i="75"/>
  <c r="K45" i="75" s="1"/>
  <c r="C14" i="75"/>
  <c r="J8" i="75"/>
  <c r="J46" i="75" s="1"/>
  <c r="J86" i="75" s="1"/>
  <c r="D8" i="75"/>
  <c r="D46" i="75" s="1"/>
  <c r="G46" i="75" s="1"/>
  <c r="G9" i="75"/>
  <c r="G47" i="75" s="1"/>
  <c r="B9" i="75"/>
  <c r="B47" i="75" s="1"/>
  <c r="F7" i="75"/>
  <c r="F85" i="75" s="1"/>
  <c r="C7" i="75"/>
  <c r="C124" i="75" s="1"/>
  <c r="E147" i="75" s="1"/>
  <c r="A3" i="75"/>
  <c r="A41" i="75" s="1"/>
  <c r="B36" i="71"/>
  <c r="B37" i="71"/>
  <c r="B35" i="71"/>
  <c r="A3" i="71"/>
  <c r="A6" i="74"/>
  <c r="I28" i="74"/>
  <c r="D29" i="74"/>
  <c r="B28" i="74"/>
  <c r="D28" i="74" s="1"/>
  <c r="C11" i="74"/>
  <c r="L10" i="74"/>
  <c r="H10" i="74"/>
  <c r="E10" i="74"/>
  <c r="B29" i="74" s="1"/>
  <c r="H18" i="73"/>
  <c r="C26" i="73" s="1"/>
  <c r="E18" i="73"/>
  <c r="A18" i="73"/>
  <c r="G17" i="73"/>
  <c r="H30" i="73" s="1"/>
  <c r="B29" i="72"/>
  <c r="E21" i="72"/>
  <c r="B21" i="72"/>
  <c r="F20" i="72"/>
  <c r="C20" i="72"/>
  <c r="A18" i="71"/>
  <c r="B13" i="71"/>
  <c r="C12" i="71"/>
  <c r="B12" i="71"/>
  <c r="B6" i="71"/>
  <c r="E24" i="76"/>
  <c r="E18" i="76"/>
  <c r="J146" i="75"/>
  <c r="H146" i="75"/>
  <c r="F146" i="75"/>
  <c r="D146" i="75"/>
  <c r="B146" i="75"/>
  <c r="K145" i="75"/>
  <c r="I145" i="75"/>
  <c r="G145" i="75"/>
  <c r="E145" i="75"/>
  <c r="C145" i="75"/>
  <c r="K144" i="75"/>
  <c r="I144" i="75"/>
  <c r="G144" i="75"/>
  <c r="E144" i="75"/>
  <c r="C144" i="75"/>
  <c r="K143" i="75"/>
  <c r="I143" i="75"/>
  <c r="G143" i="75"/>
  <c r="E143" i="75"/>
  <c r="C143" i="75"/>
  <c r="K142" i="75"/>
  <c r="I142" i="75"/>
  <c r="G142" i="75"/>
  <c r="E142" i="75"/>
  <c r="C142" i="75"/>
  <c r="K141" i="75"/>
  <c r="I141" i="75"/>
  <c r="G141" i="75"/>
  <c r="E141" i="75"/>
  <c r="C141" i="75"/>
  <c r="K140" i="75"/>
  <c r="I140" i="75"/>
  <c r="G140" i="75"/>
  <c r="E140" i="75"/>
  <c r="C140" i="75"/>
  <c r="K139" i="75"/>
  <c r="I139" i="75"/>
  <c r="G139" i="75"/>
  <c r="E139" i="75"/>
  <c r="C139" i="75"/>
  <c r="K138" i="75"/>
  <c r="I138" i="75"/>
  <c r="G138" i="75"/>
  <c r="E138" i="75"/>
  <c r="C138" i="75"/>
  <c r="K137" i="75"/>
  <c r="I137" i="75"/>
  <c r="G137" i="75"/>
  <c r="E137" i="75"/>
  <c r="C137" i="75"/>
  <c r="K136" i="75"/>
  <c r="I136" i="75"/>
  <c r="G136" i="75"/>
  <c r="E136" i="75"/>
  <c r="C136" i="75"/>
  <c r="K135" i="75"/>
  <c r="I135" i="75"/>
  <c r="G135" i="75"/>
  <c r="E135" i="75"/>
  <c r="C135" i="75"/>
  <c r="K134" i="75"/>
  <c r="I134" i="75"/>
  <c r="G134" i="75"/>
  <c r="E134" i="75"/>
  <c r="C134" i="75"/>
  <c r="K133" i="75"/>
  <c r="I133" i="75"/>
  <c r="G133" i="75"/>
  <c r="E133" i="75"/>
  <c r="C133" i="75"/>
  <c r="K132" i="75"/>
  <c r="I132" i="75"/>
  <c r="G132" i="75"/>
  <c r="E132" i="75"/>
  <c r="C132" i="75"/>
  <c r="K131" i="75"/>
  <c r="I131" i="75"/>
  <c r="G131" i="75"/>
  <c r="E131" i="75"/>
  <c r="C131" i="75"/>
  <c r="K130" i="75"/>
  <c r="I130" i="75"/>
  <c r="G130" i="75"/>
  <c r="E130" i="75"/>
  <c r="C130" i="75"/>
  <c r="J107" i="75"/>
  <c r="H107" i="75"/>
  <c r="F107" i="75"/>
  <c r="D107" i="75"/>
  <c r="B107" i="75"/>
  <c r="K106" i="75"/>
  <c r="I106" i="75"/>
  <c r="G106" i="75"/>
  <c r="E106" i="75"/>
  <c r="C106" i="75"/>
  <c r="K105" i="75"/>
  <c r="I105" i="75"/>
  <c r="G105" i="75"/>
  <c r="E105" i="75"/>
  <c r="C105" i="75"/>
  <c r="K104" i="75"/>
  <c r="I104" i="75"/>
  <c r="G104" i="75"/>
  <c r="E104" i="75"/>
  <c r="C104" i="75"/>
  <c r="K103" i="75"/>
  <c r="I103" i="75"/>
  <c r="G103" i="75"/>
  <c r="E103" i="75"/>
  <c r="C103" i="75"/>
  <c r="K102" i="75"/>
  <c r="I102" i="75"/>
  <c r="G102" i="75"/>
  <c r="E102" i="75"/>
  <c r="C102" i="75"/>
  <c r="K101" i="75"/>
  <c r="I101" i="75"/>
  <c r="G101" i="75"/>
  <c r="E101" i="75"/>
  <c r="C101" i="75"/>
  <c r="K100" i="75"/>
  <c r="I100" i="75"/>
  <c r="G100" i="75"/>
  <c r="E100" i="75"/>
  <c r="C100" i="75"/>
  <c r="K99" i="75"/>
  <c r="I99" i="75"/>
  <c r="G99" i="75"/>
  <c r="E99" i="75"/>
  <c r="C99" i="75"/>
  <c r="K98" i="75"/>
  <c r="I98" i="75"/>
  <c r="G98" i="75"/>
  <c r="E98" i="75"/>
  <c r="C98" i="75"/>
  <c r="K97" i="75"/>
  <c r="I97" i="75"/>
  <c r="G97" i="75"/>
  <c r="E97" i="75"/>
  <c r="C97" i="75"/>
  <c r="K96" i="75"/>
  <c r="I96" i="75"/>
  <c r="G96" i="75"/>
  <c r="E96" i="75"/>
  <c r="C96" i="75"/>
  <c r="K95" i="75"/>
  <c r="I95" i="75"/>
  <c r="G95" i="75"/>
  <c r="E95" i="75"/>
  <c r="C95" i="75"/>
  <c r="K94" i="75"/>
  <c r="I94" i="75"/>
  <c r="G94" i="75"/>
  <c r="E94" i="75"/>
  <c r="C94" i="75"/>
  <c r="K93" i="75"/>
  <c r="I93" i="75"/>
  <c r="G93" i="75"/>
  <c r="E93" i="75"/>
  <c r="C93" i="75"/>
  <c r="K92" i="75"/>
  <c r="I92" i="75"/>
  <c r="G92" i="75"/>
  <c r="E92" i="75"/>
  <c r="C92" i="75"/>
  <c r="K91" i="75"/>
  <c r="I91" i="75"/>
  <c r="G91" i="75"/>
  <c r="E91" i="75"/>
  <c r="C91" i="75"/>
  <c r="J67" i="75"/>
  <c r="H67" i="75"/>
  <c r="F67" i="75"/>
  <c r="D67" i="75"/>
  <c r="B67" i="75"/>
  <c r="K66" i="75"/>
  <c r="I66" i="75"/>
  <c r="G66" i="75"/>
  <c r="E66" i="75"/>
  <c r="C66" i="75"/>
  <c r="K65" i="75"/>
  <c r="I65" i="75"/>
  <c r="G65" i="75"/>
  <c r="E65" i="75"/>
  <c r="C65" i="75"/>
  <c r="K64" i="75"/>
  <c r="I64" i="75"/>
  <c r="G64" i="75"/>
  <c r="E64" i="75"/>
  <c r="C64" i="75"/>
  <c r="K63" i="75"/>
  <c r="I63" i="75"/>
  <c r="G63" i="75"/>
  <c r="E63" i="75"/>
  <c r="C63" i="75"/>
  <c r="K62" i="75"/>
  <c r="I62" i="75"/>
  <c r="G62" i="75"/>
  <c r="E62" i="75"/>
  <c r="C62" i="75"/>
  <c r="K61" i="75"/>
  <c r="I61" i="75"/>
  <c r="G61" i="75"/>
  <c r="E61" i="75"/>
  <c r="C61" i="75"/>
  <c r="K60" i="75"/>
  <c r="I60" i="75"/>
  <c r="G60" i="75"/>
  <c r="E60" i="75"/>
  <c r="C60" i="75"/>
  <c r="K59" i="75"/>
  <c r="I59" i="75"/>
  <c r="G59" i="75"/>
  <c r="E59" i="75"/>
  <c r="C59" i="75"/>
  <c r="K58" i="75"/>
  <c r="I58" i="75"/>
  <c r="G58" i="75"/>
  <c r="E58" i="75"/>
  <c r="C58" i="75"/>
  <c r="K57" i="75"/>
  <c r="I57" i="75"/>
  <c r="G57" i="75"/>
  <c r="E57" i="75"/>
  <c r="C57" i="75"/>
  <c r="K56" i="75"/>
  <c r="I56" i="75"/>
  <c r="G56" i="75"/>
  <c r="E56" i="75"/>
  <c r="C56" i="75"/>
  <c r="K55" i="75"/>
  <c r="I55" i="75"/>
  <c r="G55" i="75"/>
  <c r="E55" i="75"/>
  <c r="C55" i="75"/>
  <c r="K54" i="75"/>
  <c r="I54" i="75"/>
  <c r="G54" i="75"/>
  <c r="E54" i="75"/>
  <c r="C54" i="75"/>
  <c r="K53" i="75"/>
  <c r="I53" i="75"/>
  <c r="G53" i="75"/>
  <c r="E53" i="75"/>
  <c r="C53" i="75"/>
  <c r="K52" i="75"/>
  <c r="I52" i="75"/>
  <c r="G52" i="75"/>
  <c r="E52" i="75"/>
  <c r="C52" i="75"/>
  <c r="K51" i="75"/>
  <c r="I51" i="75"/>
  <c r="G51" i="75"/>
  <c r="E51" i="75"/>
  <c r="C51" i="75"/>
  <c r="H74" i="75"/>
  <c r="J29" i="75"/>
  <c r="H29" i="75"/>
  <c r="F29" i="75"/>
  <c r="D29" i="75"/>
  <c r="B29" i="75"/>
  <c r="K28" i="75"/>
  <c r="I28" i="75"/>
  <c r="G28" i="75"/>
  <c r="E28" i="75"/>
  <c r="C28" i="75"/>
  <c r="K27" i="75"/>
  <c r="I27" i="75"/>
  <c r="G27" i="75"/>
  <c r="E27" i="75"/>
  <c r="C27" i="75"/>
  <c r="K26" i="75"/>
  <c r="I26" i="75"/>
  <c r="G26" i="75"/>
  <c r="E26" i="75"/>
  <c r="C26" i="75"/>
  <c r="K25" i="75"/>
  <c r="I25" i="75"/>
  <c r="G25" i="75"/>
  <c r="E25" i="75"/>
  <c r="C25" i="75"/>
  <c r="K24" i="75"/>
  <c r="I24" i="75"/>
  <c r="G24" i="75"/>
  <c r="E24" i="75"/>
  <c r="C24" i="75"/>
  <c r="K23" i="75"/>
  <c r="I23" i="75"/>
  <c r="G23" i="75"/>
  <c r="E23" i="75"/>
  <c r="C23" i="75"/>
  <c r="K22" i="75"/>
  <c r="I22" i="75"/>
  <c r="G22" i="75"/>
  <c r="E22" i="75"/>
  <c r="C22" i="75"/>
  <c r="K21" i="75"/>
  <c r="I21" i="75"/>
  <c r="G21" i="75"/>
  <c r="E21" i="75"/>
  <c r="C21" i="75"/>
  <c r="K20" i="75"/>
  <c r="I20" i="75"/>
  <c r="G20" i="75"/>
  <c r="E20" i="75"/>
  <c r="C20" i="75"/>
  <c r="K19" i="75"/>
  <c r="I19" i="75"/>
  <c r="G19" i="75"/>
  <c r="E19" i="75"/>
  <c r="C19" i="75"/>
  <c r="K18" i="75"/>
  <c r="I18" i="75"/>
  <c r="G18" i="75"/>
  <c r="E18" i="75"/>
  <c r="C18" i="75"/>
  <c r="K17" i="75"/>
  <c r="I17" i="75"/>
  <c r="G17" i="75"/>
  <c r="E17" i="75"/>
  <c r="C17" i="75"/>
  <c r="K16" i="75"/>
  <c r="I16" i="75"/>
  <c r="G16" i="75"/>
  <c r="E16" i="75"/>
  <c r="C16" i="75"/>
  <c r="K15" i="75"/>
  <c r="I15" i="75"/>
  <c r="G15" i="75"/>
  <c r="E15" i="75"/>
  <c r="C15" i="75"/>
  <c r="K14" i="75"/>
  <c r="I14" i="75"/>
  <c r="G14" i="75"/>
  <c r="E14" i="75"/>
  <c r="K13" i="75"/>
  <c r="I13" i="75"/>
  <c r="G13" i="75"/>
  <c r="E13" i="75"/>
  <c r="C13" i="75"/>
  <c r="G28" i="74"/>
  <c r="F15" i="74"/>
  <c r="G19" i="73"/>
  <c r="C26" i="78"/>
  <c r="C33" i="78" s="1"/>
  <c r="C39" i="78" s="1"/>
  <c r="D27" i="78"/>
  <c r="D34" i="78" s="1"/>
  <c r="F19" i="78"/>
  <c r="J27" i="78"/>
  <c r="J34" i="78" s="1"/>
  <c r="C12" i="78"/>
  <c r="G29" i="75" l="1"/>
  <c r="E67" i="75"/>
  <c r="C107" i="75"/>
  <c r="M14" i="98"/>
  <c r="N14" i="98" s="1"/>
  <c r="L14" i="98"/>
  <c r="J14" i="98"/>
  <c r="E146" i="75"/>
  <c r="C67" i="75"/>
  <c r="G67" i="75"/>
  <c r="K107" i="75"/>
  <c r="I146" i="75"/>
  <c r="K67" i="75"/>
  <c r="E29" i="75"/>
  <c r="K29" i="75"/>
  <c r="I67" i="75"/>
  <c r="G107" i="75"/>
  <c r="C29" i="75"/>
  <c r="I29" i="75"/>
  <c r="C146" i="75"/>
  <c r="K146" i="75"/>
  <c r="I107" i="75"/>
  <c r="E107" i="75"/>
  <c r="G146" i="75"/>
  <c r="C85" i="75"/>
  <c r="E108" i="75" s="1"/>
  <c r="F45" i="75"/>
  <c r="E30" i="75"/>
  <c r="D86" i="75"/>
  <c r="G86" i="75" s="1"/>
  <c r="H114" i="75"/>
  <c r="F16" i="78"/>
  <c r="G126" i="75"/>
  <c r="C45" i="75"/>
  <c r="E68" i="75" s="1"/>
  <c r="A81" i="75"/>
  <c r="G87" i="75"/>
  <c r="D125" i="75"/>
  <c r="G125" i="75" s="1"/>
  <c r="A120" i="75"/>
  <c r="H152" i="75"/>
  <c r="K124" i="75"/>
  <c r="B126" i="75"/>
  <c r="G8" i="75"/>
  <c r="K85" i="75"/>
  <c r="B87" i="75"/>
  <c r="F124" i="75"/>
  <c r="J125" i="75"/>
  <c r="G31" i="73"/>
  <c r="C24" i="78"/>
  <c r="C31" i="78" s="1"/>
  <c r="C38" i="78" s="1"/>
  <c r="J26" i="78"/>
  <c r="J33" i="78" s="1"/>
  <c r="F68" i="1" l="1"/>
  <c r="F4" i="1" l="1"/>
  <c r="I25" i="1"/>
  <c r="I24" i="1"/>
  <c r="I23" i="1"/>
  <c r="I22" i="1"/>
  <c r="I21" i="1"/>
  <c r="I20" i="1"/>
  <c r="I19" i="1"/>
  <c r="I18" i="1"/>
  <c r="I17" i="1"/>
  <c r="I15" i="1"/>
  <c r="I14" i="1"/>
  <c r="E5" i="1" l="1"/>
  <c r="F5" i="1" s="1"/>
  <c r="E26" i="1"/>
  <c r="F8" i="1"/>
  <c r="H28" i="1" l="1"/>
  <c r="G5" i="1"/>
  <c r="H15" i="1"/>
  <c r="I16" i="1" s="1"/>
  <c r="I26" i="1" s="1"/>
  <c r="F6" i="1"/>
  <c r="G6" i="1" s="1"/>
  <c r="G26" i="1"/>
  <c r="F26" i="1"/>
  <c r="H29" i="1" s="1"/>
  <c r="H26" i="1" l="1"/>
  <c r="F9" i="1" s="1"/>
  <c r="I30" i="3"/>
  <c r="H30" i="1" l="1"/>
  <c r="F30" i="21"/>
  <c r="F32" i="21"/>
  <c r="H16" i="70"/>
  <c r="F5" i="55"/>
  <c r="A100" i="3"/>
  <c r="A99" i="3"/>
  <c r="I99" i="3"/>
  <c r="D99" i="3"/>
  <c r="L99" i="3"/>
  <c r="K30" i="3"/>
  <c r="D94" i="3"/>
  <c r="K28" i="74" s="1"/>
  <c r="L7" i="57"/>
  <c r="G20" i="3"/>
  <c r="F19" i="3"/>
  <c r="E19" i="3"/>
  <c r="D19" i="3"/>
  <c r="F18" i="3"/>
  <c r="E18" i="3"/>
  <c r="D18" i="3"/>
  <c r="N30" i="21"/>
  <c r="F35" i="21" s="1"/>
  <c r="I30" i="64"/>
  <c r="F51" i="70"/>
  <c r="B34" i="70"/>
  <c r="H14" i="70"/>
  <c r="H8" i="70"/>
  <c r="H7" i="70"/>
  <c r="D7" i="70"/>
  <c r="H6" i="70"/>
  <c r="H10" i="70" s="1"/>
  <c r="D6" i="70"/>
  <c r="H5" i="70"/>
  <c r="D5" i="70"/>
  <c r="G50" i="70" s="1"/>
  <c r="H4" i="70"/>
  <c r="C51" i="70" s="1"/>
  <c r="D4" i="70"/>
  <c r="B52" i="70" s="1"/>
  <c r="E21" i="3" l="1"/>
  <c r="G18" i="3"/>
  <c r="G27" i="3" s="1"/>
  <c r="G21" i="3"/>
  <c r="D21" i="3"/>
  <c r="F21" i="3"/>
  <c r="F22" i="3" s="1"/>
  <c r="G16" i="57"/>
  <c r="H13" i="70"/>
  <c r="F10" i="1"/>
  <c r="G19" i="3"/>
  <c r="G11" i="17"/>
  <c r="G6" i="17" s="1"/>
  <c r="H11" i="17"/>
  <c r="H6" i="17" s="1"/>
  <c r="F11" i="17"/>
  <c r="F6" i="17" s="1"/>
  <c r="H8" i="17" l="1"/>
  <c r="G22" i="105"/>
  <c r="G37" i="16"/>
  <c r="E22" i="3"/>
  <c r="D22" i="3"/>
  <c r="C22" i="105" s="1"/>
  <c r="H7" i="19"/>
  <c r="H31" i="1"/>
  <c r="H32" i="1" s="1"/>
  <c r="F11" i="1"/>
  <c r="I16" i="57" s="1"/>
  <c r="D40" i="3"/>
  <c r="H40" i="3" s="1"/>
  <c r="E10" i="56"/>
  <c r="C103" i="57"/>
  <c r="C104" i="57" s="1"/>
  <c r="C94" i="57"/>
  <c r="C95" i="57" s="1"/>
  <c r="C96" i="57" s="1"/>
  <c r="C97" i="57" s="1"/>
  <c r="C98" i="57" s="1"/>
  <c r="C99" i="57" s="1"/>
  <c r="C100" i="57" s="1"/>
  <c r="C101" i="57" s="1"/>
  <c r="C102" i="57" s="1"/>
  <c r="F51" i="57"/>
  <c r="F48" i="57"/>
  <c r="F53" i="57"/>
  <c r="F47" i="57"/>
  <c r="C5" i="57"/>
  <c r="E26" i="43"/>
  <c r="D13" i="38"/>
  <c r="D23" i="67"/>
  <c r="D22" i="67"/>
  <c r="D21" i="67"/>
  <c r="D18" i="67"/>
  <c r="G17" i="67"/>
  <c r="C17" i="67"/>
  <c r="H13" i="67"/>
  <c r="E13" i="67"/>
  <c r="E12" i="67"/>
  <c r="G11" i="67"/>
  <c r="E11" i="67"/>
  <c r="E10" i="67"/>
  <c r="C7" i="67"/>
  <c r="F6" i="67"/>
  <c r="C5" i="67"/>
  <c r="B32" i="67" s="1"/>
  <c r="C4" i="67"/>
  <c r="F29" i="67" s="1"/>
  <c r="C30" i="67"/>
  <c r="F28" i="13"/>
  <c r="F29" i="13"/>
  <c r="N99" i="3"/>
  <c r="J99" i="3"/>
  <c r="K99" i="3"/>
  <c r="M99" i="3"/>
  <c r="N30" i="3"/>
  <c r="M30" i="3"/>
  <c r="E11" i="56"/>
  <c r="L30" i="3"/>
  <c r="C10" i="56" s="1"/>
  <c r="J30" i="3"/>
  <c r="F37" i="16" l="1"/>
  <c r="E22" i="105"/>
  <c r="E37" i="16"/>
  <c r="F7" i="19"/>
  <c r="F8" i="17"/>
  <c r="G22" i="3"/>
  <c r="H59" i="100" s="1"/>
  <c r="G8" i="17"/>
  <c r="G7" i="19"/>
  <c r="C7" i="57"/>
  <c r="U4" i="65"/>
  <c r="K4" i="65"/>
  <c r="E4" i="65"/>
  <c r="Y3" i="65"/>
  <c r="Q3" i="65"/>
  <c r="K3" i="65"/>
  <c r="G3" i="65"/>
  <c r="C47" i="64"/>
  <c r="M39" i="64"/>
  <c r="D30" i="64"/>
  <c r="E31" i="64" s="1"/>
  <c r="F29" i="64"/>
  <c r="C29" i="64"/>
  <c r="F28" i="64"/>
  <c r="B27" i="64"/>
  <c r="B45" i="64" s="1"/>
  <c r="E26" i="64"/>
  <c r="E44" i="64" s="1"/>
  <c r="H25" i="64"/>
  <c r="H43" i="64" s="1"/>
  <c r="D25" i="64"/>
  <c r="D43" i="64" s="1"/>
  <c r="C44" i="64"/>
  <c r="B44" i="64"/>
  <c r="G64" i="100" l="1"/>
  <c r="H63" i="100"/>
  <c r="C48" i="64"/>
  <c r="C40" i="64"/>
  <c r="F12" i="21"/>
  <c r="H59" i="1"/>
  <c r="H63" i="1" s="1"/>
  <c r="B35" i="5"/>
  <c r="E35" i="5"/>
  <c r="D17" i="9"/>
  <c r="H20" i="57"/>
  <c r="C109" i="57"/>
  <c r="I27" i="57"/>
  <c r="C27" i="57"/>
  <c r="D13" i="57"/>
  <c r="M27" i="57" s="1"/>
  <c r="K47" i="57" s="1"/>
  <c r="K48" i="57" s="1"/>
  <c r="K49" i="57" s="1"/>
  <c r="K50" i="57" s="1"/>
  <c r="K51" i="57" s="1"/>
  <c r="K52" i="57" s="1"/>
  <c r="K53" i="57" s="1"/>
  <c r="G10" i="57"/>
  <c r="C10" i="57"/>
  <c r="K10" i="57" s="1"/>
  <c r="K9" i="57"/>
  <c r="E9" i="57"/>
  <c r="H16" i="43"/>
  <c r="E10" i="43"/>
  <c r="G6" i="43"/>
  <c r="H9" i="43" s="1"/>
  <c r="D16" i="43" s="1"/>
  <c r="D6" i="43"/>
  <c r="C5" i="43"/>
  <c r="G4" i="43"/>
  <c r="F28" i="43" s="1"/>
  <c r="F29" i="43" s="1"/>
  <c r="B4" i="43"/>
  <c r="C28" i="43" s="1"/>
  <c r="C29" i="43" s="1"/>
  <c r="A1" i="43"/>
  <c r="F35" i="51"/>
  <c r="F20" i="51"/>
  <c r="F19" i="51"/>
  <c r="H8" i="51"/>
  <c r="H30" i="51" s="1"/>
  <c r="F6" i="51"/>
  <c r="G5" i="51"/>
  <c r="F5" i="51"/>
  <c r="F4" i="51"/>
  <c r="F25" i="51" s="1"/>
  <c r="F3" i="51"/>
  <c r="B2" i="55"/>
  <c r="D32" i="55" s="1"/>
  <c r="C7" i="55"/>
  <c r="F35" i="55" s="1"/>
  <c r="E6" i="55"/>
  <c r="D35" i="55" s="1"/>
  <c r="E22" i="56"/>
  <c r="C30" i="56" s="1"/>
  <c r="E21" i="56"/>
  <c r="C29" i="56" s="1"/>
  <c r="E20" i="56"/>
  <c r="C28" i="56" s="1"/>
  <c r="B12" i="56"/>
  <c r="E12" i="56" s="1"/>
  <c r="B11" i="56"/>
  <c r="B10" i="56"/>
  <c r="A10" i="56"/>
  <c r="B14" i="29"/>
  <c r="B13" i="29"/>
  <c r="B12" i="28"/>
  <c r="B11" i="28"/>
  <c r="E25" i="28"/>
  <c r="E24" i="28"/>
  <c r="B18" i="27"/>
  <c r="B17" i="27"/>
  <c r="D9" i="27"/>
  <c r="C25" i="21"/>
  <c r="C36" i="20"/>
  <c r="L14" i="20"/>
  <c r="K15" i="20"/>
  <c r="L15" i="20"/>
  <c r="L13" i="20"/>
  <c r="J14" i="20"/>
  <c r="J15" i="20"/>
  <c r="K13" i="20"/>
  <c r="F22" i="9"/>
  <c r="E22" i="9"/>
  <c r="D22" i="9"/>
  <c r="C22" i="9"/>
  <c r="B22" i="9"/>
  <c r="A22" i="9"/>
  <c r="D18" i="9"/>
  <c r="D19" i="9"/>
  <c r="D15" i="9"/>
  <c r="D16" i="9"/>
  <c r="D14" i="9"/>
  <c r="D13" i="9"/>
  <c r="D12" i="9"/>
  <c r="D11" i="9"/>
  <c r="D10" i="9"/>
  <c r="D7" i="9"/>
  <c r="D8" i="9"/>
  <c r="D9" i="9"/>
  <c r="D5" i="9"/>
  <c r="D6" i="9"/>
  <c r="D4" i="9"/>
  <c r="D3" i="9"/>
  <c r="H30" i="50"/>
  <c r="H29" i="50"/>
  <c r="E29" i="50"/>
  <c r="B24" i="50"/>
  <c r="E28" i="50"/>
  <c r="G27" i="50"/>
  <c r="E27" i="50"/>
  <c r="B4" i="38"/>
  <c r="A4" i="37"/>
  <c r="F41" i="49"/>
  <c r="F40" i="49"/>
  <c r="E31" i="49"/>
  <c r="G30" i="49"/>
  <c r="E30" i="49"/>
  <c r="F39" i="49" s="1"/>
  <c r="F42" i="44"/>
  <c r="F41" i="44"/>
  <c r="E32" i="44"/>
  <c r="G31" i="44"/>
  <c r="E31" i="44"/>
  <c r="F40" i="44" s="1"/>
  <c r="B7" i="37"/>
  <c r="D7" i="38"/>
  <c r="C19" i="31"/>
  <c r="C18" i="31"/>
  <c r="G14" i="31"/>
  <c r="C10" i="30"/>
  <c r="C35" i="30" s="1"/>
  <c r="C9" i="30"/>
  <c r="C34" i="30" s="1"/>
  <c r="C22" i="29"/>
  <c r="C21" i="29"/>
  <c r="C21" i="28"/>
  <c r="C20" i="28"/>
  <c r="C31" i="28"/>
  <c r="C30" i="28"/>
  <c r="D19" i="27"/>
  <c r="L14" i="26"/>
  <c r="L13" i="26"/>
  <c r="A8" i="25"/>
  <c r="K43" i="25"/>
  <c r="E43" i="25" s="1"/>
  <c r="K42" i="25"/>
  <c r="E42" i="25" s="1"/>
  <c r="K41" i="25"/>
  <c r="E41" i="25" s="1"/>
  <c r="K39" i="25"/>
  <c r="C39" i="25" s="1"/>
  <c r="C38" i="24"/>
  <c r="D34" i="23"/>
  <c r="G7" i="23"/>
  <c r="D8" i="22"/>
  <c r="D37" i="22"/>
  <c r="J13" i="20"/>
  <c r="J33" i="18"/>
  <c r="N1" i="18"/>
  <c r="E23" i="17"/>
  <c r="E40" i="16"/>
  <c r="E43" i="16" s="1"/>
  <c r="E12" i="16"/>
  <c r="E11" i="16"/>
  <c r="B31" i="15"/>
  <c r="B30" i="15"/>
  <c r="G8" i="14"/>
  <c r="H7" i="12"/>
  <c r="C39" i="12"/>
  <c r="C38" i="12"/>
  <c r="H9" i="11"/>
  <c r="C12" i="8"/>
  <c r="C11" i="15"/>
  <c r="C19" i="10"/>
  <c r="C29" i="8"/>
  <c r="F24" i="12"/>
  <c r="F25" i="12"/>
  <c r="D17" i="10"/>
  <c r="B16" i="10"/>
  <c r="G24" i="10"/>
  <c r="E23" i="10"/>
  <c r="E33" i="10" s="1"/>
  <c r="E22" i="10"/>
  <c r="E32" i="10" s="1"/>
  <c r="A1" i="10"/>
  <c r="A19" i="8"/>
  <c r="A1" i="8"/>
  <c r="A1" i="7"/>
  <c r="B2" i="5"/>
  <c r="E33" i="43"/>
  <c r="E34" i="43"/>
  <c r="E32" i="43"/>
  <c r="E21" i="43"/>
  <c r="E22" i="43"/>
  <c r="E20" i="43"/>
  <c r="D32" i="38"/>
  <c r="D33" i="38"/>
  <c r="D31" i="38"/>
  <c r="C14" i="38"/>
  <c r="F13" i="38"/>
  <c r="B33" i="37"/>
  <c r="B34" i="37"/>
  <c r="B32" i="37"/>
  <c r="A18" i="37"/>
  <c r="B14" i="37"/>
  <c r="B13" i="37"/>
  <c r="C36" i="5"/>
  <c r="E36" i="5"/>
  <c r="F9" i="27"/>
  <c r="C35" i="21"/>
  <c r="A7" i="14"/>
  <c r="C13" i="37"/>
  <c r="B36" i="20" l="1"/>
  <c r="B14" i="20"/>
  <c r="B37" i="20"/>
  <c r="B15" i="20"/>
  <c r="C35" i="20"/>
  <c r="C13" i="20"/>
  <c r="D36" i="20"/>
  <c r="D14" i="20"/>
  <c r="C37" i="20"/>
  <c r="C15" i="20"/>
  <c r="B35" i="20"/>
  <c r="B13" i="20"/>
  <c r="D37" i="20"/>
  <c r="D15" i="20"/>
  <c r="D35" i="20"/>
  <c r="D13" i="20"/>
  <c r="F65" i="100"/>
  <c r="H64" i="100"/>
  <c r="L40" i="26"/>
  <c r="C40" i="26" s="1"/>
  <c r="C14" i="26"/>
  <c r="L39" i="26"/>
  <c r="C39" i="26" s="1"/>
  <c r="C13" i="26"/>
  <c r="E27" i="3"/>
  <c r="I19" i="57" s="1"/>
  <c r="G64" i="1"/>
  <c r="F65" i="1" s="1"/>
  <c r="I20" i="57"/>
  <c r="C34" i="21"/>
  <c r="F18" i="43"/>
  <c r="G30" i="30"/>
  <c r="H5" i="8"/>
  <c r="F14" i="30"/>
  <c r="E16" i="28"/>
  <c r="G35" i="27"/>
  <c r="F35" i="23"/>
  <c r="F36" i="14"/>
  <c r="D36" i="14"/>
  <c r="C34" i="13"/>
  <c r="F20" i="13"/>
  <c r="G27" i="12"/>
  <c r="F30" i="5"/>
  <c r="F41" i="5" s="1"/>
  <c r="D17" i="14"/>
  <c r="D17" i="16"/>
  <c r="D13" i="18"/>
  <c r="D14" i="5"/>
  <c r="C12" i="31"/>
  <c r="C11" i="31"/>
  <c r="C10" i="31"/>
  <c r="F15" i="30"/>
  <c r="F16" i="30"/>
  <c r="C28" i="30"/>
  <c r="C27" i="30"/>
  <c r="C26" i="30"/>
  <c r="A10" i="25"/>
  <c r="A9" i="25"/>
  <c r="B7" i="24"/>
  <c r="G13" i="14"/>
  <c r="C34" i="14"/>
  <c r="C33" i="14"/>
  <c r="B33" i="14"/>
  <c r="B13" i="11"/>
  <c r="B12" i="11"/>
  <c r="B11" i="11"/>
  <c r="F16" i="10"/>
  <c r="E16" i="10"/>
  <c r="I30" i="24"/>
  <c r="C20" i="23"/>
  <c r="F20" i="23"/>
  <c r="E31" i="24"/>
  <c r="D18" i="24"/>
  <c r="D16" i="11"/>
  <c r="D16" i="10"/>
  <c r="E21" i="10"/>
  <c r="E31" i="10" s="1"/>
  <c r="G29" i="14"/>
  <c r="E3" i="18"/>
  <c r="E17" i="29"/>
  <c r="D17" i="29"/>
  <c r="B17" i="29"/>
  <c r="D16" i="28"/>
  <c r="B16" i="28"/>
  <c r="F31" i="5"/>
  <c r="F42" i="5" s="1"/>
  <c r="B33" i="18"/>
  <c r="F29" i="5"/>
  <c r="F40" i="5" s="1"/>
  <c r="E13" i="16"/>
  <c r="D24" i="6"/>
  <c r="C7" i="11"/>
  <c r="C6" i="11"/>
  <c r="A15" i="15"/>
  <c r="A33" i="18"/>
  <c r="A24" i="18"/>
  <c r="B24" i="18"/>
  <c r="E33" i="18"/>
  <c r="D4" i="29"/>
  <c r="F40" i="30"/>
  <c r="F25" i="31"/>
  <c r="C16" i="5"/>
  <c r="G15" i="5"/>
  <c r="I3" i="7"/>
  <c r="F3" i="7"/>
  <c r="B3" i="7"/>
  <c r="G14" i="14"/>
  <c r="F28" i="12"/>
  <c r="G32" i="13"/>
  <c r="F35" i="14"/>
  <c r="D35" i="14"/>
  <c r="E17" i="14"/>
  <c r="N38" i="18"/>
  <c r="I38" i="18"/>
  <c r="I37" i="18"/>
  <c r="F28" i="28"/>
  <c r="C28" i="28"/>
  <c r="E23" i="28"/>
  <c r="E9" i="28"/>
  <c r="D9" i="28"/>
  <c r="B10" i="28"/>
  <c r="B17" i="28" s="1"/>
  <c r="B18" i="28"/>
  <c r="B19" i="28"/>
  <c r="B9" i="28"/>
  <c r="K33" i="25"/>
  <c r="G33" i="25" s="1"/>
  <c r="G31" i="13"/>
  <c r="G26" i="12"/>
  <c r="D4" i="3"/>
  <c r="E4" i="3"/>
  <c r="F14" i="5"/>
  <c r="E11" i="5"/>
  <c r="C11" i="5"/>
  <c r="K9" i="25"/>
  <c r="G9" i="25" s="1"/>
  <c r="K8" i="25"/>
  <c r="G8" i="25" s="1"/>
  <c r="I25" i="8"/>
  <c r="F25" i="8"/>
  <c r="I24" i="8"/>
  <c r="G24" i="8"/>
  <c r="F23" i="8"/>
  <c r="I23" i="8"/>
  <c r="G17" i="8"/>
  <c r="G46" i="8" s="1"/>
  <c r="G16" i="8"/>
  <c r="G45" i="8" s="1"/>
  <c r="C6" i="8"/>
  <c r="G15" i="8"/>
  <c r="G44" i="8" s="1"/>
  <c r="F24" i="31"/>
  <c r="F39" i="30"/>
  <c r="B5" i="30"/>
  <c r="E5" i="30"/>
  <c r="D3" i="29"/>
  <c r="E26" i="29"/>
  <c r="E25" i="29"/>
  <c r="B20" i="29"/>
  <c r="B19" i="29"/>
  <c r="B12" i="29"/>
  <c r="B18" i="29" s="1"/>
  <c r="B11" i="29"/>
  <c r="E24" i="29"/>
  <c r="E11" i="29"/>
  <c r="D11" i="29"/>
  <c r="E6" i="29"/>
  <c r="C6" i="29"/>
  <c r="D4" i="28"/>
  <c r="H19" i="57" l="1"/>
  <c r="F18" i="103"/>
  <c r="F22" i="103" s="1"/>
  <c r="F4" i="3"/>
  <c r="L17" i="57"/>
  <c r="H64" i="1"/>
  <c r="G16" i="10"/>
  <c r="K10" i="25"/>
  <c r="G10" i="25" s="1"/>
  <c r="C8" i="11"/>
  <c r="F26" i="31"/>
  <c r="D5" i="29"/>
  <c r="F41" i="30"/>
  <c r="H16" i="10" l="1"/>
  <c r="I16" i="10" s="1"/>
  <c r="H9" i="3" s="1"/>
  <c r="F14" i="70"/>
  <c r="E14" i="70"/>
  <c r="D7" i="24"/>
  <c r="F27" i="3" l="1"/>
  <c r="F36" i="1"/>
  <c r="B12" i="21"/>
  <c r="B6" i="21"/>
  <c r="F33" i="21"/>
  <c r="N17" i="18"/>
  <c r="E4" i="18"/>
  <c r="H27" i="3" l="1"/>
  <c r="F70" i="1"/>
  <c r="F71" i="1" s="1"/>
  <c r="F70" i="100"/>
  <c r="F71" i="100" s="1"/>
  <c r="I59" i="100"/>
  <c r="I59" i="1"/>
  <c r="I60" i="1" s="1"/>
  <c r="F34" i="21"/>
  <c r="F38" i="21" s="1"/>
  <c r="F37" i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G4" i="18"/>
  <c r="D12" i="21"/>
  <c r="I63" i="100" l="1"/>
  <c r="I61" i="100"/>
  <c r="I60" i="100"/>
  <c r="I62" i="100"/>
  <c r="I62" i="1"/>
  <c r="I61" i="1"/>
  <c r="I63" i="1"/>
  <c r="K4" i="18"/>
  <c r="F49" i="1"/>
  <c r="I4" i="18"/>
  <c r="C39" i="3"/>
  <c r="G26" i="19" s="1"/>
  <c r="I23" i="24"/>
  <c r="F39" i="13"/>
  <c r="E29" i="15"/>
  <c r="D18" i="6"/>
  <c r="F33" i="22"/>
  <c r="E5" i="28"/>
  <c r="F23" i="12"/>
  <c r="F27" i="13"/>
  <c r="E28" i="20"/>
  <c r="B28" i="20"/>
  <c r="C38" i="27"/>
  <c r="C39" i="27"/>
  <c r="C40" i="27"/>
  <c r="E9" i="27"/>
  <c r="E5" i="20"/>
  <c r="A6" i="20"/>
  <c r="C5" i="28"/>
  <c r="C24" i="21"/>
  <c r="C12" i="23"/>
  <c r="C22" i="22"/>
  <c r="C21" i="22"/>
  <c r="K27" i="25"/>
  <c r="F27" i="25" s="1"/>
  <c r="F8" i="13"/>
  <c r="F10" i="12"/>
  <c r="D15" i="6"/>
  <c r="B13" i="14"/>
  <c r="F10" i="16"/>
  <c r="I36" i="18"/>
  <c r="I35" i="18"/>
  <c r="J24" i="18"/>
  <c r="E24" i="18"/>
  <c r="B36" i="17"/>
  <c r="D13" i="14"/>
  <c r="K34" i="25"/>
  <c r="G34" i="25" s="1"/>
  <c r="B35" i="13"/>
  <c r="D34" i="13"/>
  <c r="G31" i="24"/>
  <c r="D30" i="24"/>
  <c r="C5" i="27"/>
  <c r="B9" i="27"/>
  <c r="M5" i="26"/>
  <c r="E5" i="26" s="1"/>
  <c r="K35" i="25"/>
  <c r="H35" i="25" s="1"/>
  <c r="K28" i="25"/>
  <c r="F28" i="25" s="1"/>
  <c r="K26" i="25"/>
  <c r="F26" i="25" s="1"/>
  <c r="K23" i="25"/>
  <c r="F23" i="25" s="1"/>
  <c r="K22" i="25"/>
  <c r="F22" i="25" s="1"/>
  <c r="K21" i="25"/>
  <c r="F21" i="25" s="1"/>
  <c r="B18" i="24"/>
  <c r="I8" i="24"/>
  <c r="G8" i="24"/>
  <c r="H7" i="24"/>
  <c r="E7" i="24"/>
  <c r="F34" i="23"/>
  <c r="F33" i="23"/>
  <c r="C11" i="23"/>
  <c r="C10" i="23"/>
  <c r="F34" i="22"/>
  <c r="F25" i="22"/>
  <c r="C25" i="22"/>
  <c r="C20" i="22"/>
  <c r="F5" i="22"/>
  <c r="D5" i="22"/>
  <c r="G39" i="21"/>
  <c r="E39" i="21"/>
  <c r="E29" i="21"/>
  <c r="G26" i="21"/>
  <c r="E26" i="21"/>
  <c r="B26" i="21"/>
  <c r="B5" i="20"/>
  <c r="G23" i="19"/>
  <c r="G22" i="19"/>
  <c r="E38" i="16"/>
  <c r="F18" i="16"/>
  <c r="F17" i="16"/>
  <c r="F15" i="16"/>
  <c r="F9" i="16"/>
  <c r="F8" i="16"/>
  <c r="F7" i="16"/>
  <c r="F15" i="15"/>
  <c r="E15" i="15"/>
  <c r="D15" i="15"/>
  <c r="B15" i="15"/>
  <c r="F9" i="15"/>
  <c r="F8" i="15"/>
  <c r="F7" i="15"/>
  <c r="F6" i="15"/>
  <c r="B34" i="13"/>
  <c r="F30" i="13"/>
  <c r="F26" i="13"/>
  <c r="F21" i="13"/>
  <c r="F7" i="13"/>
  <c r="F6" i="13"/>
  <c r="E44" i="12"/>
  <c r="F42" i="12"/>
  <c r="F41" i="12"/>
  <c r="F22" i="12"/>
  <c r="F9" i="12"/>
  <c r="F8" i="12"/>
  <c r="F16" i="11"/>
  <c r="E14" i="11"/>
  <c r="C14" i="11"/>
  <c r="D28" i="6"/>
  <c r="D21" i="6"/>
  <c r="D9" i="6"/>
  <c r="D12" i="6"/>
  <c r="I64" i="100" l="1"/>
  <c r="I65" i="100" s="1"/>
  <c r="I64" i="1"/>
  <c r="I65" i="1" s="1"/>
  <c r="F50" i="1"/>
  <c r="F51" i="1" s="1"/>
  <c r="F52" i="1" s="1"/>
  <c r="F53" i="1" s="1"/>
  <c r="F40" i="3"/>
  <c r="G40" i="3" s="1"/>
  <c r="N5" i="18"/>
  <c r="F13" i="19"/>
  <c r="D14" i="70"/>
  <c r="I3" i="18"/>
  <c r="N3" i="18"/>
  <c r="H8" i="3" l="1"/>
  <c r="Q26" i="26"/>
  <c r="H26" i="26" s="1"/>
  <c r="H7" i="3"/>
  <c r="P26" i="26"/>
  <c r="G26" i="26" s="1"/>
  <c r="N4" i="18"/>
  <c r="J20" i="18"/>
  <c r="J21" i="18" s="1"/>
  <c r="G24" i="19"/>
  <c r="G28" i="19"/>
  <c r="G30" i="19" s="1"/>
  <c r="H7" i="21"/>
  <c r="F6" i="21"/>
  <c r="H13" i="21" l="1"/>
  <c r="G25" i="19"/>
  <c r="L26" i="26"/>
  <c r="C26" i="26" s="1"/>
  <c r="P28" i="26"/>
  <c r="G28" i="26" s="1"/>
  <c r="H12" i="3" l="1"/>
  <c r="J18" i="89"/>
</calcChain>
</file>

<file path=xl/sharedStrings.xml><?xml version="1.0" encoding="utf-8"?>
<sst xmlns="http://schemas.openxmlformats.org/spreadsheetml/2006/main" count="4228" uniqueCount="2673">
  <si>
    <t xml:space="preserve">ljdkjh deZpkkjh lss lkFk lEcU/k </t>
  </si>
  <si>
    <t xml:space="preserve">,rn` }kjk fuEufyf[kr O;fDr @O;fDr;ksa tks esjs ifjokj ds lnL; </t>
  </si>
  <si>
    <t>lsokfuo`fr xzsP;qVh @e`R;q xszP;qVh ds fy, uke funsZ'ku</t>
  </si>
  <si>
    <t xml:space="preserve">rkjh[k ftldks funs'kd isa'ku }kjk is'ku ds dkxtkr  </t>
  </si>
  <si>
    <t>1--------------------------------</t>
  </si>
  <si>
    <t>3------------------------------------------</t>
  </si>
  <si>
    <t xml:space="preserve">           </t>
  </si>
  <si>
    <t>fd;s tkosa ½</t>
  </si>
  <si>
    <t xml:space="preserve">fnaukd %&amp; </t>
  </si>
  <si>
    <t xml:space="preserve">LFkku%&amp;  </t>
  </si>
  <si>
    <t xml:space="preserve">rkjh[k %&amp; </t>
  </si>
  <si>
    <t xml:space="preserve">LFkku %&amp; </t>
  </si>
  <si>
    <t xml:space="preserve">fnukad %&amp; </t>
  </si>
  <si>
    <t>foHkkx dk uke %&amp;</t>
  </si>
  <si>
    <t xml:space="preserve">izi= 7 fof/kor iw.kZ dj mlds lkFk mlesa of.kZr layXudks ds lkFk </t>
  </si>
  <si>
    <r>
      <t>¼</t>
    </r>
    <r>
      <rPr>
        <sz val="12"/>
        <rFont val="Arial"/>
        <family val="2"/>
      </rPr>
      <t xml:space="preserve"> i</t>
    </r>
    <r>
      <rPr>
        <sz val="12"/>
        <rFont val="Kruti Dev 010"/>
      </rPr>
      <t xml:space="preserve"> ½ Hkkx &amp; 1 esa vkosnd }kjk fn, x, fooj.kksa dh tkap dj yh xbZ gS rFkk o lgh gS A</t>
    </r>
  </si>
  <si>
    <t>:i;s gksrh gS A</t>
  </si>
  <si>
    <t>X</t>
  </si>
  <si>
    <t xml:space="preserve">fnukaad </t>
  </si>
  <si>
    <t>izi= ^ d ^ ¼ nsf[k, fu;e 4 ½</t>
  </si>
  <si>
    <t xml:space="preserve">gLrk{kj </t>
  </si>
  <si>
    <t>lk{kh %&amp;</t>
  </si>
  <si>
    <t>izkfIr &amp; Lohd`fr</t>
  </si>
  <si>
    <t xml:space="preserve">vof/k esa fuEu ds flok; dksbZ O;o/kku ugh gqvk gS A </t>
  </si>
  <si>
    <t>¼d½ 65 o"kZ dh vk;q izkIr djus ls igys :i;s   ;k</t>
  </si>
  <si>
    <t>+</t>
  </si>
  <si>
    <t>@</t>
  </si>
  <si>
    <t>=</t>
  </si>
  <si>
    <t xml:space="preserve">ds isa'ku dkxtkr &amp;isa'ku ds fy, izkf/kd`r djus gsrq </t>
  </si>
  <si>
    <t>funs'kkuqlkj bl foHkkx ds</t>
  </si>
  <si>
    <t>ds isa'ku lEcfU/kr dkxt vkxs</t>
  </si>
  <si>
    <t>og v'kank;h izko/kk;h fuf/k dk lnL; ugh gS rFkk isa'kujh ykHkksa ds fy, vf/kd`r gS A</t>
  </si>
  <si>
    <t>lsokfuo`fr @xzsP;qVh dh jkf'k esa lsa olqy fd, tkus dh vko';drk gs uhps mYysf[kr fd, x, gS A</t>
  </si>
  <si>
    <t>Hkou fuekZ.k ;k okgu vfxze dk vfr'ks"k</t>
  </si>
  <si>
    <t xml:space="preserve">osru ,oa HkRrks dk Hkqxrku e; vodk'k osru ds </t>
  </si>
  <si>
    <t>ljdkjh vkokl lqfo/kk dks j[kus ds fy, ykbZlsal Qhl dh jkf'k</t>
  </si>
  <si>
    <t xml:space="preserve">vfu/kkZfjr cdk;ksa ;fn dksbZ gks ds lek;kstu ds ft, jksdh xbZ xzsP;qVh jkf'k  </t>
  </si>
  <si>
    <t xml:space="preserve">fooj.kkRed iath rhu izfr;ksa esa ¼ izi= 5 ^d^½ </t>
  </si>
  <si>
    <t>v{kerk dk fpfdRlk izek.k i= ¼;fn v{kerk isa'ku ds fy, dyse fd;k x;k gSA</t>
  </si>
  <si>
    <t>;fn isa'ku dkxtksa dks ljdkjh deZpkjh dh lsok fuo`fr ls 8 ekg iwoZ vxzsf"kr ugh fd;k gS rks foyEc ds dkj.kksa</t>
  </si>
  <si>
    <t xml:space="preserve">ljdkj ds v/khu lkoZtfud {ks= ds midze @Lo'kklh fudk;@LFkkuh; fudk; ls ifjokj isa'ku Lohdk;Z gSA </t>
  </si>
  <si>
    <t>lsokfuo`fr ds vkns'k dk izi=</t>
  </si>
  <si>
    <t>bl vkns'k ds iSjk esa mi;qDr la'kks/ku fd;k tk,xk A</t>
  </si>
  <si>
    <t>ias'ku ,oa xszP;qVh ds fu/kkZj.k ds fy, izi=</t>
  </si>
  <si>
    <t xml:space="preserve">¼A½ lsok dh vof/k ftlds ft, isa'ku ;k xszP;qVh Lohdkj dh xbZ Fkh </t>
  </si>
  <si>
    <t xml:space="preserve">¼AA½ mlds fy, izkIr fdlh isa'ku @xzsP;qVh dh jkf'k ,oa bldh izd`fr </t>
  </si>
  <si>
    <t xml:space="preserve">    v/khu vgZdkjh lsok ds :i esa fxuh xbZ gSA</t>
  </si>
  <si>
    <t>ljdkjksa ds v/khu dh xbZ lsok dks isa'ku ds fy, fxuk tkuk%</t>
  </si>
  <si>
    <t xml:space="preserve">fu;e 79 esa izokfgr fd;s x;s vuqlkj funs'kky;  </t>
  </si>
  <si>
    <t>ljdkjh ns;ksa ¼M~;wt½dk fu/kkZj.k djus ds fy,</t>
  </si>
  <si>
    <t>¼d½fu;kstd ds v'kank;h izko/kk;h fu/kh ds fgLls dks C;kt</t>
  </si>
  <si>
    <t>dc ls</t>
  </si>
  <si>
    <t>deZpkjh dh lsokfuo`fr ls vkB ekg iwoZ izkIr fd;k tkrk gS½</t>
  </si>
  <si>
    <t>izLrkfor isa'ku ¼x.kuk &amp;i=d layXu gS½</t>
  </si>
  <si>
    <t xml:space="preserve">fnaukd ftlls isa'ku :ikUrj.k fd;k tkuk gS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</si>
  <si>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 ½ fu;e 94 esa of.kZr ns; jkf'k ¼M~;wt½</t>
    </r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</si>
  <si>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½D;k lsokfuo`fr xzsP;qVh @e`R;q xzsP;qqVh ds fy, dksbZ uke funsZ'ku      </t>
    </r>
  </si>
  <si>
    <t>fd;k gS \ ;fn gkWa rks bldh ,d izfr layXu dhft,A</t>
  </si>
  <si>
    <t xml:space="preserve">D;k ifjokj isa'ku ljdkjh deZpkjh ij izHkko'kkyh gksrh gS ;fn gkWa rks &amp; 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</si>
  <si>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½ifjokj isa'ku ds fy, fxuus gsrq ifjyfC/k;kWa </t>
    </r>
  </si>
  <si>
    <t>ifjokj dks Hkqxrku ;ksX; gksus okyh ifjokj isa'ku dh jkf'k</t>
  </si>
  <si>
    <t xml:space="preserve">isa'ku ds Hkqxrku dk LFkku ¼dks"kkxkj ] mi dks"kkxkj </t>
  </si>
  <si>
    <t xml:space="preserve">lsokfuo`fr isa'ku ;k xzsP;qVh dh jkf'k tk Lohdkj dh xbZ gS </t>
  </si>
  <si>
    <t xml:space="preserve">izkf/kd`r isa'ku dh jkf'k </t>
  </si>
  <si>
    <t xml:space="preserve">izkf/kd`r xzsP;qVh dh jkf'k </t>
  </si>
  <si>
    <t xml:space="preserve">lsokfuo`fr ds ckn e`R;q gksus ij ifjokj isa'ku jkf'k </t>
  </si>
  <si>
    <t>olqyh fd;s tkus okyh cdk;ksa dh jkf'k</t>
  </si>
  <si>
    <t xml:space="preserve">udn tek dh jkf'k ;k jksdh xbzZ xzsP;qVh dh jkf'k   </t>
  </si>
  <si>
    <t>lek;ksftr dh tkus okyh jkf'k ls de gS rks</t>
  </si>
  <si>
    <t>fu/kkZfjr cdk;k dh jkf'k</t>
  </si>
  <si>
    <t xml:space="preserve">cdk;k jkf'k </t>
  </si>
  <si>
    <t xml:space="preserve">olqy dh xbZ jkf'k </t>
  </si>
  <si>
    <t>2- izekf.kr fd;k tkrk gs fd mij of.kZr ljdkjh deZpkkjh @isa'kuj ds fo:} dksbZ ns; ¼M~;qt½ cdk;k ugh gSA</t>
  </si>
  <si>
    <t>isa'ku dh jkf'k</t>
  </si>
  <si>
    <t xml:space="preserve">lsok fuo`fr @e`R;q xzsP;qVh dh jkf'k </t>
  </si>
  <si>
    <t xml:space="preserve">4- isa'ku @e`R;q ,oa lsok fuo`fr xzsP;qVh ¼ Mh-lh-vkj-th ½ ls </t>
  </si>
  <si>
    <t>fuEufyf[kr jkf'k olqy dh tkuh gS %&amp;</t>
  </si>
  <si>
    <t xml:space="preserve">ij LFkkukiUu fu;qfDr vodk'k </t>
  </si>
  <si>
    <t>lsok dh fofufnZ"V vof/k dks isa'ku ;ksX; vof/k fxus tkus ds fy,</t>
  </si>
  <si>
    <t>ljdkjh deZpkjh dh /kks"k.kk vkfn ds vk/kkj ij isa'ku ds fy, lsok dks Lohdkj djus gsrq vkns'k dk izi=</t>
  </si>
  <si>
    <t xml:space="preserve">fo"k; %&amp; fpfdRlk ijh{kk ds fcuk isa'ku dk :ikUrj.k </t>
  </si>
  <si>
    <r>
      <t xml:space="preserve">* </t>
    </r>
    <r>
      <rPr>
        <sz val="12"/>
        <rFont val="Kruti Dev 010"/>
      </rPr>
      <t xml:space="preserve">:ikUrjhr djokus ds fy, izLrkfor isa'ku dk Hkkx </t>
    </r>
  </si>
  <si>
    <t xml:space="preserve">isa'ku Hkqxrku vkns'k ;fn tkjh dj fn;k x;k gks rks mldh la[;k ,oa rkjh[k ¼tc vkosnu lsokfuo`fr  </t>
  </si>
  <si>
    <r>
      <t>ii</t>
    </r>
    <r>
      <rPr>
        <sz val="12"/>
        <rFont val="Kruti Dev 010"/>
      </rPr>
      <t xml:space="preserve"> cSad [kkrk la- ftlesa ekfld isa'ku izR;sd ekg tek djkbZ tk jgh gS A </t>
    </r>
  </si>
  <si>
    <t xml:space="preserve">isa'ku Hkqxrku vf/kdkjh </t>
  </si>
  <si>
    <r>
      <t xml:space="preserve">¼ </t>
    </r>
    <r>
      <rPr>
        <sz val="12"/>
        <rFont val="Arial"/>
        <family val="2"/>
      </rPr>
      <t>ii</t>
    </r>
    <r>
      <rPr>
        <sz val="12"/>
        <rFont val="Kruti Dev 010"/>
      </rPr>
      <t xml:space="preserve"> ½ vkosnd fpfdRlk ifj{kk ds fcuk viuh isa'ku ds Hkkx dks :ikfUrfjr djus dk ik= gS A</t>
    </r>
  </si>
  <si>
    <r>
      <t xml:space="preserve">¼ </t>
    </r>
    <r>
      <rPr>
        <sz val="12"/>
        <rFont val="Arial"/>
        <family val="2"/>
      </rPr>
      <t>iii</t>
    </r>
    <r>
      <rPr>
        <sz val="12"/>
        <rFont val="Kruti Dev 010"/>
      </rPr>
      <t xml:space="preserve"> ½ orZeku esa izHkkoh rkfydk ds lUnHkZ esa vo/kkfjr ias'ku dh :ikUrfjr jkf'k </t>
    </r>
  </si>
  <si>
    <r>
      <t>¼</t>
    </r>
    <r>
      <rPr>
        <sz val="12"/>
        <rFont val="Arial"/>
        <family val="2"/>
      </rPr>
      <t>iv</t>
    </r>
    <r>
      <rPr>
        <sz val="12"/>
        <rFont val="Kruti Dev 010"/>
      </rPr>
      <t xml:space="preserve">½ :ikUrj.k ds ckn isa'ku dh vof'k"V jkf'k  </t>
    </r>
  </si>
  <si>
    <t xml:space="preserve"> fuosnu gS fd isa'ku dh :ikUrfjr eku dh jkf'k ds Hkqxrku ds fy, izkf/kd`r djus dh vkxs dh </t>
  </si>
  <si>
    <t xml:space="preserve">dk;Zokgh jktLFkku flfoy lsok ¼ isa'ku :ikUrj.k ½ ds fu;e 1996 ds fu;e 14 ds vuqlkj dh </t>
  </si>
  <si>
    <t xml:space="preserve">;g uke funsZ'ku fnaukd </t>
  </si>
  <si>
    <t>mlds gLrk{kj djus ckn dksbZ u;k uke fufnZ"V djus ls jksdk tk ldsA</t>
  </si>
  <si>
    <t xml:space="preserve">&amp;}kjk uke funsZ'ku </t>
  </si>
  <si>
    <t>i= fcuk fpfdRlk ijh{kk ds fcuk isa'ku ds ,d Hkkx ds :ikUrj.k ds fy, izkIr fd;kA</t>
  </si>
  <si>
    <t>-----------------------------------------------------------------------------------------------------------------------------------------------------------------------------------------</t>
  </si>
  <si>
    <t>4-</t>
  </si>
  <si>
    <t>------------------------------------------------------------------------------------------------------------------------------------------------------------------------------------------</t>
  </si>
  <si>
    <t>(I)</t>
  </si>
  <si>
    <t>ifjlEifr ls dksbZ cdk;k ugh izek.k i= dks izkIr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</si>
  <si>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izFke</t>
    </r>
  </si>
  <si>
    <r>
      <t>¼</t>
    </r>
    <r>
      <rPr>
        <sz val="11"/>
        <rFont val="Arial"/>
        <family val="2"/>
      </rPr>
      <t>iii</t>
    </r>
    <r>
      <rPr>
        <sz val="11"/>
        <rFont val="Kruti Dev 010"/>
      </rPr>
      <t xml:space="preserve">½ okgu vfxze </t>
    </r>
  </si>
  <si>
    <r>
      <t>¼</t>
    </r>
    <r>
      <rPr>
        <sz val="11"/>
        <rFont val="Arial"/>
        <family val="2"/>
      </rPr>
      <t>ii</t>
    </r>
    <r>
      <rPr>
        <sz val="11"/>
        <rFont val="Kruti Dev 010"/>
      </rPr>
      <t xml:space="preserve">½ ejEer vfxze </t>
    </r>
  </si>
  <si>
    <t xml:space="preserve">1- yksd fuekZ.k foHkkx@dks"kkxkj @vfUre osru izek.k i= vkfn dh izfr;kWaa layXu gS A  </t>
  </si>
  <si>
    <t xml:space="preserve">djus ds fy, </t>
  </si>
  <si>
    <t xml:space="preserve">     tks jktLFkku ljdkj ds v/khu lsok esa fxuh tkrh gS A </t>
  </si>
  <si>
    <t xml:space="preserve">vuqizekf.kr dh tk,xh ½ ¼ ;fn Hkqxrku jktLFkku ds ckgj pkgk x;k gS rks pkj izfr;kWa izLrqr dh tk,xh ½ </t>
  </si>
  <si>
    <t xml:space="preserve">dk;kZy;    </t>
  </si>
  <si>
    <t xml:space="preserve">tks fnaukd </t>
  </si>
  <si>
    <t xml:space="preserve">mlus  @ og fnaukd </t>
  </si>
  <si>
    <t>dks in</t>
  </si>
  <si>
    <t xml:space="preserve">in </t>
  </si>
  <si>
    <t xml:space="preserve">eSa </t>
  </si>
  <si>
    <t xml:space="preserve">rkjh[k  </t>
  </si>
  <si>
    <t xml:space="preserve">eS </t>
  </si>
  <si>
    <t xml:space="preserve">tks vkids foHkkx esa </t>
  </si>
  <si>
    <t xml:space="preserve">fnukad%&amp; </t>
  </si>
  <si>
    <t>(II)</t>
  </si>
  <si>
    <t xml:space="preserve">      </t>
  </si>
  <si>
    <t>cSad dk uke</t>
  </si>
  <si>
    <t xml:space="preserve">mDr iSjk 2 esa of.kZr cdk;k ljdkjh M`;wt dh olwyh lsokfuo`fr dh xzsP;qVh esa lsa Hkqxrku djus ls igys </t>
  </si>
  <si>
    <t xml:space="preserve">   </t>
  </si>
  <si>
    <t xml:space="preserve"> djyh tk, A</t>
  </si>
  <si>
    <t>ljdkjh deZpkjh dh lsokfuo`fr dh rkjh[k dks ml ij cdk;k ljdkjh ns;ksa dk fooj.k ftudks dh</t>
  </si>
  <si>
    <t>fo"k; % &amp;</t>
  </si>
  <si>
    <t xml:space="preserve">deZpkjh dk uke </t>
  </si>
  <si>
    <t>&amp;</t>
  </si>
  <si>
    <t xml:space="preserve">tUe fnaukd </t>
  </si>
  <si>
    <t xml:space="preserve">lsokfuo`fr dh fnaukd </t>
  </si>
  <si>
    <t>lsokfuo`fr ij /kkfjr in</t>
  </si>
  <si>
    <t xml:space="preserve">dk;kZy; dk uke </t>
  </si>
  <si>
    <t>foHkkx dk uke</t>
  </si>
  <si>
    <t>izi= &amp;8 ¼nsf[k;s fu;e 83½</t>
  </si>
  <si>
    <t>jktLFkku ljdkj</t>
  </si>
  <si>
    <t>la[;k %&amp;</t>
  </si>
  <si>
    <t>fnaukd &amp;</t>
  </si>
  <si>
    <t xml:space="preserve">lsokesa </t>
  </si>
  <si>
    <t xml:space="preserve"> </t>
  </si>
  <si>
    <t>egksn; ]</t>
  </si>
  <si>
    <t>¼d½</t>
  </si>
  <si>
    <t>:-</t>
  </si>
  <si>
    <t>¼[k½</t>
  </si>
  <si>
    <t>¼x½</t>
  </si>
  <si>
    <t xml:space="preserve">ljdkjh vkokl ds vf/kHkksx ds fy, ykbZlsal Qhl dh cdk;k </t>
  </si>
  <si>
    <t>¼/k½</t>
  </si>
  <si>
    <t>¼M½</t>
  </si>
  <si>
    <t xml:space="preserve">vkSlr ifjyfC/k;k ¼10 ekg ½ </t>
  </si>
  <si>
    <t xml:space="preserve">Rkkjh[k ftlls ljdkjh deZpkjh ls izi= &amp;5 izkIr gqvk ¼ljdkjh  </t>
  </si>
  <si>
    <t>23-</t>
  </si>
  <si>
    <t>24-</t>
  </si>
  <si>
    <t>19-</t>
  </si>
  <si>
    <t>20-</t>
  </si>
  <si>
    <t>21-</t>
  </si>
  <si>
    <t>22-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</si>
  <si>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 ½ljdkjh vkokl ds fy, vkaoVu dk fdjk;k </t>
    </r>
  </si>
  <si>
    <t>gkW lsok iqfLrdk es layXu gS A</t>
  </si>
  <si>
    <t>25-</t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</si>
  <si>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>½ izi= &amp; 3 esa fn, x, vuqlkj ifjokj dk iw.kZ ,oa vkfnukad C;ksjk %&amp;</t>
    </r>
  </si>
  <si>
    <t>;k lkoZtfud {ks= ds cSad dh 'kk[kk ½</t>
  </si>
  <si>
    <t>ekeysa esaA</t>
  </si>
  <si>
    <t>27-</t>
  </si>
  <si>
    <t>28-</t>
  </si>
  <si>
    <t>29-</t>
  </si>
  <si>
    <t>30-</t>
  </si>
  <si>
    <t xml:space="preserve">vgZdkjh lsok dh dqy vof/k tks vf/kokf"kZdh ;k fuoZreku ;k vleZFkrk   </t>
  </si>
  <si>
    <t>vLohd`r vof/k dks NksMdj vU; dks Hkfj;s½</t>
  </si>
  <si>
    <t xml:space="preserve">Rkkjh[k ftlls vf/kokf"kZdh ;k fuoZreku ;k vleFkZrk ;k {kfriwjd ;k  </t>
  </si>
  <si>
    <t xml:space="preserve">ys[kk 'kh"kZ ftlls vf/kokf"kZdh ;k fuoZreku ;k vleFkZrk ;k {kfriwjd ;k </t>
  </si>
  <si>
    <t xml:space="preserve">xzsP;qVh esa lsa mlds Hkqxrku dks izkf/kd`r fd;s tkus ls iwoZ  </t>
  </si>
  <si>
    <t>izkIr fd;s x,</t>
  </si>
  <si>
    <t>Hkonh;</t>
  </si>
  <si>
    <t>dk;kZy; v/;{k</t>
  </si>
  <si>
    <t xml:space="preserve">layXudksa dh lwph </t>
  </si>
  <si>
    <t>izi= &amp;5 ¼nsf[k, fu;e 81 ¼1½ ¼x½ ,oa ¼1½</t>
  </si>
  <si>
    <t>fuorZeku ljdkjh deZpkjh ls mldh lsokfuo`fr dh rkjh[k ls vkB ekg igys</t>
  </si>
  <si>
    <t>dk;kZy; v/;{k }kjk izkIr fd, tkus okys fooj.k &amp;</t>
  </si>
  <si>
    <t>uke</t>
  </si>
  <si>
    <t>%</t>
  </si>
  <si>
    <t>¼d½ tUe dh rkjh[k</t>
  </si>
  <si>
    <t>¼[k½ lsokfuo`fr dh rkjh[k</t>
  </si>
  <si>
    <t xml:space="preserve">orZeku irk </t>
  </si>
  <si>
    <t xml:space="preserve">lsokfuo`fr ds ckn dk irk </t>
  </si>
  <si>
    <t>gLrk{kj</t>
  </si>
  <si>
    <t>foHkkx @ dk;kZy;</t>
  </si>
  <si>
    <t>izi=&amp;5 ^d^ ¼nsf[k, fu;e 81 ¼1½ ¼/k½,oa 83 ¼1½ rFkk izi=^5 esa fVIi.kh ½</t>
  </si>
  <si>
    <t>¼ rhu izfr;ksa esa ½ ljdkjh deZpkjh ds fooj.kksa dk C;kSjk</t>
  </si>
  <si>
    <t xml:space="preserve">¼[k½ lsokfuo`fr dh rkjh[k </t>
  </si>
  <si>
    <t xml:space="preserve">mWapkbZ </t>
  </si>
  <si>
    <t xml:space="preserve">O;fDrxr igpku ds fy, fpUg </t>
  </si>
  <si>
    <t xml:space="preserve">firk@ifr dk uke </t>
  </si>
  <si>
    <t>la;qDr QksVks</t>
  </si>
  <si>
    <t>vuqizekf.kr</t>
  </si>
  <si>
    <t>vuqizekf.kr vf/kdkjh ds</t>
  </si>
  <si>
    <t>¼ eqgj lfgr ½</t>
  </si>
  <si>
    <t>la[;k -------------</t>
  </si>
  <si>
    <t xml:space="preserve">¼AA½ LFkkiUu ;fn dksbZ gks </t>
  </si>
  <si>
    <t>la[;k ------</t>
  </si>
  <si>
    <t>izi= &amp;3 ¼ nsf[k, fu;e 74 ½</t>
  </si>
  <si>
    <t>ifjokj dk C;kSjk</t>
  </si>
  <si>
    <t>1-</t>
  </si>
  <si>
    <t>ljdkjh deZpkjh dk uke</t>
  </si>
  <si>
    <t>2-</t>
  </si>
  <si>
    <t>in</t>
  </si>
  <si>
    <t>3-</t>
  </si>
  <si>
    <t>tUe dh rkjh[k</t>
  </si>
  <si>
    <t xml:space="preserve">fu;qfDr dh rkjh[k </t>
  </si>
  <si>
    <t xml:space="preserve">fnaukd </t>
  </si>
  <si>
    <t xml:space="preserve">dks ;Fkk fLFkfr esjs ifjokj esa lnL;ksa dk C;kSjk </t>
  </si>
  <si>
    <t>Ø-l-</t>
  </si>
  <si>
    <t>ifjokj ds lnL;ksa ds uke</t>
  </si>
  <si>
    <t xml:space="preserve">deZpkjh ds lkFk lEcU/k </t>
  </si>
  <si>
    <t>fookfgr @ vfookfgr</t>
  </si>
  <si>
    <t>vfHkqfDr</t>
  </si>
  <si>
    <t>¼1½</t>
  </si>
  <si>
    <t>¼2½</t>
  </si>
  <si>
    <t>¼3½</t>
  </si>
  <si>
    <t>¼4½</t>
  </si>
  <si>
    <t>¼5</t>
  </si>
  <si>
    <t>¼6½</t>
  </si>
  <si>
    <t>fookfgr</t>
  </si>
  <si>
    <t>izi= &amp; 7 ¼ fu;e 80 ]82 ]83 ]¼1½ ,oa ¼3½ rFkk 87 ¼1½</t>
  </si>
  <si>
    <t>¼;fn Hkqxrku ys[kk bdkbZ dh fHkUu vyx ldhZy esa pkgk x;k gks rks nks izfr;ksa esa Hkstk tk,xk ½</t>
  </si>
  <si>
    <t>Hkkx &amp; 1</t>
  </si>
  <si>
    <t xml:space="preserve">firk @ ifr dk uke </t>
  </si>
  <si>
    <t>tUe rkjh[k ¼bZLoh lu~ esa ½</t>
  </si>
  <si>
    <t>/keZ</t>
  </si>
  <si>
    <t xml:space="preserve">LFkkbZ fuokl dk irk </t>
  </si>
  <si>
    <t>orZeku ;k vfUre fu;qfDr LFkkiuk ds uke lfgr</t>
  </si>
  <si>
    <t>¼A½ lsok izkjEHk dh rkjh[k</t>
  </si>
  <si>
    <t xml:space="preserve">¼AA½ lsok ds vUr gksus dh rkjh[k </t>
  </si>
  <si>
    <t>lSfud lsok %&amp;</t>
  </si>
  <si>
    <t>d</t>
  </si>
  <si>
    <t>o"kZ</t>
  </si>
  <si>
    <t>ekg</t>
  </si>
  <si>
    <t>fnu</t>
  </si>
  <si>
    <t>'kwU;</t>
  </si>
  <si>
    <t>flfoy lsok %&amp;</t>
  </si>
  <si>
    <t>fdl rkfj[k dks fuEu ds fy, dk;Zokgh izkjEHk dh &amp;</t>
  </si>
  <si>
    <t>vugZdkjh ¼uku&amp;DokyhQkbax½ lsok dh vof/k;k</t>
  </si>
  <si>
    <t>¼dc ls½</t>
  </si>
  <si>
    <t>¼dc rd½</t>
  </si>
  <si>
    <t xml:space="preserve">laxBu dk uke </t>
  </si>
  <si>
    <t xml:space="preserve">ljdkjh deZpkjh dk osrueku </t>
  </si>
  <si>
    <t>isa'ku ds fy, fxuh tkus okyh ifjyfC/k;kWa ¼nsf[k; fu;e 45 ½</t>
  </si>
  <si>
    <t xml:space="preserve">/kkfjr in </t>
  </si>
  <si>
    <t>dc rd</t>
  </si>
  <si>
    <t>laLFkk iz/kku }kjk izekf.kdj.k</t>
  </si>
  <si>
    <t>osru</t>
  </si>
  <si>
    <t xml:space="preserve">,lih@,uih@ ,ulh,@vkj, </t>
  </si>
  <si>
    <t>izLrkfor lsokfuo`fr ¼x.kuk &amp;i=d layXu gS½</t>
  </si>
  <si>
    <t>firk@ifr dk uke</t>
  </si>
  <si>
    <t>rkjh[k</t>
  </si>
  <si>
    <t>gkWa</t>
  </si>
  <si>
    <t xml:space="preserve">fu;ekuqlkj </t>
  </si>
  <si>
    <t xml:space="preserve">¼[k½ 65 o"kZ dh vk;q izkIr djus ds ckn :i;s </t>
  </si>
  <si>
    <t xml:space="preserve">ifjokj ds lnL;ksa dk uke </t>
  </si>
  <si>
    <t xml:space="preserve">ljdkjh deZpkjh ds lkFk lEcU/k </t>
  </si>
  <si>
    <t xml:space="preserve">'kwU; </t>
  </si>
  <si>
    <t>Hkkx &amp;AA [k.M &amp; A</t>
  </si>
  <si>
    <t>[k.M &amp;AA</t>
  </si>
  <si>
    <t xml:space="preserve">isa'ku ds izkjEHk gksus dh frfFk </t>
  </si>
  <si>
    <t xml:space="preserve">¼A½ ;fn e`R;q 65 o"kZ dh vk;q ls igys gksrh gS    </t>
  </si>
  <si>
    <t>;k</t>
  </si>
  <si>
    <t xml:space="preserve">in ij dk;Z dj jgs gS rFkk tks </t>
  </si>
  <si>
    <t xml:space="preserve">ljdkjh deZpkjh dk uke </t>
  </si>
  <si>
    <t>vfxze dk izdkj</t>
  </si>
  <si>
    <t>vfr'ks"k</t>
  </si>
  <si>
    <t>tek dk 'kh"kZ</t>
  </si>
  <si>
    <t>eqy /ku</t>
  </si>
  <si>
    <t>C;kt</t>
  </si>
  <si>
    <t>vuqyXud &amp;AA</t>
  </si>
  <si>
    <t>¼izi= 7 ds dze la-20 ,oa 21 esa ½</t>
  </si>
  <si>
    <t>lax.kuk izi=</t>
  </si>
  <si>
    <t>izi= &amp; 31 ¼nsf[k, fu;e 8 ,oa 96 ¼4½ ½</t>
  </si>
  <si>
    <t xml:space="preserve">vLFkk;h vfUre osru izek.k &amp;i= dk izi= </t>
  </si>
  <si>
    <t>dk QksVks</t>
  </si>
  <si>
    <t xml:space="preserve">¼izi= 7 ,oa 18 ds lkFk layXu fd;k tk, ½ </t>
  </si>
  <si>
    <t>foHkkx</t>
  </si>
  <si>
    <t xml:space="preserve">laLFkk;h osru </t>
  </si>
  <si>
    <t xml:space="preserve">izfrekg </t>
  </si>
  <si>
    <t>LFkkukiUu osru</t>
  </si>
  <si>
    <t>izfrekg</t>
  </si>
  <si>
    <t>;ksx</t>
  </si>
  <si>
    <t>izi= &amp;32 ¼ fu;e 45 fVIi.kh 3 ½</t>
  </si>
  <si>
    <t xml:space="preserve">LFkkukiUu osru dks fxuus ds fy, izek.k i= dk izi= </t>
  </si>
  <si>
    <t>izi= &amp;28 ^^ d ^^ ¼ nsf[k, fu;e 94 &amp; izfdz;k ½</t>
  </si>
  <si>
    <t xml:space="preserve">tks vkids dk;kZy; esa </t>
  </si>
  <si>
    <t>e; eqgj</t>
  </si>
  <si>
    <t xml:space="preserve">          </t>
  </si>
  <si>
    <t xml:space="preserve"> deZpkjh }kjk fof/kor vuqizekf.kr fd;k tk,xk A</t>
  </si>
  <si>
    <t xml:space="preserve">ck;s@nk;sa gkFk ds vWxqBs ds vWxqfy;ksa &amp;rtZuh ] e/;ek ]  </t>
  </si>
  <si>
    <t>¼ izi= 5 esa fVIi.kh;kWa 2 ,oa 3 ½</t>
  </si>
  <si>
    <t>11-</t>
  </si>
  <si>
    <t>tks</t>
  </si>
  <si>
    <t xml:space="preserve">lEcfU/kr vf/kdkjh @ deZpkjh </t>
  </si>
  <si>
    <t>j[kus ds fy, izfropu nsrk gqWa A</t>
  </si>
  <si>
    <t xml:space="preserve">eSa ,rn~ }kjk fdlh ifjorZu ;k ifjo/kZu ds ckjs esa dk;kZy; v/;{k dks lwfpr dj mDr fooj.kksa dks v|kof/k </t>
  </si>
  <si>
    <t>[k</t>
  </si>
  <si>
    <t>LFkku %&amp;</t>
  </si>
  <si>
    <t xml:space="preserve">Rkkjh[k% </t>
  </si>
  <si>
    <t>Rkkjh[k% &amp;</t>
  </si>
  <si>
    <t>,oa muds ifr@iRuh Jh@Jherh</t>
  </si>
  <si>
    <t xml:space="preserve">LFkku % </t>
  </si>
  <si>
    <t xml:space="preserve">¼[k½ fiNyh flfoy lsok dh vof/k tks fu;e ds </t>
  </si>
  <si>
    <t xml:space="preserve">¼d½ fiNyh flfoy lsok ds fy, izkIr fdlh </t>
  </si>
  <si>
    <t xml:space="preserve">vU; ljdkjksa ds v/khu lsok Hkkjr ljdkj@vU;  </t>
  </si>
  <si>
    <t>ljdkj dk uke</t>
  </si>
  <si>
    <t>jkLFkku ljdkj ds v/khu dh xbZ lsok</t>
  </si>
  <si>
    <t>12-</t>
  </si>
  <si>
    <t>(III)</t>
  </si>
  <si>
    <t>vkokl ds vkaoVu esa lEcfU/kr ns;rkvksa ds vykok vU;</t>
  </si>
  <si>
    <t xml:space="preserve">fu;e 94 ¼1½esa izokfgr fd, x,s vuqlkj]ljdkjh   </t>
  </si>
  <si>
    <t>tks fu;e 81 ¼1½ ¼[k½ ¼kk½ ds v/khu NksM nh xbZ gS</t>
  </si>
  <si>
    <t xml:space="preserve">vgZdkjh lsok dh dqy vof/k ¼ ch dh Hkax vof/k;ksa esa tksMs  </t>
  </si>
  <si>
    <r>
      <t>(I)</t>
    </r>
    <r>
      <rPr>
        <sz val="12"/>
        <rFont val="Kruti Dev 010"/>
      </rPr>
      <t>fu;e ds 27 ds v/khu ekQ dh xbZ lsok esa O;o/kku</t>
    </r>
  </si>
  <si>
    <t xml:space="preserve">   le&gt;k x;k gSA</t>
  </si>
  <si>
    <t>ds fy, fxuk x;k gks &amp;</t>
  </si>
  <si>
    <t xml:space="preserve">dk;ZHkkj ds vykok vU; LFkkukiUu osru dks Hkh fxuk tk,xk ½ </t>
  </si>
  <si>
    <r>
      <t>(II)</t>
    </r>
    <r>
      <rPr>
        <sz val="12"/>
        <rFont val="Kruti Dev 010"/>
      </rPr>
      <t>oS;fDrd ¼ ilZuy ½ osru</t>
    </r>
  </si>
  <si>
    <t>14-</t>
  </si>
  <si>
    <t>15-</t>
  </si>
  <si>
    <t>16-</t>
  </si>
  <si>
    <t>17-</t>
  </si>
  <si>
    <t>18-</t>
  </si>
  <si>
    <t>13-</t>
  </si>
  <si>
    <t>¼ nks izfr;ksa esa ½</t>
  </si>
  <si>
    <t>lsokesa ]</t>
  </si>
  <si>
    <t>¼ dk;kZy; v/;{k ½</t>
  </si>
  <si>
    <t>deZpkjh }kjk /kks"k.kk dk izi=</t>
  </si>
  <si>
    <t>¼lknk dkxt ij ½</t>
  </si>
  <si>
    <t>tks orZeku esa</t>
  </si>
  <si>
    <t>izi= &amp;1 ¼ nsf[k, fu;e 5 ¼2½ 6 ¼1½ 11]12]13 ,oa 14 ½</t>
  </si>
  <si>
    <t>¼lsokfuo`fr ls igys@ckn esa nks izfr;ksa esa fdUrq lsokfuo`fr dh rkjh[k ls ,d o"kZ ds Hkhrj fd;k tk;sxk ½</t>
  </si>
  <si>
    <t xml:space="preserve">Hkkx &amp; 1 </t>
  </si>
  <si>
    <t>¼;gkWa dk;kZy; v/;{k dk in ,oa iw.kZ irk fyf[k,½</t>
  </si>
  <si>
    <t>firk @ ifr dk uke</t>
  </si>
  <si>
    <t xml:space="preserve">lsokfuo`fr ds le;@lsok esa jgrs gq, in dk uke </t>
  </si>
  <si>
    <t xml:space="preserve">dk;kZy;@foHkkx dk uke </t>
  </si>
  <si>
    <t>tUe frfFk</t>
  </si>
  <si>
    <t>lsokfuo`fr rkjh[k</t>
  </si>
  <si>
    <t xml:space="preserve">dks"kkxkj@midks"kkxkj dk uke o irk  </t>
  </si>
  <si>
    <t xml:space="preserve">  </t>
  </si>
  <si>
    <t>Hkkx &amp; AA</t>
  </si>
  <si>
    <t>izkfIr Lohd`fr</t>
  </si>
  <si>
    <t>Hkkx &amp; AAA</t>
  </si>
  <si>
    <t>izi= 1 ¼ nsf[k, fu;e 59 ¼1½ ½</t>
  </si>
  <si>
    <t>vk;q</t>
  </si>
  <si>
    <t xml:space="preserve">LFkku </t>
  </si>
  <si>
    <t>¼ dk;kZy; v/;{k }kjk Hkjs tkus ds fy, ½</t>
  </si>
  <si>
    <t>&amp;in</t>
  </si>
  <si>
    <t>&amp;dk;kZy;</t>
  </si>
  <si>
    <t>d-l-</t>
  </si>
  <si>
    <t xml:space="preserve">uke </t>
  </si>
  <si>
    <t>laca/k</t>
  </si>
  <si>
    <t>lsok iqfLrdk ¼lsok iqfLrdk esa lsokfuo`fr dh rkjh[k mYysf[kr dh tk, ½</t>
  </si>
  <si>
    <t xml:space="preserve">    </t>
  </si>
  <si>
    <t>izi= &amp; 5</t>
  </si>
  <si>
    <t xml:space="preserve">     </t>
  </si>
  <si>
    <t>5-</t>
  </si>
  <si>
    <t>6-</t>
  </si>
  <si>
    <t>7-</t>
  </si>
  <si>
    <t xml:space="preserve">;fn ljdkjh deZpkjh fuyfEcr fd;s tkus vfuokZ; :i ls lsokfuo`r fd;s tkus ;k lsok ls gVk;s ;k c[kZkLr fd;s </t>
  </si>
  <si>
    <t xml:space="preserve">       ds vUrxZr izi=ksa dk dqyd </t>
  </si>
  <si>
    <t xml:space="preserve">esa </t>
  </si>
  <si>
    <t xml:space="preserve">dks"kkf/kdkjh </t>
  </si>
  <si>
    <t xml:space="preserve">LFkku %&amp;  </t>
  </si>
  <si>
    <t xml:space="preserve">fVIi.kh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</si>
  <si>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 tks ykxw u gks mls dkV nsa A </t>
    </r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</si>
  <si>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 xml:space="preserve">½ ljdkjh deZpkjh vfUre izfo"Vh ds uhps [kkyh txg esa vkjikj js[kk,sa [khp nsxk rkfd </t>
    </r>
  </si>
  <si>
    <t>tk, A</t>
  </si>
  <si>
    <t>vxzsf"kr dj fn;k x;k gSA</t>
  </si>
  <si>
    <t xml:space="preserve">LFkku %&amp;    </t>
  </si>
  <si>
    <t>fnukad%&amp;</t>
  </si>
  <si>
    <t xml:space="preserve">in ij dk;Z dj jgk gqWa ,rn~ }kjk </t>
  </si>
  <si>
    <t xml:space="preserve">/kks"k.kk djrk gqWa fd eSus jkT; ljdkj dh lsok fnaukd  </t>
  </si>
  <si>
    <t xml:space="preserve">ls </t>
  </si>
  <si>
    <t>nLrkosth lk{; rFkk vU; lwpuk tks esjh 'kfDr ds Hkhrj gS dh ;k nh tk ldrh gS uhps lwph ds vuqlkj layXu gSA</t>
  </si>
  <si>
    <t xml:space="preserve">;g izekf.kr fd;k tkrk gS fd mDr /kks"k.kk dh lsok iqfLrdk ]osru fcyksa dh dk;kZy; izfr;ksa ,oa ftl dk;kZy; </t>
  </si>
  <si>
    <t>ij tkWap dj yh gS rFkk mls lgh ik;k gS A</t>
  </si>
  <si>
    <t xml:space="preserve">dks lsokfuo`r </t>
  </si>
  <si>
    <t>-</t>
  </si>
  <si>
    <t>------------------------------</t>
  </si>
  <si>
    <t xml:space="preserve">lsokfuo`fr dh rkjh[k ds ckn nks ekg dh Lohdk;Z vof/k rd ds fy,  </t>
  </si>
  <si>
    <t>f'k{kk foHkkx</t>
  </si>
  <si>
    <t>igpku fpUg</t>
  </si>
  <si>
    <t>ij izLrqr fd;s tk,xsaA ½</t>
  </si>
  <si>
    <t>iRuh ;k ifr ds lkFk ikliksZV vkdkj ds la;qDr QksVksxzkQ dh rhu izfr;kWa ¼tks dk;kZy; v/;{k }kjk vuqizekf.kr</t>
  </si>
  <si>
    <t>dh tk,xh ½ ¼ ;fn Hkqxrku jktLFkku ds ckgj pkgk x;k gS rks pkj izfr;kWa izLrqr dh tk,xh ½</t>
  </si>
  <si>
    <t>vuqizekf.kr fd;k tk,xk A</t>
  </si>
  <si>
    <t>8-</t>
  </si>
  <si>
    <t>dks"kkxkj ;k lkoZtfud {ks= ds cSad dh 'kk[kk dk uke</t>
  </si>
  <si>
    <t xml:space="preserve">izi= &amp;3 esa ifjokj dk fooj.k </t>
  </si>
  <si>
    <t>9-</t>
  </si>
  <si>
    <t>10-</t>
  </si>
  <si>
    <t xml:space="preserve">N% ekgh </t>
  </si>
  <si>
    <t>DA</t>
  </si>
  <si>
    <t xml:space="preserve">vuqyXud &amp;1 ¼izi=&amp;7 dk Øe la[;k 24 ½ </t>
  </si>
  <si>
    <t xml:space="preserve">1&amp;ljdkjh vkokl dh cdk;k </t>
  </si>
  <si>
    <t xml:space="preserve">3&amp;vU; vfxze </t>
  </si>
  <si>
    <t xml:space="preserve">4&amp; vU; olqfy;k   </t>
  </si>
  <si>
    <t>olqyh dk vk/kkj</t>
  </si>
  <si>
    <t>gks x;k@gksxk  dk LFkk;h vfUre osru izek.k i=A</t>
  </si>
  <si>
    <t>A/C</t>
  </si>
  <si>
    <t>vkns'k</t>
  </si>
  <si>
    <t xml:space="preserve">eagxkbZ HkRrk  </t>
  </si>
  <si>
    <t xml:space="preserve">edku fdjk;k </t>
  </si>
  <si>
    <t>ias'ku ;k xzsP;qVh dh Js.kh ¼Dykl½</t>
  </si>
  <si>
    <t xml:space="preserve">rd gS rFkk bl </t>
  </si>
  <si>
    <t>rFkk ml vof/k esa fdlh izdkj dk dksbZ Hkax@O;o/kku ugh Fkk A</t>
  </si>
  <si>
    <t xml:space="preserve">eSa jktLFkku flfoy lsok,sa isa'ku dk :ikUrj.k fu;e 1996 ds vuqlkj uhps fufnZ"V fd, x;s ds vuqlkj </t>
  </si>
  <si>
    <t xml:space="preserve">jgk gS A vko';d fooj.k uhps fn;k x;k gS %&amp; </t>
  </si>
  <si>
    <t xml:space="preserve">ls izi= 1 ds Hkkx 1 esa vkosnu i= fpfdRlk </t>
  </si>
  <si>
    <t xml:space="preserve">ijh{kk ds fcuk isa'ku ds ,d Hkkx dks :ikUrj.k ds fy, izkIr fd;kA </t>
  </si>
  <si>
    <t xml:space="preserve">izekf.kr djrk gqWa fd eSa ljdkjh vkokl lqfo/kk dk vf/kHkksx ugh dj jgk gqWa ,oa eSus yksd fuekZ.k foHkkx ds </t>
  </si>
  <si>
    <t>LVksj ls QuhpZj vkfn tSls dksbZ oLrq fdjk;s ij ugh yh gS A</t>
  </si>
  <si>
    <t>dk dk;ZHkkj</t>
  </si>
  <si>
    <t xml:space="preserve">vLFkkbZ isa'ku dh izLrkfor jkf'k 'kqU; ;fn lsokfuo`fr ls iwoZ ljdkjh </t>
  </si>
  <si>
    <t>ds fo:} foHkkxh; ;k U;kf;d tkWap dk;Zokgh py jgh gks A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</si>
  <si>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½D;k ,y-Vh-,- ,oa :ikUrj.k jkf'k ds Hkqxrku ds fy, dksbZ uke funsZ'ku  </t>
    </r>
  </si>
  <si>
    <t>fd;k x;k gS \;fn gkWa rks mldh ,d izfr layXu dhft, A</t>
  </si>
  <si>
    <t xml:space="preserve">lsokfuo`fr dk izdkj </t>
  </si>
  <si>
    <t>rd ds fy, Hkqxrku dj fn;k x;k gSA@fd;k tk;sxk</t>
  </si>
  <si>
    <t>'kiFk xzghrk ds gLrk{kj</t>
  </si>
  <si>
    <t>DA RAT</t>
  </si>
  <si>
    <t>PENS</t>
  </si>
  <si>
    <t>xzsP;qVh</t>
  </si>
  <si>
    <t>osru 1@3</t>
  </si>
  <si>
    <t>nj</t>
  </si>
  <si>
    <t xml:space="preserve">dE;qVs'ku </t>
  </si>
  <si>
    <t>age</t>
  </si>
  <si>
    <t>factors</t>
  </si>
  <si>
    <t xml:space="preserve">gLrk{kj  </t>
  </si>
  <si>
    <t xml:space="preserve">vof/k eSa esus fofHkUu ¼foHkkx½ es fofHkUu in ij dk;Z fd;k gS A fu;eksa ds v/khu mDr vof/k isa'ku ds fy, vgdkjh vof/k Fkh </t>
  </si>
  <si>
    <r>
      <t xml:space="preserve">bl izi= ds Hkkx </t>
    </r>
    <r>
      <rPr>
        <sz val="12"/>
        <rFont val="Arial"/>
        <family val="2"/>
      </rPr>
      <t>i</t>
    </r>
    <r>
      <rPr>
        <sz val="12"/>
        <rFont val="Kruti Dev 010"/>
      </rPr>
      <t xml:space="preserve"> dh izkfIr dh jlhn Hkkx </t>
    </r>
    <r>
      <rPr>
        <sz val="12"/>
        <rFont val="Arial"/>
        <family val="2"/>
      </rPr>
      <t>ii</t>
    </r>
    <r>
      <rPr>
        <sz val="12"/>
        <rFont val="Kruti Dev 010"/>
      </rPr>
      <t xml:space="preserve"> esa fey xbZ gS ftls vyx ls vkonsd dks fnuakd dks </t>
    </r>
  </si>
  <si>
    <t>;k fu;ekuqlkj</t>
  </si>
  <si>
    <t xml:space="preserve">dk;kZy;k/;{k </t>
  </si>
  <si>
    <t>dk;kZy;k/;{k</t>
  </si>
  <si>
    <t>gLrk{kj -------------------------------------------------</t>
  </si>
  <si>
    <t xml:space="preserve">irk -------------------------------------------------------------- </t>
  </si>
  <si>
    <t xml:space="preserve">midks"k dk;Zky; </t>
  </si>
  <si>
    <t>Employee's Name</t>
  </si>
  <si>
    <t>Name of Department with Address</t>
  </si>
  <si>
    <t>SECONDARY EDUCATION DEPARTMENT</t>
  </si>
  <si>
    <t>Date of Retirement / Death</t>
  </si>
  <si>
    <t>Family Details:-</t>
  </si>
  <si>
    <t>Name</t>
  </si>
  <si>
    <t>Relation</t>
  </si>
  <si>
    <t>Date of birth</t>
  </si>
  <si>
    <t>Married /Unmarried</t>
  </si>
  <si>
    <t>Employed / Unemployed</t>
  </si>
  <si>
    <t>MARRIED</t>
  </si>
  <si>
    <t>izi= ^ 5 ^ ¼ nsf[k, fu;e 7 ½</t>
  </si>
  <si>
    <t xml:space="preserve">,rn~ }kjk jktLFkku flfoy lssok </t>
  </si>
  <si>
    <t>tUe dh fnukad</t>
  </si>
  <si>
    <t>;fn uke funsZf'krh vo;Ld gS ml O;fDr dk uke o irk tks uke funsZf'krh dh vo;Ldrk ds nkSjku mDr :ikUrfjr jkf'k dks izkIr djsxk</t>
  </si>
  <si>
    <r>
      <t xml:space="preserve">;fn dkWye </t>
    </r>
    <r>
      <rPr>
        <sz val="12"/>
        <rFont val="DevLys 010"/>
      </rPr>
      <t xml:space="preserve">¼ 1 ½ ds v/khu of.kZr uke &amp; funsZf'krh dh isa'kuj ds igys e`R;q gks tkrh gS rks vU; </t>
    </r>
    <r>
      <rPr>
        <sz val="12"/>
        <rFont val="Kruti Dev 010"/>
      </rPr>
      <t>uke funsZf'kfr;ksa ds uke vkSj muds irs</t>
    </r>
  </si>
  <si>
    <t xml:space="preserve">isa'kuj dss lkFk lEcU/k </t>
  </si>
  <si>
    <t>uke funsZf'krh uke o irsa</t>
  </si>
  <si>
    <t>ml O;fDr dk uke o irk tks nwljs uke &amp; funsZf'krh dh vo;Ldrk ds nkSjku mDr :ikUrfjr jkf'k dks izkIr djsxk</t>
  </si>
  <si>
    <t>vkdfLedrk ftlds ?kfVr gksus ij uke funsZ'ku voS/k gks tk,xk</t>
  </si>
  <si>
    <t>vo;Ld ugha gS</t>
  </si>
  <si>
    <t>rFkk isa'kuj dk uke o irk</t>
  </si>
  <si>
    <t>dk;kZy; v/;{k %&amp;</t>
  </si>
  <si>
    <t xml:space="preserve">fnukad %&amp;  </t>
  </si>
  <si>
    <t xml:space="preserve">dk;kZy;k/;{k  ds gLrk{kj </t>
  </si>
  <si>
    <t>in %&amp;</t>
  </si>
  <si>
    <t>dk;kZy; v/;{k }kjk uke &amp; funsZ'ku &amp; i= dh izkfIr dh vfHkLohd`fr ds fy,</t>
  </si>
  <si>
    <r>
      <t>lsokesa</t>
    </r>
    <r>
      <rPr>
        <sz val="12"/>
        <rFont val="DevLys 010"/>
      </rPr>
      <t>]</t>
    </r>
  </si>
  <si>
    <t>egksn;</t>
  </si>
  <si>
    <r>
      <t xml:space="preserve">izi= &amp; 1 fu;e 59 </t>
    </r>
    <r>
      <rPr>
        <sz val="12"/>
        <rFont val="DevLys 010"/>
      </rPr>
      <t>¼ 1 ½ esa xzsP;qVh ds lEcU/k esa vkids uke &amp; funsZ'ku ] fnukad %&amp;</t>
    </r>
  </si>
  <si>
    <r>
      <t>gq, eq</t>
    </r>
    <r>
      <rPr>
        <sz val="12"/>
        <rFont val="DevLys 010"/>
      </rPr>
      <t>&gt;</t>
    </r>
    <r>
      <rPr>
        <sz val="12"/>
        <rFont val="Kruti Dev 010"/>
      </rPr>
      <t>s ;g dguk gS fd mls fjdk</t>
    </r>
    <r>
      <rPr>
        <sz val="12"/>
        <rFont val="DevLys 010"/>
      </rPr>
      <t>WMZ esa mfpr LFkku ij j[k fn;k x;k gS A</t>
    </r>
  </si>
  <si>
    <t>fcuk 'krZ lgefr</t>
  </si>
  <si>
    <t>ls lsokfuo`r</t>
  </si>
  <si>
    <t>rd dh vof/k esa fdlh izdkj dh olwyh cdk;k ugha gSa ,oa egk ys[kkdkj @ foHkkxh;</t>
  </si>
  <si>
    <t>uke %&amp;</t>
  </si>
  <si>
    <t>gLrk{kj dkfeZd</t>
  </si>
  <si>
    <t xml:space="preserve">egk ys[kkdkj @ foHkkxh; vads{k.k dh olwyh cdk;k ugha dk izek.k i= </t>
  </si>
  <si>
    <t xml:space="preserve">                    izekf.kr fd;k tkrk gS fd</t>
  </si>
  <si>
    <t xml:space="preserve">LFkkuh; fo/kky; esa ftuds lsokfHkys[k ds vuqlkj tUe frfFk %&amp; </t>
  </si>
  <si>
    <t>gS ,oa fnukad %&amp;</t>
  </si>
  <si>
    <t>ls lsokfuo`r fnukad %&amp;</t>
  </si>
  <si>
    <t>rd dh vof/k esa budh rjQ ls jkT; ljdkj dk dksbZ cdk;k ugha gS rFkk egk ys[kkdkj @ foHkkxh; vads{k.k fjiksVZ</t>
  </si>
  <si>
    <t>laLFkk iz/kku gLrk{kj</t>
  </si>
  <si>
    <r>
      <t>izi= &amp; 9 ^d^ ¼ nsf[k, fu;e 81 ¼</t>
    </r>
    <r>
      <rPr>
        <b/>
        <sz val="12"/>
        <rFont val="Arial"/>
        <family val="2"/>
      </rPr>
      <t>I</t>
    </r>
    <r>
      <rPr>
        <b/>
        <sz val="16"/>
        <rFont val="Kruti Dev 010"/>
      </rPr>
      <t>½ ¼d½ ¼</t>
    </r>
    <r>
      <rPr>
        <b/>
        <sz val="14"/>
        <rFont val="Arial"/>
        <family val="2"/>
      </rPr>
      <t>vii</t>
    </r>
    <r>
      <rPr>
        <b/>
        <sz val="16"/>
        <rFont val="Kruti Dev 010"/>
      </rPr>
      <t>½ ½</t>
    </r>
  </si>
  <si>
    <t>ls</t>
  </si>
  <si>
    <t xml:space="preserve">  eSa </t>
  </si>
  <si>
    <t>iz/kkukpk;Z</t>
  </si>
  <si>
    <t>t; Jh jke</t>
  </si>
  <si>
    <t>funZs'kkuqlkj bl foHkkx ds</t>
  </si>
  <si>
    <t>ds isa'ku lEcfU/kr dqyd vkxs</t>
  </si>
  <si>
    <t xml:space="preserve">      frfFk %&amp;</t>
  </si>
  <si>
    <t>gS A</t>
  </si>
  <si>
    <t>izfrfyfi lwpukFkZ ,oa vko';d dk;Zokgh gsrq %&amp;</t>
  </si>
  <si>
    <t xml:space="preserve">lEcfU/kr </t>
  </si>
  <si>
    <t>pSd fyLV</t>
  </si>
  <si>
    <t>uke dkfeZd</t>
  </si>
  <si>
    <t>dk;kZy; v/;{k }kjk ns[ks tkus okys fcUnq</t>
  </si>
  <si>
    <t>¼ d ½</t>
  </si>
  <si>
    <t>izdj.k ds lkFk layXu vfHkys[k %&amp;</t>
  </si>
  <si>
    <t>fu;qfDr izkf/kdkjh }kjk tkjh lsok fuo`fr vkns'k</t>
  </si>
  <si>
    <t>gka</t>
  </si>
  <si>
    <t>fu;qfDr izkf/kdkjh }kjk tkjh foHkkxh; tkap cdk;k ugha gksus ls izek.k i=</t>
  </si>
  <si>
    <t>isa'ku dqyd esa ;Fkk LFkku vfdar gS</t>
  </si>
  <si>
    <t>deZpkjh @ ik= ik- isa'kuj ls izkIr ifjokj ds lnL;ksa dk iw.kZ C;kSjk</t>
  </si>
  <si>
    <t xml:space="preserve">layXu gS </t>
  </si>
  <si>
    <t>deZpkjh @ ik= ik- isa'kuj dh o.kZukRed ukekoyh dh rhu    ¼ jkT; ls ckgj isa'ku izkIr djus ds ekeys esa 4 ½ izfr;ka</t>
  </si>
  <si>
    <t>deZpkjh dk e`R;q izek.k i= ¼ e`R;q dh fLFkfr esa ½</t>
  </si>
  <si>
    <t>foHkkx }kjk tkjh cdk;k ugha gksus dk lesfdr vns;rk izek.k i=</t>
  </si>
  <si>
    <t xml:space="preserve">ewy ,l-ch- layXu gS </t>
  </si>
  <si>
    <t>deZpkjh dh lsok esa jgrs e`R;q ds ekeys esa miknku gsrq ukekadu u gksus ij ifjokj ds ik= lHkh o;Ld lnL;ksa dh @ukekadu dh fLFkfr esa ukfer lnL;ksas dh o.kkZRed ukekoyh</t>
  </si>
  <si>
    <t>dk;Zokgh lqfuf'pr djus dh tkudkjh %&amp;</t>
  </si>
  <si>
    <t>lsok iqfLrdk esa tUe frfFk vafdr gS tUe frfFk izek.ku dk vk/kkj vafdr dj fn;k x;k gS rFkk tUe frfFk esa fnukad 31-12-1978 ds ckn ds ifjorZu ds fy, jkT; ljdkj dh Lohd`fr izdj.k ds lkFk layXu dh xbZ gS rFkk mldk mYys[k ;Fkk LFkku dj fn;k ¼ bl lEcU/k esa lk-fo-ys-fu- ds fu;e 131 dk voyksdu djsa ½</t>
  </si>
  <si>
    <t xml:space="preserve">tUe frfFk esa dksbZz ifjorZu ugha gS </t>
  </si>
  <si>
    <t>fu;qfDr frfFk ls lsok fuo`fr frfFk rd dh lsok, lR;kfir gS</t>
  </si>
  <si>
    <t>dksbZ lsok vlR;kfir ugha gS</t>
  </si>
  <si>
    <t xml:space="preserve">O;o/kku vof/k dUMksu djus dh jkT; ljdkj dh Lohd`fr izkIr dj yh xbZ gsS rFkk ;Fkk LFkku mYys[k dj fn;k x;k gS </t>
  </si>
  <si>
    <t>O;o/kku ugha gS</t>
  </si>
  <si>
    <t xml:space="preserve">oSnsf'kd lsok esa ugha jgs </t>
  </si>
  <si>
    <t>dk;Z izHkkfjr lsok fu;fer dj nh xbZ eLVj jksy lsok lR;kfir djrs gq, vuqifLFkr vof/k dk vlk/kkj.k vodk'k Lohd`r dj fn;k x;k gSA</t>
  </si>
  <si>
    <t xml:space="preserve">MCY;q @ lh  lsok esa ugha jgs </t>
  </si>
  <si>
    <t>dk;Z izHkkfjr lsok vof/k esa va'knk;h izko/kk;h fuf/k esa fu;ksDrk ds va'knku dh tek djkbZ xbZ jkf'k e; C;kt jktdks"k esa LFkkukUrfjr djus gsrq tkjh LFkkukUrj.k izfof"V dh izfr layXu dj nh xbZ gSA</t>
  </si>
  <si>
    <t xml:space="preserve"> 'kkfLr ugha nh xbZ</t>
  </si>
  <si>
    <t xml:space="preserve"> vlk/kkj.k vodk'k ,oa fuyEcu vof/k ;fn osru o`f} ds fy, ugha ekuh xbZ gS rks mldk izHkko fu;ekuqlkj osru o`f} @ o`f};ksa ij fu;ekuqlkj Mky fn;k x;k gSA </t>
  </si>
  <si>
    <t xml:space="preserve"> dksbZ osru fu/kkZj.k cdk;k ugha gS lHkh osru fu/kkZj.kksa o okf"kZd  osru o`f};ksa dh tkap dk;kZy; ds ofj"Bre ys[kk dehZ ls djok yh xbZ gS rFkk bl vk'k; dk izek.k i= lsok iqfLrdk esa vafdr djok fn;k x;k gSA </t>
  </si>
  <si>
    <t xml:space="preserve">izek.k i= ofj"B ys[kk dehZ ls ,l-ch- esa vafdr djok fn;k x;k gS </t>
  </si>
  <si>
    <t xml:space="preserve"> olwyh ;ksX; jkf'k miknku ls olwy djus dh vfHk'ka"kk dj nh xbZ gS rFkk vafre osru izek.k i= esa olwyh ;ksX; jkf'k o tek dk iw.kZ ctV en vafdr dj fn;k x;k gSA </t>
  </si>
  <si>
    <t xml:space="preserve"> vf/kokf"kZd nkok </t>
  </si>
  <si>
    <r>
      <t xml:space="preserve">fo'ks"k osru </t>
    </r>
    <r>
      <rPr>
        <sz val="12"/>
        <rFont val="Times New Roman"/>
        <family val="1"/>
      </rPr>
      <t xml:space="preserve">NCA/NPA </t>
    </r>
    <r>
      <rPr>
        <sz val="12"/>
        <rFont val="DevLys 010"/>
      </rPr>
      <t>Lohd`fr dh izfof"V lsok iqfLrdk esa vafdr gS rFkk isa'ku dqyd esa vafre nl ekg dk vkSlr vafdr gSA</t>
    </r>
  </si>
  <si>
    <t xml:space="preserve">la;qDr funs'kd isa'ku foHkkx ] jktLFkku mn;iqj dks bl vfHkqfDr ds lkFk vxzsf"kr fd %&amp; </t>
  </si>
  <si>
    <t>SIGNATURE OF APPLICANT</t>
  </si>
  <si>
    <t>SIGNATURE OF HEAD OF THE OFFICE</t>
  </si>
  <si>
    <t>dks"k &amp;</t>
  </si>
  <si>
    <t>dks"kky; &amp;</t>
  </si>
  <si>
    <t>cSad &amp;</t>
  </si>
  <si>
    <t>lsokfuo`r fd;k tkrk gS A</t>
  </si>
  <si>
    <t xml:space="preserve">           2- ;g izekf.kr fd;k tkrk gs fd Åij ukfer               </t>
  </si>
  <si>
    <t>ds fo:} vkt rd %&amp;</t>
  </si>
  <si>
    <t xml:space="preserve">  fopkjk/khu @ yfEcr ugha gSA</t>
  </si>
  <si>
    <r>
      <t xml:space="preserve">    </t>
    </r>
    <r>
      <rPr>
        <sz val="11"/>
        <rFont val="DevLys 010"/>
      </rPr>
      <t>¼</t>
    </r>
    <r>
      <rPr>
        <sz val="11"/>
        <rFont val="Kruti Dev 010"/>
      </rPr>
      <t>1</t>
    </r>
    <r>
      <rPr>
        <sz val="11"/>
        <rFont val="DevLys 010"/>
      </rPr>
      <t>½</t>
    </r>
    <r>
      <rPr>
        <sz val="11"/>
        <rFont val="Kruti Dev 010"/>
      </rPr>
      <t xml:space="preserve"> jktLFkku flfoy lsok </t>
    </r>
    <r>
      <rPr>
        <sz val="11"/>
        <rFont val="DevLys 010"/>
      </rPr>
      <t xml:space="preserve">¼ oxhZdj.k </t>
    </r>
    <r>
      <rPr>
        <sz val="11"/>
        <rFont val="Kruti Dev 010"/>
      </rPr>
      <t>]</t>
    </r>
    <r>
      <rPr>
        <sz val="11"/>
        <rFont val="DevLys 010"/>
      </rPr>
      <t xml:space="preserve"> fu;U=.k ,oa vihy ½ fu;e &amp; 1958 ds fu;e &amp; 16 ds v/khu dksbZ </t>
    </r>
    <r>
      <rPr>
        <sz val="11"/>
        <rFont val="Kruti Dev 010"/>
      </rPr>
      <t xml:space="preserve">foHkkxh; tkap  </t>
    </r>
  </si>
  <si>
    <t xml:space="preserve">    ¼2½ jktLFkku flfoy lsok ¼ oxhZdj.k ] fu;U=.k ,oa vihy ½s fu;e &amp; 19 ds v/khu dksbZ fo'ks"k izfdz;k dh dk;Zokgh </t>
  </si>
  <si>
    <t xml:space="preserve">    ¼3½ dksbZ U;kf;d dk;Zokfg;ka fopkjk/khu @ yfEcr ugha gSA</t>
  </si>
  <si>
    <t>ifjf'k"B Þvß</t>
  </si>
  <si>
    <t>izi= &amp; 6 ¼ fu;e 78 ds uhps jktLFkku ljdkj dk fofu'p; nsf[k, ½</t>
  </si>
  <si>
    <t xml:space="preserve"> 'kwU;</t>
  </si>
  <si>
    <t xml:space="preserve">cSad &amp; </t>
  </si>
  <si>
    <t xml:space="preserve">izkfIr &amp; Lohd`fr </t>
  </si>
  <si>
    <t>ls izi= &amp;1 ds Hkkx esa vkosnu</t>
  </si>
  <si>
    <t xml:space="preserve">jktdh; mPp ek/;fed fo|ky; </t>
  </si>
  <si>
    <r>
      <t xml:space="preserve">esa dk;Zjr gS] dks vf/kokf"kZdh vk;q iwjh dj ysus ij </t>
    </r>
    <r>
      <rPr>
        <sz val="12"/>
        <rFont val="DevLys 010"/>
      </rPr>
      <t>¼lsokfuo`fr dh rkjh[k½</t>
    </r>
    <r>
      <rPr>
        <sz val="12"/>
        <rFont val="Kruti Dev 010"/>
      </rPr>
      <t xml:space="preserve">  fnuakd</t>
    </r>
  </si>
  <si>
    <t xml:space="preserve">ls ljdkjh lsok ls </t>
  </si>
  <si>
    <t>e`R;q ;k ikxy gksus ij</t>
  </si>
  <si>
    <t>izfrfyfi lwpukFkZ ,oa vko';d dk;Zokgh gsrq fuEufyf[kr dks vxzsf"kr gS %&amp;</t>
  </si>
  <si>
    <t>funs'kd</t>
  </si>
  <si>
    <t>isa'ku foHkkx</t>
  </si>
  <si>
    <t>PLEASE FILL ALL THE FILELDS IN CAPITAL LETTERS ENGLISH AND ENCLOSE WITH THE PENSION CASE ALONGWITH THE LATEST PHOTO COPY OF PAY SLIP GENERATED BY PAY MANAGER</t>
  </si>
  <si>
    <t>Employee's I.D.</t>
  </si>
  <si>
    <t>Father's /Husband's Name</t>
  </si>
  <si>
    <t>Post held</t>
  </si>
  <si>
    <t>Mobile No.of Pensioner</t>
  </si>
  <si>
    <t xml:space="preserve">Postal Address of Pensioner After retirement alongwith Pin code. </t>
  </si>
  <si>
    <t>Date of Birth (As per S.B.)</t>
  </si>
  <si>
    <t>Name Treasury / Sub Treasury</t>
  </si>
  <si>
    <t>Name of Banker from which pensioner wants to get pension / family pension.</t>
  </si>
  <si>
    <t>Bank Branch with address</t>
  </si>
  <si>
    <t>Bank Account No.</t>
  </si>
  <si>
    <t>IFSC Code(as mentioned in cheque book/Pass book</t>
  </si>
  <si>
    <t>PAN NO.</t>
  </si>
  <si>
    <t>Alongwith the seal</t>
  </si>
  <si>
    <t>S.NO.</t>
  </si>
  <si>
    <t>Details</t>
  </si>
  <si>
    <t>To be filled by employee/Pensioner</t>
  </si>
  <si>
    <t>JAI SHRI RAM</t>
  </si>
  <si>
    <t>STATE BANK OF INDIA</t>
  </si>
  <si>
    <t>Jheku vfrfjDr funs'kd egksn;</t>
  </si>
  <si>
    <t xml:space="preserve">isa'ku ,oa isa'kulZ dY;k.k foHkkx ] {kS=h; dk;kZy; ] </t>
  </si>
  <si>
    <t>laHkyk fn;k@laHkyk nsxkA</t>
  </si>
  <si>
    <t>/</t>
  </si>
  <si>
    <t>inLFkkiu LFkku %&amp;</t>
  </si>
  <si>
    <r>
      <t>izi= &amp;9 ¼ nsf[k, fu;e 81 ¼1½ ¼d½ ¼</t>
    </r>
    <r>
      <rPr>
        <b/>
        <sz val="16"/>
        <rFont val="Arial"/>
        <family val="2"/>
      </rPr>
      <t>vi</t>
    </r>
    <r>
      <rPr>
        <b/>
        <sz val="16"/>
        <rFont val="Kruti Dev 010"/>
      </rPr>
      <t>½ ½</t>
    </r>
  </si>
  <si>
    <t>fnukad %&amp;</t>
  </si>
  <si>
    <t>rkjh[k %&amp;</t>
  </si>
  <si>
    <t>dzae la[;k</t>
  </si>
  <si>
    <t>deZpkjh ds ih-ih-vks-uEcj</t>
  </si>
  <si>
    <t>deZpkjh dk uke ,oa vkbZ-Mh-</t>
  </si>
  <si>
    <t>dk;kZy; dh vkbZ-Mh-la[;k</t>
  </si>
  <si>
    <t xml:space="preserve">osru </t>
  </si>
  <si>
    <t>dqy ;ksx</t>
  </si>
  <si>
    <t>lsok fuo`fr ij 'ks"k  ih-,y-</t>
  </si>
  <si>
    <t>fnukad ls</t>
  </si>
  <si>
    <t>fnukad rd</t>
  </si>
  <si>
    <t>fu;qfDr izkf/kdkjh }kjk fu;e 45 ds uhps vafdr fVIi.kh la[;k 3@16@17@18@¼ ;Fkk fLFkfr ds vuqlkj ½ ds vUrZxr vko';d izek.k i=</t>
  </si>
  <si>
    <t>ykxw ugha</t>
  </si>
  <si>
    <t>dks"kkf/kdkjh }kjk tkjh nh/kZdkyhu _.k @ vfxze ds cdk;k ugha gksus dk izek.k i=</t>
  </si>
  <si>
    <t>ewy lsok iqfLrdk ¼ ewy [kks tkus ij fl-ls-fu-¼ ?k ½ ds vUrxZr rS;kj MqIyhdsV lsok iqfLrdk ½</t>
  </si>
  <si>
    <t xml:space="preserve">vlR;kfir lsok ds fy, fu/kkZfjr izi= ¼ 9 ,oa 9 , ½ esaa deZpkjh ls ?kks"k.kk izkIr dj larq"Vh mijkUr Lohd`fr tkjh dj nh xbZ gS rFkk mldk mYys[k ;Fkk LFkku dj fn;k x;k gS </t>
  </si>
  <si>
    <r>
      <t>deZpkjh ds lsok ls gVk;s tkus ;k c[kkZLr fd;s tkus ds ckn cgky fd;s tkus ij chp dh vof/k ¼</t>
    </r>
    <r>
      <rPr>
        <sz val="12"/>
        <rFont val="Times New Roman"/>
        <family val="1"/>
      </rPr>
      <t xml:space="preserve"> intervening period</t>
    </r>
    <r>
      <rPr>
        <sz val="12"/>
        <rFont val="DevLys 010"/>
      </rPr>
      <t xml:space="preserve"> ½ dk l{ke Lrj ij fu;eu dj fn;k x;k gS ;k vof/k ;ksX;kRed lsok esa ls de dj nh xbZz gS A</t>
    </r>
  </si>
  <si>
    <r>
      <t xml:space="preserve">izfrfu;qfDr @oSnsf'kd lsok @lsok laoxZ ckg~; lsok ¼ </t>
    </r>
    <r>
      <rPr>
        <sz val="12"/>
        <rFont val="Times New Roman"/>
        <family val="1"/>
      </rPr>
      <t xml:space="preserve">EX - CADRE </t>
    </r>
    <r>
      <rPr>
        <sz val="12"/>
        <rFont val="DevLys 010"/>
      </rPr>
      <t xml:space="preserve">½ vof/k funs'kd isa'ku foHkkx }kjk lR;kfir dj nh xbZ gS @ mDr vof/k dk isa'ku va'knku o vodk'k osru va'knku tek djkus dk fooj.k isa'ku dqyd esa vafdr dj fn;k x;k gSA </t>
    </r>
  </si>
  <si>
    <t xml:space="preserve">MCY;w @ lh  lsok esa ugha jgs </t>
  </si>
  <si>
    <r>
      <t xml:space="preserve"> 'kkfLr dk izHkko osru o`f};ksa ,oa p;fur osrueku @lqfuf'pr dsfj;j izxfr ;kstuk ¼</t>
    </r>
    <r>
      <rPr>
        <sz val="12"/>
        <rFont val="Times New Roman"/>
        <family val="1"/>
      </rPr>
      <t xml:space="preserve"> ACP </t>
    </r>
    <r>
      <rPr>
        <sz val="12"/>
        <rFont val="DevLys 010"/>
      </rPr>
      <t xml:space="preserve">½ dh Lohd`fr ij fu;ekuqlkj Mky fn;k x;k gSA </t>
    </r>
  </si>
  <si>
    <t>LoSfPNd lsok fuo`fr dk fnu vdk;Z fnol ekuk x;k gS rFkk osru dk Hkqxrku ugha fd;k x;k gS A lsok esa jgrs e`R;q ds ekeys esa e`R;q fnol lsok dk Hkkx ekuk x;k gSA</t>
  </si>
  <si>
    <t>eSusa jkT; ljdkj ds fo:} fdlh izdkj dk dksVZ dsl ugha fd;k x;k gS  rFkk mDr vof/k esa esjs fo:} fdlh izdkj dk</t>
  </si>
  <si>
    <t>dksVZ dsl @ izdj.k dksVZ esa fopkjk/khu ugha py jgk gS A</t>
  </si>
  <si>
    <t>Encl : Photo copy of Pay Slip generated by Pay Manager.</t>
  </si>
  <si>
    <t>Date of Joining of service</t>
  </si>
  <si>
    <t>UNEMPLOYEED</t>
  </si>
  <si>
    <t>en 'kh"kZ 2071&amp;01&amp;115&amp;01&amp;01 lsokfuo`fr ij NqV~Vh udnhdj.k fgr ds ctV vkoafVr djus gsrq fMek.M</t>
  </si>
  <si>
    <t>laLFkkbZ</t>
  </si>
  <si>
    <t xml:space="preserve"> vko';d dk;Zokgh gsrq vxzsf"kr fd;s tk jgs gS A budh tUe frfFk %&amp;</t>
  </si>
  <si>
    <t xml:space="preserve">vlk/kkj.k vodk'k ,oa fuyEcu vof/k ;fn isa'ku ;ksX; lsok ugha gS rks dqy lsok esa ls de dj nh xbZ gS @isa'ku ;ksX; lsok ekuus dk vkns'k gksus ij ;Fkk LFkku mYys[k dj fn;k x;k gS </t>
  </si>
  <si>
    <t xml:space="preserve">c[kkZLrxh ;k fu;e 53 ds vUrxZr vfuok;Z lsokfuo`fr i'pkr~ iquZcgkyh ds ekeys esa uksfVl osru ,oa isa'kujh ifjykHkksa ds Hkqxrku e; C;kt dh izfof"V lsok iqfLrdk esa vafdr gS </t>
  </si>
  <si>
    <t>osru la'kks/ku ds dkj.k olwyh ;ksX; jkf'k olwy dj yh xbZ gS rFkk izfof"V lsok iqfLrdk esa vafdr dj nh xbZ gS A</t>
  </si>
  <si>
    <r>
      <t>eSa bl ckr ds fy, fcuk 'krZ lger gw</t>
    </r>
    <r>
      <rPr>
        <sz val="11"/>
        <rFont val="DevLys 010"/>
      </rPr>
      <t>¡</t>
    </r>
    <r>
      <rPr>
        <sz val="11"/>
        <rFont val="Kruti Dev 010"/>
      </rPr>
      <t xml:space="preserve"> fd fu;qfDr fnukad </t>
    </r>
  </si>
  <si>
    <r>
      <t xml:space="preserve">uke ckdh ikbZ tkosxh ;k eq&gt;s vf/kd Hkqxrku dh xbZ </t>
    </r>
    <r>
      <rPr>
        <sz val="11"/>
        <rFont val="DevLys 010"/>
      </rPr>
      <t>]</t>
    </r>
    <r>
      <rPr>
        <sz val="11"/>
        <rFont val="Kruti Dev 010"/>
      </rPr>
      <t xml:space="preserve"> essjs fuo`r isa'ku rFkk e`R;q ,oa miknku esa ls olwyh dj yh tkos A</t>
    </r>
  </si>
  <si>
    <r>
      <t xml:space="preserve">dks jkT; lsok ls lsokfuo`r gks jgss gaS </t>
    </r>
    <r>
      <rPr>
        <sz val="11"/>
        <rFont val="DevLys 010"/>
      </rPr>
      <t>]</t>
    </r>
    <r>
      <rPr>
        <sz val="11"/>
        <rFont val="Kruti Dev 010"/>
      </rPr>
      <t xml:space="preserve"> fu;qfDr fnukad %&amp;</t>
    </r>
  </si>
  <si>
    <r>
      <t xml:space="preserve">dks izkIr djus rFkk iwoZ esa fn, x;s uke &amp; funsZ'ku i= fnukad %&amp; </t>
    </r>
    <r>
      <rPr>
        <b/>
        <sz val="14"/>
        <rFont val="Kruti Dev 010"/>
      </rPr>
      <t xml:space="preserve">'kwU; </t>
    </r>
    <r>
      <rPr>
        <sz val="12"/>
        <rFont val="Kruti Dev 010"/>
      </rPr>
      <t>dks jn~n djus dh vfHkLohd`fr nsrs</t>
    </r>
  </si>
  <si>
    <r>
      <t xml:space="preserve">dks izkIr djus rFkk iwoZ esa fn, x;s uke &amp; funsZ'ku i= fnukad %&amp; </t>
    </r>
    <r>
      <rPr>
        <b/>
        <sz val="14"/>
        <rFont val="Kruti Dev 010"/>
      </rPr>
      <t>'kwU;</t>
    </r>
    <r>
      <rPr>
        <b/>
        <sz val="12"/>
        <rFont val="Kruti Dev 010"/>
      </rPr>
      <t xml:space="preserve"> </t>
    </r>
    <r>
      <rPr>
        <sz val="12"/>
        <rFont val="Kruti Dev 010"/>
      </rPr>
      <t>dks jn~n djus dh vfHkLohd`fr nsrs</t>
    </r>
  </si>
  <si>
    <t>tUe dh fnukad ;fn nwljk uke funsZf'krh vo;Ld gS</t>
  </si>
  <si>
    <t xml:space="preserve">,rn~ }kjk isa'ku dh cdk;kas dk  </t>
  </si>
  <si>
    <t>Hkqxrku ¼uke funsZ'ku ½fu;e 1996 ds fu;e 4 ds vUrxZr fuEu ukfer O;fDr dks funsZf'kr djrk gwWaA</t>
  </si>
  <si>
    <t>gS uke funsZf'kr djrk@djrh gqWa rFkk mls@mUgS uhps fofufnZ"V dh xbZ lhek rd xzsP;qVh dks izkIr djus dk vf/kdkjh iznr djrk@djrh gqWa ftlds Hkqxrku ds fy, lsok esa jgrs gq, esjh e`R;q ds gksus ij ljdkj }kjk izkf/kd`r fd;k tk;sxk rFkk esjh e`R;q ij uhps fofufnZ"V lhek rd ,slh fdlh xszP;qVh dks izkIr djus dk vf/kdkj mls @mUgsa iznr djrk@djrh gwWa A tks lsokfuo`r ij eq&gt;s Lohdk;Z gks pqdk gS fdUrq esjh e`R;q ij vnr jg x;k gSA</t>
  </si>
  <si>
    <t>oSdfYid uke funsZf'krh</t>
  </si>
  <si>
    <t>tks fd jn~n dj fn;k x;k gSA</t>
  </si>
  <si>
    <t xml:space="preserve">lkf{k;ksa ds gLrk{kj </t>
  </si>
  <si>
    <t>fpfdRlk ijh{kk ds fcuk isa'ku ds Hkkx ds :ikUrj.k ds fy, vkosnu dk izi=</t>
  </si>
  <si>
    <t xml:space="preserve"> isa'ku ds ,d Hkkx dk :ikUrj.k djkus dk bPNqd gwWa ;g vkosnu i= lsokfuo`fr ls iwoZ esa izLrqr fd;k tk </t>
  </si>
  <si>
    <t xml:space="preserve">ias'ku ds fdl oxZ ij lsokfuo`r gksaxs </t>
  </si>
  <si>
    <t xml:space="preserve">isa'ku dk ,d frgkbZ Hkkx </t>
  </si>
  <si>
    <r>
      <t>**</t>
    </r>
    <r>
      <rPr>
        <sz val="12"/>
        <rFont val="Kruti Dev 010"/>
      </rPr>
      <t xml:space="preserve">ias'ku ds Hkqxrku ds fy, forj.k vf/kdkjh </t>
    </r>
  </si>
  <si>
    <t>ls iwoZ dj fn;k x;k gks rks ;g ykxw ugha gksxk ½</t>
  </si>
  <si>
    <t>fVIi.kh isa'ku dh :ikUrfjr jkf'k dk Hkqxrku ml forj.k vf/kdkjh ds ek/;e ls fd;k tk,xk ftlls vkgfjr dh tk jgh gSA vkosnd dks bldh LorU=rk</t>
  </si>
  <si>
    <t>ugha gS fd og ftl forj.k izkf/kdkjh ls isa'ku vkgfjr dj jgk gS mlls fHkUu fdlh vU; forj.k izkf/kdkjh ls ias'ku dh :ikUrfjr dks vkgfjr djsa A</t>
  </si>
  <si>
    <t>lR; fu"Bk iwoZd izfrKk djrh @djrk gwWa rFkk /kks"k.kk djrh djrk gwWa fd mi;ZqDr</t>
  </si>
  <si>
    <t xml:space="preserve">lwpuk,sa esjh loksZre tkudkjh ,oa fo'okl ds vk/kkj ij lgh ,oa lR; gS A </t>
  </si>
  <si>
    <t>rd dh xbZ lsok dks ljdkjh deZpkjh dh ias'ku</t>
  </si>
  <si>
    <t xml:space="preserve">lax.kuk ds fy, fujUrj ,oa vgdkjh lsok ds :i esa Lohdkj dj fy;k x;k gS A eSaus lek/kku dj fy;k gS fd mDr </t>
  </si>
  <si>
    <t xml:space="preserve"> 'kwU; ls 'kwU; rd</t>
  </si>
  <si>
    <t xml:space="preserve">fo"k; %&amp; ljdkjh vkokl lqfo/kk dk vf/kHkksx ugha djus dk izek.k i= </t>
  </si>
  <si>
    <t xml:space="preserve">in ij dk;Z dj jgk gwWa ,rn ~}kjk </t>
  </si>
  <si>
    <t>eaS ;g vkSj /kks"k.kk djrk gwWa fd ;fn bl rkjh[k ds ckn fdlh ljdkjh vkokl lqfo/kk dk esjs }kjk vf/kHkksx</t>
  </si>
  <si>
    <t xml:space="preserve">fd;k x;k rks mlds lEcU/k es fdjk;s dh olwyh ds fy, vkidks lwfpr dj nwWaxk A </t>
  </si>
  <si>
    <t>tgkWa ljdkjh deZpkjh us dksbZ nh/kZdkyhu vfxze ugha fy;k gks mlds }kjk izek.k i= dk izi= ¼nks izfr;ksaesa ½</t>
  </si>
  <si>
    <t xml:space="preserve">ls og bl dk;kZy; esa LFkkukUrfjr gqvk gS mlds }kjk tkjh vfUre osru izek.k i= ,oa dk;kZy; vU; jsdkMZ ds vk/kkj </t>
  </si>
  <si>
    <t xml:space="preserve">vfrUe vkgfjr ifjyfC/k;k </t>
  </si>
  <si>
    <t>vgZdkjh lsok dh iw.kZ dh xbZ Nekgh vof/k;kWa</t>
  </si>
  <si>
    <t xml:space="preserve">lsokfuo`fr ds le; dk osru dk 16-5 xq.kk bues ls tks Hkh de gks A ;g jkf'k 20 yk[k :i;s ls vf/kd ugha gksuh pkfg, A </t>
  </si>
  <si>
    <t xml:space="preserve">mls fuEu fyf[kr njkas ij </t>
  </si>
  <si>
    <t>olwyh djus ds fy, ljdkjh cdk;ksa dh jkf'k dk fooj.k</t>
  </si>
  <si>
    <t>ewy /ku</t>
  </si>
  <si>
    <t xml:space="preserve">2&amp;nh?kZdkyhu vfxze  </t>
  </si>
  <si>
    <t xml:space="preserve">4&amp; vU; olqfy;kWa   </t>
  </si>
  <si>
    <r>
      <t>¼</t>
    </r>
    <r>
      <rPr>
        <sz val="11"/>
        <rFont val="Arial"/>
        <family val="2"/>
      </rPr>
      <t>i</t>
    </r>
    <r>
      <rPr>
        <sz val="11"/>
        <rFont val="Kruti Dev 010"/>
      </rPr>
      <t>½ Hkou fuekZ.k vfxze  izFke</t>
    </r>
  </si>
  <si>
    <t xml:space="preserve">ys[kk eq[kkadu </t>
  </si>
  <si>
    <t>;k {kfriwjd ;k vfuok;Z lsokfuo`fr ,oa xzsP;qVh ds fy, Lohdkj dh gS</t>
  </si>
  <si>
    <t>vf/kokf"kZdh ;k fuorZeku ;k vleFkZrk ;k {kfriwjd ;k vfuok;Z  &amp;</t>
  </si>
  <si>
    <t>vfuok;Z lsokfuo`fr isa'ku ;k xzsP;qVh olwy dh tk;sxh &amp;</t>
  </si>
  <si>
    <t xml:space="preserve">lsokfuo`fr ds ckn ljdkjh deZpkjh dh e`R;q gksus ij ifjokj ds vf/kd`r </t>
  </si>
  <si>
    <t>vLohd`r djus ds dkj.kksa lfgr ;fn dksbZ gks ¼bl ii= ds Hkkx &amp;1 esa</t>
  </si>
  <si>
    <t>Los- lsokfuo`r ]vfuok;Z lsokfuo`fr isa'ku ;k xzsP;qVh Lohdkj gS &amp;</t>
  </si>
  <si>
    <t>lnL;ksa dks Hkqxrku ;ksX; gksus okyh ifjokj isa'ku dh jkf'k &amp;</t>
  </si>
  <si>
    <t xml:space="preserve">¼AA½ ;fn e`R;q 65 o"kZ dh vk;q ds ckn  gksrh gS    </t>
  </si>
  <si>
    <t xml:space="preserve">xzsP;qVh esa ls olqyh fd;s tkus okys ljdkjh ns;ksa dh jkf'k  </t>
  </si>
  <si>
    <t>¼nsf[k, fu;e 93 dk mi fu;e¼2½¼3½,oa ¼4½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</si>
  <si>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½;fn lsokfuo`fr ds ckn e`R;q gks tkrh gS rks ljdkjh deZpkjh ds</t>
    </r>
  </si>
  <si>
    <t xml:space="preserve">vLFkkbZ isa'ku ,oa lsokfuo`fr ds Hkqxrku dk C;kSjk ;fn   </t>
  </si>
  <si>
    <t>¼vuqyXud 1 esa C;kSjk layXu djsa ½</t>
  </si>
  <si>
    <t xml:space="preserve">dksbZ gks isa'ku ekeys dks lsokfuo`fr ds ckn Hkstus ds </t>
  </si>
  <si>
    <r>
      <t xml:space="preserve">(II) </t>
    </r>
    <r>
      <rPr>
        <sz val="12"/>
        <rFont val="Kruti Dev 010"/>
      </rPr>
      <t xml:space="preserve">vlk/kkj.k vodk'k tks isa'ku ds fy, vgZdkjh ugha gS </t>
    </r>
  </si>
  <si>
    <r>
      <t>(III)</t>
    </r>
    <r>
      <rPr>
        <sz val="12"/>
        <rFont val="Kruti Dev 010"/>
      </rPr>
      <t xml:space="preserve">fuyEcu dh vof/k ftls isa'ku ds fy, vgZdkjh ugha </t>
    </r>
  </si>
  <si>
    <r>
      <t>(Iv)</t>
    </r>
    <r>
      <rPr>
        <sz val="12"/>
        <rFont val="Kruti Dev 010"/>
      </rPr>
      <t xml:space="preserve"> dksbzZ vU; lsok ftls vgZdkjh ugha ekuk x;k gS </t>
    </r>
  </si>
  <si>
    <r>
      <t>(I)</t>
    </r>
    <r>
      <rPr>
        <sz val="12"/>
        <rFont val="Kruti Dev 010"/>
      </rPr>
      <t xml:space="preserve"> oSfnd lsok dh vof/k tgkWa isa'ku v'kanku dk Hkqxrku  </t>
    </r>
  </si>
  <si>
    <t>deZpkjh }kjk fd;k tkrk gS A¼fu;e 88 ds uhps jktLFkku</t>
  </si>
  <si>
    <r>
      <t xml:space="preserve">ljdkj dk fu.kZ; ,oa 81 ¼1½ [k </t>
    </r>
    <r>
      <rPr>
        <sz val="12"/>
        <rFont val="Arial"/>
        <family val="2"/>
      </rPr>
      <t>(VII)</t>
    </r>
  </si>
  <si>
    <t>lfgr tek djkus dk C;kSjk ;fn odZ pkTMZ lsok dks isa'ku</t>
  </si>
  <si>
    <t>¼fu;e 14 ds uhps jktLFkku ljdkj dk fu.kZ; ½</t>
  </si>
  <si>
    <r>
      <t>(I)</t>
    </r>
    <r>
      <rPr>
        <sz val="12"/>
        <rFont val="Kruti Dev 010"/>
      </rPr>
      <t>laLFkkbZ osru ¼vodk'k ds dkj.k fjDr inksa ij ;k vfrfjDr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</si>
  <si>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½fo’ks"k osru@izsfVDl canh HkRrk@,u lh ,@vkj ,¼xr nl ekgkas dk vkSlr uhps fn;s x;s </t>
    </r>
  </si>
  <si>
    <t>vuqlkj lxf.kr dh tk,xh½ fo’ks'k osru@,uih,@,ulh,@vkj , xr 10 ekgksa dh lsokesa vkgfjr</t>
  </si>
  <si>
    <t xml:space="preserve">lsok iqfLrdk esa mu yksiksa viw.kZrkvksa ,oa dfe;kas dk C;kSjk  </t>
  </si>
  <si>
    <t xml:space="preserve">tkus ds fy, ,d ekg dks 30 fnu ds :i esa fxuk tk;sxk½ </t>
  </si>
  <si>
    <t>¼A½ laLFkkbZ</t>
  </si>
  <si>
    <t xml:space="preserve">lsok dh vof/k ftlds fy, dksbZ isa'ku vftZr ugh dh xbZ gS ysfdu  </t>
  </si>
  <si>
    <t xml:space="preserve">    isa'ku@xszP;qVh dh jkf'k ,oa izd`fr</t>
  </si>
  <si>
    <t>isa'ku dh Js.kh ¼Dykl½ tks izHkko'khy gks</t>
  </si>
  <si>
    <t>fu;e 41 esa izokfgr fd;s x;s vuqlkj isa'ku ds fy,</t>
  </si>
  <si>
    <t>vgZdkjh lsok ,oa ifjyfC/k;kWa dk fu/kkZj.k djus ds fy,</t>
  </si>
  <si>
    <t xml:space="preserve">;fn jktLFkku flfoy lsok,sa ¼lh-lh-,½ fu;eksa ds fu;e 16 ds v/khu &amp;foHkkxh; tkWap fopkjk/khu gks rks </t>
  </si>
  <si>
    <t>rhu uewus ds gLrk{kj</t>
  </si>
  <si>
    <r>
      <t>¼</t>
    </r>
    <r>
      <rPr>
        <sz val="12"/>
        <rFont val="Arial"/>
        <family val="2"/>
      </rPr>
      <t>i</t>
    </r>
    <r>
      <rPr>
        <sz val="12"/>
        <rFont val="Kruti Dev 010"/>
      </rPr>
      <t>½ rhu uewus ds gLrk{kj jktif=r ljdkjh deZpkjh }kjk fof/kor vuqizekf.kr ¼ ,d vyx dkxt ij izLrqr</t>
    </r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</si>
  <si>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 xml:space="preserve">½ iRuh ;k ifr ds lkFk ikliksZV vkdkj ds la;qDr QksVksxzkQ dh rhu izfr;kWa ¼tks dk;kZy; v/;{k }kjk </t>
    </r>
  </si>
  <si>
    <r>
      <t>¼</t>
    </r>
    <r>
      <rPr>
        <sz val="12"/>
        <rFont val="Arial"/>
        <family val="2"/>
      </rPr>
      <t>iii</t>
    </r>
    <r>
      <rPr>
        <sz val="12"/>
        <rFont val="Kruti Dev 010"/>
      </rPr>
      <t xml:space="preserve">½ mWapkbZ ,oa oS;fDrd igpku fpUgksa ds fooj.k nsrs gq, rhu izfr;kWa ftUgsa jktif=r ljdkjh </t>
    </r>
  </si>
  <si>
    <t>vukfedk ]dfu"dk fu'kkfu;kW ¼;fn og gLrk{kj</t>
  </si>
  <si>
    <t xml:space="preserve">djus yk;d i&lt;+k ugha gS A ½ </t>
  </si>
  <si>
    <t>mWapkbZ ,oa oS;fDrd igpku fpUgksa ds fooj.k nsrs gq, rhu izfr;kWa ftUgsa jktif=r ljdkjh deZpkjh }kjk fof/kor</t>
  </si>
  <si>
    <t>ftlds }kjk ias'ku vkgfjr dh tk,xh</t>
  </si>
  <si>
    <t>lwfpr dhft, fd fdlh vU; L=ksr ls ;Fkk ;k dsUnzh; ;k fdlh vU; jkT; ljdkj ,oa ;k dsUnz ;k jkT;</t>
  </si>
  <si>
    <t>fdlh vU; L=ksr ls isa'ku Lohdk;Z ugha gS A</t>
  </si>
  <si>
    <t>ljdkjh deZpkjh ds isa'ku dkxtksa dks vxzsf'kr djus ds fy, funs'kd ]isa'ku foHkkx dks i= dk izk:i</t>
  </si>
  <si>
    <t>fnukad&amp;</t>
  </si>
  <si>
    <t xml:space="preserve"> vko';d dk;Zokgh gsrq vxzsf"kr fd;s tk jgs gS A</t>
  </si>
  <si>
    <t>vkidk /;ku mu layXuksa dh lwph dh vksj vkdf"kZr fd;k tkrk gS tks blds lkFk vxzsf"kr fd, x, gaSA</t>
  </si>
  <si>
    <t>bl i= dh izkfIr lwpuk fHktok,sa rFkk bl foHkkx dks lwfpr djsa fd isa'ku forj.k ds fy, funsZ'k</t>
  </si>
  <si>
    <t>lEcfU/kr forj.k izkf/kdkjh dks tkjh dj fn, x;s gSa A</t>
  </si>
  <si>
    <t>lsok o`r lsok dkMZ HkkxAAA tks jktif=r vf/kdkjh;ksa ds ekeys esa egkys[kkdkj }kjk tkjh fd;k x;kA</t>
  </si>
  <si>
    <t>vads{k.k fjikssVZ esa n'kkZbZ fdlh izdkj dh olwyh gksuk 'ks"k ugh gS A blds i'pkr~ dksbZ ljdkjh jde tks Hkfo"; esa esjs</t>
  </si>
  <si>
    <t xml:space="preserve">esa n'kkZbZ fdlh izdkj dh olwyh gksuk 'ks"k ugha gS A           </t>
  </si>
  <si>
    <t>okafNr jkf'k</t>
  </si>
  <si>
    <t xml:space="preserve">lsok fuo`fr ij ewy osru </t>
  </si>
  <si>
    <t xml:space="preserve">in ij dk;Z dj jgs gS }kjk fofHkUu in ij fnaukd </t>
  </si>
  <si>
    <t>Mh-Mh-vks- dk inuke</t>
  </si>
  <si>
    <t>Mh-Mh-vks- dk;kZy; dk irk</t>
  </si>
  <si>
    <t>Mh-Mh-vks- dksM uEcj</t>
  </si>
  <si>
    <t>fnukad 8 ekg iwoZ dh ;k ftl fnukad dks dqyd Hkst jgS gS</t>
  </si>
  <si>
    <t>lsok lekfIr dh fnukad</t>
  </si>
  <si>
    <t>lsok izkjEHk djus dh fnukad</t>
  </si>
  <si>
    <t>iSa'ku ifjykHk</t>
  </si>
  <si>
    <t>ifjokj dk fooj.k</t>
  </si>
  <si>
    <t xml:space="preserve">dE;qVs'ku ds ckn osru </t>
  </si>
  <si>
    <t>v/khuLFk lsok</t>
  </si>
  <si>
    <t>lsokfuo`fr ij 'ks"k ih-,y-dh la[;k</t>
  </si>
  <si>
    <t>dk;kyZ; dk uke tgka ls dkfeZd lsokfuo`r gks jgk gS</t>
  </si>
  <si>
    <t xml:space="preserve">:ikUrj.k isa'ku vkosnu ij izkfIr frfFk vafdr dj vxzsf"kr dj fn;k x;k gSA </t>
  </si>
  <si>
    <t xml:space="preserve">is'ku foHkkx dk irk </t>
  </si>
  <si>
    <t>dks"kkxkj ;k lkoZtfud {ks= ds cSad dh 'kk[kk dk uke ftlds }kjk isa'ku vkgfjr dh tk,xh</t>
  </si>
  <si>
    <r>
      <t>i</t>
    </r>
    <r>
      <rPr>
        <sz val="12"/>
        <rFont val="Kruti Dev 010"/>
      </rPr>
      <t xml:space="preserve"> jkVªhz;d`r cSad dh 'kk[kk e; iw.kZ Mkd irs lfgr</t>
    </r>
  </si>
  <si>
    <t xml:space="preserve">tc ljdkjh deZpkjh dk ifjokj gks rFkk og ,d lnL; dks ;k mlds ,d ls vf/kd lnL;ksa dks uke funsf'kZr djuk pkgrk gSA </t>
  </si>
  <si>
    <t xml:space="preserve">lk{kh nsus okys dk uke------------------------------------ </t>
  </si>
  <si>
    <t>fVIi.kh %&amp; bl izkfIr Lohd`fr ij gLrk{kj fd;s tkus gS fVdV yxkbZ tkuh gS rFkk rkjh[k vafdr dh tkuh gS rFkk bls izi= ls vyx fd;k tkuk gS</t>
  </si>
  <si>
    <t xml:space="preserve">fVIi.kh %&amp; bl izkfIr Lohd`fr ij gLrk{kj fd;s tkus gS fVdV yxkbZ tkuh gS rFkk rkjh[k vafdr dh tkuh gS rFkk bls izi= ls vyx fd;k tkuk gS  ,oa </t>
  </si>
  <si>
    <t xml:space="preserve">mls vkosnd dks lksaik tkuk gSa ;fn izi= Mkd }kjk izkIr fd;k x;k gS rks ml ij mlh fnaukd dks izkfIr Lohd`fr jftLVMZ fyQkQs esa Hksth tk;sxh A </t>
  </si>
  <si>
    <t>fVIi.kh %&amp; ljdkjh deZpkjh dks ijke'kZ fn;k tkrk gS fd ;g mlds uke &amp; funsZf'krks ds fgr esa gksxk ;fn uke funsZ'kukas rFkk lEcfU/kr uksfVlksa ij izkfIr</t>
  </si>
  <si>
    <r>
      <t>vfHkLohd`fr;ks dh izfr;k</t>
    </r>
    <r>
      <rPr>
        <sz val="10"/>
        <rFont val="DevLys 010"/>
      </rPr>
      <t>¡</t>
    </r>
    <r>
      <rPr>
        <sz val="10"/>
        <rFont val="Kruti Dev 010"/>
      </rPr>
      <t xml:space="preserve"> v{k; vfHkj{kk esa j[kh tk,a rkfd e`R;q gksus dh n'kk esa og ykHkkfUorksa ds dCts esa vk tk,a A</t>
    </r>
  </si>
  <si>
    <t>fcuk isa'ku ds ,d Hkkx ds :ikUrj.k ds fy, izkIr fd;kA</t>
  </si>
  <si>
    <t>,oa mls vkosnd dks lksaik tkuk gSa ;fn izi= Mkd }kjk izkIr fd;k x;k gS rks ml ij mlh fnaukd dks izkfIr Lohd`fr jftLVMZ fyQkQs esa Hksth tk;sxh A</t>
  </si>
  <si>
    <t>fVIi.kh %&amp; ljdkjh deZpkjh dks ijke'kZ fn;k tkrk gS fd ;g mlds uke &amp; funsZf'krkas ds fgr esa gksxk ;fn uke funsZ'kukas rFkk lEcfU/kr uksfVlksa</t>
  </si>
  <si>
    <r>
      <t>ij izkfIr vfHkLohd`fr;ks dh izfr;k</t>
    </r>
    <r>
      <rPr>
        <sz val="10"/>
        <rFont val="DevLys 010"/>
      </rPr>
      <t>¡</t>
    </r>
    <r>
      <rPr>
        <sz val="10"/>
        <rFont val="Kruti Dev 010"/>
      </rPr>
      <t xml:space="preserve"> v{k; vfHkj{kk esa j[kh tk,a rkfd e`R;q gksus dh n'kk esa og ykHkkfUorksa ds dCts esa vk tk,a A</t>
    </r>
  </si>
  <si>
    <t>DA RET</t>
  </si>
  <si>
    <t>DATE FROM TO</t>
  </si>
  <si>
    <t>esjs ekrk firk ,oa xq:tuksa ds vk'khZokn ls ;g izksxzke f'k{kd cU/kqvksa ds lkFk lHkh foHkkx ds dkfeZdksa dh lsok esa lefiZr gSA</t>
  </si>
  <si>
    <t>HOW TO USE THIS PROGRAMME</t>
  </si>
  <si>
    <t>BHAGWATI LAL SANADHAYA</t>
  </si>
  <si>
    <t>Hkxorh yky luk&lt;++;</t>
  </si>
  <si>
    <t>WHATS APP NO. 8209921634</t>
  </si>
  <si>
    <t>E MAIL - BLSANADHYA@GMAIL.COM</t>
  </si>
  <si>
    <t>vki bl ,Dlsy izksxzke ij dk;Z djus ls igys isa'ku foHkkx ds u;s :Yl o fu;e dks t:j i&lt;+sA bl ,Dlsy izksxzke esa iw.kZ lko/kkuh cjrh x;h gS ] fQj Hkh foHkkx ds fu;e loksZijh ekusaA</t>
  </si>
  <si>
    <t>;g ,Dlsy izksxzke esjs bZ"V izHkq Jh jke Hkxoku ,oa ije iwT; xq:nso Jh guqeku th egkjkt dks lefiZr gSA</t>
  </si>
  <si>
    <t>tUe fnukad</t>
  </si>
  <si>
    <t>lsok dk izdkj</t>
  </si>
  <si>
    <t>ftl dk;kZy; ds ekQZr is'ku dqyd isa'ku foHkkx dks fHktokuk gS mldk uke</t>
  </si>
  <si>
    <t>eagxkbZ HkRrk</t>
  </si>
  <si>
    <t>rhu uewus ds gLrk{kj tks jktif=r ljdkjh deZpkjh }kjk fof/kor vuqizekf.kr gksus pkfg,A ¼ ,d vyx dkxt</t>
  </si>
  <si>
    <t>dk;kZy; izfrA</t>
  </si>
  <si>
    <t xml:space="preserve">lEcfU/kr O;fDrxr iz=koyh </t>
  </si>
  <si>
    <t>dks esjs }kjk fn, x;s uke&amp;funsZ'ku dks vf/kdzfer djrk gS</t>
  </si>
  <si>
    <t>¼isa'ku :ikUrj.k ½ fu;e 1996 ds fu;e 7 ds v/khu uhps ukfer O;fDr;ksa dks funsZf'kr djrk@djrh gwWaA</t>
  </si>
  <si>
    <t>MOST IMPORTANT</t>
  </si>
  <si>
    <t>VERY IMPORTANT</t>
  </si>
  <si>
    <t>,l-vkbZ-ikWyhlh uEcj</t>
  </si>
  <si>
    <t xml:space="preserve">                  t; Jh jke</t>
  </si>
  <si>
    <t>isa'ku dqyd Hkstus ls iwoZ vkidks lsok iqfLrdk esa psd djuk gSA</t>
  </si>
  <si>
    <t>izFke fu;qfDr vkns'k dk nk[kyk yxk gksuk pkfg;sA</t>
  </si>
  <si>
    <t>LFkkbZdj.k dk nk[kyk yxk gksuk pkfg;sA</t>
  </si>
  <si>
    <t xml:space="preserve">vkWuykbZu vkosnu i= dzekad                             </t>
  </si>
  <si>
    <t>fnukad</t>
  </si>
  <si>
    <t>EMPLOYEE ID</t>
  </si>
  <si>
    <t>lsokesa]</t>
  </si>
  <si>
    <t xml:space="preserve">  fo"k; &amp; th-ih-,Q-[kkrk la[;k                                 </t>
  </si>
  <si>
    <t>dks vfUre Hkqxrku jkf'k fnykus gsrqA</t>
  </si>
  <si>
    <t xml:space="preserve">          izlax &amp; vkidk i= dzekad@             </t>
  </si>
  <si>
    <t>egksn;]</t>
  </si>
  <si>
    <t xml:space="preserve">                     vr% budk vkWuykbZu vkosnu i= lcfeV dj gkMZ dkWih bl i= ds lkFk </t>
  </si>
  <si>
    <t xml:space="preserve">layXu dj lsokfiZr gSA </t>
  </si>
  <si>
    <t>d`i;k bUgaas le; ij Hkqxrku fnykus dh d`ik djsaA</t>
  </si>
  <si>
    <t xml:space="preserve">layXu &amp; </t>
  </si>
  <si>
    <t xml:space="preserve">1- vkWuykbZu vkosnu i= &amp; 1 </t>
  </si>
  <si>
    <t>2- th-ih-,Q-ikl cqd ewy &amp; 1</t>
  </si>
  <si>
    <t>4- th-,- 55 l= 2012&amp;13 ls vc rd</t>
  </si>
  <si>
    <t>5- lsok fuo`fr@lsok i`FkDdj.k vkns'k &amp; 1</t>
  </si>
  <si>
    <t>dks ifjiDork jkf'k fnykus gsrqA</t>
  </si>
  <si>
    <t>2- jkT; chek fjdkWMZ cqd ewy &amp; 1</t>
  </si>
  <si>
    <t>3- jkT; chek ikWfylh ewy &amp; 1</t>
  </si>
  <si>
    <t>4- inLFkkiuksa dk fooj.k ifjf'k"V **d**&amp;1</t>
  </si>
  <si>
    <t>5- th-,- 55 l= 2012&amp;13 ls vc rd</t>
  </si>
  <si>
    <t>¼ fu;e 78 ds uhps jktLFkku ljdkj dk fofu’p; nsf[k;s½</t>
  </si>
  <si>
    <t>lsokfuo`fr ds vkns’k dk izk:i</t>
  </si>
  <si>
    <t xml:space="preserve">                </t>
  </si>
  <si>
    <t>G.A. - 62</t>
  </si>
  <si>
    <t>GOVERNMENT OF RAJASTHAN</t>
  </si>
  <si>
    <t>New Form No. G.A. - 35</t>
  </si>
  <si>
    <t>GFAR- 162</t>
  </si>
  <si>
    <t>Rule 62</t>
  </si>
  <si>
    <t>Office -</t>
  </si>
  <si>
    <t>-------------------------</t>
  </si>
  <si>
    <t>Department</t>
  </si>
  <si>
    <t>-----------------------------</t>
  </si>
  <si>
    <t>Book No. -</t>
  </si>
  <si>
    <t>Last Pay Certificate</t>
  </si>
  <si>
    <t>S. No. -</t>
  </si>
  <si>
    <t>------------------</t>
  </si>
  <si>
    <t>xr Hkqxrku izek.k i=</t>
  </si>
  <si>
    <t>Øe la[;k</t>
  </si>
  <si>
    <t>Last Pay Certificate of Shri/Smt./ Ms</t>
  </si>
  <si>
    <t>of the Department</t>
  </si>
  <si>
    <t>xr Hkqxrku izek.k i= Jh@Jherh@lqJh</t>
  </si>
  <si>
    <t>of the</t>
  </si>
  <si>
    <t>Proceeding on</t>
  </si>
  <si>
    <t>to</t>
  </si>
  <si>
    <t>ij</t>
  </si>
  <si>
    <t>He has been paid upto</t>
  </si>
  <si>
    <t>at the following rates :-</t>
  </si>
  <si>
    <t>rd fuEufyf[kr nj ls fd;k tk pqdk gS %&amp;</t>
  </si>
  <si>
    <t>Gross Salary</t>
  </si>
  <si>
    <t>(i)</t>
  </si>
  <si>
    <t>dqy osru</t>
  </si>
  <si>
    <t>(ii)</t>
  </si>
  <si>
    <t>(iii)</t>
  </si>
  <si>
    <t>(iv)</t>
  </si>
  <si>
    <t>(a)</t>
  </si>
  <si>
    <t xml:space="preserve">(b) </t>
  </si>
  <si>
    <t xml:space="preserve">(c) </t>
  </si>
  <si>
    <t>(d)</t>
  </si>
  <si>
    <t>He made over charge of the office of</t>
  </si>
  <si>
    <t>-----------------------------------</t>
  </si>
  <si>
    <t xml:space="preserve"> on the B.N. / A.N. of </t>
  </si>
  <si>
    <t xml:space="preserve">fiNys i`"B ij fy[ks vuqlkj deZpkjh ls olwfy;k¡ djuh gSA </t>
  </si>
  <si>
    <t>From</t>
  </si>
  <si>
    <t>---------------------------------</t>
  </si>
  <si>
    <t>-----------------------</t>
  </si>
  <si>
    <t>at Rs.</t>
  </si>
  <si>
    <t>a month</t>
  </si>
  <si>
    <t>nj :-</t>
  </si>
  <si>
    <t>ekgokj</t>
  </si>
  <si>
    <t>"</t>
  </si>
  <si>
    <t>He is entitled to joining time for</t>
  </si>
  <si>
    <t xml:space="preserve">  days.</t>
  </si>
  <si>
    <t>budks nwljh txg dk;ZHkkj laHkkyus ds fy;s fu;ekuqlkj</t>
  </si>
  <si>
    <t>fnu rd dk le;  fey ldrk gSA</t>
  </si>
  <si>
    <t>He finances the insurance policies detailed below from the provident fund.</t>
  </si>
  <si>
    <t>budkh fuEufyf[kr ikWfyfl;ksa dk Hkqxrku izksfoMsUV Q.M ls fd;k tkrk gSA</t>
  </si>
  <si>
    <t>Name of Insurance Company
or State Insurance Department</t>
  </si>
  <si>
    <t>Number of
Policy</t>
  </si>
  <si>
    <t>Amount of 
Premium</t>
  </si>
  <si>
    <t>Due date for the
Payment of Premium</t>
  </si>
  <si>
    <t>chek dk uke ;k jktdh; chek foHkkx</t>
  </si>
  <si>
    <t>ikWfylh uEcj</t>
  </si>
  <si>
    <t>fd'r dh jkf'k</t>
  </si>
  <si>
    <t>fd'r Hkqxrku dk fnukad</t>
  </si>
  <si>
    <t>General Provident fund / E.Cpen.F.</t>
  </si>
  <si>
    <t>State Insurance</t>
  </si>
  <si>
    <t>Life Insurance</t>
  </si>
  <si>
    <t>vk;dj dh foxr] tks pkyw o"kZ esa vkt rd olwy gqvk gS fiNys i`"B ij fyf[kr gSA</t>
  </si>
  <si>
    <t>Signature</t>
  </si>
  <si>
    <t>Date</t>
  </si>
  <si>
    <t xml:space="preserve">fnukad </t>
  </si>
  <si>
    <t>Designation</t>
  </si>
  <si>
    <t>LAST PAY CERTIFICATE</t>
  </si>
  <si>
    <t>Reverse</t>
  </si>
  <si>
    <t>Nature of Recovery</t>
  </si>
  <si>
    <t>Total Amount
Recoverable</t>
  </si>
  <si>
    <t>No. of 
Installments</t>
  </si>
  <si>
    <t>Amount already 
Recovered</t>
  </si>
  <si>
    <t>Balance
Recoverable</t>
  </si>
  <si>
    <t>olwyh dh foxr</t>
  </si>
  <si>
    <t>olwyh ;ksX; dqy jde</t>
  </si>
  <si>
    <t>fd'rksa dh 
la[;k</t>
  </si>
  <si>
    <t>olwy dh 
xbZ jde</t>
  </si>
  <si>
    <t>'ks"k olwyh 
;ksX; jde</t>
  </si>
  <si>
    <t>NIL</t>
  </si>
  <si>
    <t>an account of</t>
  </si>
  <si>
    <t>Rs.</t>
  </si>
  <si>
    <t>ckcr</t>
  </si>
  <si>
    <t>Name of Month</t>
  </si>
  <si>
    <t>Pay</t>
  </si>
  <si>
    <t>Gratuity 
Fees etc.</t>
  </si>
  <si>
    <t>Fund and 
other Deductions</t>
  </si>
  <si>
    <t>Insurance
Premium</t>
  </si>
  <si>
    <t>Amount of Income Tax Recovered</t>
  </si>
  <si>
    <t>Remarks</t>
  </si>
  <si>
    <t>uke eghuk</t>
  </si>
  <si>
    <t>vkuqrksf"kd
Qhl vkfn</t>
  </si>
  <si>
    <t>Q.M o 
vU; dVkSfr;k¡</t>
  </si>
  <si>
    <t>chek
fd'r</t>
  </si>
  <si>
    <t>vk;dj jde tks
olwy dh xbZ</t>
  </si>
  <si>
    <t>fo'ks"k fooj.k vkgj.k fnukad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</si>
  <si>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</si>
  <si>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</si>
  <si>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</si>
  <si>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</si>
  <si>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</si>
  <si>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</si>
  <si>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</si>
  <si>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</si>
  <si>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</si>
  <si>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</si>
  <si>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</si>
  <si>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</si>
  <si>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Signature of DDO</t>
  </si>
  <si>
    <t>(with Seal)</t>
  </si>
  <si>
    <t xml:space="preserve"> gLrk{kj izekf.kr</t>
  </si>
  <si>
    <t xml:space="preserve">Øekad %&amp;       </t>
  </si>
  <si>
    <t xml:space="preserve">laLFkkiz/kku gsrq </t>
  </si>
  <si>
    <t xml:space="preserve">lsokfuo`r dkfeZd  gsrq </t>
  </si>
  <si>
    <t>lHkh izkIr p;fur osrueku dk nk[kyk yxk gksuk pkfg;sA</t>
  </si>
  <si>
    <t xml:space="preserve"> SUGGESTION</t>
  </si>
  <si>
    <t>vk/kkj dkMZ dh QksVks dkWihA</t>
  </si>
  <si>
    <t>cSad [kkrk ikl cqd dh QksVks dkWihA</t>
  </si>
  <si>
    <t>MY THOUGHT</t>
  </si>
  <si>
    <t xml:space="preserve">  isa'ku jkf'k</t>
  </si>
  <si>
    <t>lsokfuo`r@e`R;q xsP;qVh jkf'k</t>
  </si>
  <si>
    <t xml:space="preserve">izpfyr eagxkbZ HkRrk nj  </t>
  </si>
  <si>
    <t xml:space="preserve">izpfyr edku fdjk;k </t>
  </si>
  <si>
    <t xml:space="preserve">izpfyr 'kgjh {kfriwfrZ HkRrk </t>
  </si>
  <si>
    <t>izpfyr dksbZ vU; HkRrk ¼lHkh½dh dqy jkf'k</t>
  </si>
  <si>
    <t>xzsT;qVh fgLlk</t>
  </si>
  <si>
    <t>jf{kr i=koyh@isa'ku i=koyh A</t>
  </si>
  <si>
    <t>d`i;k bUgsa fu;ekuqlkj isa'ku izdj.k fuLrkfjr djokus dh d`ik djkosaA</t>
  </si>
  <si>
    <t xml:space="preserve">layXu %&amp; </t>
  </si>
  <si>
    <t>isa'ku izdj.k fuLrkj.k gsrw fHktok;k tk jgk gSaA</t>
  </si>
  <si>
    <t xml:space="preserve">,EiyksbZ vkbZ-Mh- </t>
  </si>
  <si>
    <t xml:space="preserve"> dks gks xbZ gS @ gks jgh gS A   </t>
  </si>
  <si>
    <t xml:space="preserve">             mi;qZDr fo"k;kUrxZr fuosnu gS fd mDr [kkrsnkj dh lsokfuo`fr@lsok lekfIr fnukad </t>
  </si>
  <si>
    <t xml:space="preserve">           lqiq=@lqiq=h                                                                                    </t>
  </si>
  <si>
    <t xml:space="preserve">dks Hkqxrku gsrq ifjiDo gks jgh gS A </t>
  </si>
  <si>
    <t>fnaukd %&amp;</t>
  </si>
  <si>
    <t xml:space="preserve">        gLrk{kj 'kiFkdrkZ</t>
  </si>
  <si>
    <t xml:space="preserve">&amp;% dk;kZy; vkns’k %&amp;                                                                                                                                                                                     </t>
  </si>
  <si>
    <t xml:space="preserve">;g izekf.kr fd;k tkrk gS fd %&amp; </t>
  </si>
  <si>
    <t>1 mDr Lohd`fr iwoZ esa tkjh ugha dh xbZ gSA</t>
  </si>
  <si>
    <t xml:space="preserve">2- vodk’k dh izfof"B lEcfU/kr dkfeZd ds vodk’k ys[kk es yky L;kgh ls dj nh x;h gS ,oa ’ks"k mikftZr vodk’k 'kwU; fd;k x;k gSA  </t>
  </si>
  <si>
    <t>2-ys[kk ’kk[kk dk;kZy; gktk A</t>
  </si>
  <si>
    <t>5-dk;kZy; izfr A</t>
  </si>
  <si>
    <r>
      <t xml:space="preserve">4-O;fDrxr iaftdk </t>
    </r>
    <r>
      <rPr>
        <sz val="16"/>
        <rFont val="DevLys 020"/>
      </rPr>
      <t xml:space="preserve">Jh bUnj flag jktiwr ] iz;ksx </t>
    </r>
    <r>
      <rPr>
        <sz val="16"/>
        <rFont val="Kruti Dev 010"/>
      </rPr>
      <t>'</t>
    </r>
    <r>
      <rPr>
        <sz val="16"/>
        <rFont val="DevLys 010"/>
      </rPr>
      <t>kkyk lsod</t>
    </r>
    <r>
      <rPr>
        <sz val="16"/>
        <rFont val="DevLys 020"/>
      </rPr>
      <t xml:space="preserve"> </t>
    </r>
    <r>
      <rPr>
        <sz val="16"/>
        <rFont val="DevLys 010"/>
      </rPr>
      <t>A</t>
    </r>
  </si>
  <si>
    <t>dk;kZy; dk iw.kZ irk</t>
  </si>
  <si>
    <t xml:space="preserve">Mh-Mh-vks- dk;kZy; dk LFkku </t>
  </si>
  <si>
    <t xml:space="preserve">lsokfuo`r gksus okys dk orZeku irk </t>
  </si>
  <si>
    <t xml:space="preserve">lsokfuo`r gksus okys dk lsokfuo`fr ds ckn dk irk </t>
  </si>
  <si>
    <t>dks"kky; dk uke</t>
  </si>
  <si>
    <t>lsokfuo`fr dk izdkj</t>
  </si>
  <si>
    <t>cSad [kkrk la[;k</t>
  </si>
  <si>
    <t>dzekad%&amp;</t>
  </si>
  <si>
    <t>izlax%&amp;lsokfuo`r dkfeZd }kjk dk;kZy; esa izLrqr isa'ku izdj.k fnukad%&amp;</t>
  </si>
  <si>
    <t>gSAbudh lsokfuo`fr</t>
  </si>
  <si>
    <t>dk lsokfuo`fr ij isa'ku izdj.k fuLrkj.k gsrw fHktokus ckcrA</t>
  </si>
  <si>
    <t>lsokfuo`fr fnukad %&amp;</t>
  </si>
  <si>
    <t>Married/Unma.</t>
  </si>
  <si>
    <t>Mh-Mh-vks-dksM ua-</t>
  </si>
  <si>
    <t xml:space="preserve">lh-ih-,Q- ds lnL; ugha jgs gS </t>
  </si>
  <si>
    <t>ij dk;Z dj jgk gwWa ,rn~ }kjk</t>
  </si>
  <si>
    <t xml:space="preserve">izekf.kr djrk gwWa fd eSaus ljdkj ls viuh iw.kZ lsok vof/k esa nh/kZdkyhu vfxze vFkkZr~ Hkou fuekZ.k vfxze] okgu vfxze dk +_.k </t>
  </si>
  <si>
    <t>ugha fy;k gSA</t>
  </si>
  <si>
    <t xml:space="preserve">         izekf.kr fd;k tkrk gS fd</t>
  </si>
  <si>
    <t xml:space="preserve">   ds dkj.k fjDr in dks /kkj.k djus ds fy, ;k vius Loa; ds drZO;kas ds vykok LFkkukiUu :i esa mPprj in  ds izHkkj </t>
  </si>
  <si>
    <t xml:space="preserve">   dks laHkkyus ds fy, ugha dh xbZ Fkh A </t>
  </si>
  <si>
    <t>1-gLrk{kj ----------------------------------------------------------------</t>
  </si>
  <si>
    <t>2-gLrk{kj ----------------------------------------------------------------</t>
  </si>
  <si>
    <t xml:space="preserve">ls izi=&amp;1 ds Hkkx &amp; 1 esa vkosnu &amp; i= fpfdRlk ijh{kk ds </t>
  </si>
  <si>
    <t>eSa</t>
  </si>
  <si>
    <t xml:space="preserve">lkekU; izko/kk;h fuf/k foHkkx ls vf/kd Hkqxrku dh xbZ jkf”k tek ugha djk;s tkus </t>
  </si>
  <si>
    <t>dh fLFkfr esa foHkkx )kjk eq&gt;s jkT; ljdkj ls ns; isa”ku ]xzsT;wVh rFkk vU; Hkqxrku</t>
  </si>
  <si>
    <t xml:space="preserve"> esa ls vf/kd Hkqxrku dh xbZ jkf’k e; C;kt dh dVksrh djus dh lgefr nsrk gwW A </t>
  </si>
  <si>
    <t xml:space="preserve">,rn~ }kjk /kks’k.kk djrk gWw fd eq&gt;s funs”kd ]jkT; chek ,oa izko/kk;h fuf/k foHkkx )kjk </t>
  </si>
  <si>
    <t>inLFkkiu &amp;</t>
  </si>
  <si>
    <t xml:space="preserve">iq=@iq=h@iRuh </t>
  </si>
  <si>
    <t>foHkkx %&amp;</t>
  </si>
  <si>
    <t>gLrk{kj va'knkrk@euksuhr</t>
  </si>
  <si>
    <r>
      <t>¿ fu;e 21 ¼</t>
    </r>
    <r>
      <rPr>
        <b/>
        <sz val="20"/>
        <color rgb="FF000000"/>
        <rFont val="Times New Roman"/>
        <family val="1"/>
      </rPr>
      <t>IV</t>
    </r>
    <r>
      <rPr>
        <b/>
        <sz val="20"/>
        <color rgb="FF000000"/>
        <rFont val="DevLys 010"/>
      </rPr>
      <t>½À</t>
    </r>
  </si>
  <si>
    <r>
      <t xml:space="preserve">¼ </t>
    </r>
    <r>
      <rPr>
        <b/>
        <sz val="20"/>
        <color rgb="FF000000"/>
        <rFont val="Times New Roman"/>
        <family val="1"/>
      </rPr>
      <t xml:space="preserve">INDEMNITY BOND </t>
    </r>
    <r>
      <rPr>
        <b/>
        <sz val="20"/>
        <color rgb="FF000000"/>
        <rFont val="DevLys 010"/>
      </rPr>
      <t>½</t>
    </r>
  </si>
  <si>
    <t>{kfriwjd ckW.M</t>
  </si>
  <si>
    <t>uksV%&amp;mijksDr izek.k&amp;i= 50 :i;s dk uku T;qfMf'k;y LVkEi isij ij vafdr dj izekf.kr djok dj izLrqr djsaA</t>
  </si>
  <si>
    <t>&amp;% 'kiFk &amp; i= %&amp;</t>
  </si>
  <si>
    <t xml:space="preserve">tek djkus dk opu nsrk@nsrh gwW A </t>
  </si>
  <si>
    <t xml:space="preserve">,rn~ }kjk ;g opu nsrk@nsrh gWw fd ewy lsokiqfLrdk dh izfof"V;ka dVh &amp; QVh gksus </t>
  </si>
  <si>
    <t xml:space="preserve">ds osru fLFkjhdj.k ] okf"kZd osru o`f) vkfn dkj.k ls isa'ku fuf.kZr gksrh gS rks isa'ku </t>
  </si>
  <si>
    <t>eSa ;fn dksbZ vf/kd Hkqxrku eq&gt;s gksosa ;k ik;k tkoss rks eSa mDr vf/kd Hkqxrku dh jkf'k</t>
  </si>
  <si>
    <r>
      <t xml:space="preserve">jktLFkku lsok fu;e 160 </t>
    </r>
    <r>
      <rPr>
        <b/>
        <sz val="18"/>
        <color rgb="FF000000"/>
        <rFont val="DevLys 010"/>
      </rPr>
      <t>¼</t>
    </r>
    <r>
      <rPr>
        <b/>
        <sz val="18"/>
        <color rgb="FF000000"/>
        <rFont val="Times New Roman"/>
        <family val="1"/>
      </rPr>
      <t>IV</t>
    </r>
    <r>
      <rPr>
        <b/>
        <sz val="18"/>
        <color rgb="FF000000"/>
        <rFont val="DevLys 010"/>
      </rPr>
      <t>½</t>
    </r>
    <r>
      <rPr>
        <b/>
        <sz val="20"/>
        <color rgb="FF000000"/>
        <rFont val="DevLys 010"/>
      </rPr>
      <t xml:space="preserve"> </t>
    </r>
    <r>
      <rPr>
        <b/>
        <sz val="18"/>
        <color rgb="FF000000"/>
        <rFont val="Kruti Dev 010"/>
      </rPr>
      <t>¼|½</t>
    </r>
  </si>
  <si>
    <t>gLrk{kj 'kiFk drkZ</t>
  </si>
  <si>
    <t>laLFkk iz/kku gLrk{kj o eksgj</t>
  </si>
  <si>
    <t>Øekad%&amp;</t>
  </si>
  <si>
    <t>3- 'kiFk i= LVkEi isij ij ewy &amp; 1</t>
  </si>
  <si>
    <t xml:space="preserve">lqiq=@lqiq=h                                                                                    </t>
  </si>
  <si>
    <t xml:space="preserve">        fo"k; &amp; chek izek.k i= la[;k                                 </t>
  </si>
  <si>
    <t xml:space="preserve">        izlax &amp; vkidk i= dzekad@,e1@chek LoRo@              </t>
  </si>
  <si>
    <t>6- lsok fuo`fr@lsok i`Fkdj.k vkns'k &amp; 1</t>
  </si>
  <si>
    <t xml:space="preserve">  mi;qZDr fo"k;kUrxZr fuosnu gS fd mDr chesnkj dh chek ikWfylh fnukad          </t>
  </si>
  <si>
    <t xml:space="preserve">             vr% budk vkWuykbZu vkosnu i= lcfeV dj gkMZ dkWih bl i= ds lkFk </t>
  </si>
  <si>
    <t xml:space="preserve">vkWuykbZu vkosnu i= dzekad%&amp;                             </t>
  </si>
  <si>
    <r>
      <t xml:space="preserve">EMPLOYEE ID </t>
    </r>
    <r>
      <rPr>
        <b/>
        <sz val="14"/>
        <color theme="1"/>
        <rFont val="Kruti Dev 010"/>
      </rPr>
      <t>%&amp;</t>
    </r>
  </si>
  <si>
    <t>vkns”k</t>
  </si>
  <si>
    <t>rLnhd</t>
  </si>
  <si>
    <r>
      <t>¼</t>
    </r>
    <r>
      <rPr>
        <b/>
        <sz val="12"/>
        <rFont val="Kruti Dev 010"/>
      </rPr>
      <t>1</t>
    </r>
    <r>
      <rPr>
        <b/>
        <sz val="12"/>
        <rFont val="DevLys 010"/>
      </rPr>
      <t>½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 oxhZdj.k </t>
    </r>
    <r>
      <rPr>
        <b/>
        <sz val="12"/>
        <rFont val="Kruti Dev 011"/>
      </rPr>
      <t>]</t>
    </r>
    <r>
      <rPr>
        <b/>
        <sz val="12"/>
        <rFont val="DevLys 010"/>
      </rPr>
      <t xml:space="preserve"> fu;U=.k ,oa vihy ½ fu;e ] 1958 ds fu;e &amp; 13@16@17@18 ds vUrxZr fdlh Hkh izdkj dh foHkkxh; tk</t>
    </r>
    <r>
      <rPr>
        <b/>
        <sz val="12"/>
        <rFont val="Kruti Dev 011"/>
      </rPr>
      <t>¡p fopkjk/khu@izLrkfor ugha gS A</t>
    </r>
  </si>
  <si>
    <r>
      <t>¼</t>
    </r>
    <r>
      <rPr>
        <b/>
        <sz val="12"/>
        <rFont val="Kruti Dev 010"/>
      </rPr>
      <t>2</t>
    </r>
    <r>
      <rPr>
        <b/>
        <sz val="12"/>
        <rFont val="DevLys 010"/>
      </rPr>
      <t>½</t>
    </r>
    <r>
      <rPr>
        <b/>
        <sz val="12"/>
        <rFont val="Kruti Dev 010"/>
      </rPr>
      <t xml:space="preserve">esjs </t>
    </r>
    <r>
      <rPr>
        <b/>
        <sz val="12"/>
        <rFont val="DevLys 010"/>
      </rPr>
      <t xml:space="preserve">fo:) vkt fnukad rd </t>
    </r>
    <r>
      <rPr>
        <b/>
        <sz val="12"/>
        <rFont val="Kruti Dev 010"/>
      </rPr>
      <t xml:space="preserve">jktLFkku flfoy lsok </t>
    </r>
    <r>
      <rPr>
        <b/>
        <sz val="12"/>
        <rFont val="DevLys 010"/>
      </rPr>
      <t xml:space="preserve">¼oxhZdj.k </t>
    </r>
    <r>
      <rPr>
        <b/>
        <sz val="12"/>
        <rFont val="Kruti Dev 011"/>
      </rPr>
      <t>]</t>
    </r>
    <r>
      <rPr>
        <b/>
        <sz val="12"/>
        <rFont val="DevLys 010"/>
      </rPr>
      <t>fu;U=.k ,oa vihy½ fu;e &amp;1958 ds fu;e&amp; 19 ds vUrxZr dksbZ  fo’ks"k izfdz;k dh dk;Zokgh</t>
    </r>
    <r>
      <rPr>
        <b/>
        <sz val="12"/>
        <rFont val="Kruti Dev 011"/>
      </rPr>
      <t xml:space="preserve"> fopkjk/khu@izLrkfor ugha gS A</t>
    </r>
  </si>
  <si>
    <r>
      <t>¼</t>
    </r>
    <r>
      <rPr>
        <b/>
        <sz val="12"/>
        <rFont val="Kruti Dev 010"/>
      </rPr>
      <t>3</t>
    </r>
    <r>
      <rPr>
        <b/>
        <sz val="12"/>
        <rFont val="DevLys 010"/>
      </rPr>
      <t>½</t>
    </r>
    <r>
      <rPr>
        <b/>
        <sz val="12"/>
        <rFont val="Kruti Dev 010"/>
      </rPr>
      <t xml:space="preserve"> esjs </t>
    </r>
    <r>
      <rPr>
        <b/>
        <sz val="12"/>
        <rFont val="DevLys 010"/>
      </rPr>
      <t xml:space="preserve">fo:) dksbZ U;kf;d dk;Zokgh fdlh ekuuh; U;k;ky; esa </t>
    </r>
    <r>
      <rPr>
        <b/>
        <sz val="12"/>
        <rFont val="Kruti Dev 011"/>
      </rPr>
      <t>fopkjk/khu@yfEcr ugha gS A</t>
    </r>
  </si>
  <si>
    <r>
      <t>¼</t>
    </r>
    <r>
      <rPr>
        <b/>
        <sz val="12"/>
        <rFont val="Kruti Dev 010"/>
      </rPr>
      <t>4</t>
    </r>
    <r>
      <rPr>
        <b/>
        <sz val="12"/>
        <rFont val="DevLys 010"/>
      </rPr>
      <t xml:space="preserve">½mijksDr fcUnq la-01 ls 03 rd iw.kZr;k lgh ,oa lR; gS ,oa fdlh izdkj dh tkudkjh vlR; ik;h tkus ij </t>
    </r>
    <r>
      <rPr>
        <b/>
        <sz val="12"/>
        <rFont val="Kruti Dev 010"/>
      </rPr>
      <t xml:space="preserve">esjs </t>
    </r>
    <r>
      <rPr>
        <b/>
        <sz val="12"/>
        <rFont val="DevLys 010"/>
      </rPr>
      <t>fo:) izHkkoh dk;Zokgh gsrq eSa Loa; O;fDr’k% mRrjnk;h jgwaxk@jgwaxhA</t>
    </r>
  </si>
  <si>
    <r>
      <t xml:space="preserve">izk:i &amp; 6      ifjf”k’B </t>
    </r>
    <r>
      <rPr>
        <b/>
        <sz val="14"/>
        <color rgb="FF000000"/>
        <rFont val="DevLys 010"/>
      </rPr>
      <t>Þ v ß</t>
    </r>
  </si>
  <si>
    <r>
      <t xml:space="preserve">               eSa ;g rLnhd djrk@djrh gwa fd mDr “kiFk i= ds dFku fd;s x;s mijksDr fcUnq ,d ls pkj rd iw.kZr;k% lgh ,oa lR; gS ,oa fcuk fdlh u”ks</t>
    </r>
    <r>
      <rPr>
        <b/>
        <sz val="12"/>
        <rFont val="DevLys 010"/>
      </rPr>
      <t>]</t>
    </r>
    <r>
      <rPr>
        <b/>
        <sz val="12"/>
        <rFont val="Kruti Dev 010"/>
      </rPr>
      <t>irs ds ,dne nq</t>
    </r>
    <r>
      <rPr>
        <b/>
        <sz val="12"/>
        <rFont val="DevLys 010"/>
      </rPr>
      <t>#</t>
    </r>
    <r>
      <rPr>
        <b/>
        <sz val="12"/>
        <rFont val="Kruti Dev 010"/>
      </rPr>
      <t>Lr gkykr esa fd;s x;s gSa tks oDr t</t>
    </r>
    <r>
      <rPr>
        <b/>
        <sz val="12"/>
        <rFont val="DevLys 010"/>
      </rPr>
      <t>#</t>
    </r>
    <r>
      <rPr>
        <b/>
        <sz val="12"/>
        <rFont val="Kruti Dev 010"/>
      </rPr>
      <t>jr dke vkosA bZ”oj esjh enn djsaA</t>
    </r>
  </si>
  <si>
    <t xml:space="preserve">lsok dk izdkj                           </t>
  </si>
  <si>
    <t>lsok esa dk;Zjr gwaA esjh tUe frfFk %&amp;</t>
  </si>
  <si>
    <t xml:space="preserve">gksus ls esjh vf/kokf"kZdh lsokfuo`fr dh vk;q 60 o"kZ iw.kZ gksus ds QyLo:i fnukad %&amp; </t>
  </si>
  <si>
    <t xml:space="preserve">dks jkT; lsok ls lsokfuo`r fd;k tkuk gSA esa ;g 'kiFkiwoZd ;g izekf.kr djrk@djrh gwa fd </t>
  </si>
  <si>
    <t>esjs fo:) vkt fnukad rd %&amp;</t>
  </si>
  <si>
    <t>rS;kjdrkZ</t>
  </si>
  <si>
    <t>LoSfPNd lsok&amp;fuo`fr ysus gsrq izkFkZuk&amp;i=</t>
  </si>
  <si>
    <t xml:space="preserve">¼ jktLFkku flfoy lsok fu;e ¼isU'ku½ 1996 ds fu;e 50 ¼1½ o 51 ds vUrxZr </t>
  </si>
  <si>
    <t xml:space="preserve">orZeku inLFkkiu LFkku </t>
  </si>
  <si>
    <t xml:space="preserve">orZeku in </t>
  </si>
  <si>
    <t>yksdlsod dk uke</t>
  </si>
  <si>
    <t>dkfeZd vkbZ Mh- ua-</t>
  </si>
  <si>
    <t xml:space="preserve">D;k yksdlsod lsok vof/k esa fuyfEcr jgs gSa gkWa rks dc ls dc rd \ fuyfEcr vof/k dks isa'ku ;kX; ekuk x;k gS \ </t>
  </si>
  <si>
    <t>lEiw.kZ lsokdky esa fcuk osru vodk'k dk fooj.k %&amp;</t>
  </si>
  <si>
    <t xml:space="preserve">D;k yksdlsod orZeku esa fuyfEcr gS \ ;fn gkWa rks dc ls \ rFkk dkj.k </t>
  </si>
  <si>
    <t>D;k yksdlsod ds fo:) lh-lh-,- 16 o 17 ds fu;eksa ds vUrxZr vuq'kklukRed dk;Zokgh fopkjk/khu gS mldk fooj.k &amp;</t>
  </si>
  <si>
    <t>D;k yksdlsod ds fo:) dksbZ U;k;ky; es QkStnkjh eqdnek fopkjk/khu gS A ;fn gkWa rks mldk fooj.k &amp;</t>
  </si>
  <si>
    <t xml:space="preserve">vgZd ¼DokfyQkbax½ dqy lsok vof/k </t>
  </si>
  <si>
    <t>D;k yksdlsod ds fo:) dksbZ cdk;k jkf'k dh olwyh djuk 'ks"k gS \ ;fn gkWa rks mldk fooj.k &amp;</t>
  </si>
  <si>
    <t xml:space="preserve">nwjHkk"k uEcj </t>
  </si>
  <si>
    <t>lsokfuo`fr frfFk</t>
  </si>
  <si>
    <t xml:space="preserve">lsok esa izFke fu;qfDr frfFk </t>
  </si>
  <si>
    <t xml:space="preserve">fu;qfDr dk izdkj </t>
  </si>
  <si>
    <t xml:space="preserve">45 o"kZ dh vk;q iw.kZ djus dh frfFk </t>
  </si>
  <si>
    <t xml:space="preserve">ofj"Brk uEcj o o"kZ </t>
  </si>
  <si>
    <t xml:space="preserve">Mhihlh p;u o"kZ </t>
  </si>
  <si>
    <t xml:space="preserve">osru o xzsM is osru J`a[kyk </t>
  </si>
  <si>
    <t>dz-la-</t>
  </si>
  <si>
    <t xml:space="preserve">ftyk </t>
  </si>
  <si>
    <t xml:space="preserve">dk;Zjr vof/k dc ls dc rd </t>
  </si>
  <si>
    <t>¼03 ikoj½ jgs ¼gkWa@ugha½</t>
  </si>
  <si>
    <t>layXu djaas %&amp; 1- LVkEi isij ij 'kiFk i= ¼izk:i&amp;6½</t>
  </si>
  <si>
    <t>ugha djk;k tk,xkA</t>
  </si>
  <si>
    <t>Existing</t>
  </si>
  <si>
    <t>R.P.Band</t>
  </si>
  <si>
    <t>Exist.G.P</t>
  </si>
  <si>
    <t>Exist.G.P.</t>
  </si>
  <si>
    <t>S.No.</t>
  </si>
  <si>
    <t>PAY RANGE</t>
  </si>
  <si>
    <t>Upto 18000</t>
  </si>
  <si>
    <r>
      <rPr>
        <b/>
        <sz val="11"/>
        <color rgb="FF0000FF"/>
        <rFont val="Calibri"/>
        <family val="2"/>
      </rPr>
      <t>SCHEDULE-I     PART-B     RULE NO. 5 vi &amp;vii</t>
    </r>
  </si>
  <si>
    <r>
      <rPr>
        <b/>
        <sz val="11"/>
        <color rgb="FF0000FF"/>
        <rFont val="Calibri"/>
        <family val="2"/>
      </rPr>
      <t>Schedule IV     (Rule No. 16)</t>
    </r>
  </si>
  <si>
    <r>
      <rPr>
        <b/>
        <sz val="11"/>
        <color rgb="FF0000FF"/>
        <rFont val="Calibri"/>
        <family val="2"/>
      </rPr>
      <t>PAY MATRIX OF STATE GOVT. SERVANTS</t>
    </r>
  </si>
  <si>
    <r>
      <rPr>
        <b/>
        <sz val="11"/>
        <color rgb="FF0000FF"/>
        <rFont val="Calibri"/>
        <family val="2"/>
      </rPr>
      <t>FIX REMUNERATION FOR PROBATIONER-TRAINEE</t>
    </r>
  </si>
  <si>
    <r>
      <rPr>
        <b/>
        <sz val="11"/>
        <color rgb="FF0000FF"/>
        <rFont val="Calibri"/>
        <family val="2"/>
      </rPr>
      <t>PB-1</t>
    </r>
  </si>
  <si>
    <r>
      <rPr>
        <b/>
        <sz val="11"/>
        <color rgb="FF0000FF"/>
        <rFont val="Calibri"/>
        <family val="2"/>
      </rPr>
      <t>PB-2</t>
    </r>
  </si>
  <si>
    <r>
      <rPr>
        <b/>
        <sz val="11"/>
        <color rgb="FF0000FF"/>
        <rFont val="Calibri"/>
        <family val="2"/>
      </rPr>
      <t>PB-3</t>
    </r>
  </si>
  <si>
    <r>
      <rPr>
        <b/>
        <sz val="11"/>
        <color rgb="FF0000FF"/>
        <rFont val="Calibri"/>
        <family val="2"/>
      </rPr>
      <t>PB-4</t>
    </r>
  </si>
  <si>
    <t>Existing G.P.</t>
  </si>
  <si>
    <t>Existing G.P.No.</t>
  </si>
  <si>
    <r>
      <rPr>
        <b/>
        <sz val="11"/>
        <rFont val="Calibri"/>
        <family val="2"/>
      </rPr>
      <t>Existing Amount of Fixed
Remuneration</t>
    </r>
  </si>
  <si>
    <t>Corresppondin g Level</t>
  </si>
  <si>
    <t>Fixed Remuneration (wef 01.01.17)</t>
  </si>
  <si>
    <r>
      <rPr>
        <b/>
        <sz val="11"/>
        <color rgb="FF0000FF"/>
        <rFont val="Calibri"/>
        <family val="2"/>
      </rPr>
      <t>5200-20200</t>
    </r>
  </si>
  <si>
    <r>
      <rPr>
        <b/>
        <sz val="11"/>
        <color rgb="FF0000FF"/>
        <rFont val="Calibri"/>
        <family val="2"/>
      </rPr>
      <t>9300-34800</t>
    </r>
  </si>
  <si>
    <r>
      <rPr>
        <b/>
        <sz val="11"/>
        <color rgb="FF0000FF"/>
        <rFont val="Calibri"/>
        <family val="2"/>
      </rPr>
      <t>15600-39100</t>
    </r>
  </si>
  <si>
    <r>
      <rPr>
        <b/>
        <sz val="11"/>
        <color rgb="FF0000FF"/>
        <rFont val="Calibri"/>
        <family val="2"/>
      </rPr>
      <t>37400-67000</t>
    </r>
  </si>
  <si>
    <t>9A</t>
  </si>
  <si>
    <t>9B</t>
  </si>
  <si>
    <t>10A</t>
  </si>
  <si>
    <t>23A</t>
  </si>
  <si>
    <t>Levels →</t>
  </si>
  <si>
    <r>
      <rPr>
        <b/>
        <sz val="11"/>
        <color rgb="FFC00000"/>
        <rFont val="Calibri"/>
        <family val="2"/>
      </rPr>
      <t>L-1</t>
    </r>
  </si>
  <si>
    <r>
      <rPr>
        <b/>
        <sz val="11"/>
        <color rgb="FFC00000"/>
        <rFont val="Calibri"/>
        <family val="2"/>
      </rPr>
      <t>L-2</t>
    </r>
  </si>
  <si>
    <r>
      <rPr>
        <b/>
        <sz val="11"/>
        <color rgb="FFC00000"/>
        <rFont val="Calibri"/>
        <family val="2"/>
      </rPr>
      <t>L-3</t>
    </r>
  </si>
  <si>
    <r>
      <rPr>
        <b/>
        <sz val="11"/>
        <color rgb="FFC00000"/>
        <rFont val="Calibri"/>
        <family val="2"/>
      </rPr>
      <t>L-4</t>
    </r>
  </si>
  <si>
    <r>
      <rPr>
        <b/>
        <sz val="11"/>
        <color rgb="FFC00000"/>
        <rFont val="Calibri"/>
        <family val="2"/>
      </rPr>
      <t>L-5</t>
    </r>
  </si>
  <si>
    <r>
      <rPr>
        <b/>
        <sz val="11"/>
        <color rgb="FFC00000"/>
        <rFont val="Calibri"/>
        <family val="2"/>
      </rPr>
      <t>L-6</t>
    </r>
  </si>
  <si>
    <r>
      <rPr>
        <b/>
        <sz val="11"/>
        <color rgb="FFC00000"/>
        <rFont val="Calibri"/>
        <family val="2"/>
      </rPr>
      <t>L-7</t>
    </r>
  </si>
  <si>
    <r>
      <rPr>
        <b/>
        <sz val="11"/>
        <color rgb="FFC00000"/>
        <rFont val="Calibri"/>
        <family val="2"/>
      </rPr>
      <t>L-8</t>
    </r>
  </si>
  <si>
    <r>
      <rPr>
        <b/>
        <sz val="11"/>
        <color rgb="FFC00000"/>
        <rFont val="Calibri"/>
        <family val="2"/>
      </rPr>
      <t>L-9</t>
    </r>
  </si>
  <si>
    <r>
      <rPr>
        <b/>
        <sz val="11"/>
        <color rgb="FFC00000"/>
        <rFont val="Calibri"/>
        <family val="2"/>
      </rPr>
      <t>L-10</t>
    </r>
  </si>
  <si>
    <r>
      <rPr>
        <b/>
        <sz val="11"/>
        <color rgb="FFC00000"/>
        <rFont val="Calibri"/>
        <family val="2"/>
      </rPr>
      <t>L-11</t>
    </r>
  </si>
  <si>
    <r>
      <rPr>
        <b/>
        <sz val="11"/>
        <color rgb="FFC00000"/>
        <rFont val="Calibri"/>
        <family val="2"/>
      </rPr>
      <t>L-12</t>
    </r>
  </si>
  <si>
    <r>
      <rPr>
        <b/>
        <sz val="11"/>
        <color rgb="FFC00000"/>
        <rFont val="Calibri"/>
        <family val="2"/>
      </rPr>
      <t>L-13</t>
    </r>
  </si>
  <si>
    <r>
      <rPr>
        <b/>
        <sz val="11"/>
        <color rgb="FFC00000"/>
        <rFont val="Calibri"/>
        <family val="2"/>
      </rPr>
      <t>L-14</t>
    </r>
  </si>
  <si>
    <r>
      <rPr>
        <b/>
        <sz val="11"/>
        <color rgb="FFC00000"/>
        <rFont val="Calibri"/>
        <family val="2"/>
      </rPr>
      <t>L-15</t>
    </r>
  </si>
  <si>
    <r>
      <rPr>
        <b/>
        <sz val="11"/>
        <color rgb="FFC00000"/>
        <rFont val="Calibri"/>
        <family val="2"/>
      </rPr>
      <t>L-16</t>
    </r>
  </si>
  <si>
    <r>
      <rPr>
        <b/>
        <sz val="11"/>
        <color rgb="FFC00000"/>
        <rFont val="Calibri"/>
        <family val="2"/>
      </rPr>
      <t>L-17</t>
    </r>
  </si>
  <si>
    <r>
      <rPr>
        <b/>
        <sz val="11"/>
        <color rgb="FFC00000"/>
        <rFont val="Calibri"/>
        <family val="2"/>
      </rPr>
      <t>L-18</t>
    </r>
  </si>
  <si>
    <r>
      <rPr>
        <b/>
        <sz val="11"/>
        <color rgb="FFC00000"/>
        <rFont val="Calibri"/>
        <family val="2"/>
      </rPr>
      <t>L-19</t>
    </r>
  </si>
  <si>
    <r>
      <rPr>
        <b/>
        <sz val="11"/>
        <color rgb="FFC00000"/>
        <rFont val="Calibri"/>
        <family val="2"/>
      </rPr>
      <t>L-20</t>
    </r>
  </si>
  <si>
    <r>
      <rPr>
        <b/>
        <sz val="11"/>
        <color rgb="FFC00000"/>
        <rFont val="Calibri"/>
        <family val="2"/>
      </rPr>
      <t>L-21</t>
    </r>
  </si>
  <si>
    <r>
      <rPr>
        <b/>
        <sz val="11"/>
        <color rgb="FFC00000"/>
        <rFont val="Calibri"/>
        <family val="2"/>
      </rPr>
      <t>L-22</t>
    </r>
  </si>
  <si>
    <r>
      <rPr>
        <b/>
        <sz val="11"/>
        <color rgb="FFC00000"/>
        <rFont val="Calibri"/>
        <family val="2"/>
      </rPr>
      <t>L-23</t>
    </r>
  </si>
  <si>
    <r>
      <rPr>
        <b/>
        <sz val="11"/>
        <color rgb="FFC00000"/>
        <rFont val="Calibri"/>
        <family val="2"/>
      </rPr>
      <t>L-24</t>
    </r>
  </si>
  <si>
    <t>Cell No. ↓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</si>
  <si>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</si>
  <si>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</si>
  <si>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</si>
  <si>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</si>
  <si>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</si>
  <si>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</si>
  <si>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</si>
  <si>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</si>
  <si>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</si>
  <si>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</si>
  <si>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</si>
  <si>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</si>
  <si>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</si>
  <si>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</si>
  <si>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</si>
  <si>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</si>
  <si>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</si>
  <si>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</si>
  <si>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r>
      <rPr>
        <b/>
        <sz val="11"/>
        <color rgb="FF0000FF"/>
        <rFont val="Calibri"/>
        <family val="2"/>
      </rPr>
      <t>GPF Rates</t>
    </r>
  </si>
  <si>
    <t>L-20</t>
  </si>
  <si>
    <t>RANGE</t>
  </si>
  <si>
    <t>10/17</t>
  </si>
  <si>
    <t>03/18</t>
  </si>
  <si>
    <t>L-21</t>
  </si>
  <si>
    <t>Upto  23100</t>
  </si>
  <si>
    <t>L-22</t>
  </si>
  <si>
    <t>23101 to 28500</t>
  </si>
  <si>
    <t>L-23</t>
  </si>
  <si>
    <t>28501 to 38500</t>
  </si>
  <si>
    <t>L-24</t>
  </si>
  <si>
    <t>38501 to 51500</t>
  </si>
  <si>
    <r>
      <rPr>
        <b/>
        <sz val="11"/>
        <color rgb="FF0000FF"/>
        <rFont val="Calibri"/>
        <family val="2"/>
      </rPr>
      <t>S.I.PREMIUM (from salary of)</t>
    </r>
  </si>
  <si>
    <r>
      <rPr>
        <b/>
        <sz val="11"/>
        <color rgb="FF0000FF"/>
        <rFont val="Calibri"/>
        <family val="2"/>
      </rPr>
      <t>HOUSE RENT
(wef. 01.10.17)</t>
    </r>
  </si>
  <si>
    <r>
      <rPr>
        <b/>
        <sz val="11"/>
        <color rgb="FF0000FF"/>
        <rFont val="Times New Roman"/>
        <family val="1"/>
      </rPr>
      <t>H.F.R.H.
(wef 01.10.17)</t>
    </r>
  </si>
  <si>
    <t>51501 to 62000</t>
  </si>
  <si>
    <r>
      <rPr>
        <b/>
        <sz val="11"/>
        <color rgb="FF0000FF"/>
        <rFont val="Calibri"/>
        <family val="2"/>
      </rPr>
      <t>Pay Range</t>
    </r>
  </si>
  <si>
    <r>
      <rPr>
        <b/>
        <sz val="11"/>
        <color rgb="FF0000FF"/>
        <rFont val="Calibri"/>
        <family val="2"/>
      </rPr>
      <t>3/18</t>
    </r>
  </si>
  <si>
    <r>
      <rPr>
        <b/>
        <sz val="11"/>
        <color rgb="FF0000FF"/>
        <rFont val="Calibri"/>
        <family val="2"/>
      </rPr>
      <t>3/20</t>
    </r>
  </si>
  <si>
    <t>62001 to 72000</t>
  </si>
  <si>
    <t>Upto 22000</t>
  </si>
  <si>
    <t>500/-</t>
  </si>
  <si>
    <t>800/-</t>
  </si>
  <si>
    <t>Classification of Cities</t>
  </si>
  <si>
    <t>Rates</t>
  </si>
  <si>
    <r>
      <rPr>
        <b/>
        <sz val="11"/>
        <color rgb="FF0000FF"/>
        <rFont val="Times New Roman"/>
        <family val="1"/>
      </rPr>
      <t>Below 33500</t>
    </r>
  </si>
  <si>
    <t>72001 to 80000</t>
  </si>
  <si>
    <t>22001 to 28500</t>
  </si>
  <si>
    <t>700/-</t>
  </si>
  <si>
    <t>1200/-</t>
  </si>
  <si>
    <r>
      <rPr>
        <b/>
        <sz val="11"/>
        <color rgb="FF0000FF"/>
        <rFont val="Times New Roman"/>
        <family val="1"/>
      </rPr>
      <t>33500 to 48999</t>
    </r>
  </si>
  <si>
    <t>80001 to 116000</t>
  </si>
  <si>
    <t>28501 to 46500</t>
  </si>
  <si>
    <t>1300/-</t>
  </si>
  <si>
    <t>2200/-</t>
  </si>
  <si>
    <r>
      <rPr>
        <b/>
        <sz val="11"/>
        <rFont val="Calibri"/>
        <family val="2"/>
      </rPr>
      <t>Y-
Bikaner,Jaipur, Jodhpur, Kota, Ajmer</t>
    </r>
  </si>
  <si>
    <r>
      <rPr>
        <b/>
        <sz val="11"/>
        <color rgb="FF0000FF"/>
        <rFont val="Times New Roman"/>
        <family val="1"/>
      </rPr>
      <t>49000 &amp;Above</t>
    </r>
  </si>
  <si>
    <t>116001 to 167000</t>
  </si>
  <si>
    <t>46501 to 72000</t>
  </si>
  <si>
    <t>1800/-</t>
  </si>
  <si>
    <t>3000/-</t>
  </si>
  <si>
    <t>Above 167000</t>
  </si>
  <si>
    <t>Above Rs.72000</t>
  </si>
  <si>
    <t>5000/-</t>
  </si>
  <si>
    <r>
      <rPr>
        <b/>
        <sz val="11"/>
        <color rgb="FF0000FF"/>
        <rFont val="Calibri"/>
        <family val="2"/>
      </rPr>
      <t>RPMF Rates</t>
    </r>
  </si>
  <si>
    <t>Maximum</t>
  </si>
  <si>
    <t>4000/-</t>
  </si>
  <si>
    <t>7000/-</t>
  </si>
  <si>
    <t>Z (other cities</t>
  </si>
  <si>
    <t>11/17</t>
  </si>
  <si>
    <t>04/18</t>
  </si>
  <si>
    <t>10/18</t>
  </si>
  <si>
    <t>04/19</t>
  </si>
  <si>
    <t>18001 to 33500</t>
  </si>
  <si>
    <t>33501 to 54000</t>
  </si>
  <si>
    <t>54001 &amp; above</t>
  </si>
  <si>
    <r>
      <rPr>
        <b/>
        <sz val="11"/>
        <color rgb="FF0000FF"/>
        <rFont val="Times New Roman"/>
        <family val="1"/>
      </rPr>
      <t>ChandraShekhar
Shrimali</t>
    </r>
  </si>
  <si>
    <r>
      <rPr>
        <b/>
        <sz val="11"/>
        <color rgb="FF0000FF"/>
        <rFont val="Calibri"/>
        <family val="2"/>
      </rPr>
      <t>D.A. Rates</t>
    </r>
  </si>
  <si>
    <t>01/17</t>
  </si>
  <si>
    <t>07/17</t>
  </si>
  <si>
    <t>01/18</t>
  </si>
  <si>
    <t>07/18</t>
  </si>
  <si>
    <t>01/19</t>
  </si>
  <si>
    <t>07/19</t>
  </si>
  <si>
    <t>01/20</t>
  </si>
  <si>
    <t>07/20</t>
  </si>
  <si>
    <t>01/21</t>
  </si>
  <si>
    <t>07/21</t>
  </si>
  <si>
    <t>→</t>
  </si>
  <si>
    <r>
      <rPr>
        <b/>
        <sz val="11"/>
        <color rgb="FFFF0000"/>
        <rFont val="Calibri"/>
        <family val="2"/>
      </rPr>
      <t>Astt.Admin.Officer</t>
    </r>
  </si>
  <si>
    <t>Rate</t>
  </si>
  <si>
    <r>
      <rPr>
        <b/>
        <sz val="11"/>
        <color rgb="FFFF0000"/>
        <rFont val="Calibri"/>
        <family val="2"/>
      </rPr>
      <t>D.E.O.(Ele.)Rajsamand</t>
    </r>
  </si>
  <si>
    <r>
      <rPr>
        <b/>
        <sz val="11"/>
        <color rgb="FFFF0000"/>
        <rFont val="Calibri"/>
        <family val="2"/>
      </rPr>
      <t>Email.</t>
    </r>
  </si>
  <si>
    <t>GPF</t>
  </si>
  <si>
    <t>6/17</t>
  </si>
  <si>
    <t>9/17</t>
  </si>
  <si>
    <t>2/18</t>
  </si>
  <si>
    <t>8/18</t>
  </si>
  <si>
    <t>2/19</t>
  </si>
  <si>
    <t>2/20</t>
  </si>
  <si>
    <r>
      <rPr>
        <b/>
        <sz val="11"/>
        <color rgb="FFFF0000"/>
        <rFont val="Calibri"/>
        <family val="2"/>
      </rPr>
      <t>shekharhemlata@gmail.com</t>
    </r>
  </si>
  <si>
    <t xml:space="preserve">dk;kZy;/;{k ds gLrk{kj </t>
  </si>
  <si>
    <t>fo|ky;@dk;kZy; dk uke</t>
  </si>
  <si>
    <t xml:space="preserve">Lohd`r jkf'k </t>
  </si>
  <si>
    <t xml:space="preserve">olwy dh xbZ jkf'k </t>
  </si>
  <si>
    <t xml:space="preserve"> 'ks"k jkf'k </t>
  </si>
  <si>
    <t>_.k dk fooj.k</t>
  </si>
  <si>
    <t>Hkou _.k</t>
  </si>
  <si>
    <t xml:space="preserve">Hkou ejEer _.k </t>
  </si>
  <si>
    <t xml:space="preserve">okgu _.k </t>
  </si>
  <si>
    <t xml:space="preserve">dqyd rS;kj djus dk LFkku </t>
  </si>
  <si>
    <r>
      <t>*</t>
    </r>
    <r>
      <rPr>
        <sz val="10"/>
        <rFont val="Kruti Dev 010"/>
      </rPr>
      <t>izR;sd dks Hkqxrku ;ksX; xszP;qVh ds fgLls dh jkf'k</t>
    </r>
  </si>
  <si>
    <t xml:space="preserve">1- </t>
  </si>
  <si>
    <t>in dk uke</t>
  </si>
  <si>
    <t xml:space="preserve">3- </t>
  </si>
  <si>
    <t>foHkkx] dk;kZy; dk uke</t>
  </si>
  <si>
    <t>edku fdjk;k HkRrk] lokjh HkRrk ;k orZeku in ij izkIr vU; {kfriwfrZ HkRrk</t>
  </si>
  <si>
    <t xml:space="preserve">vkosfnr vodk'k dk izdkj vkSj mldh vof/k rFkk fnukad ftlesa mldh vko';Drk gS </t>
  </si>
  <si>
    <t>jfookj rFkk NqfV~V;ka ;fn dksbZ gks] mUgsa vodk'k ds igys@ckn esa tksM+us dk izLrko</t>
  </si>
  <si>
    <t xml:space="preserve">vodk'k ds fy;s vkosnu dk dkj.k </t>
  </si>
  <si>
    <t>xr vodk'k ls ykSVus dh fnukad rFkk mDr vodk'k dk izdkj rFkk vof/k</t>
  </si>
  <si>
    <t xml:space="preserve">fu;a=.k vf/kdkjh dk vkKk ;k flWQkfj'k </t>
  </si>
  <si>
    <t>vkosnd dk uke                                                          % ------------------------------------------------------------------------------------------------</t>
  </si>
  <si>
    <t>vodk'k vuqer gksus lEcU/kh i=</t>
  </si>
  <si>
    <t xml:space="preserve"> ¼jktif=r vf/kdkfj;ksa ds ekeys esa egkys[kkdkj }kjk½</t>
  </si>
  <si>
    <t>vns; izek.k i=</t>
  </si>
  <si>
    <t>izHkkj dk uke</t>
  </si>
  <si>
    <t>izHkkjh dk uke</t>
  </si>
  <si>
    <t>ns;rk@vns;rk dk fooj.k</t>
  </si>
  <si>
    <t>gLrk{kj izHkkjh</t>
  </si>
  <si>
    <t>izekf.kr</t>
  </si>
  <si>
    <t xml:space="preserve">jktLFkku ljdkj </t>
  </si>
  <si>
    <t xml:space="preserve">tc deZpkjh ds ifjokj gks o muesa ls fdlh ,d O;fDr dks euksuhr </t>
  </si>
  <si>
    <t xml:space="preserve">uke o irk euksuhr O;fDr dk </t>
  </si>
  <si>
    <t>deZpkjh ls laca/k</t>
  </si>
  <si>
    <t>?kVuk ftldss gksus ij euksu;u v;ksX; gksxk</t>
  </si>
  <si>
    <t>uke]irk o laca/k ml O;fDr dk ;fn dksbZ gks ftldh euksuhr O;fDr dk vf/kdkjh mldh deZpkjh ls igys e`R;q gksus ij feysxk</t>
  </si>
  <si>
    <t xml:space="preserve">gLrk{kj xokg </t>
  </si>
  <si>
    <t xml:space="preserve">1-  </t>
  </si>
  <si>
    <t xml:space="preserve">gLrk{kj dkfeZd </t>
  </si>
  <si>
    <t>;fn deZpkjh vjktif=r gks rks bl QkWeZ dh iwfrZ dk;kZy;/;{k djsaA</t>
  </si>
  <si>
    <t xml:space="preserve">gLrk{kj dk;kZy;/;{k </t>
  </si>
  <si>
    <t xml:space="preserve"> euksu;u e`R;q ,oa fuo`fRr miknku izkfIr ds fy;s </t>
  </si>
  <si>
    <t>djuk gS rks ;g QkWeZ dke esa ykuk gS</t>
  </si>
  <si>
    <t>uke dkfeZd %&amp;</t>
  </si>
  <si>
    <t>inLFkkiu %&amp;</t>
  </si>
  <si>
    <t>euksuhr djus okys dk uke %&amp;</t>
  </si>
  <si>
    <t>inuke %&amp;</t>
  </si>
  <si>
    <t>uke dk;kZy; %&amp;</t>
  </si>
  <si>
    <t xml:space="preserve">   in</t>
  </si>
  <si>
    <t xml:space="preserve">   frfFk</t>
  </si>
  <si>
    <t xml:space="preserve">eSa fuEufyf[kr O;fDr dks tks esjk ifjokjh gSa] euksuhr djrk gwa fd miknku tks </t>
  </si>
  <si>
    <t>ljdkj ls esjh e`R;q gksus ij Lohd`r djsa] izkfIr dk vf/kdkj nsrk gwa A</t>
  </si>
  <si>
    <t xml:space="preserve">                  izekf.kr fd;k tkrk gS fd</t>
  </si>
  <si>
    <t xml:space="preserve">in&amp; </t>
  </si>
  <si>
    <t xml:space="preserve">tks fd LFkkuh; dk;kZy;@fo|ky; </t>
  </si>
  <si>
    <t>dk;kZy;k/;{k e; lhy</t>
  </si>
  <si>
    <t xml:space="preserve">¼d½ esa mikftZr :ikUrfjr vodk'k ds nkSjku izkIr fd;k x;k vodk'k osru vkSj v)Zosru vodk'k ml n'kk esa tcfd jktLFkku lfoZl :Yl fu;e 93 ds mifu;e x ds [k.M 3 ds uhps fn; x;s ijUrq ^d^ ds izko/kku mDr vodk'k dh lekfIr ij vFkok mlds nkSjku lfoZl esa esjs lsokfuo`r gksus dh fLFkfr esa iz;qDr ugha fd;s x;s gks rks vuqer ugha gksrk fd vof/k esa vuqer osru dh vUrj jkf'k okil vnk djus dk opu nsrk gwWaA </t>
  </si>
  <si>
    <t xml:space="preserve">vodk'k dky esa jgus dk irk </t>
  </si>
  <si>
    <t>vkosnd ds gLrk{kj ¼fnukad lfgr½</t>
  </si>
  <si>
    <t xml:space="preserve">vodk'k dh Lohd`fr nsus okys izkf/kdkjh dh vkKk                    </t>
  </si>
  <si>
    <t xml:space="preserve"> gLrk{kj  ¼fnukd lfgr½ </t>
  </si>
  <si>
    <t xml:space="preserve"> ----------------------------------------- rd lsokfuo`fr ij 'ks"k mikftZr vodk'k dqy fnu %&amp;      </t>
  </si>
  <si>
    <t xml:space="preserve">¼vodk'k dk izdkj½ dk vuqer gSA        </t>
  </si>
  <si>
    <t>fu;ekuqqlkj</t>
  </si>
  <si>
    <t xml:space="preserve">lsokfuo`fr ij 'ks"k mikftZr vodk'k dqy fnu %&amp; </t>
  </si>
  <si>
    <t>ugha</t>
  </si>
  <si>
    <t>lsokfuo`fr ij 'ks"k mikftZr vodk'k dk udn Hkqxrku izkIr djus gsrq</t>
  </si>
  <si>
    <t>Lohd`r</t>
  </si>
  <si>
    <t xml:space="preserve">izekf.kr fd;k tkrk gS fd jkt-lsok fu;e 31 ch ds v/khu fnukad -------------------------- ls </t>
  </si>
  <si>
    <t>in &amp;</t>
  </si>
  <si>
    <r>
      <rPr>
        <sz val="16"/>
        <rFont val="DevLys 020"/>
      </rPr>
      <t>inL</t>
    </r>
    <r>
      <rPr>
        <sz val="16"/>
        <rFont val="DevLys 010"/>
      </rPr>
      <t xml:space="preserve">Fkkiu LFkku &amp; </t>
    </r>
  </si>
  <si>
    <t>ftudh tUe fnukad %&amp;</t>
  </si>
  <si>
    <t xml:space="preserve">ds }kjk&amp;                                      </t>
  </si>
  <si>
    <t>gS] tks fnukad&amp;</t>
  </si>
  <si>
    <t xml:space="preserve">dks vijkUg i’pkr~ jktLFkku lsok fu;e ds fu;e 1951 ds mifu;e 56 ¼d½ ds </t>
  </si>
  <si>
    <t xml:space="preserve">mifu;e 56 ¼d½ ds izko/kkukUrxZr lsokfuo`fRr iznku fd;s tkus ls lacaf/kr ds th-,- </t>
  </si>
  <si>
    <r>
      <t>45 ds vuqlkj muds vodk’k</t>
    </r>
    <r>
      <rPr>
        <sz val="16"/>
        <rFont val="DevLys 020"/>
      </rPr>
      <t xml:space="preserve"> </t>
    </r>
    <r>
      <rPr>
        <sz val="16"/>
        <rFont val="DevLys 010"/>
      </rPr>
      <t xml:space="preserve">ys[kk th- ,- 45 es fnukad %&amp; </t>
    </r>
  </si>
  <si>
    <t xml:space="preserve">rd ’ks"k mikfTkZr vodk’k vadks esa %&amp;    </t>
  </si>
  <si>
    <r>
      <t>fnu ds mikftZr vodk’k ds cnys udn Hkqxrku fd;s tkus Loh</t>
    </r>
    <r>
      <rPr>
        <sz val="16"/>
        <rFont val="Kruti Dev 010"/>
      </rPr>
      <t>d`</t>
    </r>
    <r>
      <rPr>
        <sz val="16"/>
        <rFont val="DevLys 010"/>
      </rPr>
      <t>fr jktLFkku lsok</t>
    </r>
  </si>
  <si>
    <t xml:space="preserve">3- lsokfuo`fr fnukad %&amp; </t>
  </si>
  <si>
    <t xml:space="preserve">ds fnu budk ewy osru </t>
  </si>
  <si>
    <r>
      <rPr>
        <sz val="16"/>
        <rFont val="DevLys 010"/>
      </rPr>
      <t>4- bldk Hkqxrku lsokfuo`fr ds fnu fnukad&amp;</t>
    </r>
    <r>
      <rPr>
        <sz val="16"/>
        <rFont val="DevLys 010"/>
      </rPr>
      <t xml:space="preserve">                        </t>
    </r>
  </si>
  <si>
    <t>dks ;k</t>
  </si>
  <si>
    <t xml:space="preserve">bl fnukad ds ckn fd;k tkosA                                  </t>
  </si>
  <si>
    <t>3-lEcfU/kr dkfeZd</t>
  </si>
  <si>
    <t>budks Hkqxrku fnukad</t>
  </si>
  <si>
    <r>
      <t xml:space="preserve"> </t>
    </r>
    <r>
      <rPr>
        <b/>
        <sz val="9"/>
        <color theme="1"/>
        <rFont val="DevLys 010"/>
      </rPr>
      <t>dk;kZy;</t>
    </r>
  </si>
  <si>
    <r>
      <t xml:space="preserve"> </t>
    </r>
    <r>
      <rPr>
        <b/>
        <sz val="9"/>
        <color theme="1"/>
        <rFont val="DevLys 010"/>
      </rPr>
      <t>foHkkx</t>
    </r>
  </si>
  <si>
    <r>
      <t xml:space="preserve"> </t>
    </r>
    <r>
      <rPr>
        <b/>
        <sz val="9"/>
        <color theme="1"/>
        <rFont val="DevLys 010"/>
      </rPr>
      <t>iqLrd la[;k</t>
    </r>
  </si>
  <si>
    <r>
      <t xml:space="preserve">  </t>
    </r>
    <r>
      <rPr>
        <b/>
        <sz val="9"/>
        <color theme="1"/>
        <rFont val="DevLys 010"/>
      </rPr>
      <t>tks</t>
    </r>
  </si>
  <si>
    <r>
      <t xml:space="preserve"> </t>
    </r>
    <r>
      <rPr>
        <b/>
        <sz val="9"/>
        <color theme="1"/>
        <rFont val="DevLys 010"/>
      </rPr>
      <t>ls</t>
    </r>
  </si>
  <si>
    <r>
      <t xml:space="preserve">                  </t>
    </r>
    <r>
      <rPr>
        <b/>
        <sz val="9"/>
        <color theme="1"/>
        <rFont val="DevLys 010"/>
      </rPr>
      <t>dks tk jgs gSa</t>
    </r>
  </si>
  <si>
    <r>
      <t xml:space="preserve">Perticulers </t>
    </r>
    <r>
      <rPr>
        <b/>
        <sz val="9"/>
        <color theme="1"/>
        <rFont val="DevLys 010"/>
      </rPr>
      <t xml:space="preserve"> foxr</t>
    </r>
  </si>
  <si>
    <r>
      <t xml:space="preserve">Rates  </t>
    </r>
    <r>
      <rPr>
        <b/>
        <sz val="9"/>
        <color theme="1"/>
        <rFont val="DevLys 010"/>
      </rPr>
      <t>nj</t>
    </r>
  </si>
  <si>
    <r>
      <t xml:space="preserve">Deductions </t>
    </r>
    <r>
      <rPr>
        <b/>
        <sz val="9"/>
        <color theme="1"/>
        <rFont val="DevLys 010"/>
      </rPr>
      <t xml:space="preserve"> dVkSfr;k¡</t>
    </r>
  </si>
  <si>
    <r>
      <t xml:space="preserve">Recoveries are to be made from the pay of government Servent as details on </t>
    </r>
    <r>
      <rPr>
        <b/>
        <sz val="9"/>
        <color theme="1"/>
        <rFont val="Calibri"/>
        <family val="2"/>
        <scheme val="minor"/>
      </rPr>
      <t>Reverse.</t>
    </r>
  </si>
  <si>
    <r>
      <t xml:space="preserve">He has been paid leave salary as detailed below. </t>
    </r>
    <r>
      <rPr>
        <b/>
        <sz val="9"/>
        <color theme="1"/>
        <rFont val="DevLys 010"/>
      </rPr>
      <t>budks fuEufyf[kr vodk'k osru ns fn;k gSA</t>
    </r>
  </si>
  <si>
    <r>
      <t xml:space="preserve">Deductions have been made as noted on the </t>
    </r>
    <r>
      <rPr>
        <b/>
        <sz val="9"/>
        <color theme="1"/>
        <rFont val="Calibri"/>
        <family val="2"/>
        <scheme val="minor"/>
      </rPr>
      <t>reverse</t>
    </r>
    <r>
      <rPr>
        <sz val="9"/>
        <color theme="1"/>
        <rFont val="Calibri"/>
        <family val="2"/>
        <scheme val="minor"/>
      </rPr>
      <t xml:space="preserve">. </t>
    </r>
    <r>
      <rPr>
        <b/>
        <sz val="9"/>
        <color theme="1"/>
        <rFont val="DevLys 010"/>
      </rPr>
      <t>fiNys i`"B ij fy[kh dVkSfr;k¡ dj yh xbZ gSA</t>
    </r>
  </si>
  <si>
    <r>
      <rPr>
        <sz val="9"/>
        <color theme="1"/>
        <rFont val="Calibri"/>
        <family val="2"/>
        <scheme val="minor"/>
      </rPr>
      <t xml:space="preserve">Period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vof/k</t>
    </r>
  </si>
  <si>
    <r>
      <rPr>
        <sz val="9"/>
        <color theme="1"/>
        <rFont val="Calibri"/>
        <family val="2"/>
        <scheme val="minor"/>
      </rPr>
      <t>Rate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DevLys 010"/>
      </rPr>
      <t>nj</t>
    </r>
  </si>
  <si>
    <r>
      <t xml:space="preserve">Amount  </t>
    </r>
    <r>
      <rPr>
        <b/>
        <sz val="9"/>
        <color theme="1"/>
        <rFont val="DevLys 010"/>
      </rPr>
      <t>jde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</si>
  <si>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He is entitled to draw the folowwing amount. </t>
    </r>
    <r>
      <rPr>
        <b/>
        <sz val="9"/>
        <color theme="1"/>
        <rFont val="DevLys 010"/>
      </rPr>
      <t>;g fuEufyf[kr jde ysus ds gdnkj gSA</t>
    </r>
  </si>
  <si>
    <r>
      <t xml:space="preserve">The details of Income Tax recovered from him up to date from the bigining of the current year are noted on the </t>
    </r>
    <r>
      <rPr>
        <b/>
        <sz val="9"/>
        <color theme="1"/>
        <rFont val="Calibri"/>
        <family val="2"/>
        <scheme val="minor"/>
      </rPr>
      <t>Reverse.</t>
    </r>
  </si>
  <si>
    <r>
      <rPr>
        <b/>
        <i/>
        <sz val="9"/>
        <color theme="1"/>
        <rFont val="Calibri"/>
        <family val="2"/>
        <scheme val="minor"/>
      </rPr>
      <t>Details of Recoveries (Part- 4)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olwfy;ksa dh foxr</t>
    </r>
  </si>
  <si>
    <r>
      <rPr>
        <b/>
        <i/>
        <sz val="9"/>
        <color theme="1"/>
        <rFont val="Calibri"/>
        <family val="2"/>
        <scheme val="minor"/>
      </rPr>
      <t>Deductions made from Leave Salary (Part- 5)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vodk'k osru ls dh xbZ dVkSfr;ksa dh foxr</t>
    </r>
  </si>
  <si>
    <r>
      <rPr>
        <b/>
        <i/>
        <sz val="9"/>
        <color theme="1"/>
        <rFont val="Calibri"/>
        <family val="2"/>
        <scheme val="minor"/>
      </rPr>
      <t>Income Tax Deductions (Part- 6)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DevLys 010"/>
      </rPr>
      <t>vk;dj dVkSfr;k¡ dh foxr</t>
    </r>
  </si>
  <si>
    <t xml:space="preserve">mUgksaus </t>
  </si>
  <si>
    <t>dk dk;ZHkkj fnukad</t>
  </si>
  <si>
    <t xml:space="preserve">dks e/;kà ds igys@ihNs lkSai fn;k gSA </t>
  </si>
  <si>
    <r>
      <t xml:space="preserve">House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edku fdjk;k</t>
    </r>
    <r>
      <rPr>
        <b/>
        <sz val="9"/>
        <color theme="1"/>
        <rFont val="Times New Roman"/>
        <family val="1"/>
      </rPr>
      <t xml:space="preserve"> </t>
    </r>
  </si>
  <si>
    <r>
      <t xml:space="preserve">Allowance 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HkÙks  ¼eg¡xkbZ HkÙkk½</t>
    </r>
    <r>
      <rPr>
        <b/>
        <sz val="9"/>
        <color theme="1"/>
        <rFont val="Calibri"/>
        <family val="2"/>
        <scheme val="minor"/>
      </rPr>
      <t xml:space="preserve"> </t>
    </r>
  </si>
  <si>
    <r>
      <t>lfoZl cqd ds izFke i`"B ij uksfeus'ku QkeZ ¼</t>
    </r>
    <r>
      <rPr>
        <sz val="17"/>
        <rFont val="Times New Roman"/>
        <family val="1"/>
      </rPr>
      <t>GA 126</t>
    </r>
    <r>
      <rPr>
        <sz val="17"/>
        <rFont val="DevLys 010"/>
      </rPr>
      <t xml:space="preserve">½ yxk gksuk pkfg;sA </t>
    </r>
  </si>
  <si>
    <t>Mh-Mh-vks dh lhy ij dgha ij gLRkk{kj NwV x;s gS rks djokuk gSA</t>
  </si>
  <si>
    <t>leLr okf"kZd osru o`f);k psd dj ysosa o okf"kZd osru o`f) ds lkeus lsokiqfLrdk dkWye ua- 8 esa dkfeZd ds gLrk{kj psd dj ysosaA</t>
  </si>
  <si>
    <t xml:space="preserve">fo"k;%&amp;lsokfuo`r dkfeZdksa ds fy, lsokfuo`fr ij NqV~Vh udnhdj.k fgrykHk ds fy, </t>
  </si>
  <si>
    <t xml:space="preserve">ctV en 2071&amp;01&amp;115&amp;01&amp;01 en esa jkf’k vkoaVu djus gssrqA </t>
  </si>
  <si>
    <t xml:space="preserve">ctV en 2071&amp;01&amp;115&amp;01&amp;01 esa vko’;d jkf’k vkoafVr dh tk, rkfd lacaf/kr dkfeZZd dkss </t>
  </si>
  <si>
    <t xml:space="preserve">vfoyac Hkqxrku fd;k tk ldsA </t>
  </si>
  <si>
    <t>lsokesa</t>
  </si>
  <si>
    <t>isa'ku fu;e] 1996</t>
  </si>
  <si>
    <t xml:space="preserve">dqyd esa i`"B Nis izi= 5] 5 d] 28 d] 27 d] isa'ku :ikUrdj.k gsrq vkosnu izi=&amp;1] xzsP;qVh gsrq </t>
  </si>
  <si>
    <t>uke funsZ'ku izi= 1 ;k 2] isa'ku dh cdk;k gsrq uke funsZ'ku izi= d dE;qVs'ku jkf'k gsrq uke funsZ'ku izi=&amp;5]</t>
  </si>
  <si>
    <t>;fn vko';d gks rks izi=&amp;9 Hkj dj dk;kZy; v/;{k dks lsokfuo`fr ls 8 ekl iwoZ izLrqr djkosaA</t>
  </si>
  <si>
    <t xml:space="preserve"> 'ks"k izi= dk;kZy; v/;{k }kjk Hkjs tk;saxsaA</t>
  </si>
  <si>
    <t>vR;Ur egRoiw.kZ uksV</t>
  </si>
  <si>
    <t>dqyd esa Hkjs x,</t>
  </si>
  <si>
    <t xml:space="preserve">isa'ku ekeyksa dks le; ij vfUre :Ik ls fuf.kZr djus ds fy, dk;kZy; v/;{k@foHkkxk/;{k ds fy, vuqns'k </t>
  </si>
  <si>
    <t xml:space="preserve"> lsokfuo`fr dh rkjh[k ls nks o"kZ igys %&amp;</t>
  </si>
  <si>
    <t>layXud &amp;</t>
  </si>
  <si>
    <t>lax.kuk &amp; i=d ¼vuqyXud &amp; AA½</t>
  </si>
  <si>
    <t>lsokfuo`fr vkns'k ¼izi=&amp;6½</t>
  </si>
  <si>
    <t>vLFkk;h@vfUre osru izek.k&amp;i= ¼izi=&amp;31½</t>
  </si>
  <si>
    <t>¼5½</t>
  </si>
  <si>
    <t>LFkkukiUu osru dks fxus tkus dk izek.k&amp;i= ¼izi=&amp;32½</t>
  </si>
  <si>
    <t>¼7½</t>
  </si>
  <si>
    <t>¼8½</t>
  </si>
  <si>
    <t>uke &amp; funsZ'ku &amp;</t>
  </si>
  <si>
    <t>¼A½ lsokfuo`fRr@e`R;q xzsP;qVh ds fy, `¼izi= 1 ;k 2½</t>
  </si>
  <si>
    <t xml:space="preserve">¼AA½ vkthou isa'ku dh cdk;ksa ds fy, </t>
  </si>
  <si>
    <t xml:space="preserve">¼AAA½ isa'ku dh :ikUrfjr jkf'k ds fy, </t>
  </si>
  <si>
    <t>¼9½</t>
  </si>
  <si>
    <t>¼10½</t>
  </si>
  <si>
    <t>¼11½</t>
  </si>
  <si>
    <t>isa'ku ds fy, fodYi dk izi= ;fn odZ&amp;pkTMZ deZpkjh gksA</t>
  </si>
  <si>
    <t>1- thou dkyhu isa'ku ,fj;j</t>
  </si>
  <si>
    <t xml:space="preserve">2- xzsP;qVh ds fy, Hkjs x, uke funsZ'ku </t>
  </si>
  <si>
    <t>3- isa'ku dE;wVs'ku ds fy, Hkjs x, vkosnu rFkk</t>
  </si>
  <si>
    <t xml:space="preserve">¼1½ izi=&amp;7 esa isa'ku dkxtkrksa dks rS;kj djus ds dke dks gkFk esa ysukA   </t>
  </si>
  <si>
    <t>¼6½ lsok iqfLrdk ,oa vfHkys[kksa dh tkWap dj lsok ds lR;kiu ds dke dks gkFk esa ysuk %&amp;</t>
  </si>
  <si>
    <t xml:space="preserve">     ¼Aa½   ;g ns[kuk fd lEiw.kZ lsok ds fy, lR;kiu ds izek.k&amp;i= lsok iqfLrdk esa ntZ fd, x, gSa ;k ughaA</t>
  </si>
  <si>
    <t xml:space="preserve">     ¼AAa½  lsok ds vlR;kfir Hkkx ¼Hkkxksa½ ds lEcU/k esa </t>
  </si>
  <si>
    <t xml:space="preserve">4- dE;qVs'ku jkf'k ds fy, Hkjs x, uke funsZ'ku izLrqr djus dh vyx&amp;vyx jlhnsa dk;kZy; v/;{k ls fnukad </t>
  </si>
  <si>
    <t xml:space="preserve">   vafdr djok dj ysuk u HkwysaA  vU;Fkk vkids okfjlku dks U;k;ky; ls ckn esa mRrjkf/kdkj izek.k&amp;i= izkIr </t>
  </si>
  <si>
    <t xml:space="preserve">   djus gsrq dfBukbZ gksxh vkSj cgqr ijs'kkuh mBkuh iM+ ldrh gSA</t>
  </si>
  <si>
    <t xml:space="preserve">¼2½ ljdkjh deZpkjh izi=&amp;27 ;k 27&amp;d esa ljkdkjh vkokl&amp;lqfo/kk ds ckjs esa ^dksbZ cdk;k ugha* izek.k&amp;i= ds fy, </t>
  </si>
  <si>
    <t xml:space="preserve">   vkosnu ;k izek.k&amp;i= izkIr djukA</t>
  </si>
  <si>
    <t xml:space="preserve">¼3½ funs'kky;] ifjlEifRr@yksd fuekZ.k foHkkx dks lsokfuo`r gksu okys deZpkfj;ksa dh ,d lwph ds lkFk izi=&amp;27 </t>
  </si>
  <si>
    <t xml:space="preserve">   dks vko';d dk;Zokgh ds fy, izLrqr djukA</t>
  </si>
  <si>
    <t xml:space="preserve">¼4½ ljdkjh deZpkjh ls nh?kZdkfyd vfxzeksa ds lEcU/k esa dksbZ **cdk;k ugha** izek.k&amp;i= izi= &amp; 28 ;k 28&amp;d esa </t>
  </si>
  <si>
    <t xml:space="preserve">    vkosnu ;k izek.k&amp;i= izkIr djukA</t>
  </si>
  <si>
    <t>¼5½ lsokfuo`r gksus okys ljdkjh deZpkfj;ksa dh lwph ds lkFk izi=&amp;28 dks vko';d dk;Zokgh gsrq lEcfU/kr dks"kkxkj</t>
  </si>
  <si>
    <t xml:space="preserve">    vf/kdkjh dks izsf"kr djukA</t>
  </si>
  <si>
    <t xml:space="preserve">    miyC/k nLrkostksa ,oa lwpukvksa ds lkFk izi=&amp;9 esa ,d fyf[kr fooj.k izLrqr djsa(</t>
  </si>
  <si>
    <t xml:space="preserve">    lsokiqfLrdk esa izfof"V;ka ntZ djukA</t>
  </si>
  <si>
    <t xml:space="preserve">   vgZdkjh lsok ij iM+rk gSA</t>
  </si>
  <si>
    <t>¼d½  osru fcyksa] ,fDoVsal jksy ,oa vU; lEcfU/kr vfHkys[kksa ds lUnHkZ ls lR;kfir djuk(</t>
  </si>
  <si>
    <t>¼[k½  ;fn lsok ds vlR;kfir Hkkx dk lEcU/k fdlh nwljs dk;kZy; ls gS rks mls nwljs dk;kZy;/;{k dks fy[kuk(</t>
  </si>
  <si>
    <t xml:space="preserve">¼x½  mDr ¼d½ ,oa ¼[k½ ds vykok vU; ekeyksa esa ljdkjh deZpkjh ls iwNuk fd ;fn og ,slk pkgs rks leLr </t>
  </si>
  <si>
    <t>¼?k½  lUrq"V gksus ij] mDr ¼x½ esa of.kZr ekeyksa esa lsok dks Lohdkj djus ds vkns'k izi=&amp;9 d esa tkjh djuk rFkk</t>
  </si>
  <si>
    <t xml:space="preserve">¼7½ fdlh vU; yksx] deh ;k lsok esa viw.kZrk dk vfHkfu/kkZj.k djuk ftldk ifjyfC/;ksa ds vo/kkj.k ,oa isa'ku ds fy, </t>
  </si>
  <si>
    <r>
      <t xml:space="preserve">ifjf'k"V &amp; </t>
    </r>
    <r>
      <rPr>
        <b/>
        <sz val="16"/>
        <rFont val="Times New Roman"/>
        <family val="1"/>
      </rPr>
      <t>VIII</t>
    </r>
  </si>
  <si>
    <t xml:space="preserve">¼10½  tUe dh rkjh[k </t>
  </si>
  <si>
    <t xml:space="preserve">¼11½  oSnsf'kd ¼Qksjsu½ lsok </t>
  </si>
  <si>
    <t xml:space="preserve">¼8½31&amp;12&amp;1974 ds iwoZ fu;qDr fd, x, jktif=r ljdkjh deZpkfj;ksa ds ekeys esa ;g ns[kuk fd egkys[kkdkj }kjk tkjh fd, x,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</si>
  <si>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;fn fofHkUUk osruekuksa esa osru dk fLFkjhdj.k djuk ckdh gks] rkss bl dk;Z dks 'kh?kzrk ls fd;k tk,A </t>
    </r>
  </si>
  <si>
    <t>¼+9½ isa'ku ds fy, ifjyfC/;ksa dk vo/kkj.k</t>
  </si>
  <si>
    <t xml:space="preserve">   lsoko`Rr dks ewy esa ;k rks lsok &amp; iqfLrdk ls layXu dj fn;k x;k gS ;k mls lsok&amp;iqfLrdk esa fpidk fn;k x;k gSA</t>
  </si>
  <si>
    <t xml:space="preserve">    vkgfjr fd;k tk jgk osru Hkh lgh gSA</t>
  </si>
  <si>
    <t xml:space="preserve">   1996 ds izi=&amp;32 esa fu;e 45 dh fVIi.kh 3 ds v/khu vis{kkuqlkj] isa'ku ds fy, ml LFkkukiUu osru dks fxus tkus ds fy,] lsok          </t>
  </si>
  <si>
    <t xml:space="preserve">   iqfLrdk ess ml izek.k&amp;i= dks ntZ djsxkA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</si>
  <si>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 ;g ns[kuk fd lsok iqfLrdk esa tUe rkjh[k mfpr izdkj ls vfHkfyf[kr dh xbZ gSA</t>
    </r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</si>
  <si>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½vfHkfyf[kr dh xbZ tUe dh rkjh[k esa dksbZ Hkh ifjorZu l{ke vf/kdkjh ds vuqeksnu ls fd;k x;k gS rFkk ml vkns'k dh ,d izfr </t>
    </r>
  </si>
  <si>
    <t xml:space="preserve">  oS;fDrd i=koyh esa yxh gqbZ gSA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</si>
  <si>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;g lqfuf'pr djuk fd lkdkj dh vuqwefr ds fcuk fnukad 31&amp;12&amp;1978 ds ckn tUe dh rkjh[k esa dksbZ ifjoru ugha gSA</t>
    </r>
  </si>
  <si>
    <r>
      <t>¼</t>
    </r>
    <r>
      <rPr>
        <sz val="12"/>
        <rFont val="Calibri"/>
        <family val="2"/>
        <scheme val="minor"/>
      </rPr>
      <t>iv</t>
    </r>
    <r>
      <rPr>
        <sz val="12"/>
        <rFont val="Kruti Dev 010"/>
      </rPr>
      <t>½;fn fu;qfDr vf/kd mez esa vFkkZr vksoj ,t gqbZ gS rks jktLFkku lsok fu;eksa ds fu;e 8 ds v/khu ljdkj dh vuqefr izkIr djuk]</t>
    </r>
  </si>
  <si>
    <t xml:space="preserve">  ;fn ,slh vuqefr igys ugha yh xbZ gksA ¼fQj Hkh bl vuqefr ds vHkko esa isa'ku ekeyksa dks jksdus dh vko';Drk ughaA nsf[k,   </t>
  </si>
  <si>
    <t xml:space="preserve">  fo-fo- ds vkns'k la[;k ,Q- 1 ¼77½foRr fo-@xzqi&amp;2@69 fnukad 15a&amp;9&amp;1975½ 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</si>
  <si>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;fn ljdkjh deZpkjh Qkjsu lsok ij Fkk rks D;k m/kkjx`ghrk izkf/kdkjh ls isa'ku va'knku izkIr gks x;k gS rFkk D;k funs'kd] isa'ku </t>
    </r>
  </si>
  <si>
    <t xml:space="preserve">   foHkkx }kjk lsok iqfLrdk esa bl lEcU/k dh izfof"V dj nh xbZ gSA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</si>
  <si>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;fn Qksjsu lsok vof/k ,slh gS] ftlesa isa'ku va'knku Lo;a jkT; deZpkjh }kjk Hkqxrku fd;k tkrk gS] ogks ;g lqfuf'pr djuk fd </t>
    </r>
  </si>
  <si>
    <t xml:space="preserve">    mlus mls tek djk fn;k gS rFkk mldh izfof"V funs'kd] isa'ku }kjk lsok&amp;iqfLrdk esa dj nh xbZ gSA</t>
  </si>
  <si>
    <r>
      <rPr>
        <b/>
        <sz val="12"/>
        <rFont val="Kruti Dev 010"/>
      </rPr>
      <t>¼12½ fuyEcu %&amp;</t>
    </r>
    <r>
      <rPr>
        <sz val="12"/>
        <rFont val="Kruti Dev 010"/>
      </rPr>
      <t xml:space="preserve"> ;fn ljdkjh deZpkjh dk fuyfEcr fd;s tkus ds ckn iqu% cgky dj fn;k x;k gS] rks bl vk'k; dh izfof"V dh</t>
    </r>
  </si>
  <si>
    <t xml:space="preserve">    fuyEcu dh vof/k vgZdkjh lsok ds fy, fxukh tk,xh ;k ugha] vkns'k la[;k ,oa rkjh[k dk mYys[k djrs gq, lsok&amp;iqfLrdk esa </t>
  </si>
  <si>
    <t xml:space="preserve">     dj nh xbZ gSA</t>
  </si>
  <si>
    <r>
      <rPr>
        <b/>
        <sz val="12"/>
        <rFont val="Kruti Dev 010"/>
      </rPr>
      <t xml:space="preserve">¼13½ vlk/kkj.k vodk'k %&amp; </t>
    </r>
    <r>
      <rPr>
        <sz val="12"/>
        <rFont val="Kruti Dev 010"/>
      </rPr>
      <t xml:space="preserve">;fn vlk/kkj.k vodk'k fpfdRlh; vk/kkj ij mPprj v/;;u ds fy, ;k ukxfjd {kksHk@izkd`frd </t>
    </r>
  </si>
  <si>
    <t xml:space="preserve">     vkinkvksa ds dkj.k fy;k x;k gS] rks vodk'k dh vof/k dks isa'ku ds fy, fxus tkus ds fy, l{ke izkf/kkdkjh ds vkns'k] mldh </t>
  </si>
  <si>
    <t xml:space="preserve">     la[;k o rkjh[k dk mYys[k djrs gq, lsok iqfLrdk esa vfHkfyf[kr fd, x, gSaA</t>
  </si>
  <si>
    <t xml:space="preserve">¼14½  lsok dh vof/k];fn dksbZ gks] tks fopkjk/khu gS rFkk tks vgZdkjh lsok ds vo/kkj.k ij egRoiw.kZ izHkko Mkysxh] mls fofu;fer djus  </t>
  </si>
  <si>
    <t xml:space="preserve">     ds fy, dk;Zokgh dh tk,xhA</t>
  </si>
  <si>
    <t xml:space="preserve">¼15½ ;g tkWap djuk fd D;k lsok esa dksbZ ,slk ;o/kku gS ftlls mldh lsok,a lekIr gks tk,xhA ;fn og mfpr gS rFkk fu;eksa ds </t>
  </si>
  <si>
    <t xml:space="preserve">    vUrxZr vkrk gS rks mls ekQ ¼d.Mksus'ku½ djus ds fy, dk;Zokgh djsaA</t>
  </si>
  <si>
    <t xml:space="preserve">    esa ntZ dj fn;k x;k gSA</t>
  </si>
  <si>
    <t xml:space="preserve">    bl lEcU/k dh izfof"V lsok izfLrdk esa ntZ dj nh gS fd va'knk;h izko/kk;h fuf/k ds vfr'ks"k dh fu;kstd ds fgLls dh jkf'k dks </t>
  </si>
  <si>
    <t xml:space="preserve">    ljdkjh ys[ks esa tek djk fn;k x;k gS rFkk vUrj.k izfof"V jkT; chek@izko/kk;h fuf/k foHkkx }kjk dj nh x;h gSA</t>
  </si>
  <si>
    <t xml:space="preserve">¼17½ izi= 1 ;k 2 esa lsokfuo`fRr@ e`R;q xzsP;qVg ds ft, uke funsZ'ku izkIr djuk ;fn ;g igys izkIr ugha fd;k x;k gksA jktLFkku </t>
  </si>
  <si>
    <t xml:space="preserve">     flfoy lsok ¼isa'ku½ fu;e] 1996 ds fu;e 59 ds vuqlkj lsok iqfLrdk esa izfof"V dhft,A</t>
  </si>
  <si>
    <t xml:space="preserve">     gksa] ntZ dj fn;k x;k gSA </t>
  </si>
  <si>
    <t xml:space="preserve">¼18½ D;k izi=&amp;3 esa ifjokj dk C;kSjk lsok iqfLrdk esa fpidk fn;jk x;k gS rFkk D;k ckn esa lwfpr fd, x, ifjoZruksa dks] ;fn dksbZ 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</si>
  <si>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 ;fn dksbZ ljdkjh deZpkjh LFkkukiUu ljdkjh deZpkjh gS rks fu;qDr izkf/kdkjh ls ;g izek.k&amp;i= izkIr djus ds ckn fd LFkkukiUu </t>
    </r>
  </si>
  <si>
    <t xml:space="preserve"> fu;qfDr vodk'k ds dkj.k fjDr in ij ;k vfrfjDr dk;ZHkkj lEHkkyus ds fy, ugha dh xbZ gS] mls jkt- flfoy ¼lsok½ iza'ku fu;e] 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</si>
  <si>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½dk;kZy; esa ys[kk lsok ds ofj"B deZpkjh ls ;g izek.k&amp;i= izkIr djuk fd le;&amp;le; ij fd, x, lHkh fLFkjhdj.k lgh gS rFkk</t>
    </r>
  </si>
  <si>
    <t xml:space="preserve">¼16½;fn lsokfuo`r gksus okyk deZpkjh ljdkjh lsok esa fdlh fu;fer in ij ,CtkoZ fd, tkus@fu;qfDr fd, tkus ls iwoZ odZ&amp;pkTMZ </t>
  </si>
  <si>
    <t xml:space="preserve">   deZpkjh Fkk] rks va'knk;h izko/k;h fuf/k ds ykHkkksa ds cnys esa isa'ku ds ft, fodYi nsus gsrq izi=&amp;4 ds esa fodYi dks lsok&amp;iqfLrdk</t>
  </si>
  <si>
    <t>¼19½ lsokfuo`fRr dh rkjh[k ls ,d o"kZ iwoZ %&amp;</t>
  </si>
  <si>
    <t xml:space="preserve">      lsokfuo`fRr vkns'kksa dh ,d izfr rFkk **dksbZ foHkkxh; tkWap ugha gksus dk izek.k&amp;i=** fu;qfDr izkf/kdkjh ls    </t>
  </si>
  <si>
    <t xml:space="preserve">      izkIr dhft,] ;fn os ml le; rd izkIr ugha fd, x, gks rksA  </t>
  </si>
  <si>
    <t xml:space="preserve">¼20½ lsokfuo`fRr dh rkjh[k ls vkB ekg iwoZ~ %&amp;      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</si>
  <si>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 isa'ku fu;eksa ds fu;e 81 ds v/khu ;Fkk visf{kr izi= 5 ;k 5 d ¼rhu izfr;ksa½ esa ljdkjh deZpkjh ls </t>
    </r>
  </si>
  <si>
    <r>
      <t xml:space="preserve">     fof/kor~ Hkjkdj izkIr dhft,A uewus ds gLrk{kjksa dh rhu izfr;kWa] fof/kor vuqizekf.kr] fd;k x;k la;qDr fp=] </t>
    </r>
    <r>
      <rPr>
        <sz val="12"/>
        <rFont val="DevLys 010"/>
      </rPr>
      <t/>
    </r>
  </si>
  <si>
    <t xml:space="preserve">     ÅWapkbZ dds fooj.kksa dks fn[kkrh gqbZ ifpZ;kWsa] oS;fDrd igpku ds fpUg tks fof/kor~ izekf.kr gksa] irk vkfn </t>
  </si>
  <si>
    <t xml:space="preserve">     izkIr dhft,A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</si>
  <si>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iSjk x ds fcUnw ¼2½ ls ¼21½ rd ds v/khu ldk;Zokgh lsokfuo`fRr dh rkjh[k ls vkB ekg iwoZ iw.kZ dh tk,xhA</t>
    </r>
  </si>
  <si>
    <t>¼21½ lsokfuo`fRr dh rkjh[k ls Ng ekg iwoZ %&amp;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</si>
  <si>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    izi=&amp;7 ds Hkkx 1 dks iwjk Hkfj,A</t>
    </r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</si>
  <si>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  isa'ku i=kfn dks funs'kd] isa'ku foHkkx dks izsf"kr dhft, rFkk mlds lkFk izi=&amp;5] 5&amp;d ,oa 7 o izi= 8 esa</t>
    </r>
  </si>
  <si>
    <t xml:space="preserve">      ,d dofjax ySVj] lsok iqfLrdk ,oa nLrkostksa dks Hksft, ftudk mlesa mYys[k fd;k x;k gSA</t>
  </si>
  <si>
    <r>
      <t>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 ias'ku lsV ds izi= 7 ,oa izi= 8 esa ;Fkkof.kZr lHkh layXudksa ,oa nLrkostksa dk Hkstk tkuk lqfuf'pr dhft,A  </t>
    </r>
  </si>
  <si>
    <r>
      <t>¼</t>
    </r>
    <r>
      <rPr>
        <sz val="12"/>
        <rFont val="Calibri"/>
        <family val="2"/>
        <scheme val="minor"/>
      </rPr>
      <t>iv</t>
    </r>
    <r>
      <rPr>
        <sz val="12"/>
        <rFont val="Kruti Dev 010"/>
      </rPr>
      <t xml:space="preserve">½  ljdkjh deZpkjh ls] ;fn dksbz ns; jkf'k ik;h xbZ rks mldh olwyh mldh isa'ku ;k lsokfuo`fRr xzsP;qVh ls </t>
    </r>
  </si>
  <si>
    <t xml:space="preserve">     djus ds fy, mldh lgefr fd;s tkus ds fy, ,d ?kks"k.kk izkIr dhft,A</t>
  </si>
  <si>
    <r>
      <t>¼</t>
    </r>
    <r>
      <rPr>
        <sz val="12"/>
        <rFont val="Calibri"/>
        <family val="2"/>
        <scheme val="minor"/>
      </rPr>
      <t>v</t>
    </r>
    <r>
      <rPr>
        <sz val="12"/>
        <rFont val="Kruti Dev 010"/>
      </rPr>
      <t xml:space="preserve">½  funs'kd] isa'ku foHkkx dks Hksts x;s isa'ku lsV dh ,d izfr layXudksa ds lkFk jf[k,A  </t>
    </r>
  </si>
  <si>
    <t xml:space="preserve">     ds fy, j[ksaA </t>
  </si>
  <si>
    <r>
      <t>¼</t>
    </r>
    <r>
      <rPr>
        <sz val="12"/>
        <rFont val="Calibri"/>
        <family val="2"/>
        <scheme val="minor"/>
      </rPr>
      <t>vi</t>
    </r>
    <r>
      <rPr>
        <sz val="12"/>
        <rFont val="Kruti Dev 010"/>
      </rPr>
      <t xml:space="preserve">½  mikftZr vodk'k ds ys[ks dh ,d vuqizekf.kr izfr laokfuo`fr ds le; udn Hkqxrku dk ykHk Lohd`r djus        </t>
    </r>
  </si>
  <si>
    <r>
      <t>¼</t>
    </r>
    <r>
      <rPr>
        <sz val="12"/>
        <rFont val="Calibri"/>
        <family val="2"/>
        <scheme val="minor"/>
      </rPr>
      <t>vii</t>
    </r>
    <r>
      <rPr>
        <sz val="12"/>
        <rFont val="Kruti Dev 010"/>
      </rPr>
      <t xml:space="preserve">½ isa'ku :ikUrj.k fu;eksa ds izi=&amp;1 esa ljdkjh deZpkjh ls vkosnu&amp;i= izkIr dhft, ;fn ljdkjh deZpkjh </t>
    </r>
  </si>
  <si>
    <t xml:space="preserve">     fcuk fpfdRlk ijh{kk ds isa'ku ds ,d Hkkx dk :ikUrj.k djkuk pkgrk gksA</t>
  </si>
  <si>
    <r>
      <t>¼</t>
    </r>
    <r>
      <rPr>
        <sz val="12"/>
        <rFont val="Calibri"/>
        <family val="2"/>
        <scheme val="minor"/>
      </rPr>
      <t>viii</t>
    </r>
    <r>
      <rPr>
        <sz val="12"/>
        <rFont val="Kruti Dev 010"/>
      </rPr>
      <t xml:space="preserve">½ cdk;ksa ds Hkqxrku ,oa isa'ku ds :ikUrj.k ds fy, uke funsZ'ku i= izkIr dhft, ;fn ljdkjh deZpkjh </t>
    </r>
  </si>
  <si>
    <t xml:space="preserve">      uke&amp;funsZ'ku fu;e] 1996 ds fu;e 92 ds vuqlkj mudk lqfuf'p;u ,oa fu/kkZj.k djus ds ckn] fu;e 85</t>
  </si>
  <si>
    <t xml:space="preserve">      ds v/khu mls izLrqr djus dk bPNqd gksA</t>
  </si>
  <si>
    <t xml:space="preserve">¼22½ lsokfuo`fRr ls 6 ekg igya ,oa lsokfuo`fRr dh rkjh[k rd %&amp;       </t>
  </si>
  <si>
    <t xml:space="preserve">      fuorZeku jkT; deZpkjh ij ljdkjh ns;ksa ;k vns;rk dk fooj.k] jktLFkku flfoy lsok ¼isa'ku½ fu;e] 1996 </t>
  </si>
  <si>
    <t xml:space="preserve">      ds fu;e 92 ds vuqlkj] funs'kd] isa'ku foHkkx dks izLrqr dhft,A</t>
  </si>
  <si>
    <t xml:space="preserve">¼23½ lsokfuo`fRr ls 6 ekg igys ,oa lsokfuo`fRr dh rkjh[k rd %&amp;   </t>
  </si>
  <si>
    <t xml:space="preserve">       funs'kd] isa'ku foHkkx dks fdlh ,slh ?kVuk ds ckjs esa rqjUr lwpuk nhft, tks isa'ku dkxtksa dks vxzsf"kr</t>
  </si>
  <si>
    <t xml:space="preserve">       djus ds ckn] ?kfVr gqbZ gks rFkk mldk isa'ku dh jkf'k ij izHkko iM+rk gksA ;fn ih-ih-vks-@th-ih-vks- tkjh </t>
  </si>
  <si>
    <t xml:space="preserve"> fd, tk pqds gSa rks mDr lwpuk dh ,d izfr isa'ku forj.k vf/kdkjh dks Hkh Hkstdj ml ckjs esa lqfuf'pr dhft,A</t>
  </si>
  <si>
    <t>¼24½ lsokfuo`fRr ij 'kh?kz gh %&amp;</t>
  </si>
  <si>
    <r>
      <t>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 xml:space="preserve">½    vfUre osru izek.k&amp;i=] mls funs'kd] isa'ku foHkkx dks i`"Bkafdr djrs gq,] tkjh dhft,A mldh ,d izfr </t>
    </r>
  </si>
  <si>
    <t xml:space="preserve">      lsokfuo`Rr gksus okys ljdkjh deZpkjh dks mlds Hkkoh vfHkys[k gsrq nhft,A</t>
  </si>
  <si>
    <r>
      <t>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  ;fn fdlh ljdkjh deZpkjh ds] mldh isa'ku ,oa xzsP;qVh ds ;k nksuksa ds vfUre :i ls fu/kkZfjr ,oa fuf.kZr</t>
    </r>
  </si>
  <si>
    <t xml:space="preserve">      gksus ls iwoZ] lsokfuo`Rr gksus dh lEHkkouk gks] pkgs isa'ku dkxt rS;kj dj fy, x;s gSa vkSj funs'kd] isa'ku </t>
  </si>
  <si>
    <t xml:space="preserve">      dks Hkst fn, x;s gSa] ;k ugha vkSj ;fn Hkst fn, x, gSa rks os mlds }kjk vk{ksiksa ds lkFjk ykSVk fn, x, gSa] </t>
  </si>
  <si>
    <t xml:space="preserve">      rc jktLFkku flfoy lsok ¼isa'ku½ fu;e] 1998 ds fu;e 86 ds v/khu vki esa fufgr izkf/kdkj dks dke esa </t>
  </si>
  <si>
    <t xml:space="preserve">      yhft, rFkk 100izfr'kr vLFkkbZ isa'ku ,oa lsokfuo`fRr dk 75izfr'kr xzsP;qVh ;k vLFkkbZ lsokfuo`fRr xzsP;qVh </t>
  </si>
  <si>
    <t xml:space="preserve">     dk ;k 20izfr'kr] tSlh Hkh fLFkfr gks] ;Fkk'kD; vR;Ur lko/kkuh iwoZd laf{kIr tkWp djus ,oaa mlesa nh xbZ </t>
  </si>
  <si>
    <t xml:space="preserve">     izfdz;k dk vuqlj.k djus ds ckn mldh vgZdkjh lsok ,oa ifjyfC/k;ksa dk fu/kkZj.k djd Lohd`r dhft,A</t>
  </si>
  <si>
    <t xml:space="preserve">fVIi.kh %tc ljdkjh deZpkjh ds gLrk{kj ;k uke ns[ks x, fofHkUu vfHkys[kk esa xyr fn, x, gks rks rF; dk </t>
  </si>
  <si>
    <t>mYys[k izi= esa fd;k tkuk pkfg, A</t>
  </si>
  <si>
    <t>fo"k; %&amp; dksbZ nh/kZ vfxze ugh ysus dk izek.k i=</t>
  </si>
  <si>
    <t>xzsP;qVh ls olwy fd, tkus okyh ljdkjh ns;rkvksa ¼M~;wt½ dh jkf'k dk fooj.k ¼vuqyXud &amp;A½</t>
  </si>
  <si>
    <t xml:space="preserve">nh?kZdkfyd vfxzeksa ds lEcU/k esa *dksbZ cdk;k ugha izek.k&amp;i=* tkjh djus ds fy, ¼izi=&amp;28½ </t>
  </si>
  <si>
    <t>;k dksbZ ,y-Vh-,- ugha ysus ds fy, ljdkjh deZpkjh dk izek.k&amp;i= tkjh djus ds fy,</t>
  </si>
  <si>
    <t>¼izi=&amp;28*dk*½ dks"kkxkj vf/kdkjh dks vkosnu&amp;i=A</t>
  </si>
  <si>
    <t xml:space="preserve">ljdkjh vkokl ds lEcU/k esa *dksbZ cdk;k ugha izek.k&amp;i=* ;k ljdkjh vkokl dk vf/kHkksx </t>
  </si>
  <si>
    <t>funs'kky;] ifjlEifRr@ykwsd fuekZ.k foHkkx dks vkosnu&amp;i=</t>
  </si>
  <si>
    <t xml:space="preserve">ugha djus ds fy, ljdkjh deZpkjh dk izek.k&amp;i= ¼izi=&amp;27*dk*½ dks tkjh djus ds fy, </t>
  </si>
  <si>
    <t xml:space="preserve">isa'ku ds :ikUrj.k gsrq vkosnu&amp;i= ¼ jktLFkku flfoy lsok;sa ¼isa'ku dk :ikUrj.k½ fu;e] </t>
  </si>
  <si>
    <t>1996 dk izi= &amp; 1 ;k 2</t>
  </si>
  <si>
    <t xml:space="preserve">ljdkjh deZpkjh }kjk ?kks"k.kk ,oa isa'ku ds fy, lsok dks Lohdkj djus dk vkns'k </t>
  </si>
  <si>
    <t>¼izi= &amp; 9 ,oa 9 *d*½A</t>
  </si>
  <si>
    <t>esjh bl fuLokFkZ lsok dk ewy mÌs'; vkidk o jkT; ljdkj dk le;] Je o /ku dh cpr djus dk iz;kl gSA</t>
  </si>
  <si>
    <r>
      <t xml:space="preserve">lcls igys </t>
    </r>
    <r>
      <rPr>
        <sz val="16"/>
        <rFont val="Times New Roman"/>
        <family val="1"/>
      </rPr>
      <t xml:space="preserve">WWW.RAJSEVAK.COM APP </t>
    </r>
    <r>
      <rPr>
        <sz val="16"/>
        <rFont val="DevLys 010"/>
      </rPr>
      <t xml:space="preserve"> ls vki ;g izksxzke MkmuyksM djsaA</t>
    </r>
  </si>
  <si>
    <r>
      <t xml:space="preserve">fdlh Hkh izdkj dh =qVh ] leL;k ;k lq&gt;ko gks rks lknj vkefU=r gS ysfdu d`i;k eq&gt;s Qksu ugha djsa dsoy </t>
    </r>
    <r>
      <rPr>
        <sz val="16"/>
        <rFont val="Times New Roman"/>
        <family val="1"/>
      </rPr>
      <t xml:space="preserve">WHATS APP </t>
    </r>
    <r>
      <rPr>
        <sz val="16"/>
        <rFont val="Kruti Dev 010"/>
      </rPr>
      <t xml:space="preserve"> ij eSlst dj nsosaA vkidh leL;k dk lek/kku fuf'pr :i ls gks tk;sxkA vfrvko';d gksus ij eSa Lo;a vkidks t:j Qksu d:axkA</t>
    </r>
  </si>
  <si>
    <t>;g ,Dlsy izksxzke lHkh foHkkx ds gksus okys lsokfuo`r dkfeZdkas ds fy, leku :i ls rS;kj fd;k x;k gSA ladyu ,oa x.kuk esa iw.kZ lko/kkuh j[kh x;h gS ] fQj Hkh =qVh ;k fdlh Hkh izdkj dh fofHkUurk dh fLFkfr esa foHkkx ds fu;e gh loksZijh ekU; gkssxsaA rS;kj drkZ dk dksbZ mRrjnkf;Ro ugha gksxkA</t>
  </si>
  <si>
    <r>
      <t xml:space="preserve">izR;sd lsokfuo`r gksus okys dkfeZd dk isa'ku dqyd cukus ls igys dqyd Hkjus gsrq </t>
    </r>
    <r>
      <rPr>
        <sz val="16"/>
        <rFont val="Times New Roman"/>
        <family val="1"/>
      </rPr>
      <t xml:space="preserve">MASTER BLANK FORMAT </t>
    </r>
    <r>
      <rPr>
        <sz val="16"/>
        <rFont val="Kruti Dev 010"/>
      </rPr>
      <t>fgUnh vkSj vaxzth QkWeZ</t>
    </r>
    <r>
      <rPr>
        <sz val="16"/>
        <rFont val="Times New Roman"/>
        <family val="1"/>
      </rPr>
      <t xml:space="preserve"> </t>
    </r>
    <r>
      <rPr>
        <sz val="16"/>
        <rFont val="Kruti Dev 010"/>
      </rPr>
      <t>dk fizUV fudky dj vR;Ur lko/kkuhiwoZd Hkjdj isa'ku dqyd Hkjus gsrq mi;ksx esa ys ldrs gSaA</t>
    </r>
  </si>
  <si>
    <r>
      <t xml:space="preserve">viuh lsokfuo`fr ls igys </t>
    </r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 </t>
    </r>
    <r>
      <rPr>
        <sz val="16"/>
        <rFont val="Times New Roman"/>
        <family val="1"/>
      </rPr>
      <t>SHEET GPF AFFIDAVIT)</t>
    </r>
    <r>
      <rPr>
        <sz val="16"/>
        <rFont val="DevLys 010"/>
      </rPr>
      <t xml:space="preserve"> ewy dks izLrqr djsaA </t>
    </r>
    <r>
      <rPr>
        <sz val="16"/>
        <rFont val="Times New Roman"/>
        <family val="1"/>
      </rPr>
      <t xml:space="preserve"> </t>
    </r>
  </si>
  <si>
    <r>
      <t xml:space="preserve">viuh lsokfuo`fr dk </t>
    </r>
    <r>
      <rPr>
        <sz val="16"/>
        <rFont val="Times New Roman"/>
        <family val="1"/>
      </rPr>
      <t xml:space="preserve">GPO&amp;PPO&amp;CPO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laLFkkiz/kku ls izkIr djsaA</t>
    </r>
  </si>
  <si>
    <r>
      <t xml:space="preserve">viuh lsokfuo`fr ds mijkUr </t>
    </r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laLFkkiz/kku ls izkIr djsaA</t>
    </r>
  </si>
  <si>
    <t>viuh lsokfuo`fr ds le; foHkkx }kjk fn;s x;s funsZ'kkuqlkj vko';d nLrkost mudks miyC/k djkoasA</t>
  </si>
  <si>
    <r>
      <t xml:space="preserve">dkfeZd lsokfuo`fr ds fnu lsokfuo`fr ij mldk vns; izek.k i= izkIr dj dk;ZeqfDr vkns'k ewy nks izfr eas ¼'kkyk niZ.k ls vkWuykbZu tujsV a½s </t>
    </r>
    <r>
      <rPr>
        <sz val="16"/>
        <rFont val="DevLys 010"/>
      </rPr>
      <t>vius dkfeZd dks iznku djsaA</t>
    </r>
  </si>
  <si>
    <r>
      <t xml:space="preserve">dkfeZd dh lsokfuo`fr ds mijkUr </t>
    </r>
    <r>
      <rPr>
        <sz val="16"/>
        <rFont val="Times New Roman"/>
        <family val="1"/>
      </rPr>
      <t>LPC</t>
    </r>
    <r>
      <rPr>
        <sz val="16"/>
        <rFont val="Kruti Dev 010"/>
      </rPr>
      <t xml:space="preserve"> ewy dh nks izfr </t>
    </r>
    <r>
      <rPr>
        <sz val="16"/>
        <rFont val="DevLys 010"/>
      </rPr>
      <t>vius dkfeZd dks iznku djsaA</t>
    </r>
  </si>
  <si>
    <r>
      <t xml:space="preserve">lsokfuo`fr dkfeZd dk </t>
    </r>
    <r>
      <rPr>
        <sz val="16"/>
        <rFont val="Times New Roman"/>
        <family val="1"/>
      </rPr>
      <t xml:space="preserve">GPO&amp;PPO&amp;CPO </t>
    </r>
    <r>
      <rPr>
        <sz val="16"/>
        <rFont val="DevLys 010"/>
      </rPr>
      <t xml:space="preserve">tkjh gksus </t>
    </r>
    <r>
      <rPr>
        <sz val="16"/>
        <rFont val="Kruti Dev 010"/>
      </rPr>
      <t xml:space="preserve">ds mijkUr 'ks"k ih-,y dk Hkqxrku vkns'k </t>
    </r>
    <r>
      <rPr>
        <sz val="16"/>
        <rFont val="DevLys 010"/>
      </rPr>
      <t>vius dkfeZd dks iznku djsaA</t>
    </r>
  </si>
  <si>
    <t>lsokfuo`fr ds le; foHkkx }kjk fn;s x;s funsZ'kkuqlkj vko';d nLrkost vius dkfeZd dks iznku djsaA</t>
  </si>
  <si>
    <t xml:space="preserve">dks"kky; ls xzsP;qVh] dE;qVs'ku jkf'k ysus gsrq vko';d nLrkost lsokfuo`r dkfeZd gsrq </t>
  </si>
  <si>
    <t>nks QksVks tks isa'ku dqyd esa yxk, FksA</t>
  </si>
  <si>
    <t>thfor izek.k i= ¼ dks"kky; ls vkWuykbZu feysxk ½</t>
  </si>
  <si>
    <t>tgkaW lqefr rgaW laifr ukukA tgk dqefr rgWa fcifr funkukAA Jhjkepfjrekul&amp;lqUnjdk.M&amp;pkSikbZA</t>
  </si>
  <si>
    <t xml:space="preserve">,d Hkh feuV fQtwy tkrk gS rks ykSV dj ugha vkrkA ;g ckr tkurs gq, Hkh ge fdrus feuV xaokrs gS </t>
  </si>
  <si>
    <t>dke dk vkyl vkSj iSlksa dk ykyp] gesa egku cuus ugha nsrkA</t>
  </si>
  <si>
    <t>lfoZl cqd ds izFke i`"B dh leLr izfof"B;ksa dh ewy fjdkMZ ls feyku djuh gSA</t>
  </si>
  <si>
    <t>lfoZl cqd vkSj yxh gS rks mleas Hkh izFke i`"B dh iwfrZ;kWa djuh gSa A</t>
  </si>
  <si>
    <t>izFke fu;qfDr ls vkt fnu rd lsok izek.khdj.k gksuk pkfg;sA fnukad ij dfVax ugh gksuh pkfg;s o nksgjk lsok lR;kiu ugha gksuk pkfg;sA vxj dfVax gks xbZ gS rks ogh ls izekf.kr djkuh gSA izR;sd lsok izek.khdj.k ij yky L;kgh ls dzekad vafdr gksus pkfg;sA</t>
  </si>
  <si>
    <t>ih-,y- o esfMdy vodk'k psd djs o vodk'k ys[kk ds mij uke in tUefrfFk izFke fu;qfDr frfFk lsokfuo`fr frfFk fuokl LFkku vxj vafdr ugha gS rk fy[k nsosaA</t>
  </si>
  <si>
    <t xml:space="preserve">leLr fQDls'ku o fodYi i= dh izfof"B;ka psd dj ysosaA </t>
  </si>
  <si>
    <t>izFke fu;qfDr ls vkt fnu rd V~zWaklQj ] lek;kstu] inkSUufr gksus ij fjfyfoax o TkksbZfuax dk nk[kyk psd djsaA</t>
  </si>
  <si>
    <t>tUe frfFk vadks o 'kCnksa esa lgh fy[kh gqbZ gksuh pkfg;sA cksMZ izek.k i= la[;k Mky dj laLFkk iz/kku }kjk  izekf.kr  gksuh pkfg;sA</t>
  </si>
  <si>
    <r>
      <t xml:space="preserve">;fn dk;ZizHkkfjr </t>
    </r>
    <r>
      <rPr>
        <sz val="16"/>
        <rFont val="Times New Roman"/>
        <family val="1"/>
      </rPr>
      <t xml:space="preserve">(WORK CHARGED) </t>
    </r>
    <r>
      <rPr>
        <sz val="16"/>
        <rFont val="DevLys 010"/>
      </rPr>
      <t xml:space="preserve">lsok ls fu;qDr gq, dkfeZd dh lsokfuo`fr gksus tk jgh gks rks ml dkfeZd ls jkT; chek ,oa izko/kk;h fu/kh foHkkx ls </t>
    </r>
    <r>
      <rPr>
        <sz val="16"/>
        <rFont val="Times New Roman"/>
        <family val="1"/>
      </rPr>
      <t xml:space="preserve">T.E. </t>
    </r>
    <r>
      <rPr>
        <sz val="16"/>
        <rFont val="DevLys 010"/>
      </rPr>
      <t>tkjh djok dj isa'ku dqyd ds lkFk vfuok;Zr% layXu djsA</t>
    </r>
  </si>
  <si>
    <r>
      <t xml:space="preserve">viuh lsokfuo`fr ds fnu lsokfuo`fr ij viuk vns; izek.k i= nsdj dk;ZeqfDr vkns'k ewy nks izfr eas ¼'kkyk niZ.k ls vkWuykbZu tujsV a½s </t>
    </r>
    <r>
      <rPr>
        <sz val="16"/>
        <rFont val="DevLys 010"/>
      </rPr>
      <t>vius laLFkkiz/kku ls izkIr djasA</t>
    </r>
  </si>
  <si>
    <r>
      <t xml:space="preserve">lsokfuo`r dkfeZd }kjk viuh lsokfuo`fr ls igys </t>
    </r>
    <r>
      <rPr>
        <sz val="16"/>
        <rFont val="Times New Roman"/>
        <family val="1"/>
      </rPr>
      <t xml:space="preserve">SIPF PORTAL </t>
    </r>
    <r>
      <rPr>
        <sz val="16"/>
        <rFont val="DevLys 010"/>
      </rPr>
      <t>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SUBMIT </t>
    </r>
    <r>
      <rPr>
        <sz val="16"/>
        <rFont val="DevLys 010"/>
      </rPr>
      <t>dj mldh gkMZdkWih ,oa</t>
    </r>
    <r>
      <rPr>
        <sz val="16"/>
        <rFont val="Times New Roman"/>
        <family val="1"/>
      </rPr>
      <t xml:space="preserve">  SI POLICY  </t>
    </r>
    <r>
      <rPr>
        <sz val="16"/>
        <rFont val="DevLys 010"/>
      </rPr>
      <t>,oa</t>
    </r>
    <r>
      <rPr>
        <sz val="16"/>
        <rFont val="Times New Roman"/>
        <family val="1"/>
      </rPr>
      <t xml:space="preserve">  GPF  FINAL PAYMENT STAMP </t>
    </r>
    <r>
      <rPr>
        <sz val="16"/>
        <rFont val="DevLys 010"/>
      </rPr>
      <t xml:space="preserve">¼'khV </t>
    </r>
    <r>
      <rPr>
        <sz val="16"/>
        <rFont val="Times New Roman"/>
        <family val="1"/>
      </rPr>
      <t>GPF AFFIDAVIT)</t>
    </r>
    <r>
      <rPr>
        <sz val="16"/>
        <rFont val="DevLys 010"/>
      </rPr>
      <t xml:space="preserve"> ewy dks izLrqr djus ij</t>
    </r>
    <r>
      <rPr>
        <sz val="16"/>
        <rFont val="Times New Roman"/>
        <family val="1"/>
      </rPr>
      <t xml:space="preserve"> SIPF PORTAL</t>
    </r>
    <r>
      <rPr>
        <sz val="16"/>
        <rFont val="DevLys 010"/>
      </rPr>
      <t xml:space="preserve"> ij viuh</t>
    </r>
    <r>
      <rPr>
        <sz val="16"/>
        <rFont val="Times New Roman"/>
        <family val="1"/>
      </rPr>
      <t xml:space="preserve"> LOGIN ID </t>
    </r>
    <r>
      <rPr>
        <sz val="16"/>
        <rFont val="DevLys 010"/>
      </rPr>
      <t>ls</t>
    </r>
    <r>
      <rPr>
        <sz val="16"/>
        <rFont val="Times New Roman"/>
        <family val="1"/>
      </rPr>
      <t xml:space="preserve"> ONLINE CLAIM </t>
    </r>
    <r>
      <rPr>
        <sz val="16"/>
        <rFont val="Kruti Dev 010"/>
      </rPr>
      <t>pS</t>
    </r>
    <r>
      <rPr>
        <sz val="16"/>
        <rFont val="DevLys 010"/>
      </rPr>
      <t xml:space="preserve">d dj mldks vksuykbZu QksjoMZ dj mldh gkMZdkWih ,oa </t>
    </r>
    <r>
      <rPr>
        <sz val="16"/>
        <rFont val="Times New Roman"/>
        <family val="1"/>
      </rPr>
      <t xml:space="preserve"> SI POLICY </t>
    </r>
    <r>
      <rPr>
        <sz val="16"/>
        <rFont val="DevLys 010"/>
      </rPr>
      <t xml:space="preserve"> ,oa </t>
    </r>
    <r>
      <rPr>
        <sz val="16"/>
        <rFont val="Times New Roman"/>
        <family val="1"/>
      </rPr>
      <t xml:space="preserve"> GPF  FINAL PAYMENT </t>
    </r>
    <r>
      <rPr>
        <sz val="16"/>
        <rFont val="DevLys 010"/>
      </rPr>
      <t>gsrq izdj.k chek foHkkx dks fHktokosaA</t>
    </r>
    <r>
      <rPr>
        <sz val="16"/>
        <rFont val="Times New Roman"/>
        <family val="1"/>
      </rPr>
      <t xml:space="preserve">  </t>
    </r>
  </si>
  <si>
    <t>lsoklekfIr ij ns; lEHkkfor ifjykHk</t>
  </si>
  <si>
    <t>dza-la-</t>
  </si>
  <si>
    <t>ifjykHk dk uke</t>
  </si>
  <si>
    <t>jkf'k</t>
  </si>
  <si>
    <t xml:space="preserve">xzsT;qVh </t>
  </si>
  <si>
    <t>ih-,y-</t>
  </si>
  <si>
    <t>lR;eso t;rs</t>
  </si>
  <si>
    <t>tkus ds ckn iqu% cgky fd;k x;k gks rks ljdkjh deZpkjh dh iquZfu;qfDr ds lEcU/k esa laf{kIr fooj.k %&amp;</t>
  </si>
  <si>
    <t>dks crykrs gq, ,d fooj.k %&amp;</t>
  </si>
  <si>
    <t xml:space="preserve"> &amp;% 'kiFk &amp; i= %&amp;</t>
  </si>
  <si>
    <t xml:space="preserve"> eSa %&amp;   </t>
  </si>
  <si>
    <t xml:space="preserve">firk %&amp; </t>
  </si>
  <si>
    <t>vk;q %&amp;</t>
  </si>
  <si>
    <t>fuoklh%&amp;</t>
  </si>
  <si>
    <t>dk gksdj 'kiFk iwoZd /kks’k.kk djrk gWw fd%&amp;</t>
  </si>
  <si>
    <t>1- eSa 'kiFk iwoZd fuosnu djrk gwa fd eSa</t>
  </si>
  <si>
    <t>esSa</t>
  </si>
  <si>
    <t xml:space="preserve">ds in ij dk;Zjr </t>
  </si>
  <si>
    <t>jgrs gq, fnukad %&amp;</t>
  </si>
  <si>
    <t>2- eSa 'kiFk iwoZd fuosnu djrk gwa fd lsoklekfIr fnukad ls vkt fnukad rd iqufuZ;qfDr ugha gqbZ @</t>
  </si>
  <si>
    <t>gqvk gqa u gh fdlh fuxe @ laLFkku vFkok jkT; ljdkj ds midze esa dk;Zjr gqaA Hkfo"; esa dks"k</t>
  </si>
  <si>
    <t>dk;kZy; vFkok cSad }kjk fdlh izdkj dh isa'ku jkf'k dk isa'ku ifjykHk jkf'k vf/kd tek gks tkrh gS</t>
  </si>
  <si>
    <t>rks cSad vFkok dks"k dk;kZy; mldh olwyh eq&gt;s lwpuk vFkok fcuk lwpuk iqu% olwyh djus esa Lora=</t>
  </si>
  <si>
    <t>gSA ftldk eq&gt;s fdlh izdkj dk vk{ksi ;k f'kdk;r ugha gksxh A</t>
  </si>
  <si>
    <t>3- eSa 'kiFk iwoZd fuosnu djrk gwa esSaus mDr 'kiFk &amp; i= esa dksbZ lkjoku rF; ugha Nqik;k gSa ] ugh</t>
  </si>
  <si>
    <t>dksbZ xyr rF; vafdr fd;k gS A</t>
  </si>
  <si>
    <t xml:space="preserve"> gLrk{kj </t>
  </si>
  <si>
    <t xml:space="preserve"> &amp;% lR;kiu %&amp;</t>
  </si>
  <si>
    <t>dk gksdj 'kiFkiwoZd lR;kfir djrk gwa fd mDr</t>
  </si>
  <si>
    <t xml:space="preserve"> 'kiFk &amp; i= dh dkye la[;k 1 ls yxk;r 3 esa of.kZr rF; esajs futh Kku o fo'okl ls lgh ,oa lR; gSA</t>
  </si>
  <si>
    <t>vodk'k dk C;kSjk</t>
  </si>
  <si>
    <t>LEAVE ACCOUNT</t>
  </si>
  <si>
    <t>fujUrj jkT; lsok ds izkjEHk dh fnukad %&amp;</t>
  </si>
  <si>
    <t>tUe fnukad %&amp;</t>
  </si>
  <si>
    <t>vfuok;Z lsokfuo`fr fnukad %&amp;</t>
  </si>
  <si>
    <t>deZpkjh dk uke %&amp;</t>
  </si>
  <si>
    <t>fuoklh %&amp;</t>
  </si>
  <si>
    <t>mikftZr vodk'k</t>
  </si>
  <si>
    <t>v}Z oSrfud vodk'k</t>
  </si>
  <si>
    <t>futh dk;Z ;k chekjh ds dkj.k vodk'k tks fy;k</t>
  </si>
  <si>
    <t>lsok iaftdk@ iqfLrdk esa vodk'k ntZ dj fn;k x;k gS</t>
  </si>
  <si>
    <t>fVIi.kh</t>
  </si>
  <si>
    <t>vof/k dk;Z</t>
  </si>
  <si>
    <t>mikftZr vodk'k fnuksa esa</t>
  </si>
  <si>
    <t>tek vodk'k dkye 9 o 4 dk ;ksx fu/kkZfjr vof/k ds vuqlkj ¼fnuksa esa½</t>
  </si>
  <si>
    <t>vodk'k tks fy;k</t>
  </si>
  <si>
    <t>NqVVh ls okilh ij cdk;k ¼dkye 5 o 8 dk ckdh½</t>
  </si>
  <si>
    <t>lsok vof/k</t>
  </si>
  <si>
    <t>cdk;k vodk'k</t>
  </si>
  <si>
    <t>dk;Z fnolksa dh la[;k</t>
  </si>
  <si>
    <t>lsok vof/k ¼o"kksZ esa½</t>
  </si>
  <si>
    <t>tek vodk'k dkye 9 o 13 dk ;ksx</t>
  </si>
  <si>
    <t>vodk'k tks futh dk;Z ;k chekjh ds dkj.k fy;k x;k</t>
  </si>
  <si>
    <t>ifjofrZr vodk'k tks MkDVjh izek.k&amp;i= ij iw.kZ osru ij nh xbZ¼ftldh vof/k iw.kZ lsok dky esa 180 fnu dh gS½</t>
  </si>
  <si>
    <t>ifjofrZr vodk'k v}Zosru esa cny dj ¼dkye 20 dk nqxquk½</t>
  </si>
  <si>
    <t>vuqekfur vodk'k tks MkDVjh izek.k&amp;i= ij Z¼ftldh vof/k iw.kZ lsok dky esa 180 fnu dh gS½</t>
  </si>
  <si>
    <t>v}Zosrfud  vodk'k dh vof/k dkye 17]21 o 24 dk ;ksx</t>
  </si>
  <si>
    <t>NqVVh ls okilh ij ckdh dkye 14 o 25</t>
  </si>
  <si>
    <t>1 o"kZ</t>
  </si>
  <si>
    <t>295+15=310</t>
  </si>
  <si>
    <t>1 o"kZ 1 ekg</t>
  </si>
  <si>
    <t>250+20=250</t>
  </si>
  <si>
    <t xml:space="preserve">uksV %&amp; lk/kkj.k vof/k dh fVIi.kh gsrq yky L;kgh ls [krk dzekad 18 esa fy[kk tkosaA 2- v}Zosru ij vodk'k izkjEHk gksus ds le; lsokdky izkjEHk gksus vFkok lekIr gksus dk le; iw.kZ o"kksZ esa fy[kk tk,xkA ;fn ljdkjh deZpkjh v}Zosru ij vodk'k </t>
  </si>
  <si>
    <t xml:space="preserve">dh vof/k ,d o"kZ esa iw.kZ dj ys rks vlk/kkj.k dkye 10 ls 14 rd mfpr ys[k dj fn;k tkosA dkye 26 dks iw.kZ fd;k tkos rks mldks fglkc esa fy;k tkosA 3- tc ifjorZu ,d ekl ls nqljs vuqHkkx esa fd;k tkosa] rks mldk ys[kk bl volj ij iw.kZ fnu esa fd;k </t>
  </si>
  <si>
    <t xml:space="preserve">tkos]tSlk vk/ks va'k dks NksM fn;k tkoss vkSj vk/ks ls vf/kd dks iq.kZ eku fy;k tkosaA 4-mikftZr vodk'k dh nj esa ifjorZu gks]mikftZr vodk'k tks iw.kZ dh nj ls tek gksxk]mls iw.kZ fnol esa dj fn;k tkosa]vFkkZr vk/ks ls de NksM fn;k tk;sxk rFkk vk/ks ls vf/kd dk iw.kZ fnol ekuk tkosxkA  </t>
  </si>
  <si>
    <t xml:space="preserve">dks lsokfuo`fr gqbZ gSaA esajs ih-ih-vks- uEcj </t>
  </si>
  <si>
    <t>gSa ,oa lsokfuo`fr fnukad %&amp;</t>
  </si>
  <si>
    <r>
      <t xml:space="preserve">isa'ku dqyd ds lkFk ewy lsokiqfLrdk fHktokus ls iwoZ vfuok;Z :i ls vodk'k ys[ks ds vfUre i`"B dh QksVks izfr ¼ftlesa ih-,y- ,oa esfMdy vodk'k ys[kk dk vfUre cSysUl vafdr gksrk gS½ dj vius dk;kZy; esa lqjf{kr j[k ysosaA ns[ks 'khV </t>
    </r>
    <r>
      <rPr>
        <sz val="16"/>
        <rFont val="Times New Roman"/>
        <family val="1"/>
      </rPr>
      <t>GA 46</t>
    </r>
  </si>
  <si>
    <t xml:space="preserve">   jktLFkku flfoy lsok isa'ku fu;e 2006 </t>
  </si>
  <si>
    <t xml:space="preserve"> 'khV ij MkbZjsDV tkus gsrq </t>
  </si>
  <si>
    <t>dze la[;k</t>
  </si>
  <si>
    <t xml:space="preserve"> 'khV ij MkbZjsDV tkus gsrq ;gka fDyd djsa</t>
  </si>
  <si>
    <r>
      <t xml:space="preserve">vodk'k </t>
    </r>
    <r>
      <rPr>
        <shadow/>
        <sz val="11"/>
        <color rgb="FFFFFFFF"/>
        <rFont val="DevLys 010"/>
      </rPr>
      <t>izkFkZuk</t>
    </r>
    <r>
      <rPr>
        <sz val="11"/>
        <color rgb="FFFFFFFF"/>
        <rFont val="DevLys 010"/>
      </rPr>
      <t xml:space="preserve"> i=</t>
    </r>
  </si>
  <si>
    <t xml:space="preserve"> 'khV dk uke ¼ fgUnh esa ½</t>
  </si>
  <si>
    <t xml:space="preserve"> 'khV dk uke ¼ vaxzsth esa ½</t>
  </si>
  <si>
    <t>HOW TO USE</t>
  </si>
  <si>
    <t>MASTER</t>
  </si>
  <si>
    <t>MASTER BLANK</t>
  </si>
  <si>
    <t>esfMdy Mk;jh izkIr djus gsrq vkosnu &amp; i=</t>
  </si>
  <si>
    <t>1-ih-ih-vks-@lh-ih-,Q-la[;k</t>
  </si>
  <si>
    <t>2-¼v½ isa'kuj dk uke</t>
  </si>
  <si>
    <t xml:space="preserve">     tUe fnukad</t>
  </si>
  <si>
    <t xml:space="preserve">4- foHkkx dk uke tgka lsokfuo`r gqvk gSA </t>
  </si>
  <si>
    <t xml:space="preserve">5- lsokfuo`fr fd fnukad </t>
  </si>
  <si>
    <t xml:space="preserve">7- varjx jksxh gksus ij okMZ fd ik=rk </t>
  </si>
  <si>
    <t xml:space="preserve">8- uequs ds gLrk{kj   1- is'kuj </t>
  </si>
  <si>
    <t xml:space="preserve">2- ifr@iRuh </t>
  </si>
  <si>
    <t xml:space="preserve">9- iwjk irk </t>
  </si>
  <si>
    <t xml:space="preserve">  eksckbZy uEcj </t>
  </si>
  <si>
    <t xml:space="preserve">¼1a½ cSad dk uke o 'kk[kk  </t>
  </si>
  <si>
    <t>¼2½ cSad dk [kkrk la[;k</t>
  </si>
  <si>
    <t>¼3½ cSad dk vkbZ ,Q ,l dksM</t>
  </si>
  <si>
    <t>gLrk{kj is'kuj</t>
  </si>
  <si>
    <t xml:space="preserve">is'kuj ds thfor gksus dk izek.k i= </t>
  </si>
  <si>
    <t xml:space="preserve">is'kuj /kkjd </t>
  </si>
  <si>
    <t xml:space="preserve">ih ih vks dzekad </t>
  </si>
  <si>
    <t xml:space="preserve">vkt fnukad </t>
  </si>
  <si>
    <t xml:space="preserve">dks thfor </t>
  </si>
  <si>
    <t xml:space="preserve">     tUe fnukad </t>
  </si>
  <si>
    <t xml:space="preserve">6- lsokfuo`fr ij eqy osru </t>
  </si>
  <si>
    <t>is esfVªDl ysoy</t>
  </si>
  <si>
    <t>eksckbZy uEcj</t>
  </si>
  <si>
    <t xml:space="preserve">10- esfMdy Mk;jh fd oS/krk dk fooj.k &amp; okf"kZd@ vkthou </t>
  </si>
  <si>
    <t xml:space="preserve">okf"kZd@ vkthou </t>
  </si>
  <si>
    <t xml:space="preserve">uksV &amp; ih-ih-vks- dh QksVks izfr ,oe la;qDr ikliksVZ lkbt dk QksVksxzkQ layXu djsaA </t>
  </si>
  <si>
    <t xml:space="preserve">izekf.kr fd;k tkrk gS fd Jh@Jhefr </t>
  </si>
  <si>
    <t xml:space="preserve"> ¼c½ ifr@iRuh dk uke ¼;fn isa'kuj ij vkfJr gks rks½ </t>
  </si>
  <si>
    <t xml:space="preserve"> ¼l½ vkfJr fodkykax iq=@iq=h dk uke tks vkftfodk dekus esa v{ke gks </t>
  </si>
  <si>
    <t xml:space="preserve">    ¼ ;fn mls fpfdRlk lqfo/kk gsrq vf/kd`r fd;k x;k gS] rks ½</t>
  </si>
  <si>
    <t xml:space="preserve">gS rFkk eSus mUgSa ns[kk gSA </t>
  </si>
  <si>
    <t xml:space="preserve">3- in ftlls lsokuo`r gqvk gS </t>
  </si>
  <si>
    <t xml:space="preserve">   is'kuj dh cSd dk fooj.k &amp; ¼ cSad ikl cqd dh QksVksdkWih ½</t>
  </si>
  <si>
    <t>jktif=r vf/kdkjh@fpfdRld@dks"kkf/kdkjh e; lhy</t>
  </si>
  <si>
    <t>15.03.2021</t>
  </si>
  <si>
    <t>INDEX and ALL BUTTONS</t>
  </si>
  <si>
    <t>DDO FORWARDING</t>
  </si>
  <si>
    <t>SB CHECK RULE</t>
  </si>
  <si>
    <t>GA 126</t>
  </si>
  <si>
    <t>NO DUES</t>
  </si>
  <si>
    <t>SI FORWARDING</t>
  </si>
  <si>
    <t>GPF FORWARDING</t>
  </si>
  <si>
    <t xml:space="preserve"> GPF AFFIDAVIT</t>
  </si>
  <si>
    <t xml:space="preserve">CUTTING PAGE IN SB </t>
  </si>
  <si>
    <t>PL FORM</t>
  </si>
  <si>
    <t>PL SENCTION ORDER</t>
  </si>
  <si>
    <t>LPC</t>
  </si>
  <si>
    <t>MEDICAL DIARY APPLICATION</t>
  </si>
  <si>
    <t>TREASURY AFFIDAVIT</t>
  </si>
  <si>
    <t>CSS AAO PAY CHART</t>
  </si>
  <si>
    <r>
      <t>isa'ku dqyd esa fdlh Hkh izdkj dk vkscstsD'ku ugha yxs blds fy, vki 'khV</t>
    </r>
    <r>
      <rPr>
        <sz val="16"/>
        <rFont val="Times New Roman"/>
        <family val="1"/>
      </rPr>
      <t xml:space="preserve"> SB CHECK RULE </t>
    </r>
    <r>
      <rPr>
        <sz val="16"/>
        <rFont val="DevLys 010"/>
      </rPr>
      <t>esa fn, x;s funsZ'kksa dk voyksdu djds ewy lsokiqfLrdk dks pSd t:j dj ysosaA</t>
    </r>
  </si>
  <si>
    <r>
      <t xml:space="preserve">50 :i;s ds LVkEi ij 'kiFk i= ¼ dks"kky; }kjk iznRr fu/kkZfjr ySaxost ns[ks 'khV </t>
    </r>
    <r>
      <rPr>
        <sz val="16"/>
        <rFont val="Times New Roman"/>
        <family val="1"/>
      </rPr>
      <t xml:space="preserve">TREASURY AFFIDAVIT </t>
    </r>
    <r>
      <rPr>
        <sz val="16"/>
        <rFont val="Kruti Dev 010"/>
      </rPr>
      <t>½</t>
    </r>
  </si>
  <si>
    <r>
      <t xml:space="preserve">C.P.F. </t>
    </r>
    <r>
      <rPr>
        <b/>
        <sz val="10"/>
        <rFont val="DevLys 010"/>
      </rPr>
      <t>ds lnL; jgs gS ;k ugh</t>
    </r>
  </si>
  <si>
    <r>
      <t xml:space="preserve">P.P.O. </t>
    </r>
    <r>
      <rPr>
        <b/>
        <sz val="9"/>
        <rFont val="DevLys 010"/>
      </rPr>
      <t>uEcj ¼tkjh gksus ij fy[ks½</t>
    </r>
  </si>
  <si>
    <t xml:space="preserve">1-Jheku ftyk dks"kkf/kdkjh egksn; </t>
  </si>
  <si>
    <t>LEAVE ACCOUNT GA 46</t>
  </si>
  <si>
    <t>INCOME TAX</t>
  </si>
  <si>
    <t>OTHER</t>
  </si>
  <si>
    <t>RAJSEVAK.COM</t>
  </si>
  <si>
    <t xml:space="preserve">   2 -----------------------------------</t>
  </si>
  <si>
    <t>dk;kZy;k/;{k dk;kZy; v/;{k e; eksgj</t>
  </si>
  <si>
    <t>izfr gLrk{kfjr</t>
  </si>
  <si>
    <t>izi= &amp; 27 ^^ d ^^ ¼ nsf[k, fu;e 79 ¼3½ ½</t>
  </si>
  <si>
    <t>,l-vkbZ-</t>
  </si>
  <si>
    <t>th-ih-,Q-</t>
  </si>
  <si>
    <t>inLFkkiu LFkku</t>
  </si>
  <si>
    <t>jktif=r@vjktif=r</t>
  </si>
  <si>
    <t>lsokdky dk fooj.k %&amp;</t>
  </si>
  <si>
    <t>dqy lsok vof/k</t>
  </si>
  <si>
    <t>is'ku :ikUrj.k@ns; dE;qVs'ku</t>
  </si>
  <si>
    <t>is'ku :ikUrj.k gsrq lsok vof/k</t>
  </si>
  <si>
    <t>xzsT;qVh gsrq lsok vof/k</t>
  </si>
  <si>
    <t xml:space="preserve">lsokfHkys[k ds vuqlkj </t>
  </si>
  <si>
    <r>
      <t>¼</t>
    </r>
    <r>
      <rPr>
        <sz val="12"/>
        <rFont val="Arial"/>
        <family val="2"/>
      </rPr>
      <t>ii</t>
    </r>
    <r>
      <rPr>
        <sz val="12"/>
        <rFont val="Kruti Dev 010"/>
      </rPr>
      <t>½olqy fd;s x;s isa'ku v'kanku dk C;kSjk</t>
    </r>
  </si>
  <si>
    <t xml:space="preserve">jktLFkku ljdkj ds v/khu lsok </t>
  </si>
  <si>
    <t>¼fu;e &amp;              ½</t>
  </si>
  <si>
    <r>
      <t xml:space="preserve">VRS </t>
    </r>
    <r>
      <rPr>
        <sz val="16"/>
        <rFont val="DevLys 010"/>
      </rPr>
      <t xml:space="preserve">pkgus dk dkj.k </t>
    </r>
  </si>
  <si>
    <r>
      <rPr>
        <b/>
        <sz val="16"/>
        <rFont val="Times New Roman"/>
        <family val="1"/>
      </rPr>
      <t>VRS</t>
    </r>
    <r>
      <rPr>
        <b/>
        <sz val="16"/>
        <rFont val="DevLys 010"/>
      </rPr>
      <t xml:space="preserve"> </t>
    </r>
    <r>
      <rPr>
        <sz val="16"/>
        <rFont val="DevLys 010"/>
      </rPr>
      <t>ysus gsrq izkFkZuk&amp;i= izLrqr djus dh frFkh</t>
    </r>
  </si>
  <si>
    <r>
      <t xml:space="preserve">VRS </t>
    </r>
    <r>
      <rPr>
        <sz val="16"/>
        <rFont val="DevLys 010"/>
      </rPr>
      <t>pkgus dh frfFk</t>
    </r>
  </si>
  <si>
    <t>2019-2020</t>
  </si>
  <si>
    <t xml:space="preserve">आवश्यक कारण से </t>
  </si>
  <si>
    <t xml:space="preserve">अस्वस्थता के कारण से </t>
  </si>
  <si>
    <t>अनुकम्पा नियुक्ति</t>
  </si>
  <si>
    <t xml:space="preserve">सीधी भर्ती </t>
  </si>
  <si>
    <t>jkmekfo dkadjksyh</t>
  </si>
  <si>
    <t>jktleUn</t>
  </si>
  <si>
    <t>21.03.2021</t>
  </si>
  <si>
    <t>17/2019-2020</t>
  </si>
  <si>
    <t>dks esjs }kjk fujLr ugha djk;k tk,xkA</t>
  </si>
  <si>
    <t>21.03.2022</t>
  </si>
  <si>
    <t>3- jktif=r&amp;dky dk lsok fooj.k] fuEu fu/kkZfjr izi= esa fHktokosa&amp; ¼ikWap izfr;kWa½</t>
  </si>
  <si>
    <t>2- vfUre laLFkk dk vns; izek.k&amp;i=</t>
  </si>
  <si>
    <t xml:space="preserve">izkFkhZ@izkfFkZ;k ds gLrk{kj </t>
  </si>
  <si>
    <t xml:space="preserve">              izekf.kr fd;k tkrk gS fd mDr fooj.k dk feyku dkfeZd dh lsok vfHkys[k</t>
  </si>
  <si>
    <t>¼e; eksgj½</t>
  </si>
  <si>
    <t>dk;kZy; ftyk f'k{kk vf/kdkjh ek/;fed jktleUn</t>
  </si>
  <si>
    <t>fo"k; %&amp;</t>
  </si>
  <si>
    <t xml:space="preserve">ds fo:) lh-lh-,- </t>
  </si>
  <si>
    <t xml:space="preserve">16 o 17 ds fu;eksa ds vUrxZr fdlh Hkh izdkj dh foHkkxh; dk;Zokgh fopkjk/khu ugha gS ,oa mDr </t>
  </si>
  <si>
    <t xml:space="preserve">deZpkjh ds fo:) dksbZ foHkkxh; jkf'k cdk;k ugha gSA budk dk;Z ,oa O;ogkj larks"kizn gSA </t>
  </si>
  <si>
    <t xml:space="preserve">mijksDr rF;ksa dk feyku lEcfU/kr dh lsok iqfLrdk ls dj fy;k x;k gS A </t>
  </si>
  <si>
    <t xml:space="preserve">                         izekf.kr fd;k tkrk gS fd </t>
  </si>
  <si>
    <t xml:space="preserve">                     vr% buds LoSfPNd lsok&amp;fuo`fr ysus ds vkns'k tkjh djus gsrq </t>
  </si>
  <si>
    <t>vfHk'ka"kk dh tkrh gSA</t>
  </si>
  <si>
    <t xml:space="preserve">    ekg      </t>
  </si>
  <si>
    <t xml:space="preserve">    o"kZ     </t>
  </si>
  <si>
    <t>isa'ku dqyd ist uEcj ,d</t>
  </si>
  <si>
    <t>isa'ku dqyd ist uEcj nks</t>
  </si>
  <si>
    <t>ewy osru</t>
  </si>
  <si>
    <t>NON PRACTICING ALLOWANCE (N.P.A.)</t>
  </si>
  <si>
    <t>sdSls iz;ksx djsa</t>
  </si>
  <si>
    <t>vuqdzef.kdk vkSj lHkh cVu</t>
  </si>
  <si>
    <t>eq[; 'khV</t>
  </si>
  <si>
    <t>fjDr eq[; 'khV</t>
  </si>
  <si>
    <t>isa'ku dqyd ist uEcj rhu</t>
  </si>
  <si>
    <t>isa'ku dqyd ist uEcj pkj</t>
  </si>
  <si>
    <t>isa'ku dqyd ist uEcj ikap</t>
  </si>
  <si>
    <t>isa'ku dqyd ist uEcj N%</t>
  </si>
  <si>
    <t>isa'ku dqyd ist uEcj lkr</t>
  </si>
  <si>
    <t>isa'ku dqyd ist uEcj vkB</t>
  </si>
  <si>
    <t>isa'ku dqyd ist uEcj ukS</t>
  </si>
  <si>
    <t>isa'ku dqyd ist uEcj nl</t>
  </si>
  <si>
    <t>isa'ku dqyd ist uEcj X;kjg</t>
  </si>
  <si>
    <t>isa'ku dqyd ist uEcj ckjg</t>
  </si>
  <si>
    <t>isa'ku dqyd ist uEcj rsjg</t>
  </si>
  <si>
    <t>isa'ku dqyd ist uEcj pkSng</t>
  </si>
  <si>
    <t>isa'ku dqyd ist uEcj iUnzg</t>
  </si>
  <si>
    <t>isa'ku dqyd ist uEcj lksyg</t>
  </si>
  <si>
    <t>isa'ku dqyd ist uEcj l=g</t>
  </si>
  <si>
    <t>isa'ku dqyd ist uEcj vV~~Bkjg</t>
  </si>
  <si>
    <t>isa'ku dqyd ist uEcj mUuhl</t>
  </si>
  <si>
    <t>isa'ku dqyd ist uEcj chl</t>
  </si>
  <si>
    <t>isa'ku dqyd ist uEcj bDdhl</t>
  </si>
  <si>
    <t>isa'ku dqyd ist uEcj ckbZl</t>
  </si>
  <si>
    <t>isa'ku dqyd ist uEcj rsschl</t>
  </si>
  <si>
    <t xml:space="preserve">isa'ku dqyd ist uEcj pkSchl </t>
  </si>
  <si>
    <t>isa'ku dqyd ist uEcj iPphl</t>
  </si>
  <si>
    <t>isa'ku dqyd ist uEcj NCchl</t>
  </si>
  <si>
    <t>isa'ku dqyd ist uEcj lRrkbZl</t>
  </si>
  <si>
    <t>isa'ku dqyd ist uEcj vV~~~BkbZl</t>
  </si>
  <si>
    <t>isa'ku dqyd ist uEcj murhl</t>
  </si>
  <si>
    <t>isa'ku dqyd ist uEcj rhl</t>
  </si>
  <si>
    <t>dk;kZy;/;{k vxzs"k.k i=</t>
  </si>
  <si>
    <t>lsok iqfLrdk tkWap fu;e</t>
  </si>
  <si>
    <t>th-,- 126</t>
  </si>
  <si>
    <t>FORM 6</t>
  </si>
  <si>
    <t>jkT; chek vafre Hkqxrku gsrq dk;kZy;/;{k vxzs"k.k i=</t>
  </si>
  <si>
    <t>lkekU; izko/kk;h fu/kh vafre Hkqxrku gsrq dk;kZy;/;{k vxzs"k.k i=</t>
  </si>
  <si>
    <t>lkekU; izko/kk;h fu/kh vafre Hkqxrku izkIr djus gsrq 'kiFk i=</t>
  </si>
  <si>
    <t>lsok iqfLrdk esa dVs&amp;QVs i```"B gksus ij 'kiFk i=</t>
  </si>
  <si>
    <t>mikftZr vodk'k vkosnu i=</t>
  </si>
  <si>
    <t xml:space="preserve">mikftZr vodk'k Lohd`fr vkns'k </t>
  </si>
  <si>
    <t>vodk'k [kkrk th-,- 46</t>
  </si>
  <si>
    <t>vafre Hkqxrku i=</t>
  </si>
  <si>
    <t>fpfdRlk nSufUnuh gsrq vkosnu i=</t>
  </si>
  <si>
    <t>dks"kky; 'kiFk i=</t>
  </si>
  <si>
    <t>LoSfPNd lsokfuo`fr gsrq vkosnu i=</t>
  </si>
  <si>
    <t>7osa osru vk;ksx dk osru ,oa HkRrksa dk fooj.k</t>
  </si>
  <si>
    <t>VOLUNTARY  RETIRDMENT APPLICATION</t>
  </si>
  <si>
    <t>izi= 6</t>
  </si>
  <si>
    <t>vxj fdlh dkfeZd us nh/kZdkyhu _.k fy;k gks rks ,d o"kZ iwoZ lEcfU/kr dks"kky; ls vns;rk izek.k i= tkjh djokus dh dk;Zokgh djuh pkfg,A</t>
  </si>
  <si>
    <r>
      <t xml:space="preserve">bl ,Dlsy izksxzke ls lVhd vkmViqV ysus gsrq vkils fuosnu jgsxk fd lcls igys 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dh izfof"B;kWa</t>
    </r>
    <r>
      <rPr>
        <sz val="16"/>
        <rFont val="Kruti Dev 010"/>
      </rPr>
      <t xml:space="preserve"> lko/kkuhiwoZd is esustj esa vafdr dkfeZd ds ekLVj MkVk ls ,oa ewy lsokiqfLrdk ls v{kj'k% feyku djus ds mijkUr gh Hkjas ,oa dkfeZd dh cSad iklcqd]vk/kkj dkMZ ,oa isu dkMZ esa vafdr fooj.k esa lekurk gksuh vR;Ur vko';d gS vU;Fkk </t>
    </r>
    <r>
      <rPr>
        <sz val="16"/>
        <rFont val="Times New Roman"/>
        <family val="1"/>
      </rPr>
      <t xml:space="preserve">PPO NUMBER MACH  </t>
    </r>
    <r>
      <rPr>
        <sz val="16"/>
        <rFont val="DevLys 010"/>
      </rPr>
      <t>ugha gksxk vksj lsokfuo`fr mijkUr 'ks"k ih-,y- dk fcy cukus esa ijs'kkuh vk ldrh gS</t>
    </r>
    <r>
      <rPr>
        <sz val="16"/>
        <rFont val="Kruti Dev 010"/>
      </rPr>
      <t xml:space="preserve">A </t>
    </r>
  </si>
  <si>
    <t>LAST PAY ON RETIREDMENT DATE</t>
  </si>
  <si>
    <r>
      <t xml:space="preserve">tks dksbZ dkfeZd LoSfPNd lsokfuo`fr ysuk pkgrk gks rks </t>
    </r>
    <r>
      <rPr>
        <sz val="16"/>
        <rFont val="Times New Roman"/>
        <family val="1"/>
      </rPr>
      <t xml:space="preserve">MASTER </t>
    </r>
    <r>
      <rPr>
        <sz val="16"/>
        <rFont val="DevLys 010"/>
      </rPr>
      <t>'khV</t>
    </r>
    <r>
      <rPr>
        <sz val="16"/>
        <rFont val="Kruti Dev 010"/>
      </rPr>
      <t xml:space="preserve"> esa dsoy vklekuh dyj dh lSy esa lwpuk Hkj nsossaA vkidks lsokfuo`fr ij fdruk ifjykHk feysxk oks ekLVj 'khV ij vki ns[k ldsxsaA vxj vkius LoSfPNd lsokfuo`fr ysus dk iw.kZ ekul cuk gh fy;k gS rks rhu ekg ckn dh fnukad Mky dj  'khV </t>
    </r>
    <r>
      <rPr>
        <sz val="16"/>
        <rFont val="Times New Roman"/>
        <family val="1"/>
      </rPr>
      <t xml:space="preserve">COMPULSORY  RETIRDMENT APPLICAT </t>
    </r>
    <r>
      <rPr>
        <sz val="16"/>
        <rFont val="DevLys 010"/>
      </rPr>
      <t xml:space="preserve">ls LoSfPNd lsokfuo`fr vkosnu QkeZ dh fizUV fudkys ,oa 50 :i;s ds LVkEi isij ij 'kiFk i+= </t>
    </r>
    <r>
      <rPr>
        <sz val="16"/>
        <rFont val="Times New Roman"/>
        <family val="1"/>
      </rPr>
      <t xml:space="preserve">FROM 6 </t>
    </r>
    <r>
      <rPr>
        <sz val="16"/>
        <rFont val="DevLys 010"/>
      </rPr>
      <t xml:space="preserve"> ls fudky dj Hkh vius </t>
    </r>
    <r>
      <rPr>
        <sz val="16"/>
        <rFont val="Times New Roman"/>
        <family val="1"/>
      </rPr>
      <t xml:space="preserve">DDO </t>
    </r>
    <r>
      <rPr>
        <sz val="16"/>
        <rFont val="DevLys 010"/>
      </rPr>
      <t xml:space="preserve">dks izLrqr dj nsosaA   </t>
    </r>
  </si>
  <si>
    <t xml:space="preserve">     izekf.kr fd;k tkrk gS fd mDr vafdr fooj.k lR; gS ,oa LoSfPNd lsokfuo`fr vkosnu </t>
  </si>
  <si>
    <t xml:space="preserve">ls dj izek.khdj.k dj fy;k x;k gS ,oa deZpkjh }kjk izLrqr LoSfPNd lsokfuo`fr fujLr </t>
  </si>
  <si>
    <t xml:space="preserve">पारिवारीक कारण से </t>
  </si>
  <si>
    <t>gka@ugha</t>
  </si>
  <si>
    <t>&amp;% dk;kZy;k/;{k dh fVIi.kh %&amp;</t>
  </si>
  <si>
    <t>&amp;% ftyk f'k{kk vf/kdkjh dh fVIi.kh %&amp;</t>
  </si>
  <si>
    <t xml:space="preserve">ewy osru </t>
  </si>
  <si>
    <t xml:space="preserve">   izekf.kr fd;k tkrk gS fd</t>
  </si>
  <si>
    <t>fcuk fpfdRlk izek.k i= ds voSrfud vodk'k fy;k gS rks fy[ks vU;Fkk thjks fy[kk gqvk gh jgus nsosA</t>
  </si>
  <si>
    <t>TOTAL PAY</t>
  </si>
  <si>
    <t>lacaf/kr ds ikl vkbZ gqbZ vkWfjtuy xzsP;qVh dE;qVs'ku dh dkWihA ¼QksVks dkWih djokdj vius ikl vo'; j[ksaA½</t>
  </si>
  <si>
    <t>vns;</t>
  </si>
  <si>
    <t>;gka ij QksVks fpidk,a tks isa'ku dqyd ij yxk;k Fkk vkSj ,d QksVks vyx ls Hkh bl QkeZ ds lkFk esa nsosaA</t>
  </si>
  <si>
    <t>,u-ih-,-</t>
  </si>
  <si>
    <t>dqy ewy osru</t>
  </si>
  <si>
    <t>Regular year</t>
  </si>
  <si>
    <t>Diff in year</t>
  </si>
  <si>
    <t>No of Days</t>
  </si>
  <si>
    <t>Month days</t>
  </si>
  <si>
    <t>Last Pay</t>
  </si>
  <si>
    <t>Partial pay</t>
  </si>
  <si>
    <t>Month code</t>
  </si>
  <si>
    <t>Month name</t>
  </si>
  <si>
    <t>Day-end</t>
  </si>
  <si>
    <t>Day-calculted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</si>
  <si>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</si>
  <si>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</si>
  <si>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</si>
  <si>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</si>
  <si>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</si>
  <si>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</si>
  <si>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</si>
  <si>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</si>
  <si>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</si>
  <si>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e`rd deZpkjh dh e`R;q ds ekg esa dqy fnu</t>
  </si>
  <si>
    <t>e`rd deZpkjh dh ftl ekg esa e`R;q gqbZ ml ekg dk uEcj</t>
  </si>
  <si>
    <t>e`rd deZpkjh dh e`R;q ds ekg ds dqy fnu</t>
  </si>
  <si>
    <t>e`rd deZpkjh dk vfUre ewy osru</t>
  </si>
  <si>
    <t>e`R;q fnukad rd osru x.kuk</t>
  </si>
  <si>
    <t>MAX</t>
  </si>
  <si>
    <t>Emolunets</t>
  </si>
  <si>
    <t>Qualify Length</t>
  </si>
  <si>
    <t>,u-ih-,l- vfUre Hkqxrku jkf'k lefiZr djus ls ,u-vks-lh- izkIr djus gsrq izi=</t>
  </si>
  <si>
    <t>NPS FORWARDING</t>
  </si>
  <si>
    <t>NPS Underteking</t>
  </si>
  <si>
    <t>NPS Parishishtha-6</t>
  </si>
  <si>
    <t>NPS Prapatra K</t>
  </si>
  <si>
    <t>NPS Prapatra KK</t>
  </si>
  <si>
    <t>SIPF Department NOC</t>
  </si>
  <si>
    <t xml:space="preserve">thfor izek.k i= </t>
  </si>
  <si>
    <t xml:space="preserve">JIVIT PRAMAN PRAPTRA FOR BANK </t>
  </si>
  <si>
    <t xml:space="preserve">Hkkjrh; LVsV cSad </t>
  </si>
  <si>
    <t>cpr [kkrk uEcj</t>
  </si>
  <si>
    <t>1-jkT; ljdkj          2-lsUVªy lfoZl</t>
  </si>
  <si>
    <t xml:space="preserve"> 'kk[kk </t>
  </si>
  <si>
    <t xml:space="preserve">dksM </t>
  </si>
  <si>
    <t>3-jsyos                 4-j{kk</t>
  </si>
  <si>
    <t>isa'kuj }kjk izssf"kr izek.k i= ¼ iSjk &amp; 15 ½</t>
  </si>
  <si>
    <t xml:space="preserve">thfor gksus dk izek.k i= </t>
  </si>
  <si>
    <t>eSa izekf.kr djrk gwWa@djrh gwWa dh eSaus isa'kuj</t>
  </si>
  <si>
    <t xml:space="preserve">/kkjd ihihvks- la[;k </t>
  </si>
  <si>
    <t>dks ns[k fy;k gS ,oa og vkt dh frfFk esa thfor gS</t>
  </si>
  <si>
    <t>gLrk{kj ¼ isa'kuj ½</t>
  </si>
  <si>
    <t>isu uEcj</t>
  </si>
  <si>
    <t xml:space="preserve">izkf/kd`r vf/kdkjh dk in </t>
  </si>
  <si>
    <t>LFkku</t>
  </si>
  <si>
    <t>vk/kkj uEcj</t>
  </si>
  <si>
    <t>eqgj</t>
  </si>
  <si>
    <t xml:space="preserve">jkstxkj u gksus dk izek.k i= </t>
  </si>
  <si>
    <t xml:space="preserve">1- eSa ?kks"k.kk djrk@djrh gwWa dh eSaus fnukad </t>
  </si>
  <si>
    <t xml:space="preserve">ls vkt rd dh vof/k esa fdlh Hkh in ij </t>
  </si>
  <si>
    <t xml:space="preserve">lsok esa jgrs gq, dksbZ Hkh ykHk jkf'k@osru@vk; fdlh Hkh dsfUnz; ljdkj ;k jkT; ljdkj ;k lkoZtfud </t>
  </si>
  <si>
    <t>midze ;k LFkkuh; fu/kh ls izkIr ugh fd;k gSA</t>
  </si>
  <si>
    <t>2- eSa ?kks"k.kk djrk@djrh gwWa dh eSa                                     esa fu;qDr ,oa eSaua fuEukafdr ykHk mDr vof/k esa izkIr fd, gSA</t>
  </si>
  <si>
    <t xml:space="preserve">3- eSa ?kks"k.kk djrk@djrh gwWa dh eSasus ljdkj dh vuqefr ls okf.kfT;d jkstxkj Lohdkj fy;k gSA    </t>
  </si>
  <si>
    <t>¼lsokfuo`fr ls    o"kZ dh vof/k esa dsfUnz; lsok ds izFke Js.kh vf/kdkjh }kjk izsf"kr fd;k tk;s ½</t>
  </si>
  <si>
    <t>4- eSa ?kks"k.kk djrk@djrh gwWa dh eSaus Hkkjr ls ckgj ljdkj dh vuqefr@xSj vuqefr ls jkstxkj izkIr dj fy;k gS@ugha fd;k gSA ¼ dsfUnz; lsok ds izFke Js.kh vf/kdkjh }kjk izsf"kr fd;k tk;s ½</t>
  </si>
  <si>
    <t>5- tks ykxw u gks mls dkV nsA</t>
  </si>
  <si>
    <t>irk</t>
  </si>
  <si>
    <t xml:space="preserve">isa'kuj dk uke </t>
  </si>
  <si>
    <t>Qksu uEcj %&amp;</t>
  </si>
  <si>
    <t xml:space="preserve">ihihvks- la[;k </t>
  </si>
  <si>
    <t xml:space="preserve">iquZfookg@vfookfgr jgus dk izek.k i= </t>
  </si>
  <si>
    <t>1- eSa ,rn~ }kjk ?kks"k.kk djrk@djrh gwWa dh eS fookfgr ugha gwWa ,oa fiNys N% ekg ls fookfgr ugha gwWaA</t>
  </si>
  <si>
    <t>2- eSaus ikfjokfjd isa'ku pkyw gksus ds ckn ls iqufoZokg ugha fd;k gSA</t>
  </si>
  <si>
    <t xml:space="preserve">Qksu uEcj </t>
  </si>
  <si>
    <t>eSa izekf.kr djrk@djrh gwWa dh mijksDr ?kks"k.kk esjs Kku ,oa fo'okl ds vuqlkj lgh gSA</t>
  </si>
  <si>
    <t xml:space="preserve">l{ke vf/kdkjh dss gLrk{kj </t>
  </si>
  <si>
    <t xml:space="preserve"> uke </t>
  </si>
  <si>
    <t>15.06.2021</t>
  </si>
  <si>
    <t xml:space="preserve">  fo"k; &amp; ,u-ih-,l-[kkrk la[;k                                 </t>
  </si>
  <si>
    <t xml:space="preserve">dh vfUre Hkqxrku jkf'k lefiZr djus ls </t>
  </si>
  <si>
    <t xml:space="preserve">           ,u-vks-lh- fnykus gsrqA</t>
  </si>
  <si>
    <t xml:space="preserve">           vr% budk vkWuykbZu vkosnu i= lcfeV dj gkMZ dkWih bl i= ds lkFk layXu dj </t>
  </si>
  <si>
    <t xml:space="preserve">lsokfiZr gSA </t>
  </si>
  <si>
    <t xml:space="preserve">       d`i;k ,u-ih-,l- vfUre Hkqxrku jkf'k lefiZr djus ls bUgaas ,u-vks-lh- le; ij</t>
  </si>
  <si>
    <t>fnykus dh d`ik djsaA</t>
  </si>
  <si>
    <t>2- ,u-ih-,l- ikl cqd ewy &amp; 1</t>
  </si>
  <si>
    <t>6. Underteking</t>
  </si>
  <si>
    <t>7. Parishishtha-6</t>
  </si>
  <si>
    <t>8. Prapatra K</t>
  </si>
  <si>
    <t>9. Prapatra KK</t>
  </si>
  <si>
    <t>10. SIPF Department NOC</t>
  </si>
  <si>
    <t>v.MjVsfdax</t>
  </si>
  <si>
    <t>¼50@&amp;:0 ds ukWu T;wfMf’k;y LVkEi isij ij ifCyd uksVsjh }kjk izekf.kr djokdj izLrqr djkosa½</t>
  </si>
  <si>
    <t>iq=@ifRu@ifr</t>
  </si>
  <si>
    <t>fuoklh</t>
  </si>
  <si>
    <t xml:space="preserve">?kks"k.kk djrk@djrh gWaw fd eSus foÙk ¼fu;e[k.M½ foHkkx] t;iqj ds eseksjs.Me la-,QMh ¼:Yl½ </t>
  </si>
  <si>
    <t>fnukad 09-05-2013 ds fcUnw la- 7] 8] 9 ,oa 10 ds izko/kkusa dks i&lt;+ ,oa le&gt; fy;k gS vkSj</t>
  </si>
  <si>
    <t>;fn mls ns; ;ksX; jkf'k ls vf/kd Hkqxrku gksuk ik;k tkrk gs rks ml jkf'k dks fjQ.M dj</t>
  </si>
  <si>
    <t>nsxk@nsxh ;k lek;kstu djok nsxk@nsxhA</t>
  </si>
  <si>
    <t>ifjf'k"B&amp;6</t>
  </si>
  <si>
    <t xml:space="preserve">isa'kujksa ;k eqrd ljdkjh deZpkfj;ksa dh cdk;k osru]HkÙks ;k isa'ku dh jkf'k izkIr djus ds fy;s </t>
  </si>
  <si>
    <t>{kfriwjd cU/k&amp;i= ¼ck.M½ dk izi=</t>
  </si>
  <si>
    <t xml:space="preserve">     bu ys[kksa }kjk lHkh dks fofnr gks fd eSa ¼nkosnkj dk uke fuokl LFkku lfgr½</t>
  </si>
  <si>
    <t>fuokl</t>
  </si>
  <si>
    <t>vkSj e`rd</t>
  </si>
  <si>
    <t>dh@dk fo/kok@iq=¼vFkok e`rd ls tks Hkh fj'rk gks] iwjk fy[ksa½</t>
  </si>
  <si>
    <t>vkSj eSa@ge</t>
  </si>
  <si>
    <t>ssff</t>
  </si>
  <si>
    <t>tkfeu e`rddh vksj ls jkT;iky ds izfr</t>
  </si>
  <si>
    <t>¼tks bles vkxs ,rnIk'pkr~ ^^ljdkj^^</t>
  </si>
  <si>
    <t xml:space="preserve">dgk tk;sxk½----------------------------------:-¼vadsu---------------------------------------------------------------------:-½ dh jkf'k dk ljdkj dh ;k mlds mÙkjkf/kdkfj;ksaa </t>
  </si>
  <si>
    <t>vFkok izfrfuf/k;ksa dks ykSVkus ds fy, vius mÙkjkf/kdkfj;ksaa]fu"ikndksa]iz'kkldksa vkSj izfrfuf/k;ksa dks vkc) djrs gSa ,oa ge essls dksbZ nks</t>
  </si>
  <si>
    <t>;k gels Hkh la;qDr :Ik ls vius Lo;a dksa] vius mÙkjkf/kdkfj;ksaa] fu"ikndksa]iz'kkldksa] vkSj izfrfuf/k;ksa dks iwjh rjg ;g jde  ljdkj</t>
  </si>
  <si>
    <t>dks ykSVkus ds fy, vkc) djrs gSaA</t>
  </si>
  <si>
    <t xml:space="preserve">     lk{; ds :Ik esa gekjs Lo;a ds gLr ys[k es ;g ys[kk vkt fnukad-------ekg------------lu~------------------gks fy[kk x;k gSaA</t>
  </si>
  <si>
    <t>pwafd e`rd Jh</t>
  </si>
  <si>
    <t xml:space="preserve">viuh e`R;q ds le; ljdkjh fu;kstu esa lsokjr Fks vkSj mUgsa </t>
  </si>
  <si>
    <t>:</t>
  </si>
  <si>
    <t>:-¼vads -------------------------------------------------------------------:-½ dh isa'ku fey jgh Fkh vkSj pwafd dfFkr Jh</t>
  </si>
  <si>
    <t xml:space="preserve">fnukad ekg lu~  dks e`r gq, ,oa mUgsa ljdkj dh vksj ls ¼mudh dfFkr lsok ds fy, osru vkSj HkÙkksa ds ;k </t>
  </si>
  <si>
    <t xml:space="preserve">mudh dfFkr isa'ku½ ds :Ik esa </t>
  </si>
  <si>
    <t>:-¼vadsu</t>
  </si>
  <si>
    <t xml:space="preserve">:Ik;s½ dh jkf'k vnk dh </t>
  </si>
  <si>
    <t>tkuh Fkh] vkSj pwafd mDr vkc) Jh</t>
  </si>
  <si>
    <t>¼nkosnkj dk uke fuokl LFkku lfgr½</t>
  </si>
  <si>
    <t xml:space="preserve">¼tks bles vkxs ,rn~}kjk nkosnkj dgyk;sxk½ Lo;a dh dfFkr e`rd </t>
  </si>
  <si>
    <t>dh lEifÙk vkSj</t>
  </si>
  <si>
    <t>muds ykHksa ds izcU/kkf/kdkj&amp;i= ;k mÙkjkf/kdkj izek.k&amp;i= ugh gq, gS] pwafd nkosnkj us bl fo"k; esa lEc) vf/kdkjh</t>
  </si>
  <si>
    <t>¼Hkqxrku djus okys vf/kdkjh dk in ,oa uke½ dks larq"V dj fn;k gSa] fd og</t>
  </si>
  <si>
    <t>dfFkr jkf'k ikus dk gdnkj gSa vkSj ;fn mUgs dfFkr e`rd Jh</t>
  </si>
  <si>
    <t>dh lEifÙk vkSj mlds ykHkksa</t>
  </si>
  <si>
    <t>dk izcU/kkf/kdkj&amp;i= ;k mÙkjkf/kdkj i= izLrqr djus dks dgk rks bUgsa izkIr djus esa vuqfpr foyEc vkSj dfBukbZ gksxh vkSj pwafd</t>
  </si>
  <si>
    <t>ljdkj mDr nkosnkj dks dfFkr jde nsuk pkgrh gs fdUrq ljdkjh fu;eksa vkSj vkns'kksa ds v/khu ;g vko';d gS fd nkosnkj igys ,d</t>
  </si>
  <si>
    <t>tkfeu@nks tkfeuksa lfgr ,d ,slk cU/k&amp;i= fu"ikfnr djsa ftles fd dfFkr e`rd Jh</t>
  </si>
  <si>
    <t>dh dqy o vftZr</t>
  </si>
  <si>
    <t>ns; jkf'k ds gksus okys reke nkoksa dh {kfriwfrZ djs vkSj mlds ckn ljdkj ls bl jkf'k dks ikus dk dksbZ vkSj gdnkj cudj vk;s</t>
  </si>
  <si>
    <t>rks ljdkj dks {kfriwfrZ gks lds ,oa ,slk cU/k&amp;i= fu"iknu djus ds ckn nkosnkj dks dfFkr jkf'k nk tk;sA</t>
  </si>
  <si>
    <t xml:space="preserve">     vr% vc bl cU/k&amp;i= dh 'krZ ;g gS fd ;fn mDr dfFkr jkf'k nkosnkj dks vnk dj nsus ds ckn ljdkj ds fo:) bl jkf'k</t>
  </si>
  <si>
    <t>dk nkok djus ds fy;s dksbZ O;fDr [kM+k gks rks nkosnkj ;k mlds tkfeu</t>
  </si>
  <si>
    <t>:0 dh jkf'k ljdkj dks okil</t>
  </si>
  <si>
    <t>ykSVk;saxsa ;k fdlh vU; izdkj ls bl dfFkr jkf'k ds fy, ljdkj dks {kfriwfrZ djsaxsa] rkfd ljdkj dk bl lacU/k esa dksbZ mÙkjnkf;Ro u</t>
  </si>
  <si>
    <t>jgs vkSj ,slh fLFkfr vkus ij ljdkj dks dksbZ gkfu u gks lds vkSj ;fn mDr dfFkr jkf'k ds lacU/k esa ljdkj ds fo:) dksbZ nkok</t>
  </si>
  <si>
    <t>fd;k tk;s rks ml nkos ds fy, ljdkj dks eqdnes dk [kpkZ u nsuk iM+s vkSj ;g [kpkZ ,slh fLFkfr vkus ij nkosnkj ;k mlds tkfeu</t>
  </si>
  <si>
    <t>Lo;a ogu djsaxsaA vr% ;fn bl izdkj fdlh izdkj nkos ds fo:) ljdkj dks eqdnes es viuk cpko djus dh fFkfr vk;s rks ;g</t>
  </si>
  <si>
    <t>cU/k&amp;i= ;k bles vafdr vkHkkj iwjh rjg nkosnkj ;k mlds tkfeu ij ykxw gksxk vu;Fkk ,slh fFkfr u vkus ij ;g fu"izHkkoh ekuk</t>
  </si>
  <si>
    <t>tk;sxkA</t>
  </si>
  <si>
    <t xml:space="preserve">     vr% mi;qZDr fufeZr fyf[kr cU/k&amp;i= vkSj 'krksZ ds lk{; Lo:Ik lu~        vkSj vkt fnukad</t>
  </si>
  <si>
    <t>hh</t>
  </si>
  <si>
    <t>lu~</t>
  </si>
  <si>
    <t>dks bl ij vius Lo;a ds gLrk{kj vafdr djrs gSaA</t>
  </si>
  <si>
    <t>izi= ^^d^^</t>
  </si>
  <si>
    <t>izek.k&amp;i=</t>
  </si>
  <si>
    <t xml:space="preserve">Øekad%&amp; </t>
  </si>
  <si>
    <t xml:space="preserve">izekf.kr fd;k tkrk gS fd </t>
  </si>
  <si>
    <t xml:space="preserve">dk </t>
  </si>
  <si>
    <t>PRAN NO</t>
  </si>
  <si>
    <t>EID</t>
  </si>
  <si>
    <t>gSaA</t>
  </si>
  <si>
    <t>izekf.kr fd;k tkrk gS fd deZpkjh ds osru ls dqy jkf'k ¼vadks esa½</t>
  </si>
  <si>
    <t>'kCnksa esa</t>
  </si>
  <si>
    <t>X;kjg yk[k Niiu gtkj ,d lkS l=g ek=</t>
  </si>
  <si>
    <r>
      <t xml:space="preserve">ftldk fooj.k izi= ^^dd^^ es vafdr gSa] dkVdj ,oa bruh gh jkf'k jktdh; va'knku ds :Ik es vkgfjr dh tkdj </t>
    </r>
    <r>
      <rPr>
        <sz val="8"/>
        <rFont val="Calibri"/>
        <family val="2"/>
        <scheme val="minor"/>
      </rPr>
      <t xml:space="preserve">PRAN/PPAN  </t>
    </r>
    <r>
      <rPr>
        <sz val="10"/>
        <rFont val="DevLys 010"/>
      </rPr>
      <t>esa tek djkus gsrq lacfU/kr</t>
    </r>
  </si>
  <si>
    <r>
      <t xml:space="preserve">en es tek djkbZ xbZ gSaA  </t>
    </r>
    <r>
      <rPr>
        <sz val="8"/>
        <rFont val="Calibri"/>
        <family val="2"/>
        <scheme val="minor"/>
      </rPr>
      <t>PRAN/PPAN</t>
    </r>
    <r>
      <rPr>
        <sz val="10"/>
        <rFont val="DevLys 010"/>
      </rPr>
      <t xml:space="preserve"> esa tek jkf'k gksus dh iqf"V jkT; chek ,oa izko/kk;h fuf/k foHkkx }kjk dh tkuh gSaA</t>
    </r>
  </si>
  <si>
    <r>
      <rPr>
        <sz val="10"/>
        <rFont val="Calibri"/>
        <family val="2"/>
        <scheme val="minor"/>
      </rPr>
      <t>*</t>
    </r>
    <r>
      <rPr>
        <sz val="10"/>
        <rFont val="DevLys 010"/>
      </rPr>
      <t xml:space="preserve"> deZpkjh dh e`R;q frfFk@lsokfuo`fr frfFk</t>
    </r>
  </si>
  <si>
    <t>rd ifjoh{kk ij gksus ds dkj.k mlds fu;r osru ls va'knku dh jkf'k ugh dkVh xbZA</t>
  </si>
  <si>
    <t>vr% fu;r osru dh jkf'k :Ik;s</t>
  </si>
  <si>
    <t>dkVh xbZ gS</t>
  </si>
  <si>
    <t>ds 10 izfr'kr ds cjkcj</t>
  </si>
  <si>
    <t>NA</t>
  </si>
  <si>
    <t>jkf'k mls ns; miknku jkf'k :0</t>
  </si>
  <si>
    <t xml:space="preserve">es ls dkVdj </t>
  </si>
  <si>
    <t>jktdh; jktLo es tek djkus dh vfHk'ka"kk dh tkrh gSaA</t>
  </si>
  <si>
    <r>
      <rPr>
        <sz val="10"/>
        <rFont val="DevLys 010"/>
      </rPr>
      <t>¼</t>
    </r>
    <r>
      <rPr>
        <sz val="10"/>
        <rFont val="Calibri"/>
        <family val="2"/>
        <scheme val="minor"/>
      </rPr>
      <t xml:space="preserve">* </t>
    </r>
    <r>
      <rPr>
        <sz val="10"/>
        <rFont val="DevLys 010"/>
      </rPr>
      <t>ifjoh{kk dky esa fu%'kDrrk@e`R;q gksus ij ykxw½</t>
    </r>
  </si>
  <si>
    <t xml:space="preserve">deZpkjh@mlds ukfeu dks isa'ku /ku ds vafre fuiVkjs ds :Ik es </t>
  </si>
  <si>
    <t>PFDRA (CRA)</t>
  </si>
  <si>
    <t>ls dqy jkf'k :0</t>
  </si>
  <si>
    <t xml:space="preserve">ns; Fkh ftles ls </t>
  </si>
  <si>
    <t xml:space="preserve">jkf'k xzP;qVh Q.M esa fuosf'kr dh xbZ gS] rFkk </t>
  </si>
  <si>
    <t>jkf'k mls feyh gSaA</t>
  </si>
  <si>
    <t>}kjk tkjh i= dh izekf.kr izfr layXu gSaA</t>
  </si>
  <si>
    <t xml:space="preserve">deZpkjh@mlds ukfeu }kjk jkf'k :- </t>
  </si>
  <si>
    <t>pkyku la[;k</t>
  </si>
  <si>
    <t>GRN 0044110923</t>
  </si>
  <si>
    <t>}kjk ctV en ¼jktdks"k½ es tek</t>
  </si>
  <si>
    <t xml:space="preserve">djkbZ gSa] pkyku dh izekf.kr izfr layXu gSaA 'ks"k jkf'k :Ik;s </t>
  </si>
  <si>
    <t>miknku jkf'k es ls dkVus dh isa'kuj@miknku gsrq ik= O;fDr@</t>
  </si>
  <si>
    <t>O;fDr;ksa ls izkIr lgefr layXu dj fHktok;h tk jgh gSa] rFkk miknku jkf'k es ls :Ik;s</t>
  </si>
  <si>
    <t>dkVdj jktdks"k es tek djkus dh vfHk'ka"kk dh tkrh gSaA</t>
  </si>
  <si>
    <t xml:space="preserve">jkT; ljdkj }kjk isa'kujksa ds vafre Hkqxrku ds vkns'k tkjh djus ij vfrfjDr jkgr ds :Ik es izksfotuy ikfjokjhd isa'ku ,oa miknku ds :Ik es Hkqxrku </t>
  </si>
  <si>
    <t xml:space="preserve">dh xbZ jkf'k vf/kd ik;h tkus ij vf/kd Hkqxrku dh jkf'k tek djkus dk cU/k i= esjs le{k gLrk{kfjr fd;k x;k gS] tks layXu gSaA </t>
  </si>
  <si>
    <t>deZpkjh@ikfjokjhd isa'ku vkosnudrkZ }kjk izLrqr cSad [kkrs dk fooj.k dk iklcqd o pSdcqd ls feyku dj fy;k x;k gSsaA fooj.k fuEukuqlkj gSs%&amp;</t>
  </si>
  <si>
    <t>cSad 'kk[kk dk uke] Mkd dk iwjk irk fiudksM lfgr</t>
  </si>
  <si>
    <t>7 DIGIT BSR CODE</t>
  </si>
  <si>
    <t>IFSC CODE</t>
  </si>
  <si>
    <t>[kkrk /kkjd dk uke</t>
  </si>
  <si>
    <t>fiudksM 313224</t>
  </si>
  <si>
    <t>gLrk{kj dk;kZy; v?;{k e; lhy</t>
  </si>
  <si>
    <t>izi= ^^dd^^</t>
  </si>
  <si>
    <t>dsUnz ljdkj ds Kkiu fnukad 05-05-2009 ds vUrxZr vfrfjDr jkgr ds :Ik es izksfotuy isa'ku@ikfjokfjd isa'ku ,oa miknku jkf'k vf/kd`r djus gsrq vf/kdkjh ds ias'ku va'knku dh jkf'k osru ls dkV dj tek djkus dk izek.k i=</t>
  </si>
  <si>
    <t>vf/kdkjh dk uke</t>
  </si>
  <si>
    <t>osru J`a[kyk@fQDl osru</t>
  </si>
  <si>
    <t>ifjoh{kk ij fu;qfDr fnukad</t>
  </si>
  <si>
    <t>fu;fer fu;qfDr fnukad</t>
  </si>
  <si>
    <t>e`R;q@lsokfuo`fÙk fnukad</t>
  </si>
  <si>
    <t>PRAN</t>
  </si>
  <si>
    <t>Empioyee ID</t>
  </si>
  <si>
    <t>mijksDr vf/kdkjh ds osru ls ias'ku va'knku dh dkVh xbZ jkf'k dk fooj.k</t>
  </si>
  <si>
    <t>ekg dk uke</t>
  </si>
  <si>
    <t xml:space="preserve">o"kZ </t>
  </si>
  <si>
    <t>2003-04</t>
  </si>
  <si>
    <t>2004-05</t>
  </si>
  <si>
    <t>2005-06</t>
  </si>
  <si>
    <t>2006-07</t>
  </si>
  <si>
    <t>2007-08</t>
  </si>
  <si>
    <t>osru] egaxkbZ osru o eagxkbZ HkÙks dk ;ksx</t>
  </si>
  <si>
    <t>dkVh xbZ jkf'k</t>
  </si>
  <si>
    <t>Arriyar 1</t>
  </si>
  <si>
    <t>Arriyar 2</t>
  </si>
  <si>
    <t>Arriyar 3</t>
  </si>
  <si>
    <t>Arriyar 4</t>
  </si>
  <si>
    <t>Total</t>
  </si>
  <si>
    <t>izekf.kr fd;k tkrk gS fd</t>
  </si>
  <si>
    <t xml:space="preserve">vf/kdkjh ds ias'ku va'knku dh jkf'k osru </t>
  </si>
  <si>
    <t>ls dkVh xbZ lHkh dVkSfr;ks dk feyku osru fcyks ls dj fy;k x;k gS vkSj dksBz izfof"B cdk;k ugh gSaA</t>
  </si>
  <si>
    <t>dk;kZy;k/;{k@vkgj.k forj.k vf/kdkjh ds gLrk{kj</t>
  </si>
  <si>
    <t>dks"k dk uke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</si>
  <si>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</si>
  <si>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</si>
  <si>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</si>
  <si>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</si>
  <si>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</si>
  <si>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</si>
  <si>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</si>
  <si>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</si>
  <si>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</si>
  <si>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</si>
  <si>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</si>
  <si>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</si>
  <si>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</si>
  <si>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</si>
  <si>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</si>
  <si>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Øekad%&amp;                                          fnukad%&amp;</t>
  </si>
  <si>
    <t xml:space="preserve">jkT; dkfeZd ds foHkkx ds dk;kZy;k/;{k jkT; chek ,oa izko/kkf; fuf/k foHkkx ds ftyk dk;kZy; ls izekf.kr djok;s tkus gsrq izk:Ik ds 01 ls 09 fcUnw rd iwfrZ dj fHktok,s% fcUnw la- 07 ls 09 rd dk feyku ,oa 10 ls 13 rd dh iwfrZ jkT; chek ,oa izko/kkf; fuf/k foHkkx }kjk dh tkosxh%&amp; </t>
  </si>
  <si>
    <t>uke e`rd vf/kdkjh@deZpkjh</t>
  </si>
  <si>
    <t>foHkkx@ dk;kZy; dk uke</t>
  </si>
  <si>
    <t>jktdh; lsok es fu;qfDr dh fnukad</t>
  </si>
  <si>
    <t>lsokfuo`fr@e`R;q fnukad</t>
  </si>
  <si>
    <t>PARN</t>
  </si>
  <si>
    <t>PPAN</t>
  </si>
  <si>
    <r>
      <t>fu;fefrdj.k dh fnukad ls e`R;q fnukad rsd uohu va'knk;h isa'ku ;kstuk es dVkSrh dk fooj.k ,oa dqy tek jkf'k ¼</t>
    </r>
    <r>
      <rPr>
        <b/>
        <sz val="10"/>
        <color theme="1"/>
        <rFont val="DevLys 010"/>
      </rPr>
      <t xml:space="preserve"> </t>
    </r>
    <r>
      <rPr>
        <b/>
        <sz val="10"/>
        <color theme="1"/>
        <rFont val="Arial"/>
        <family val="2"/>
      </rPr>
      <t xml:space="preserve">National Record Keeping Agency </t>
    </r>
    <r>
      <rPr>
        <sz val="14"/>
        <color theme="1"/>
        <rFont val="DevLys 010"/>
      </rPr>
      <t>ds</t>
    </r>
    <r>
      <rPr>
        <sz val="14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Statement</t>
    </r>
    <r>
      <rPr>
        <sz val="14"/>
        <color theme="1"/>
        <rFont val="Arial"/>
        <family val="2"/>
      </rPr>
      <t xml:space="preserve"> </t>
    </r>
    <r>
      <rPr>
        <sz val="14"/>
        <color theme="1"/>
        <rFont val="DevLys 010"/>
      </rPr>
      <t>dh izekf.kr izfr lfgr ½</t>
    </r>
  </si>
  <si>
    <t>dkfeZd dk va'knku</t>
  </si>
  <si>
    <t>jktdh; va'knku</t>
  </si>
  <si>
    <t>fyxslh baVjsLV</t>
  </si>
  <si>
    <t>fjVZu@ykHkka'k@C;kt</t>
  </si>
  <si>
    <t>dqy tek jkf'k :0</t>
  </si>
  <si>
    <r>
      <t xml:space="preserve">jkT; chek ,oa izko/kkf; fuf/k foHkkx }kjk </t>
    </r>
    <r>
      <rPr>
        <b/>
        <sz val="10"/>
        <color theme="1"/>
        <rFont val="Arial"/>
        <family val="2"/>
      </rPr>
      <t>PD A/C</t>
    </r>
    <r>
      <rPr>
        <sz val="14"/>
        <color theme="1"/>
        <rFont val="DevLys 010"/>
      </rPr>
      <t xml:space="preserve">  ls fd;k x;k Hkqxrku ¼vof/k ,oa dkj.k lfgr½</t>
    </r>
  </si>
  <si>
    <t>vU;</t>
  </si>
  <si>
    <t>fo'ks"k fVIi.kh ;fn dksbZ gks</t>
  </si>
  <si>
    <t>ugh</t>
  </si>
  <si>
    <r>
      <t xml:space="preserve">layXu%&amp;1-  </t>
    </r>
    <r>
      <rPr>
        <sz val="14"/>
        <color theme="1"/>
        <rFont val="Times New Roman"/>
        <family val="1"/>
      </rPr>
      <t>Transaction Certificat of NRKA</t>
    </r>
  </si>
  <si>
    <r>
      <t xml:space="preserve">layXu%&amp;2-  </t>
    </r>
    <r>
      <rPr>
        <sz val="14"/>
        <color theme="1"/>
        <rFont val="Times New Roman"/>
        <family val="1"/>
      </rPr>
      <t>Claim Status Certificat</t>
    </r>
  </si>
  <si>
    <t>izekf.kr fd;k tkrk gS fd mDr vf/kdkjh@dkfeZd ds isa'ku va'knku ,oa isa'ku /ku dh leLr jkf'k tkWp</t>
  </si>
  <si>
    <t>,oa feyku dj fn;k x;k gS rFkk vc dksbZ jkf'k jk-ch-,oa izk-fuf/k foHkkx esa cdk;k ugh gSA</t>
  </si>
  <si>
    <t>th-ih-,Q-@,u-ih-,l-uEcj</t>
  </si>
  <si>
    <t>gLrk{kj nkosnkj</t>
  </si>
  <si>
    <r>
      <rPr>
        <b/>
        <sz val="12"/>
        <color theme="1"/>
        <rFont val="Arial"/>
        <family val="2"/>
      </rPr>
      <t>NSDL/CRA-PFRDA</t>
    </r>
    <r>
      <rPr>
        <sz val="12"/>
        <color theme="1"/>
        <rFont val="Arial"/>
        <family val="2"/>
      </rPr>
      <t xml:space="preserve">  </t>
    </r>
    <r>
      <rPr>
        <sz val="12"/>
        <color theme="1"/>
        <rFont val="DevLys 010"/>
      </rPr>
      <t>}kjk dkfeZd ds [kkrs es tek jkf'k dk 100</t>
    </r>
    <r>
      <rPr>
        <sz val="12"/>
        <color theme="1"/>
        <rFont val="Arial"/>
        <family val="2"/>
      </rPr>
      <t xml:space="preserve">% </t>
    </r>
    <r>
      <rPr>
        <b/>
        <sz val="12"/>
        <color theme="1"/>
        <rFont val="Arial"/>
        <family val="2"/>
      </rPr>
      <t xml:space="preserve">Claim Status Certificate 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DevLys 010"/>
      </rPr>
      <t>dh izekf.kr izfr layXu djkosa</t>
    </r>
  </si>
  <si>
    <r>
      <t xml:space="preserve">izR;sd lsokfuo`r gksus okys dkfeZd ftudh fu;qfDr fnukad &amp; </t>
    </r>
    <r>
      <rPr>
        <b/>
        <sz val="16"/>
        <color rgb="FFFF0000"/>
        <rFont val="Kruti Dev 010"/>
      </rPr>
      <t>01-01-2004 ls iwoZ ,oa ckn</t>
    </r>
    <r>
      <rPr>
        <sz val="16"/>
        <rFont val="Kruti Dev 010"/>
      </rPr>
      <t xml:space="preserve"> dh gS dk isa'ku dqyd cukus ds fy, bl ,d QkbZy dks mi;ksx esa ysosaA</t>
    </r>
  </si>
  <si>
    <r>
      <t xml:space="preserve">ewy fuoklh &amp; vksM+k ] rglhy &amp; jsyexjk ftyk &amp; jktleUn </t>
    </r>
    <r>
      <rPr>
        <b/>
        <sz val="16"/>
        <color rgb="FFC00000"/>
        <rFont val="Kruti Dev 010"/>
      </rPr>
      <t>¼ jktLFkku ½ fiudksM &amp; 313329</t>
    </r>
  </si>
  <si>
    <r>
      <t xml:space="preserve">orZeku fuoklh &amp; dey rykbZ ] dkadjksyh ftyk &amp; jktleUn </t>
    </r>
    <r>
      <rPr>
        <b/>
        <sz val="16"/>
        <color rgb="FFC00000"/>
        <rFont val="Kruti Dev 010"/>
      </rPr>
      <t>¼ jktLFkku ½ fiudksM &amp; 313324</t>
    </r>
  </si>
  <si>
    <t>lsokfuo`r dkfeZd gsrq isa'ku dqyd</t>
  </si>
  <si>
    <t>23.06.2021</t>
  </si>
  <si>
    <t>jkmekfo@</t>
  </si>
  <si>
    <r>
      <t xml:space="preserve">Substantive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ewy osru nj</t>
    </r>
  </si>
  <si>
    <t xml:space="preserve">jkT; chek ,oa izko/kk;h fu/kh foHkkx dk irk </t>
  </si>
  <si>
    <t xml:space="preserve">jkT; chek ,oa izko/kk;h fu/kh foHkkx </t>
  </si>
  <si>
    <t>Jheku~ mifuns'kd egksn;</t>
  </si>
  <si>
    <t xml:space="preserve">Jheku eq[; CykWd f'k{kk vf/kdkjh egksn; </t>
  </si>
  <si>
    <r>
      <t>Ø</t>
    </r>
    <r>
      <rPr>
        <sz val="16"/>
        <rFont val="DevLys 010"/>
      </rPr>
      <t xml:space="preserve">ekad%     </t>
    </r>
  </si>
  <si>
    <t>01.03.2021</t>
  </si>
  <si>
    <t>SUPERANNUATION</t>
  </si>
  <si>
    <t xml:space="preserve">isa'ku dk izdkj ¼ oxhZdj.k ½ fgUnh esa </t>
  </si>
  <si>
    <t xml:space="preserve">isa'ku dk izdkj ¼ oxhZdj.k ½ vaxzsth esa </t>
  </si>
  <si>
    <t>RETIRING PENSION</t>
  </si>
  <si>
    <t>INVALID PENSION</t>
  </si>
  <si>
    <t>COMPENSATION ALLOWANCE</t>
  </si>
  <si>
    <t>vf/kokf"kZdh vk;q izkIr djus ij ns; isa'ku</t>
  </si>
  <si>
    <t>fu;e</t>
  </si>
  <si>
    <t>fu;e 56 v</t>
  </si>
  <si>
    <t>15 o"kZ dh ;ksX;rk lsok vFkok 50 o"kZ dh vk;q tks Hkh iqoZ gks</t>
  </si>
  <si>
    <t>fu;e 50 ¼ 1 ½ ] 53 ¼ 1 ½</t>
  </si>
  <si>
    <t>fu;e 35</t>
  </si>
  <si>
    <t>LFkkbZ in dh lekfIr ij</t>
  </si>
  <si>
    <t>fu;e 38</t>
  </si>
  <si>
    <t xml:space="preserve"> 'kkjhfjd :Ik ls v'kDr gksus ij </t>
  </si>
  <si>
    <t>n.M Lo:Ik vfuok;Z lsokfuo`r fd;s tkus ij</t>
  </si>
  <si>
    <t>fu;e 42 o 38</t>
  </si>
  <si>
    <t>lsok ls c[kkZLr fd;s tkus ij</t>
  </si>
  <si>
    <t>fu;e 43</t>
  </si>
  <si>
    <t>fu;e 50</t>
  </si>
  <si>
    <t>15 o"kZ dh ;ksX;rk lsokiw.kZ djus ij rhu ekg iqoZ uksfVl nsdj</t>
  </si>
  <si>
    <t>अधिवार्षिकी पेंशन</t>
  </si>
  <si>
    <t>निवृति पेंशन</t>
  </si>
  <si>
    <t>अशक्तता पेंशन</t>
  </si>
  <si>
    <t>क्षतिपूर्ति पेंशन</t>
  </si>
  <si>
    <t>अनिवार्य सेवानिवृति पेंशन</t>
  </si>
  <si>
    <t>क्षतिपूरक भत्ता</t>
  </si>
  <si>
    <t>स्वैच्छिक सेवानिवृति पेंशन</t>
  </si>
  <si>
    <t>lkstU; ls %&amp; Jh fot; flag jkBksM] lsokfuo`r lgk;d iz'kklfud vf/kdkjh] fuoklh &amp; dkadjksyh ftyk &amp; jktleUn</t>
  </si>
  <si>
    <t>dkj.k</t>
  </si>
  <si>
    <t>fo|ky; dk uke</t>
  </si>
  <si>
    <t xml:space="preserve">izekf.kr fd;k tkrk gSa fd </t>
  </si>
  <si>
    <t xml:space="preserve">dh vf/kokf"kZdh vk;q iw.kZ gksus ls fnukad </t>
  </si>
  <si>
    <t>dks jkT; lsok ls</t>
  </si>
  <si>
    <t>lsokfuo`Rr gks jgs gS] esa jkT; ljdkj dh fdlh izdkj dh jkf’k o lkeku cdk;k ugha gSA</t>
  </si>
  <si>
    <t>xzsT;qVh gsrq x.kuk</t>
  </si>
  <si>
    <t>;ksX;rk lsok vof/k</t>
  </si>
  <si>
    <t>dqy miknku dh nj</t>
  </si>
  <si>
    <t>1 o"kZ ls de lsok</t>
  </si>
  <si>
    <t>2 ekg dk osru</t>
  </si>
  <si>
    <t>1 o"kZ ls vf/kd fdUrq 5 o"kZ ls de</t>
  </si>
  <si>
    <t>6 ekg dk osru</t>
  </si>
  <si>
    <t>5 o"kZ ls vf/kd fdUrq 11 o"kZ ls de</t>
  </si>
  <si>
    <t>12 ekg dk osru</t>
  </si>
  <si>
    <t>11 o"kZ ls vf/kd fdUrq 20 o"kZ ls de</t>
  </si>
  <si>
    <t>20 ekg dk osru</t>
  </si>
  <si>
    <t>20 o"kZ ls vf/kd lsok ij</t>
  </si>
  <si>
    <t>izR;sd iw.kZ dh xbZ N% ekgh ij 1@2 ekg dk osru tks fd 33 ekg ds osru ls vf/kd u gks</t>
  </si>
  <si>
    <t>dzala</t>
  </si>
  <si>
    <t xml:space="preserve">cdk;k ljdkjh ns;ksa dk fooj.k ftudks xzsP;qVh dh jkf'k esa lsa olqy fd, tkus dh vko';drk gS  %&amp; </t>
  </si>
  <si>
    <t>izi= &amp; 28 ¼nsf[k, fu;e 94&amp; izfØ;k½ nh?kZdkfyd vfxzeksa ds fy, ^^dksbZ cdk;k ugha izek.k&amp;i=^^ tkjh djus ds fy;s dks"kkxkj vf/kdkjh dks vkosnu&amp;i= dk izi=</t>
  </si>
  <si>
    <t>fo"k;%&amp;  nh?kZdkfyd vfxzeksa ¼,y-Vh-,-½ ij ^^dksbZ cdk;k ugha izek.k&amp;i=^^ tkjh djuk</t>
  </si>
  <si>
    <t>eq&gt;s</t>
  </si>
  <si>
    <t xml:space="preserve">ds dk;kZy; es </t>
  </si>
  <si>
    <t>in ij dk;Z dj jgk dk</t>
  </si>
  <si>
    <t>fuEufyf[kr nh?kZdkfyd vfxze vFkkZr~ Hkou fuekZ.k vfxze] Hkou ejEer ,oa okgu vfxze lEiw.kZ lsok vof/k es Lohdkj fd;k x;k Fkk] ftldk C;kSjk uhps izR;sd ds lkeus fn;k x;k gSa%&amp;</t>
  </si>
  <si>
    <t>fcy la- ,oa fnukad udn Hkqxrku dh fnukad</t>
  </si>
  <si>
    <t>Lohd`r jkf'k</t>
  </si>
  <si>
    <t>nh?kZdkfyd vfxze ys[kk la-</t>
  </si>
  <si>
    <t>vc rd Hkqxrku dh xbZ jkf'k</t>
  </si>
  <si>
    <t>cdk;k jkf'k ;fn dksbZ gks</t>
  </si>
  <si>
    <t>xzsP;qVh ls olwyh ds fy, vyx dh xbZ jkf'k</t>
  </si>
  <si>
    <t>Hkqxrku</t>
  </si>
  <si>
    <t>¼d½ Hkou fuekZ.k vfxze</t>
  </si>
  <si>
    <t xml:space="preserve">   ¼A½ izFke vfxze</t>
  </si>
  <si>
    <t xml:space="preserve">   ¼AA½ f}rh; vfxze</t>
  </si>
  <si>
    <t>¼[k½ Hkou ejEer vfxze</t>
  </si>
  <si>
    <t xml:space="preserve">   ¼AAA½ r`rh; vfxze</t>
  </si>
  <si>
    <t>¼x½ okgu vfxze</t>
  </si>
  <si>
    <t xml:space="preserve">   eSa izekf.kr djrk gwa fd eq&gt;s eSajh lEiw.kZ lsok vof/k es dksbZ vU; nh?kZdkfyd vfxze Lohd`r ugh fd;k x;k gSaA d`i;k mDr vfxzeksa ds lacU/k es ^^dksbZ cdk;k ugha izek.k&amp;i=^^ cdk;k jkf'k ugh gksus ij tkjh djsaA</t>
  </si>
  <si>
    <t>gLrk{kj¼ljdkjh deZpkjh dk uke o in½</t>
  </si>
  <si>
    <t xml:space="preserve">    dks"kkxkj vf/kdkjh</t>
  </si>
  <si>
    <t>gLrk{kj dk;kZy; v/;{k</t>
  </si>
  <si>
    <t>Jheku dks"kkf/kdkjh @ midks"kkf/kdkjh egksn;</t>
  </si>
  <si>
    <t xml:space="preserve">jktleUn </t>
  </si>
  <si>
    <t>isa'ku dqyd ist uEcj bdrhl</t>
  </si>
  <si>
    <t>23 ( 2 )</t>
  </si>
  <si>
    <t>,rjkt ds ckn dk dk;kZy;/;{k vxzs"k.k i=</t>
  </si>
  <si>
    <t xml:space="preserve">fo"k;%&amp; </t>
  </si>
  <si>
    <t xml:space="preserve">isa'ku izdj.k </t>
  </si>
  <si>
    <t>ds vk{ksiksa dh iwfrZ dj</t>
  </si>
  <si>
    <t>iqu% izdj.k fÒtokus ckcr~A</t>
  </si>
  <si>
    <t>izlax%&amp;</t>
  </si>
  <si>
    <t>vkidk i=kad%&amp;</t>
  </si>
  <si>
    <t>ihvkj@4526757@k@359@21&amp;22@,&amp;6617 fnukad 05-07-2021</t>
  </si>
  <si>
    <t xml:space="preserve">mi;qZDr fo"k;kUrxZr ,oa izklafxd i= ds lanÒZ es fuosnu gS fd vk{ksiksa dh fuEukuqlkj  </t>
  </si>
  <si>
    <t>iwfrZ dj iqu% vki Jheku dks vko';d dk;Zokgh gsrq izsf"kr gaSA</t>
  </si>
  <si>
    <t>jkT;kns'k 03-10-2017 dh ikyuk esa fnukad 31-10-2017 ls 31-07-2021 rd dh olwyh dj</t>
  </si>
  <si>
    <t>isa'ku dqyd es iqu% x.kuk djrs gq, vko';d la'kks/ku dj fn;k x;k gSaA</t>
  </si>
  <si>
    <t>vf/kd Òqxrku dh olwyh xszP;qVh es ls djkus dk Je djsaA</t>
  </si>
  <si>
    <t>1- ewy izdj.k e; lsok iqfLrdk</t>
  </si>
  <si>
    <t>2- la'kksf/kr osru fu;eu ,oa LVsVesaV dh izfr</t>
  </si>
  <si>
    <t>4- olwyh lEcU/kh vkns'k o vUrj rkfydk fooj.kA</t>
  </si>
  <si>
    <t>3- nh?kZdkyhu _.k lEcU/kh olwyh ns; izek.k&amp;i=A</t>
  </si>
  <si>
    <t>DDO FORWARDING AFTER OBJECTION</t>
  </si>
  <si>
    <t>¼dk;kZy; v/;{k ds ekQZr½</t>
  </si>
  <si>
    <t>olwyh dk ctV gsM</t>
  </si>
  <si>
    <t>olwyh dh jkf'k</t>
  </si>
  <si>
    <t>olwyh dk izdkj</t>
  </si>
  <si>
    <t>la'kksf/kr osru fu;eu ,oa LVsVesaV dh izfr layXu gSaa A</t>
  </si>
  <si>
    <t>fo|ky;@dk;kZy; dk uke %&amp;</t>
  </si>
  <si>
    <t xml:space="preserve">dks mDr vfxzeksa ds lacU/k esa ^dksbZ cdk;k ugh izek.k&amp;i=^ tkjh djus ds fy, vxzsf"kr  </t>
  </si>
  <si>
    <t>vafre osru izek.k&amp;i= ,oa dk;kZy; es miyC/k fjdkMZ ds vk/kkj ij] mlus dksbZ vU; nh?kZdkfyd vfxze ugh fy;k gSsA</t>
  </si>
  <si>
    <t xml:space="preserve">lsok iqfLrdk] osru fcyksa dh dk;kZy; izfr;ks ,oa ftl dk;kZy; ls og bl dk;kZy; es LFkkukarfjr gqvk gSa]mlds }kjk tkjh fd;s x;s </t>
  </si>
  <si>
    <r>
      <t xml:space="preserve">Officiating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LFkkukiUu osru</t>
    </r>
  </si>
  <si>
    <r>
      <t xml:space="preserve">Special Pay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fo'ks"k osru</t>
    </r>
  </si>
  <si>
    <r>
      <t xml:space="preserve">Horse/Camel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?kksM+k@Å¡V</t>
    </r>
  </si>
  <si>
    <r>
      <t xml:space="preserve">Conveyance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lokjh</t>
    </r>
  </si>
  <si>
    <r>
      <t xml:space="preserve">Others </t>
    </r>
    <r>
      <rPr>
        <sz val="9"/>
        <color theme="1"/>
        <rFont val="DevLys 010"/>
      </rPr>
      <t xml:space="preserve"> </t>
    </r>
    <r>
      <rPr>
        <b/>
        <sz val="9"/>
        <color theme="1"/>
        <rFont val="DevLys 010"/>
      </rPr>
      <t>vU;</t>
    </r>
  </si>
  <si>
    <r>
      <t xml:space="preserve">D.E.O. </t>
    </r>
    <r>
      <rPr>
        <b/>
        <sz val="16"/>
        <rFont val="DevLys 010"/>
      </rPr>
      <t xml:space="preserve">ds gLrk{kj </t>
    </r>
  </si>
  <si>
    <r>
      <rPr>
        <b/>
        <sz val="11"/>
        <color rgb="FFFF0000"/>
        <rFont val="DevLys 010"/>
      </rPr>
      <t>ÅWa</t>
    </r>
    <r>
      <rPr>
        <b/>
        <sz val="11"/>
        <color rgb="FFFF0000"/>
        <rFont val="Kruti Dev 010"/>
      </rPr>
      <t>pkbZ</t>
    </r>
  </si>
  <si>
    <r>
      <t xml:space="preserve">C.P.F. </t>
    </r>
    <r>
      <rPr>
        <b/>
        <sz val="10"/>
        <color rgb="FFFF0000"/>
        <rFont val="DevLys 010"/>
      </rPr>
      <t>ds lnL; jgs gS ;k ugh</t>
    </r>
  </si>
  <si>
    <r>
      <t xml:space="preserve">P.P.O. </t>
    </r>
    <r>
      <rPr>
        <b/>
        <sz val="9"/>
        <color rgb="FFFF0000"/>
        <rFont val="DevLys 010"/>
      </rPr>
      <t>uEcj ¼tkjh gksus ij fy[ks½</t>
    </r>
  </si>
  <si>
    <t>1- isa’ku dqydA</t>
  </si>
  <si>
    <t>fgUnw</t>
  </si>
  <si>
    <t>jkT; chek ,oa izko/kk;h fuf/k foHkkx</t>
  </si>
  <si>
    <t>ifjiDork nkok izi=</t>
  </si>
  <si>
    <t>¼ chesnkj deZpkjh )kjk iqfrZ fd;k tkosa ½</t>
  </si>
  <si>
    <t>chek izek.k i= la[;k %&amp;</t>
  </si>
  <si>
    <t>firk dk uke</t>
  </si>
  <si>
    <t>dk;kZy; dk uke</t>
  </si>
  <si>
    <t>D;k vki vc Hkh jkT; lsaok esa gSa</t>
  </si>
  <si>
    <t>vkidh tUe frfFk tks lsok vfHkys[k esa vafdar gSa</t>
  </si>
  <si>
    <t>¼d½ vfUre chek dVkSfr dk ekg o jkf'k</t>
  </si>
  <si>
    <t>izhfe;e</t>
  </si>
  <si>
    <r>
      <rPr>
        <sz val="14"/>
        <rFont val="Kruti Dev 010"/>
      </rPr>
      <t>_</t>
    </r>
    <r>
      <rPr>
        <sz val="14"/>
        <rFont val="DevLys 010"/>
      </rPr>
      <t>.k</t>
    </r>
  </si>
  <si>
    <t>vkidk ewy chek izek.k i= layXu gS</t>
  </si>
  <si>
    <t>vkidk LFkkbZ irk ftl ij Hkfo"; esa i= O;ogkj fd;k tk lds %&amp;</t>
  </si>
  <si>
    <t>chesnkj ds gLrk{kj</t>
  </si>
  <si>
    <t>izekf.kr fd;k tkrk gS fd %&amp;</t>
  </si>
  <si>
    <t>mij fy[ks fooj.k dh tkap dj yh x;h gS vkSj lgh gS A</t>
  </si>
  <si>
    <t>vkgj.k ,oa forj.k vf/kdkjh</t>
  </si>
  <si>
    <t>ds gLrk{kj e; in dh eksgj</t>
  </si>
  <si>
    <t>foeqfDr i=</t>
  </si>
  <si>
    <t>eSa ] Lo;a</t>
  </si>
  <si>
    <t>ds thou ij tkjh chek izek.k i= la[;k %&amp;</t>
  </si>
  <si>
    <t>dks mlds vUrxZr leLr LoRoksa ds Hkqxrku ds lEcU/k esa funs'kd] jkT; chek ,oa</t>
  </si>
  <si>
    <t>izko/kk;h fuf/k foHkkx dks gLrkUrfjr djrk gwa A</t>
  </si>
  <si>
    <t xml:space="preserve"> gLrk{kj chesnkj </t>
  </si>
  <si>
    <t>¼ budk in jktif=r vf/kdkjh ls de u gks ½</t>
  </si>
  <si>
    <t>gka @ ugha</t>
  </si>
  <si>
    <t>¼[k½ d`i;k vkgj.k ,oa forj.k vf/kdkjh )kjk izekf.kr mDr vof/k dh chek dVkSfr;ksa dk th-,- 55 layXu djsa A</t>
  </si>
  <si>
    <t>¼ ;fn ugha rks lsok fuo`fr dh frfFk fy[ksa ½ lsok fuo`fr dh frfFk %&amp;</t>
  </si>
  <si>
    <t>¼ ewy chek ikfylh layXu ugha djus dh n'kk esa chesnkj )kjk iwfrZ fd;k tk;sa ½</t>
  </si>
  <si>
    <t>eSa ;g /kks"k.kk djrk@djrh gwa fd esjk chek izek.k i= la[;k %&amp;</t>
  </si>
  <si>
    <t>[kks x;k gSa@u"V gks</t>
  </si>
  <si>
    <t>x;k gSaA eSausa bl chek izek.k i= dks cU/kd ugha j[kk gSa vkSj u gh dksbZ xyr mi;ksx fd;k gSaA</t>
  </si>
  <si>
    <t>fo"k; % chek izek.k i= la[;k %&amp;</t>
  </si>
  <si>
    <t>Jh@Jherh@lqJh</t>
  </si>
  <si>
    <t>iq= @ iq=h  Jh</t>
  </si>
  <si>
    <t>foHkkxh; irk %&amp;</t>
  </si>
  <si>
    <t xml:space="preserve">vki LoRo i= ds lkFk chesnkj ls lEcfU/kr fuEu tkudkjh bl foHkkx dks fHktokus dk d"V djsa </t>
  </si>
  <si>
    <t>ftllsa LoRo nkok r; djus esa foyEc u gksa %&amp;</t>
  </si>
  <si>
    <t xml:space="preserve">chesnkj dk LFkkbZ irk ftl ij </t>
  </si>
  <si>
    <t>Hkfo"; esa i= O;ogkj fd;k tk lds %&amp;</t>
  </si>
  <si>
    <t>¼d½ dk;kZy; dk nwjHkk"k la[;k %&amp;</t>
  </si>
  <si>
    <t>¼[k½ vU; nwjHkk"k la[;k %&amp;</t>
  </si>
  <si>
    <t>¼d½ deZpkjh dh tUe frfFk tks lsok jsdkMZ esa vafdar dh xbZ gSa %&amp;</t>
  </si>
  <si>
    <t>¼[k½ D;k tUe frfFk cnyh xbZ gSa ] ;fn gka rks vkns'k dh izfrfyfi layXu djsa %&amp;</t>
  </si>
  <si>
    <t>¼x½ ;fn deZpkjh fuyfEcr jgk gSa @fcuk osru ij jgk gSa  rks iw.kZ fooj.k nsosa %&amp;</t>
  </si>
  <si>
    <t>deZpkjh ds lsokdky esa o"kZ 1983 ls inLFkkiu dk iw.kZ fooj.k fuEu izdkj nsosa %&amp;</t>
  </si>
  <si>
    <t>vof/k ekg</t>
  </si>
  <si>
    <t xml:space="preserve">dc ls </t>
  </si>
  <si>
    <t>fo-fooj.k</t>
  </si>
  <si>
    <t>izekf.kr fd;k tkrk gS fd mijksDr deZpkjh ds lsok vfHkys[kksa@vU; vfHkys[kksa ls tkap dj fy;k x;k gS ,oa lgh gSaA</t>
  </si>
  <si>
    <r>
      <t xml:space="preserve">ifjf'k"V  </t>
    </r>
    <r>
      <rPr>
        <b/>
        <sz val="20"/>
        <rFont val="Kruti Dev 010"/>
      </rPr>
      <t>^</t>
    </r>
    <r>
      <rPr>
        <b/>
        <sz val="20"/>
        <rFont val="DevLys 010"/>
      </rPr>
      <t>d</t>
    </r>
    <r>
      <rPr>
        <b/>
        <sz val="20"/>
        <rFont val="Kruti Dev 010"/>
      </rPr>
      <t>^</t>
    </r>
  </si>
  <si>
    <t xml:space="preserve">PERFORMA AS PER FINANCE DEPARTMENT ORDER NO.F.13(106)RRA &amp; A/68 DATED 19.11.1985 </t>
  </si>
  <si>
    <t>PART A</t>
  </si>
  <si>
    <t>(TO BE FURNISHED BY THE GOVERNTMENT SERVANT CONCERNED)</t>
  </si>
  <si>
    <t xml:space="preserve">I </t>
  </si>
  <si>
    <t>S/O</t>
  </si>
  <si>
    <t xml:space="preserve">EMPLOYED IN </t>
  </si>
  <si>
    <t xml:space="preserve">ED IN </t>
  </si>
  <si>
    <t>HEREUNDER AT THE RATE SHOWN AGAINST EACH ;</t>
  </si>
  <si>
    <t>POLICY NO.</t>
  </si>
  <si>
    <t>S.NO</t>
  </si>
  <si>
    <t>MONTH/MONTHS</t>
  </si>
  <si>
    <t>FURTHURE CERTIFY :-</t>
  </si>
  <si>
    <t xml:space="preserve">(1) THAT THE RATE OF PREMIUM CONTRIBUTION AS SHOWN ABOVE ARE CORRECT TO THE BEST </t>
  </si>
  <si>
    <t>OF MY KNOWLEDGE AND BELIEF.</t>
  </si>
  <si>
    <t>(2) THAT IN THE EVENT OF THE RATE OF RECOVERY HAVING NOT BEEN MENTIONED ABOVE, THE</t>
  </si>
  <si>
    <t xml:space="preserve">PREMIUM ADJUSTED BY THE STATE INSURANCE &amp; P.F. DEPARTMENTS ON THE BASIS OF THE </t>
  </si>
  <si>
    <t>LAST RECOVERY IMMEDIATELY PRECEDING THE MONTH OF GAPS(MISSING CREDIT) AND ON-</t>
  </si>
  <si>
    <t>WARD SHALL BE ACCEPTABLE TO ME. IF ATA NY TIME IT IS FOUND THAT THE RATE OF RECO</t>
  </si>
  <si>
    <t>VERY WAS DIFFERENT THE RECOVERIES SHALL BE ADJUSTED BY THE STATE OF INSURANCE DEP.</t>
  </si>
  <si>
    <t>AS THE REVISED RATE ON PRODUCTION ON CONVLUSIVE PROOF BY ME.</t>
  </si>
  <si>
    <t>(3) THAT IN CASE OF ANY EXCESS AMO PAID TO ME AS A RESULT OF ADJUSTMENT &amp; RECOVE</t>
  </si>
  <si>
    <t>RIES AS ABOVE. I UNDERTAKE TO REFUND THE SAME TO THE STATE INSURANCE &amp;P.F. DEPT.</t>
  </si>
  <si>
    <t xml:space="preserve">SIGNATURE OF THE </t>
  </si>
  <si>
    <t>GOVERNMENT SERVANT.</t>
  </si>
  <si>
    <t>CERTIFIED THAT THE ABOVE INCUMBENT WAS NOT ON EXTRA-ORDINARY LEAVE/COMMUNTED</t>
  </si>
  <si>
    <t>LEAVE/PLACED UNDER SUSPENSION OR ON DEPUTATION TO ORDER STATE/CORPORATION BOARD</t>
  </si>
  <si>
    <t>ETC. DURING THE PERIOD MENTIONED BY HIM IN PART "A" AS VERIFIED FROM HIS SERVICE BOOK</t>
  </si>
  <si>
    <t>/LEAVE FILE/PERSONAL FILE.</t>
  </si>
  <si>
    <t>SIGNATURE OF THE DRAWING &amp; DISBURSING</t>
  </si>
  <si>
    <t>OFFICERWITH SEAL OF DESIGNATION</t>
  </si>
  <si>
    <t xml:space="preserve">CERTIFICATE OF RECOVERIES EFFECTED FROM SALARY  </t>
  </si>
  <si>
    <t>BILLS TOWARDS INSURANCE PREMIUM</t>
  </si>
  <si>
    <t>(NAME OF OFFICE/DEPTT.) AS</t>
  </si>
  <si>
    <t xml:space="preserve">(DESIGNATION) CERTIFY THAT </t>
  </si>
  <si>
    <t>THE DEDUCTIONS WERE MADE FROM MY SALARY FOR THE MONTH/MONTHS DETAILED</t>
  </si>
  <si>
    <t>(CIRCULAR NO.49/85) FOR RECOVERIES UPTO AND INCLISUVE OF THE YEAR 1982 - 83</t>
  </si>
  <si>
    <t>RATE OF PREMIUM RECOVERY</t>
  </si>
  <si>
    <r>
      <t xml:space="preserve">PART </t>
    </r>
    <r>
      <rPr>
        <b/>
        <sz val="11"/>
        <rFont val="DevLys 010"/>
      </rPr>
      <t>ß</t>
    </r>
    <r>
      <rPr>
        <b/>
        <sz val="11"/>
        <rFont val="Times New Roman"/>
        <family val="1"/>
      </rPr>
      <t>B</t>
    </r>
    <r>
      <rPr>
        <b/>
        <sz val="11"/>
        <rFont val="DevLys 010"/>
      </rPr>
      <t>ß</t>
    </r>
  </si>
  <si>
    <t>SI MATURITY CLAIM FORM</t>
  </si>
  <si>
    <t>SI RECOVERY EFFECTED FORM PART</t>
  </si>
  <si>
    <t>SI CLAIM ANNEXURE K</t>
  </si>
  <si>
    <t>jkT; chek vafre Hkqxrku gsrq ifjiDork nkok izi=</t>
  </si>
  <si>
    <t>jkT; chek vafre Hkqxrku gsrq izi= ikVZ , ,oa ikVZ ch</t>
  </si>
  <si>
    <t>jkT; chek vafre Hkqxrku gsrq ifjf'k"V d</t>
  </si>
  <si>
    <t>mPpkf/kdkjh ds gLrk{kj e; lhy</t>
  </si>
  <si>
    <t>7@21 ls udn ns;</t>
  </si>
  <si>
    <t>(UPDATED ON 18.01.2022)</t>
  </si>
  <si>
    <t>9@21</t>
  </si>
  <si>
    <t>04/20</t>
  </si>
  <si>
    <t>2202-02-911-01-01-98</t>
  </si>
  <si>
    <t>vf/kd Hkqxrku olwyh</t>
  </si>
  <si>
    <t>dk;kZy; ds VsfyQksu uEcj</t>
  </si>
  <si>
    <t>isa'ku izdj.k rS;kj djus gsrq pSd fyLV</t>
  </si>
  <si>
    <t>lqfuf'pr djsssA</t>
  </si>
  <si>
    <t>2- dE;wVs'ku ¼izi=&amp;1½ ij deZpkjh ,oa MhMhvks ds gLrk{kj vfuok;Z :i ls vafdr djkosaA</t>
  </si>
  <si>
    <t>3- izi=&amp;5 d ,oa izi=&amp;14 d esa QksVks MhMhvks ls izek.ku djkosaA</t>
  </si>
  <si>
    <t>z  djkosaA</t>
  </si>
  <si>
    <t xml:space="preserve">10- ;fn lsokfuo`fr gksus okys deZpkjh us LoSfPNd lsokfuo`fr yh gS rks lsokfuo`r gksus ds fnu </t>
  </si>
  <si>
    <t xml:space="preserve">   gq, layXu djsaA</t>
  </si>
  <si>
    <t>11- lsokdky esa fy, x, voSrfud vodk'k tks lsokiqfLrdk esa vafdr gS dk dqyd esa izi=&amp;</t>
  </si>
  <si>
    <t xml:space="preserve">    7 dkye 16¼11½ esa ,oa izi= 9 d esa vfuok;Z :i ls vadu djk mls dqy lsok vof/k esa ls</t>
  </si>
  <si>
    <t xml:space="preserve">    ?kVkdj okLrfod vof/k dk vdu dqyd esa djkosaA</t>
  </si>
  <si>
    <t xml:space="preserve">12- izi=&amp;5 d esa QksVks la;qDr :i ls pLik gksuk pkfg,] ;fn ,d QksVks gh gkss rks ;g Hkh </t>
  </si>
  <si>
    <t xml:space="preserve">   layXu djkosaA</t>
  </si>
  <si>
    <t xml:space="preserve">14- deZpkjh dks ns; xzsP;wVh jkf'k esa ls ;fn dksbz olwyh dh tkuh visf{kr gS rks mls izi=&amp;7] </t>
  </si>
  <si>
    <t>15- deZpkjh }kjk fy, x, Hkou@okgu _.k iw.kZ :i ls Hkqxrku gksus dk lacaf/kr dks"kkf/kdkjh</t>
  </si>
  <si>
    <t xml:space="preserve">   dk uk cdk;k izek.k&amp;i= vfuok;Z :i ls layXu djkosaA</t>
  </si>
  <si>
    <t xml:space="preserve">   djkosaA</t>
  </si>
  <si>
    <t xml:space="preserve">   lk{kh ds gLrk{kj vfuok;Z :i ls djkosaA</t>
  </si>
  <si>
    <t xml:space="preserve">18- isa'ku dqyd ds lkFk vkids dk;kZy; ds ys[kkdehZ }kjk leLr osru fLFkjhdj.k dh tkWap </t>
  </si>
  <si>
    <t xml:space="preserve">   dj fy, tkus rFkk vafre osru jkf'k : ------------------------- ftl ij isa'ku ifjykHkksa dk Hkqxrku</t>
  </si>
  <si>
    <t>9- dqyd iw.kZ :i ls Hkjk tkuk pkfg,A dksbZ Hkh dkWye fjDr ugha jgs lkFk gh ;fn dksbZ lwpuk</t>
  </si>
  <si>
    <t xml:space="preserve">17- izi=&amp;1 lsokfuo`fr@e`R;q xzsP;wVh ds fy, uke funsZ'ku esa ,oa izi=&amp;d o izi=&amp;5 esa Hkh </t>
  </si>
  <si>
    <t xml:space="preserve">1- izdj.k lsokfuo`fr fnukad ls 180 fnu ;kfu N% ekg iwoZ bl dk;kZy; esa fHktok;k tkuk </t>
  </si>
  <si>
    <t xml:space="preserve">5- deZpkjh ds lsok fuo`fr vkns'k] cSad iklcqd ,oa is&amp;eSustj esa uke ,d gh gks ,oa vaxzsth </t>
  </si>
  <si>
    <t xml:space="preserve">   ,uSDlj , ] ch ,oa izi= 8 esas e; iw.kZ ys[kk'kh"kZd vafdr djkrs gq, n'kkZosaA</t>
  </si>
  <si>
    <t>16- isa'ku xzsP;qVh ,oa :ikUrj.k isa'ku dh fu;ekuqlkj lgh x.kuk djk dj gh dqyd esa vafdr</t>
  </si>
  <si>
    <t xml:space="preserve">vkKk ls %&amp; vfrfjDr funs'kd ] ias'ku foHkkx </t>
  </si>
  <si>
    <r>
      <t xml:space="preserve">4- tks deZpkjh </t>
    </r>
    <r>
      <rPr>
        <b/>
        <sz val="14"/>
        <rFont val="Calibri"/>
        <family val="2"/>
        <scheme val="minor"/>
      </rPr>
      <t xml:space="preserve">Mustrol </t>
    </r>
    <r>
      <rPr>
        <b/>
        <sz val="14"/>
        <rFont val="DevLys 010"/>
      </rPr>
      <t xml:space="preserve">ij jgs gSa] mudh chek foHkkx }kjk tkjh </t>
    </r>
    <r>
      <rPr>
        <b/>
        <sz val="14"/>
        <rFont val="Calibri"/>
        <family val="2"/>
        <scheme val="minor"/>
      </rPr>
      <t>TE</t>
    </r>
    <r>
      <rPr>
        <b/>
        <sz val="14"/>
        <rFont val="DevLys 010"/>
      </rPr>
      <t xml:space="preserve"> layXu djkosA</t>
    </r>
  </si>
  <si>
    <r>
      <rPr>
        <b/>
        <sz val="14"/>
        <rFont val="Calibri"/>
        <family val="2"/>
        <scheme val="minor"/>
      </rPr>
      <t xml:space="preserve">spelling  </t>
    </r>
    <r>
      <rPr>
        <b/>
        <sz val="14"/>
        <rFont val="DevLys 010"/>
      </rPr>
      <t xml:space="preserve">esa Hkh mlh vuq:i vafdr gksaA dqyd mlh uke ds vuq:i rS;kj djkosaA </t>
    </r>
  </si>
  <si>
    <r>
      <t xml:space="preserve">6- dqyd esa deZpkjh dk </t>
    </r>
    <r>
      <rPr>
        <b/>
        <sz val="14"/>
        <rFont val="Calibri"/>
        <family val="2"/>
        <scheme val="minor"/>
      </rPr>
      <t xml:space="preserve">Employee I.D.&amp; Office I.D. </t>
    </r>
    <r>
      <rPr>
        <b/>
        <sz val="14"/>
        <rFont val="DevLys 010"/>
      </rPr>
      <t>dk mYys[k gksA</t>
    </r>
  </si>
  <si>
    <r>
      <t xml:space="preserve">7- dqyd esa </t>
    </r>
    <r>
      <rPr>
        <b/>
        <sz val="14"/>
        <rFont val="Calibri"/>
        <family val="2"/>
        <scheme val="minor"/>
      </rPr>
      <t xml:space="preserve">D.D.O. </t>
    </r>
    <r>
      <rPr>
        <b/>
        <sz val="14"/>
        <rFont val="DevLys 010"/>
      </rPr>
      <t xml:space="preserve">vius dk;kZy; dk ;k viuk eksckbZy uEcj dk vsdu vfuok;Z :i ls </t>
    </r>
  </si>
  <si>
    <r>
      <t xml:space="preserve">8- dqyd esa lHkh LFkkuksa ij deZpkjh ,oa </t>
    </r>
    <r>
      <rPr>
        <b/>
        <sz val="14"/>
        <rFont val="Calibri"/>
        <family val="2"/>
        <scheme val="minor"/>
      </rPr>
      <t>D.D.O.</t>
    </r>
    <r>
      <rPr>
        <b/>
        <sz val="14"/>
        <rFont val="DevLys 010"/>
      </rPr>
      <t xml:space="preserve"> ds gLrk{kj djkosaA</t>
    </r>
  </si>
  <si>
    <r>
      <t xml:space="preserve">   'kwU; gks rks fjDr dkWye esa </t>
    </r>
    <r>
      <rPr>
        <b/>
        <sz val="14"/>
        <rFont val="Calibri"/>
        <family val="2"/>
        <scheme val="minor"/>
      </rPr>
      <t>N.A.</t>
    </r>
    <r>
      <rPr>
        <b/>
        <sz val="14"/>
        <rFont val="DevLys 010"/>
      </rPr>
      <t xml:space="preserve"> vafdr djkosaA</t>
    </r>
  </si>
  <si>
    <r>
      <t xml:space="preserve">   dk osru ns; ugha gksrk gS vr% mldh </t>
    </r>
    <r>
      <rPr>
        <b/>
        <sz val="14"/>
        <rFont val="Calibri"/>
        <family val="2"/>
        <scheme val="minor"/>
      </rPr>
      <t>LPC</t>
    </r>
    <r>
      <rPr>
        <b/>
        <sz val="14"/>
        <rFont val="DevLys 010"/>
      </rPr>
      <t xml:space="preserve"> esa ,d fnu iwoZ rd dk osru Hkqxrku n'kkZrs</t>
    </r>
  </si>
  <si>
    <r>
      <t xml:space="preserve">   voxr djkosa fd dkfeZd vfookfgr] ;k rykd'kqnk gS rFkk </t>
    </r>
    <r>
      <rPr>
        <b/>
        <sz val="14"/>
        <rFont val="Calibri"/>
        <family val="2"/>
        <scheme val="minor"/>
      </rPr>
      <t>spouse</t>
    </r>
    <r>
      <rPr>
        <b/>
        <sz val="14"/>
        <rFont val="DevLys 010"/>
      </rPr>
      <t xml:space="preserve"> dk e`R;q izek.k&amp;i= Hkh</t>
    </r>
  </si>
  <si>
    <r>
      <t xml:space="preserve">13- fu;qfDr vf/kdkjh }kjk tkjh </t>
    </r>
    <r>
      <rPr>
        <b/>
        <sz val="14"/>
        <rFont val="Calibri"/>
        <family val="2"/>
        <scheme val="minor"/>
      </rPr>
      <t>NO D.E.</t>
    </r>
    <r>
      <rPr>
        <b/>
        <sz val="14"/>
        <rFont val="DevLys 010"/>
      </rPr>
      <t xml:space="preserve"> izek.k&amp;i= l{ke vf/kdkjh dk vfuok;Z :i ls </t>
    </r>
  </si>
  <si>
    <r>
      <t xml:space="preserve">   </t>
    </r>
    <r>
      <rPr>
        <b/>
        <sz val="14"/>
        <rFont val="DevLys 010"/>
      </rPr>
      <t xml:space="preserve"> fd;k tkuk gS dk izek.k&amp;i= vfuok;Z :i ls layXu djkosaaA</t>
    </r>
  </si>
  <si>
    <t xml:space="preserve">CHECK LIST FOR PENSION KULAK </t>
  </si>
  <si>
    <t>psd fyLV isa'ku dqyd gsrq</t>
  </si>
  <si>
    <r>
      <rPr>
        <b/>
        <sz val="11"/>
        <rFont val="DevLys 010"/>
      </rPr>
      <t>ÅWa</t>
    </r>
    <r>
      <rPr>
        <b/>
        <sz val="11"/>
        <rFont val="Kruti Dev 010"/>
      </rPr>
      <t>pkbZ</t>
    </r>
  </si>
  <si>
    <t>20.01.2022</t>
  </si>
  <si>
    <t>bZ-vks-,y- Lohd`r ugha  fuyEcu ugha</t>
  </si>
  <si>
    <t xml:space="preserve">gka </t>
  </si>
  <si>
    <t>7- dsUly psd vFkok cSad [kkrk iklcqd dh QksVks izfr &amp; 1</t>
  </si>
  <si>
    <t>ekpZ 2009</t>
  </si>
  <si>
    <t>ekpZ 2010</t>
  </si>
  <si>
    <t>ekpZ 2015</t>
  </si>
  <si>
    <t>APP2022</t>
  </si>
  <si>
    <t>ekpZ 1994</t>
  </si>
  <si>
    <t>ekpZ 1998</t>
  </si>
  <si>
    <t>ekpZ 2004</t>
  </si>
  <si>
    <t>ekpZ 2014</t>
  </si>
  <si>
    <t>jkT; ljdkj ds vkns'kkuqlkj fnukad %&amp; 01-11-2021 ls esfMdy Mk;jh ugha curh gS vr% vkj-th-,p-,l- esa jftLVªs'ku djokosa rFkk jkT; ljdkj dh ds'kys'k lqfo/kk dk ykHk ysosaA</t>
  </si>
  <si>
    <t>jkmekfo@dkadjksyh@ys[kk@2022@</t>
  </si>
  <si>
    <t>23.01.2022</t>
  </si>
  <si>
    <t>lwpuk</t>
  </si>
  <si>
    <t>lwpuk dk fooj.k</t>
  </si>
  <si>
    <t>dsUnzh;d`r isa'ku forj.k gsrq vfrfjDr lwpuk miyC/k djokus ckcr</t>
  </si>
  <si>
    <t>isa'ku@ikfjokfjd isa'ku dk eksckbZy uEcj</t>
  </si>
  <si>
    <t>isa'ku@ikfjokfjd isa'ku ds isu uEcj e; izfr</t>
  </si>
  <si>
    <t>isa'ku@ikfjokfjd isa'ku ds esy vkbZ Mh</t>
  </si>
  <si>
    <t>isa'ku@ikfjokfjd isa'ku ds cSad [kkrs dk fooj.k &amp; cSad dk uke</t>
  </si>
  <si>
    <t xml:space="preserve"> 'kk[kk dk uke </t>
  </si>
  <si>
    <t>vkbZ-,Q-,l-lh-dksM</t>
  </si>
  <si>
    <t>cSad iklcqd ds izFke i`"B dh izfr@fujLr pSd</t>
  </si>
  <si>
    <t xml:space="preserve">isa'ku@ikfjokfjd isa'ku ds vk/kkj uEcj e; izfr </t>
  </si>
  <si>
    <t>7- vk/kkj dkMZ dh QksVks dksihA</t>
  </si>
  <si>
    <t>6- isu dkMZ dh QksVks dksihA</t>
  </si>
  <si>
    <t>4- is eustj ls fizaUV ysVsLV is fLyiA</t>
  </si>
  <si>
    <t>3- is eustj ls fizaUV ,EiyksbZ ekLVj MkVkA</t>
  </si>
  <si>
    <t>2- lsokfuo`fr vkns’kA</t>
  </si>
  <si>
    <t>8- ewy lsokiqfLrdk A</t>
  </si>
  <si>
    <t>5- cSad [kkrk iklcqd dh QksVks dksih @ fujLr psd A</t>
  </si>
  <si>
    <t>,EiyksbZ vkbZ Mh</t>
  </si>
  <si>
    <t xml:space="preserve">      Jheku~ funs'kd egksn; isa'ku dk i= fnukad 03-01-2022 o 12-10-2021 ds vuqlkj ekg fnlEcj 2021 ls isa'ku forj.k dk dk;Z cSadksa ds LFkku ij dsUnhz;d`r isa'ku forj.k vf/kdkjh] funs'kky; isa'ku foHkkx] jktLFkku t;iqj ds }kjk izkjEHk dj fn;k x;k gSA fudV Hkfo"; esa isa'kulZ dks isa'ku fLyi] vk;dj dVkSfr fooj.k] QkWeZ 16] ,oa vU; lwpuk,sa lh/ks gh eksckbZy@bZ&amp;esy ds tfj;s nh tkuh gS ,oa blds vfrfjDr xzsP;wVh ,oa dE;wVs'ku dh vf/kd`fr;ksa dk Hkqxrku Hkh vkWuykbZu isa'kuj dh O;fDrxr mifLFkfr ds fcuk izkjEHk fd;k tkuk gS] bl gsrq fuEu vfrfjDr lwpukvksa dh iwfrZ dj isa'ku dqyd ds lkFk vo'; layXu djsa %&amp;</t>
  </si>
  <si>
    <t>isa'ku dqyd ist uEcj cRrhl</t>
  </si>
  <si>
    <t>12  ( 3 )</t>
  </si>
  <si>
    <t>24 ( 2 )</t>
  </si>
  <si>
    <r>
      <t xml:space="preserve">bl isa'ku dqyd dh 'khV uEcj 1 ls ysdj 32 rd dh lHkh 'khVks dh fizUV fudky ysosaA blds lkFk ewy lsokiqfLrdk] lsokfuo`fr vkns'k dh izfr] </t>
    </r>
    <r>
      <rPr>
        <sz val="16"/>
        <rFont val="Times New Roman"/>
        <family val="1"/>
      </rPr>
      <t>PAYMANAGER</t>
    </r>
    <r>
      <rPr>
        <sz val="16"/>
        <rFont val="Kruti Dev 010"/>
      </rPr>
      <t xml:space="preserve"> ls ysVsLV </t>
    </r>
    <r>
      <rPr>
        <sz val="16"/>
        <rFont val="Times New Roman"/>
        <family val="1"/>
      </rPr>
      <t xml:space="preserve">PAY SILP  </t>
    </r>
    <r>
      <rPr>
        <sz val="16"/>
        <rFont val="DevLys 010"/>
      </rPr>
      <t xml:space="preserve">vfuok;Z :Ik ls yxk dj fHktokuk gSA lkFk gh vxj </t>
    </r>
    <r>
      <rPr>
        <sz val="16"/>
        <rFont val="Kruti Dev 010"/>
      </rPr>
      <t xml:space="preserve">Hkou ,oa okgu vfxze _.k fy;k gS rks dks"kky; }kjk iznRr vns; izek.k i= dh QksVks izfr] </t>
    </r>
    <r>
      <rPr>
        <sz val="16"/>
        <rFont val="Times New Roman"/>
        <family val="1"/>
      </rPr>
      <t xml:space="preserve"> </t>
    </r>
    <r>
      <rPr>
        <sz val="16"/>
        <rFont val="DevLys 010"/>
      </rPr>
      <t>,oa ewy lsokiqfLrdk</t>
    </r>
    <r>
      <rPr>
        <sz val="16"/>
        <rFont val="Times New Roman"/>
        <family val="1"/>
      </rPr>
      <t xml:space="preserve"> </t>
    </r>
    <r>
      <rPr>
        <sz val="16"/>
        <rFont val="DevLys 010"/>
      </rPr>
      <t>dVh &amp; QVh gks rks 50 :i;s ds LVkEi isij ij 'kiFk i+= ,oa vU; t:jh nLrkost</t>
    </r>
    <r>
      <rPr>
        <sz val="16"/>
        <rFont val="Kruti Dev 010"/>
      </rPr>
      <t xml:space="preserve"> </t>
    </r>
    <r>
      <rPr>
        <sz val="16"/>
        <rFont val="DevLys 010"/>
      </rPr>
      <t>Hkh isa'ku dqyd ds lkFk fHktok nsosaA</t>
    </r>
  </si>
  <si>
    <r>
      <t xml:space="preserve">;fn dkfeZd dE;wVs'ku dh jkf'k ugha ysuk pkgrk gS rks lhV uEcj 26 o 27 esa yky v{kj esa fy[kh x;h leLr lwpuk fMfyV dj nsos o dqyd ds lkFk fjDr QkeZ yxk dj isu ls </t>
    </r>
    <r>
      <rPr>
        <b/>
        <sz val="16"/>
        <color rgb="FF00B050"/>
        <rFont val="DevLys 010"/>
      </rPr>
      <t>Þ</t>
    </r>
    <r>
      <rPr>
        <b/>
        <sz val="16"/>
        <color rgb="FF00B050"/>
        <rFont val="Kruti Dev 010"/>
      </rPr>
      <t>ykxq ugh</t>
    </r>
    <r>
      <rPr>
        <b/>
        <sz val="16"/>
        <color rgb="FF00B050"/>
        <rFont val="DevLys 010"/>
      </rPr>
      <t>ß</t>
    </r>
    <r>
      <rPr>
        <b/>
        <sz val="16"/>
        <color rgb="FF00B050"/>
        <rFont val="Kruti Dev 010"/>
      </rPr>
      <t xml:space="preserve"> fy[k dj fHktok nsossa A</t>
    </r>
  </si>
  <si>
    <t>dkfeZd dh esy vkbZ Mh</t>
  </si>
  <si>
    <t>jkmekfo@dkadjksyh@Qk&amp;102@2021&amp;22@</t>
  </si>
  <si>
    <t>6- dsUly psd vFkok cSad [kkrk iklcqd dh QksVks izfr &amp; 1</t>
  </si>
  <si>
    <t>fnukad %&amp; 24-03-2022</t>
  </si>
  <si>
    <t>ewy ,y-ih-lh A</t>
  </si>
  <si>
    <t>lsokfuo`fr vkns'k dh izfr A</t>
  </si>
  <si>
    <t>oksVj vkbZ Mh dh QksVks dkWih A</t>
  </si>
  <si>
    <t>iSu dkMZ dh QksVks dkWih A</t>
  </si>
  <si>
    <t>lsokfuo`fr ij ewy dk;ZeqfDr vkns'k  ¼ 'kkyk niZ.k lss ½ A</t>
  </si>
  <si>
    <t xml:space="preserve">vU; nLrkost dks"kky; }kjk iznRr funsZ'kkuqlkj mudks nsosa A </t>
  </si>
  <si>
    <t>30/06/2007</t>
  </si>
  <si>
    <t>31/12/2007</t>
  </si>
  <si>
    <t>30/06/2020</t>
  </si>
  <si>
    <t>31/12/2020</t>
  </si>
  <si>
    <t>30/06/2021</t>
  </si>
  <si>
    <t>31/12/2018</t>
  </si>
  <si>
    <t>30/06/2019</t>
  </si>
  <si>
    <t>31/12/2019</t>
  </si>
  <si>
    <t>31/12/2021</t>
  </si>
  <si>
    <t>30/06/2022</t>
  </si>
  <si>
    <t>31/12/2022</t>
  </si>
  <si>
    <t>30/06/2023</t>
  </si>
  <si>
    <t>31/12/2023</t>
  </si>
  <si>
    <t>30/06/2024</t>
  </si>
  <si>
    <t>31/12/2024</t>
  </si>
  <si>
    <t>30/06/2025</t>
  </si>
  <si>
    <t>31/12/2025</t>
  </si>
  <si>
    <t>30/06/2026</t>
  </si>
  <si>
    <t>31/12/2026</t>
  </si>
  <si>
    <t>30/06/2027</t>
  </si>
  <si>
    <t>31/12/2027</t>
  </si>
  <si>
    <t>30/06/2028</t>
  </si>
  <si>
    <t>31/12/2028</t>
  </si>
  <si>
    <t>30/06/2029</t>
  </si>
  <si>
    <t>31/12/2029</t>
  </si>
  <si>
    <t>30/06/2008</t>
  </si>
  <si>
    <t>31/12/2008</t>
  </si>
  <si>
    <t>30/06/2009</t>
  </si>
  <si>
    <t>31/12/2009</t>
  </si>
  <si>
    <t>30/06/2010</t>
  </si>
  <si>
    <t>31/12/2010</t>
  </si>
  <si>
    <t>30/06/2011</t>
  </si>
  <si>
    <t>31/12/2011</t>
  </si>
  <si>
    <t>30/06/2012</t>
  </si>
  <si>
    <t>31/12/2012</t>
  </si>
  <si>
    <t>30/06/2013</t>
  </si>
  <si>
    <t>31/12/2013</t>
  </si>
  <si>
    <t>30/06/2014</t>
  </si>
  <si>
    <t>31/12/2014</t>
  </si>
  <si>
    <t>30/06/2015</t>
  </si>
  <si>
    <t>31/12/2015</t>
  </si>
  <si>
    <t>30/06/2016</t>
  </si>
  <si>
    <t>31/12/2016</t>
  </si>
  <si>
    <t>30/06/2017</t>
  </si>
  <si>
    <t>31/12/2017</t>
  </si>
  <si>
    <t>30/06/2018</t>
  </si>
  <si>
    <t>DA          ( DUE )</t>
  </si>
  <si>
    <t>DA               ( DRAWN )</t>
  </si>
  <si>
    <t>ekax dh dqy jde</t>
  </si>
  <si>
    <t>iqjkuh Mh-,- jsV</t>
  </si>
  <si>
    <t>u;h Mh-,- jsV</t>
  </si>
  <si>
    <t xml:space="preserve">Ekkg %&amp; vizsy 2022 lss vc rd mDr en esaa O;; dh xbZ jkf’k %&amp; </t>
  </si>
  <si>
    <t xml:space="preserve"> mi;qDr fo"k;kUrxZr ,oa izlkfaxd i= ds lanHkZ esa fuosnu gS fd funZs'kkuqlkj bl foHkkx ds</t>
  </si>
  <si>
    <t>gSA budh lsokfuo`fr frfFk %&amp;</t>
  </si>
  <si>
    <t>1- ih-ih-vks dh QksVks dksih A</t>
  </si>
  <si>
    <t>2- th-ih-vks dh QksVks dksih A</t>
  </si>
  <si>
    <t xml:space="preserve">ds mikftZr vodk'k ,oa xzsPpwVh ds </t>
  </si>
  <si>
    <t>udnhdj.k dh vUrj dh jkf'k dh Lohd`fr tkjh djkus ds lEcU/k esaA</t>
  </si>
  <si>
    <t xml:space="preserve">dh lsokfuo`fr fnukad 30@06@2021 ds iwoZ esa gkssus ds dkj.k jkT; </t>
  </si>
  <si>
    <t>ljdkj ds vkns'k dh vuqikyuk esa xzsP;wVh ,oa mikftZr vodk'k ds cnys udnhdj.k dh vUrj jkf'k dk Hkqxrku</t>
  </si>
  <si>
    <t>fd;k tkuk gSA budh tUe frfFk %&amp;</t>
  </si>
  <si>
    <r>
      <t xml:space="preserve">izlax%&amp; jkT; ljdkj ds vkns'k dzekad  </t>
    </r>
    <r>
      <rPr>
        <b/>
        <sz val="13"/>
        <rFont val="Calibri"/>
        <family val="2"/>
      </rPr>
      <t xml:space="preserve">NO. F. 12(6) FD (Rules)2017 Jaipur Dated: 11 March 2022 </t>
    </r>
  </si>
  <si>
    <t>OLD DA RAT</t>
  </si>
  <si>
    <r>
      <t xml:space="preserve">G.P.O. </t>
    </r>
    <r>
      <rPr>
        <b/>
        <sz val="11"/>
        <color rgb="FFFF0000"/>
        <rFont val="DevLys 010"/>
      </rPr>
      <t>uEcj ¼tkjh gksus ij fy[ks½</t>
    </r>
  </si>
  <si>
    <t xml:space="preserve">fo"k; %&amp; lsokfuo`r dkfeZdksa ds fy, lsokfuo`fr ij NqV~Vh udnhdj.k fgrykHk ds fy, ctV en 2071&amp;01&amp;115&amp;01&amp;01 en esa vUrj dh </t>
  </si>
  <si>
    <t xml:space="preserve">         jkf'k dh Lohd`fr tkjh djkus ds lEcU/k esa jkf’k vkoaVu djus gssrqA </t>
  </si>
  <si>
    <r>
      <t xml:space="preserve">Jheku th mi;ZqDr fo"k;karxZr fuosnu gS fd fuEu lsokfuo`r dkfeZZd ds [kkrs esaa 'kss"k mikftZr vodk’kksa </t>
    </r>
    <r>
      <rPr>
        <sz val="16"/>
        <rFont val="Times New Roman"/>
        <family val="1"/>
      </rPr>
      <t xml:space="preserve">PL </t>
    </r>
    <r>
      <rPr>
        <sz val="16"/>
        <rFont val="DevLys 010"/>
      </rPr>
      <t xml:space="preserve">dk lsokfuo`fr@lsok lekfIr  </t>
    </r>
  </si>
  <si>
    <t xml:space="preserve"> vr% d`Ik;k vki fuEu fooj.k ds vuqlkj mikftZr vodk'k ds cnys udnhdj.k dh vUrj jkf'k dh Lohd`fr tkjh djkus dk Je djkosaA </t>
  </si>
  <si>
    <t>mikftZr vodk'k ds cnys udnhdj.k dh eagxkbZ HkRrk vUrj dh okafNr jkf'k</t>
  </si>
  <si>
    <t>NEW DA RATE</t>
  </si>
  <si>
    <t xml:space="preserve">mijkUr udn Hkqxrku djus ds fy, ctV en 2071&amp;01&amp;115&amp;01&amp;01 esa vko’;d jkf’k vkoafVr dh xbZ Fkh tks lacaf/kr dkfeZZd dkss Hkqxrku dj </t>
  </si>
  <si>
    <t xml:space="preserve">nh xbZ FkhA budh lsokfuo`fr fnukad 30@06@2021 ds iwoZ esa gkssus ds dkj.k jkT; ljdkj ds vkns'k dh vuqikyuk esa mikftZr vodk'k ds cnys  </t>
  </si>
  <si>
    <t>udnhdj.k dh vUrj jkf'k dk Hkqxrku fd;k tkuk gSA</t>
  </si>
  <si>
    <t xml:space="preserve">     vr% d`Ik;k vki layXu vUrjrkfydk ds vuqlkj mikftZr vodk'k ds cnys udnhdj.k dh vUrj jkf'k dh </t>
  </si>
  <si>
    <t>rFkk lkFk gh xzsP;wVh jkf'k dh Hkh x.kuk dj vUrj dh jkf'k dh Hkh Lohd`fr tkjh djkus dk Je djkosa A</t>
  </si>
  <si>
    <t xml:space="preserve">3- ns; mikftZr vodk'k ds cnys udnhdj.k dh vUrjrkfydk ekax i= lfgr A </t>
  </si>
  <si>
    <t>4- lsokfuo`fr vkns’k izfr A</t>
  </si>
  <si>
    <t>5- lsokfuo`fr ij mikftZr vodk'k ds cnys udnhdj.k ds vkn'k dh izfr A</t>
  </si>
  <si>
    <t xml:space="preserve">DDO FORWARDING PL GARUJUTY </t>
  </si>
  <si>
    <t>REVISE PL PAYMENT</t>
  </si>
  <si>
    <t xml:space="preserve">mikftZr vodk'k vUrj jkf'k gsrq dk;kZy;/;{k vxzs"k.k i= </t>
  </si>
  <si>
    <t xml:space="preserve">mikftZr vodk'k vUrj jkf'k gsrq ekax i= </t>
  </si>
  <si>
    <r>
      <t xml:space="preserve">G.P.O. </t>
    </r>
    <r>
      <rPr>
        <b/>
        <sz val="8"/>
        <rFont val="DevLys 010"/>
      </rPr>
      <t>uEcj ¼tkjh gksus ij fy[ks½</t>
    </r>
  </si>
  <si>
    <t xml:space="preserve">Jheku th mi;ZqDr fo"k;karxZr fuosnu gS fd fuEu lsokfuo`r dkfeZd ds [kkrs </t>
  </si>
  <si>
    <r>
      <t xml:space="preserve">esaa 'kss"k mikftZr vodk’kksa </t>
    </r>
    <r>
      <rPr>
        <sz val="16"/>
        <rFont val="Times New Roman"/>
        <family val="1"/>
      </rPr>
      <t>PL</t>
    </r>
    <r>
      <rPr>
        <sz val="16"/>
        <rFont val="DevLys 010"/>
      </rPr>
      <t xml:space="preserve"> dk lsokfuo`fr@lsok lekfIr mijkUr udn Hkqxrku djus ds fy, </t>
    </r>
  </si>
  <si>
    <t>esjs isa'ku izdj.k ds ihihvks vf/kd`fr;ks esa esjk rFkk esjh iRuh@esjs ifr</t>
  </si>
  <si>
    <t xml:space="preserve">dk uke vaxzsth esa </t>
  </si>
  <si>
    <t>vafdr djokuk pkgrk@pkgrh gwa A esjs@esjh iRuh@esjs ifr ds vk/kkj dkMZ iSu dkMZ vkSj</t>
  </si>
  <si>
    <r>
      <t xml:space="preserve">cSad iklcqd vFkok 'kS{kf.kd izek.k i=ksa esa Hkh blh uke dh </t>
    </r>
    <r>
      <rPr>
        <sz val="18"/>
        <rFont val="Times New Roman"/>
        <family val="1"/>
      </rPr>
      <t xml:space="preserve">SPELLING  </t>
    </r>
    <r>
      <rPr>
        <sz val="18"/>
        <rFont val="DevLys 010"/>
      </rPr>
      <t xml:space="preserve">vafdr gS A </t>
    </r>
    <r>
      <rPr>
        <sz val="18"/>
        <rFont val="Kruti Dev 010"/>
      </rPr>
      <t xml:space="preserve"> </t>
    </r>
  </si>
  <si>
    <t>eSa bls Hkfo"; esa ifjofrZr ugha djkÅaxk@djkÅaxh A</t>
  </si>
  <si>
    <t>vaxzsth uke lgh gksus ds lEcU/k esa lgefr</t>
  </si>
  <si>
    <t xml:space="preserve">foHkkxk/;{k dk irk </t>
  </si>
  <si>
    <t>Jheku~ funs'kd egksn;</t>
  </si>
  <si>
    <t>ek/;fed f'k{kk ] jktLFkku</t>
  </si>
  <si>
    <t>chdkusj</t>
  </si>
  <si>
    <t xml:space="preserve">ykxw ugha vf/kokf"kZd isa'ku nkok gS </t>
  </si>
  <si>
    <t xml:space="preserve"> 'kwU; </t>
  </si>
  <si>
    <t xml:space="preserve"> 'kwU;  </t>
  </si>
  <si>
    <t xml:space="preserve"> 'kwU; ls 'kwU; rd </t>
  </si>
  <si>
    <t>fnukad ----------- ekg ----------------- o"kZ ----------------------------LFkku ---------------------------</t>
  </si>
  <si>
    <t xml:space="preserve">dzekad %&amp;                                   fnukd %&amp;  </t>
  </si>
  <si>
    <t>uoEcj &amp; 2022</t>
  </si>
  <si>
    <t>ekpZ 2018</t>
  </si>
  <si>
    <t>13.04.2022</t>
  </si>
  <si>
    <t xml:space="preserve">’kCnkssa esa rhu lkS ek= </t>
  </si>
  <si>
    <t xml:space="preserve">lsokfuoqfr fnukad 31-03-2023 dks gksus ls lsokfuo`fr ij 'ksas"k 300 fnu mikftZr vodk'k dk udn Hkqxrku djus dh Lohd`fr vkns'k dzekad@ jkmekfo@dkadjksyh@ laLFkkiu@2022&amp;23@   fnukad 31-03-2023 dks iznku dh xbZ  </t>
  </si>
  <si>
    <t>01.01.21</t>
  </si>
  <si>
    <t>31.12.2021</t>
  </si>
  <si>
    <t>31.12.21</t>
  </si>
  <si>
    <t>25.11.21</t>
  </si>
  <si>
    <t>R.P.M.F./ R.G.H.S.</t>
  </si>
  <si>
    <t>ftf'kv@</t>
  </si>
  <si>
    <t>jkmekfo@dkadjksyh@Qk&amp;102@2022&amp;2023@2 &amp; 3</t>
  </si>
  <si>
    <t>dk;kZy; vkns'k</t>
  </si>
  <si>
    <t>Name of Employee</t>
  </si>
  <si>
    <t xml:space="preserve"> Post</t>
  </si>
  <si>
    <t xml:space="preserve">Date of Retirement </t>
  </si>
  <si>
    <t>Already Drawn</t>
  </si>
  <si>
    <t>Basic on Retirement date @84900</t>
  </si>
  <si>
    <t>Drawn DA @17%</t>
  </si>
  <si>
    <t xml:space="preserve">Total </t>
  </si>
  <si>
    <t>To be Drawn</t>
  </si>
  <si>
    <t>Drawn DA @24%</t>
  </si>
  <si>
    <t xml:space="preserve">Difference </t>
  </si>
  <si>
    <t xml:space="preserve">Basic </t>
  </si>
  <si>
    <t xml:space="preserve">DA </t>
  </si>
  <si>
    <t xml:space="preserve">Net amount </t>
  </si>
  <si>
    <t>T.V. Number/Date</t>
  </si>
  <si>
    <t>Bill No/ Bill Date</t>
  </si>
  <si>
    <t xml:space="preserve">Number of Unutilized Privilege Leave </t>
  </si>
  <si>
    <t>Sr. No.</t>
  </si>
  <si>
    <t>5555/21.04.2022</t>
  </si>
  <si>
    <t>5555/21.04.2023</t>
  </si>
  <si>
    <r>
      <t>bl dk;kZy; ds v/khu iwoZ esa dk;Zjr Jherh      O;k[;krk fnukad    dks lsokfuo`r gks x;k@x;h gSA lsokfuo`fr rd buds [kkrs esa vuqi;ksxh mikftZr vodk'k 189 fnu dk jktLFkku lsok fu;e 91 ch ds vUrxZr ewy osru 84000 :i;s rFkk egaxkbZ HkÙkk ¼</t>
    </r>
    <r>
      <rPr>
        <b/>
        <sz val="16"/>
        <rFont val="Calibri"/>
        <family val="2"/>
        <scheme val="minor"/>
      </rPr>
      <t xml:space="preserve"> DA@17%) </t>
    </r>
    <r>
      <rPr>
        <b/>
        <sz val="16"/>
        <rFont val="DevLys 010"/>
      </rPr>
      <t xml:space="preserve">izfr ekg dh nj ls 189 fnu ds uxn Hkqxrku dh Lohd`fr bl dk;kZy; vkns'k Øekad jkmekfo fnukad 12-12-2020 ds }kjk nh xbZ FkhA jktLFkku ljdkj foRr foHkkx ds vkns'k Øekad </t>
    </r>
    <r>
      <rPr>
        <b/>
        <sz val="16"/>
        <rFont val="Calibri"/>
        <family val="2"/>
        <scheme val="minor"/>
      </rPr>
      <t xml:space="preserve">No. F. 12(6) FD (RULES)/2017 </t>
    </r>
    <r>
      <rPr>
        <b/>
        <sz val="16"/>
        <rFont val="DevLys 010"/>
      </rPr>
      <t xml:space="preserve">t;iqj fnukad 11 ekpZ 2022 ds vuqlkj lsokfuo`r@lsok lekIr dkfeZd ds vuqi;ksxh mikftZr vodk'k ds uxn Hkqxrku ij egaxkbZ HkRrk ¼Mh-,-½ dh nj </t>
    </r>
    <r>
      <rPr>
        <b/>
        <sz val="16"/>
        <rFont val="Calibri"/>
        <family val="2"/>
      </rPr>
      <t>17</t>
    </r>
    <r>
      <rPr>
        <b/>
        <sz val="16"/>
        <rFont val="Calibri"/>
        <family val="2"/>
        <scheme val="minor"/>
      </rPr>
      <t xml:space="preserve">% </t>
    </r>
    <r>
      <rPr>
        <b/>
        <sz val="16"/>
        <rFont val="DevLys 010"/>
      </rPr>
      <t xml:space="preserve">dks la'kksf/kr dj lsokfuo`fr fnukad 01-10-2020 dks ns; eagxkbZ HkRrk ¼Mh-,-½ 24 izfr'kr fd;k x;k gSA bl dkj.k fuEukafdr deZpkfj;ksa dh eagxkbZ HkRrk nj dks iqu% fu/kkZfjr dj eagxkbZ HkRrk ¼Mh-,-½ ds vUrj dh Hkqxrku djus dh Lohd`fr iznku dh tkrh gSA </t>
    </r>
  </si>
  <si>
    <t>mn;iqj ftyk &amp; mn;iqj  ¼ jktLFkku ½</t>
  </si>
  <si>
    <t>RAJSAMAND</t>
  </si>
  <si>
    <t>lkekU;</t>
  </si>
  <si>
    <t xml:space="preserve">RS </t>
  </si>
  <si>
    <t>uke deZpkjh e; inuke</t>
  </si>
  <si>
    <t>lsokfuo`r fnukad</t>
  </si>
  <si>
    <t>vuqi;ksxh mikftZr vodk'k</t>
  </si>
  <si>
    <t xml:space="preserve"> Already Drawn</t>
  </si>
  <si>
    <t>To Be  Drawn</t>
  </si>
  <si>
    <t>Difference</t>
  </si>
  <si>
    <t>Net Amount</t>
  </si>
  <si>
    <t>lsokfuo`r le; ij csfld</t>
  </si>
  <si>
    <t>csfld</t>
  </si>
  <si>
    <t>egxkbZ HkŸkk</t>
  </si>
  <si>
    <t>izfrfyfi %</t>
  </si>
  <si>
    <t>4&amp; dk;kZy; i=koyhA</t>
  </si>
  <si>
    <r>
      <t xml:space="preserve">%% </t>
    </r>
    <r>
      <rPr>
        <b/>
        <u/>
        <sz val="14"/>
        <color theme="1"/>
        <rFont val="DevLys 010"/>
      </rPr>
      <t>dk;kZy; &amp; vkns'k</t>
    </r>
    <r>
      <rPr>
        <u/>
        <sz val="14"/>
        <color theme="1"/>
        <rFont val="DevLys 010"/>
      </rPr>
      <t xml:space="preserve"> %%</t>
    </r>
  </si>
  <si>
    <t>lsokfuo`fr ij iqjkuk ewy osru</t>
  </si>
  <si>
    <t>lsokfuo`fr ij la'kksf/kr osru ds dkj.k u;k ewy osru</t>
  </si>
  <si>
    <t>lsok fuo`fr ij 'ks"k ih-,y-mikftZr vodk'k ds cnys udnhdj.k dh osru ,oa eagxkbZ HkRrk vUrj jkf'k dh vUrj rkfydk fooj.k</t>
  </si>
  <si>
    <t xml:space="preserve">2&amp; lacaf/kr deZpkjh </t>
  </si>
  <si>
    <t>3&amp; O;fDrxr iaftdk</t>
  </si>
  <si>
    <t>REVISE PL PAYMENT ORDER ACP</t>
  </si>
  <si>
    <t xml:space="preserve">1&amp; Jheku~ mi@dks"kkf/kdkjh egksn; ] mi@dks"k dk;kZy; </t>
  </si>
  <si>
    <t>,lhih ds dkj.k mikftZr vodk'k vUrj jkf'k Hkqxrku gsrq dk;kZy; vkns'k</t>
  </si>
  <si>
    <t>Mh-,- ds dkj.k mikftZr vodk'k vUrj jkf'k Hkqxrku gsrq dk;kZy; vkns'k</t>
  </si>
  <si>
    <t>REVISE PL PAYMENT ORDER DA</t>
  </si>
  <si>
    <t>lsok fuo`fr ij 'ks"k ih-,y-mikftZr vodk'k ds cnys udnhdj.k dh eagxkbZ HkRrk vUrj jkf'k dh vUrj rkfydk fooj.k</t>
  </si>
  <si>
    <r>
      <t>lsokfuo`r dkfeZdksa ds fy, isa'ku dqyd lkW</t>
    </r>
    <r>
      <rPr>
        <sz val="16"/>
        <rFont val="DevLys 010"/>
      </rPr>
      <t xml:space="preserve">¶Vos;j dk ;g viMsV otZu eagxkbzZ HkRrk 38 izfr'kr ls cuk;k x;k gS tc Hkh eagxkbZ HkRrk esa o`f} gksxh rc viMsV otZu jktlsod osclkbZV iksZVy ij gh miyC/k gksxkA </t>
    </r>
  </si>
  <si>
    <t>lsokfuo`fr ij ewy osru</t>
  </si>
  <si>
    <t xml:space="preserve">izfr'kr izfrekg dh nj ls Hkqxrku djus dh Lohd`fr iznku fd;s tkus ls vkns'k dh ikyuk esa </t>
  </si>
  <si>
    <t xml:space="preserve">fnol dk jktLFkku lsokfu;e </t>
  </si>
  <si>
    <t xml:space="preserve">91 ch ds vUrxZr ewy osru    </t>
  </si>
  <si>
    <t xml:space="preserve">:i;s ij egxkbZ HkŸkk </t>
  </si>
  <si>
    <t xml:space="preserve">izfr'kr izfrekg dh nj ls eagxkbZ HkŸkk ds vUrj dh jkf'k ds </t>
  </si>
  <si>
    <t>Hkqxrku djus dh Lohd`fr iznku dh tkrh gSA</t>
  </si>
  <si>
    <r>
      <t xml:space="preserve"> jkT; ljdkj ds vkns'k Øekad </t>
    </r>
    <r>
      <rPr>
        <sz val="14"/>
        <rFont val="Times New Roman"/>
        <family val="1"/>
      </rPr>
      <t>F.6 FD/RULES/2017</t>
    </r>
    <r>
      <rPr>
        <sz val="14"/>
        <rFont val="DevLys 010"/>
      </rPr>
      <t xml:space="preserve"> t;iwj fnukad </t>
    </r>
  </si>
  <si>
    <t xml:space="preserve">ds }kjk eagxkbZ HkŸkk fnukad </t>
  </si>
  <si>
    <t>u;k Mh-,- vkWMZj dh fnukad</t>
  </si>
  <si>
    <t>u;k Mh-,- fdl fnukad ls ns; gS</t>
  </si>
  <si>
    <r>
      <t xml:space="preserve">vius lsokfuo`fr dkfeZd dks 8 ekg igys bZ isa'ku dqyd rS;kj dj ,d izfr esa </t>
    </r>
    <r>
      <rPr>
        <sz val="14"/>
        <rFont val="DevLys 010"/>
      </rPr>
      <t>vius laLFkkiz/kku dks izLrqr djus gsrq vknsf'kr djsaA</t>
    </r>
  </si>
  <si>
    <r>
      <t xml:space="preserve">viuh lsokfuo`fr ls 8 ekg igys bZ isa'ku dqyd rS;kj dj ,d izfr eas </t>
    </r>
    <r>
      <rPr>
        <sz val="16"/>
        <rFont val="DevLys 010"/>
      </rPr>
      <t>vius laLFkkiz/kku dks izLrqr djasA</t>
    </r>
  </si>
  <si>
    <t>Address</t>
  </si>
  <si>
    <t>dk;kZy; dh esy vkbZ Mh</t>
  </si>
  <si>
    <r>
      <rPr>
        <b/>
        <sz val="16"/>
        <color rgb="FF0070C0"/>
        <rFont val="Kruti Dev 010"/>
      </rPr>
      <t xml:space="preserve">Jheku~ funs'kd egksn; funs'kky; isa'ku ,oa is'kulZ dY;k.k] fo|qr ekxZ ] T;ksfr uxj ] t;iqj ¼ jktLFkku ½ 302005 bZesy &amp; </t>
    </r>
    <r>
      <rPr>
        <b/>
        <sz val="16"/>
        <color rgb="FF0070C0"/>
        <rFont val="Calibri"/>
        <family val="2"/>
        <scheme val="minor"/>
      </rPr>
      <t>dir--pen-rj@nic.in</t>
    </r>
    <r>
      <rPr>
        <b/>
        <sz val="16"/>
        <color rgb="FF0070C0"/>
        <rFont val="Kruti Dev 010"/>
      </rPr>
      <t xml:space="preserve"> nwjHkk"k ua- 0141&amp;2740538] 2741687 osclkbZV %&amp; </t>
    </r>
    <r>
      <rPr>
        <b/>
        <sz val="16"/>
        <color rgb="FF0070C0"/>
        <rFont val="Calibri"/>
        <family val="2"/>
        <scheme val="minor"/>
      </rPr>
      <t xml:space="preserve">rajpension.nic.in , pension.raj.nic.in </t>
    </r>
    <r>
      <rPr>
        <b/>
        <sz val="16"/>
        <color rgb="FF0070C0"/>
        <rFont val="Kruti Dev 010"/>
      </rPr>
      <t xml:space="preserve">ds }kjk fuEu vkns'k iznku fd;s x;s gSA </t>
    </r>
    <r>
      <rPr>
        <b/>
        <sz val="16"/>
        <color rgb="FF00B050"/>
        <rFont val="Kruti Dev 010"/>
      </rPr>
      <t>1- vkns'k Øekad %&amp; i-5¼311½fuisfo@fu;e@2019@ikVZ kk@1895&amp;</t>
    </r>
    <r>
      <rPr>
        <b/>
        <sz val="16"/>
        <color rgb="FF00B050"/>
        <rFont val="Calibri"/>
        <family val="2"/>
        <scheme val="minor"/>
      </rPr>
      <t>H</t>
    </r>
    <r>
      <rPr>
        <b/>
        <sz val="16"/>
        <color rgb="FF00B050"/>
        <rFont val="Kruti Dev 010"/>
      </rPr>
      <t xml:space="preserve"> fnukad%&amp;20-06-2022 ds }kjk isa'ku dqyd ds vkWuykbZu@ ljyhdj.k gsrq foRr foHkkx ds funsZ'kksa dh ikyuk esa fodflr fd;s x;s ekM;wy ls gh fnukad 01-07-2022 ls lHkh uohu is'ku izdj.k Lohdkj fd;s tk;saxs ,oa bZ&amp;isa'ku ekWM;wy ds ek/;e ls gh fuLrkfjr fd;s tk;saxsA vr% d`i;k lHkh foHkkxk/;{k fnukad 01-07-2022 ,oa mlsds i'pkr~ leLr uohu izdj.kksa dks is'ku foHkkx dh osclkbZV</t>
    </r>
    <r>
      <rPr>
        <b/>
        <sz val="16"/>
        <color rgb="FF00B050"/>
        <rFont val="Calibri"/>
        <family val="2"/>
        <scheme val="minor"/>
      </rPr>
      <t xml:space="preserve"> www.pension.raj.nic.in</t>
    </r>
    <r>
      <rPr>
        <b/>
        <sz val="16"/>
        <color rgb="FF00B050"/>
        <rFont val="Kruti Dev 010"/>
      </rPr>
      <t xml:space="preserve"> ij bZ&amp;isa'ku eksM~;wy ds ek/;e ls vkWuykbZu gh fHktokuk lqfuf'pr djus ds vkns'k iznku fd;s x;s gS A ikfjokfjd isa'ku izdj.k] izksfotuy issa'ku izdj.k ,oa la'kksf/kr ¼</t>
    </r>
    <r>
      <rPr>
        <b/>
        <sz val="16"/>
        <color rgb="FF00B050"/>
        <rFont val="Times New Roman"/>
        <family val="1"/>
      </rPr>
      <t>revision</t>
    </r>
    <r>
      <rPr>
        <b/>
        <sz val="16"/>
        <color rgb="FF00B050"/>
        <rFont val="Kruti Dev 010"/>
      </rPr>
      <t>½ is'ku izdj.k iwoZ dh Hkkafr vkWQykbZu gh fHktok;s tk;sA</t>
    </r>
    <r>
      <rPr>
        <sz val="16"/>
        <color rgb="FFC00000"/>
        <rFont val="Kruti Dev 010"/>
      </rPr>
      <t xml:space="preserve"> </t>
    </r>
    <r>
      <rPr>
        <b/>
        <sz val="16"/>
        <color rgb="FF7030A0"/>
        <rFont val="Kruti Dev 010"/>
      </rPr>
      <t>2- ftu vf/kdkfj;ksa@deZpkfj;ksa dh ,Eiksy;h vkbZ Mh ugha gS ¼;Fkk ;wvkbZVh] [kknh cksMZ] uxj fuxe ] cksMZ dkWiksjs'ku vkfn½ o ftu vf/kdkfj;ksa@deZZpkfj;ksa ds gsM vkWQ vkfQl vU; lsok ¼;Fkk dsUnz ljdkj vkfn½ ds vf/kdkjh gSA ,oa budk ,Eiky;h vkbZ Mh @,l vks vkWfQl vkbZ&amp;Mh ugha cuk gqvk gSA ftu vf/kdkfj;ks@deZpkfj;ksa o gsM vkWQ vkfQl dk osru izh iSesutj ls vkgfjr fd;k tk jgk gSA ftu vf/kdkfj;ksa@deZpkfj;ksa ds fy, eYVhiy ,l-vks dh ekfdZx djuh gSA¼;Fkk ekuuh; U;k;k/kh'kx.kks ds izdj.kksa esa½ iwoZ dh Hkkafr vkWQykbZu gh fHktokus gsrq vkns'k Øekad%&amp; ,Q-12 ¼26½@dEI;w-@vkbZ,Qih,e,l@10@80&amp;</t>
    </r>
    <r>
      <rPr>
        <b/>
        <sz val="16"/>
        <color rgb="FF7030A0"/>
        <rFont val="Calibri"/>
        <family val="2"/>
        <scheme val="minor"/>
      </rPr>
      <t xml:space="preserve">U </t>
    </r>
    <r>
      <rPr>
        <b/>
        <sz val="16"/>
        <color rgb="FF7030A0"/>
        <rFont val="Kruti Dev 010"/>
      </rPr>
      <t>fnukad 03-08-2022 vknsf'kr fd;k Fkk ysfdu vkns'k Øekad %&amp;,Q-12 ¼26½@dEI;w-@vkbZ,Qih,e,l@10@80&amp;</t>
    </r>
    <r>
      <rPr>
        <b/>
        <sz val="16"/>
        <color rgb="FF7030A0"/>
        <rFont val="Calibri"/>
        <family val="2"/>
        <scheme val="minor"/>
      </rPr>
      <t>U</t>
    </r>
    <r>
      <rPr>
        <b/>
        <sz val="16"/>
        <color rgb="FF7030A0"/>
        <rFont val="Kruti Dev 010"/>
      </rPr>
      <t xml:space="preserve"> fnukad 23-08-2022 }kjk mDr vkns'k rRdky izHkko ls izR;kgkfjr dj fn;k x;k gSA </t>
    </r>
    <r>
      <rPr>
        <b/>
        <sz val="16"/>
        <color rgb="FFFF0000"/>
        <rFont val="Kruti Dev 010"/>
      </rPr>
      <t>3-foRr foHkkx ds uksfVfQds'ku Øekad%&amp; ,Q-12¼3½,QMh@:Yl@2021 fnukad 12-10-2021 ds }kjk is'ku izdj.kksa ds lkFk lsok iqfLrdk,a layXu ugha djus laca/kh jktLFkku flfoy lsok ¼isa'ku½ fu;e] 1996 ds fofHkUu fu;eksa esa la'kks/ku fd;k gS ftlesa Hkfo"; esa lsokfuo~Rr gksus okys vf/kdkfj;ksa@deZpkfj;ksa ds isa'ku izdj.ksa ds lkFk lsok iqfLrdk ugha fHktokus gsrq Jheku~ funs'kd egksn; funs'kky; isa'ku ,oa is'kulZ dY;k.k] fo|qr ekxZ ] T;ksfr uxj ] t;iqj )kjk vius vkns'k Øekad %&amp; i-5 ¼311½ fuisfo@fu;e@1168&amp;</t>
    </r>
    <r>
      <rPr>
        <b/>
        <sz val="16"/>
        <color rgb="FFFF0000"/>
        <rFont val="Times New Roman"/>
        <family val="1"/>
      </rPr>
      <t xml:space="preserve">H </t>
    </r>
    <r>
      <rPr>
        <b/>
        <sz val="16"/>
        <color rgb="FFFF0000"/>
        <rFont val="Kruti Dev 010"/>
      </rPr>
      <t xml:space="preserve">fnukad 25-10-2021 }kjk leLr foHkkxk/;{k dks vknsf'kr fd;k x;k gSA   </t>
    </r>
  </si>
  <si>
    <t>in o inLFkkiu LFkku o eksckbZy ua-----------------------------------------------------------------</t>
  </si>
  <si>
    <t>in o inLFkkiu LFkku  o eksckbZy ua- ----------------------------------------------------------------</t>
  </si>
  <si>
    <t>fu;e 91 ch ds vuqlkj jkT;kns’k fn- 27-01-95 ds vuqlj.k esa iznku dh tkrh gSA</t>
  </si>
  <si>
    <t>jkT; deZpkjh dk inLFkkiu fooj.k</t>
  </si>
  <si>
    <t>firk @ ifr dk uke %&amp;</t>
  </si>
  <si>
    <t>,EiYkkWWbZ vkbZ Mh %&amp;</t>
  </si>
  <si>
    <t>jkT; chek ikWyhlh la[;k %&amp;</t>
  </si>
  <si>
    <t>th-ih-,Q- [kkrk la[;k %&amp;</t>
  </si>
  <si>
    <t>gLrk{kj deZpkjh</t>
  </si>
  <si>
    <t>eksckbZy uEcj %&amp;</t>
  </si>
  <si>
    <t>e; eksgj</t>
  </si>
  <si>
    <t xml:space="preserve">;g izekf.kr fd;k tkrk gS fd mDr /kks"k.kk dh lsok iqfLrdk ]osru fcyksa dh dk;kZy; izfr;ksa </t>
  </si>
  <si>
    <t xml:space="preserve">,oa ftl dk;kZy; ls og bl dk;kZy; esa LFkkukUrfjr gqvk gS mlds }kjk tkjh vfUre osru izek.k </t>
  </si>
  <si>
    <t>i= ,oa dk;kZy; vU; jsdkMZ ds vk/kkj ij tkWap dj yh gS rFkk mls lgh ik;k gS A</t>
  </si>
  <si>
    <t>dk;kZy; dk uke %&amp;</t>
  </si>
  <si>
    <t>dzekad %&amp;</t>
  </si>
  <si>
    <t>ys[kkdehZ dk izek.k i=</t>
  </si>
  <si>
    <t xml:space="preserve">tks fd in </t>
  </si>
  <si>
    <t xml:space="preserve">inLFkkiu LFkku </t>
  </si>
  <si>
    <t xml:space="preserve">ls fnukad     </t>
  </si>
  <si>
    <t xml:space="preserve">dks lsokfuo`r gks jgs gS@gks pqds gS ds lsokfHkys[k ds vk/kkj ij </t>
  </si>
  <si>
    <t xml:space="preserve">le;&amp;le; ij fd;s x;s osru@Lohd`r dh x;h osru o`f);ka ,oa Lohd`r dh x;h ,lhih@p;fur </t>
  </si>
  <si>
    <t xml:space="preserve">osruekuksa dh jktLFkku ljdkj ds fu;eksa@funsZ'kksa ds dze esa tkWp dj yh x;h gSA rFkk budk </t>
  </si>
  <si>
    <t xml:space="preserve">vfUre osru :i;s </t>
  </si>
  <si>
    <t xml:space="preserve">ftl ij isa'ku ifjykHkks dh x.kuk dh x;h gS@dh </t>
  </si>
  <si>
    <t xml:space="preserve">tkuh gS] lgh :i ls fudkyk x;k gSA Jh@Jherh </t>
  </si>
  <si>
    <t xml:space="preserve">dh dqy vgZdkjh lsok vof/k dk lR;kiu lsok iqfLrdk ls dj fy;k x;k gS] ftldh vof/k </t>
  </si>
  <si>
    <t xml:space="preserve">ekg </t>
  </si>
  <si>
    <t xml:space="preserve">,oa </t>
  </si>
  <si>
    <t>fnol gSA</t>
  </si>
  <si>
    <t xml:space="preserve">                       ;g izekf.kr fd;k tkrk gS fd bl dk;kZy; ds v/khu Jh@Jherh </t>
  </si>
  <si>
    <t xml:space="preserve">is&amp;eSfVªDl ysoy %&amp; </t>
  </si>
  <si>
    <t>v{kjs%&amp;</t>
  </si>
  <si>
    <t>eq[; CykWd f'k{kk vf/kdkjh jktleUn ftyk&amp;jktleUn ¼jktLFkku½</t>
  </si>
  <si>
    <t>dk;kZy; %&amp;</t>
  </si>
  <si>
    <t>e; eqgj %&amp;</t>
  </si>
  <si>
    <t>yss[kkf/kdkjh@lgk;d yss[kkf/kdkjh</t>
  </si>
  <si>
    <t>iq=@iq=h@iRuh %&amp;</t>
  </si>
  <si>
    <t xml:space="preserve">ij dk;Z dj jgk gwWa ,rn~ </t>
  </si>
  <si>
    <t xml:space="preserve">}kjk izekf.kr djrk gwWa fd eSaus ljdkj ls viuh iw.kZ lsok vof/k esa nh/kZdkyhu vfxze vFkkZr~ Hkou </t>
  </si>
  <si>
    <t>fuekZ.k vfxze] okgu vfxze dk +_.k ugha fy;k gSA</t>
  </si>
  <si>
    <t xml:space="preserve">izekf.kr djrk gqWa fd eSa ljdkjh vkokl lqfo/kk dk vf/kHkksx ugh dj jgk gqWa ,oa eSus yksd fuekZ.k </t>
  </si>
  <si>
    <t>foHkkx ds LVksj ls QuhpZj vkfn tSls dksbZ oLrq fdjk;s ij ugh yh gS A</t>
  </si>
  <si>
    <t xml:space="preserve">eaS ;g vkSj /kks"k.kk djrk gwWa fd ;fn bl rkjh[k ds ckn fdlh ljdkjh vkokl lqfo/kk dk esjs </t>
  </si>
  <si>
    <t xml:space="preserve">}kjk vf/kHkksx fd;k x;k rks mlds lEcU/k es fdjk;s dh olwyh ds fy, vkidks lwfpr dj nwWaxk A </t>
  </si>
  <si>
    <t>jktleUn ftyk&amp;jktleUn ¼jktLFkku½</t>
  </si>
  <si>
    <t>jktleUn ftyk&amp;jktleUn ¼ jktLFkku ½</t>
  </si>
  <si>
    <t>jktleUn ftyk&amp;jktleUn</t>
  </si>
  <si>
    <t>30.11.2023</t>
  </si>
  <si>
    <t>11.01.2023</t>
  </si>
  <si>
    <t>KANKROLI</t>
  </si>
  <si>
    <t>jkmekfo@fiijMk@2022&amp;23@</t>
  </si>
  <si>
    <t>jkmekfo@fiijMk@2023&amp;24@</t>
  </si>
  <si>
    <t>01.12.2023</t>
  </si>
  <si>
    <t>15 fnu</t>
  </si>
  <si>
    <t>lefiZr vodk'k dk udn Hkqxrku izkIr djus gsrq</t>
  </si>
  <si>
    <t xml:space="preserve">jktLFkku lsok fu;eksa ds vUrxZr vodk'k ds fy;s vkosnu i= dk izi= </t>
  </si>
  <si>
    <t>dqy fnu %&amp;</t>
  </si>
  <si>
    <t xml:space="preserve">izekf.kr fd;k tkrk gS fd jkt-lsok fu;e       ds v/khu fnukad -------------------------- ls </t>
  </si>
  <si>
    <t>dz-l-</t>
  </si>
  <si>
    <t xml:space="preserve">uke vf/kdkjh@deZpkjh </t>
  </si>
  <si>
    <t xml:space="preserve">in dk uke </t>
  </si>
  <si>
    <t>udnhdj.k gsrq Lohd`r fnukas dh la[;k</t>
  </si>
  <si>
    <t xml:space="preserve">ekg dk uke </t>
  </si>
  <si>
    <t>fo'ks"k fooj.k</t>
  </si>
  <si>
    <r>
      <t xml:space="preserve">                    jkT; ljdkj ds foRr foHkkx ds vkns'k dzekad%&amp; </t>
    </r>
    <r>
      <rPr>
        <sz val="14"/>
        <color theme="1"/>
        <rFont val="Times New Roman"/>
        <family val="1"/>
      </rPr>
      <t xml:space="preserve">No. F. 15(1)FD/ Rules/ 2017  Dated : 30th October, 2017 &amp; Revised Order No. F. 15(1)FD (Rules)/2017 dated : 09.12.2017 </t>
    </r>
    <r>
      <rPr>
        <sz val="14"/>
        <color theme="1"/>
        <rFont val="DevLys 010"/>
      </rPr>
      <t xml:space="preserve"> ds vuqlkj LFkkuh; fo/kky;@dk;kZy; ds v/khu dk;Zjr fuEukfadr vf/kdkfj;ksa@ deZpkfj;ksa dks muds vkosnu fd;s tkuss ij ekg</t>
    </r>
  </si>
  <si>
    <t>lefiZr vodk'k ekg tqykbZ 2023</t>
  </si>
  <si>
    <t xml:space="preserve">gsrq </t>
  </si>
  <si>
    <t xml:space="preserve">fuEukuqlkj mikftZr vodk'k ds udn Hkqxrku fd;s tkus dh Lohdfr iznku dh </t>
  </si>
  <si>
    <t xml:space="preserve">tkrh gSA bl Lohd`fr dk bUnkzt lEcfU/kr vf/kdkjh@deZpkjh dh ewy lsok iqfLrdk </t>
  </si>
  <si>
    <t>esa dj fn;k x;k gSA</t>
  </si>
  <si>
    <r>
      <t xml:space="preserve">4-O;fDrxr iaftdk </t>
    </r>
    <r>
      <rPr>
        <sz val="16"/>
        <rFont val="DevLys 020"/>
      </rPr>
      <t/>
    </r>
  </si>
  <si>
    <t>SURRENDER PL FORM</t>
  </si>
  <si>
    <t>SURRENDER PL SENCTION ORDER</t>
  </si>
  <si>
    <t>lefiZr mikftZr vodk'k vkosnu i=</t>
  </si>
  <si>
    <t xml:space="preserve">lefiZr mikftZr vodk'k Lohd`fr vkns'k </t>
  </si>
  <si>
    <t xml:space="preserve"> ------------------- rd                             </t>
  </si>
  <si>
    <t>Jh Hkxorh yky luk&lt;;</t>
  </si>
  <si>
    <t xml:space="preserve">thou izek.k i= </t>
  </si>
  <si>
    <t xml:space="preserve">                    izekf.kr fd;k tkrk gS eSaus isa'kuj</t>
  </si>
  <si>
    <t xml:space="preserve">tks isa'ku Hkqxrku vkns'k la[;k </t>
  </si>
  <si>
    <t>¼ isa'kuj dk uke ½</t>
  </si>
  <si>
    <t>dk /kkjd gS ,oa ftldk [kkrk la[;k</t>
  </si>
  <si>
    <t>¼ vafre pkj vad ½ gS ,oa og vkt dh rkjh[k esa thfor gS A</t>
  </si>
  <si>
    <t xml:space="preserve">gLrk{kj isa'kuj </t>
  </si>
  <si>
    <t xml:space="preserve">izkf/kd`r vf/kdkjh dk in ¼eqgj½ </t>
  </si>
  <si>
    <t xml:space="preserve">JIVIN PRAMAN PRAPTRA FOR BANK </t>
  </si>
  <si>
    <r>
      <t xml:space="preserve">vki bl ,Dlsy izksxzke esa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dks lko/kkuhiwoZd HkjsA tgka ij fnukad Hkjuh gS ogka ij </t>
    </r>
    <r>
      <rPr>
        <sz val="16"/>
        <rFont val="Times New Roman"/>
        <family val="1"/>
      </rPr>
      <t xml:space="preserve">DD/MM/YYYY </t>
    </r>
    <r>
      <rPr>
        <sz val="16"/>
        <rFont val="DevLys 010"/>
      </rPr>
      <t xml:space="preserve">QksjesV esa gh Hkjs ,oa fnukad esa ¼ &amp; ½ ,oa ¼ Û ½ dk ç;ksx ugh djsa vU;Fkk dsydqys'ku lgh ugha gksxhA </t>
    </r>
    <r>
      <rPr>
        <sz val="16"/>
        <rFont val="Times New Roman"/>
        <family val="1"/>
      </rPr>
      <t xml:space="preserve">MASTER </t>
    </r>
    <r>
      <rPr>
        <sz val="16"/>
        <rFont val="Kruti Dev 010"/>
      </rPr>
      <t xml:space="preserve">dh jaxhu 'khVksa esa lQsn dyj esa Hkjdj lso djuk gSA 'khV psd fyLV ds vykok lHkh 'khVsa vkWVkstujsV gSA ogka ij vkidks dqN ugha djuk gSA flQZ </t>
    </r>
    <r>
      <rPr>
        <sz val="16"/>
        <rFont val="Times New Roman"/>
        <family val="1"/>
      </rPr>
      <t>A4</t>
    </r>
    <r>
      <rPr>
        <sz val="16"/>
        <rFont val="Kruti Dev 010"/>
      </rPr>
      <t xml:space="preserve"> lkbZt esa fizUV fudkyuk gSA vki pkgs rks 'khV uEcj 7 ls ysdj 32 rd dze ls vkxs &amp; ihNs fizUV dj ysosa ftlls dkxt dh cpr Hkh gksxh o isa'ku dqyd dh eksVkbZ Hkh de gks tk;sxhA bldh ih-Mh-,Q-QkbZy cuk dj Hkh fizUV ¼ dqy 'khVsa 92 gS mlesa ls ist uEcj 19 ls 51 rd isa'ku dqyd gSa ½ ys ldrs gSA </t>
    </r>
  </si>
  <si>
    <t>WIFE</t>
  </si>
  <si>
    <t>31.03.2023</t>
  </si>
  <si>
    <t>iRuh</t>
  </si>
  <si>
    <t>jkmekfo@dkadjksyh@laLFkkiu@2022&amp;23@</t>
  </si>
  <si>
    <t>eq-Cykd-f'k-v-@jktleUn@2023@</t>
  </si>
  <si>
    <t xml:space="preserve">,lhih osru olwyh cdk;k :i;s 495345a gS </t>
  </si>
  <si>
    <t>,lhih osru olwyh cdk;k :i;s 495345a gS ] tks xzsP;wVh esa ls dkV dj ctV en 2202&amp;01&amp;197&amp;02&amp;02 esa tek djuh gS</t>
  </si>
  <si>
    <t>jkmekfo@dkadjksyh@Qk&amp;102@2022&amp;2023@</t>
  </si>
  <si>
    <t xml:space="preserve"> LAST PAYMENT CERTIFICATE FORM31</t>
  </si>
  <si>
    <t>NO DUES FOR LONG TERM ADVANCES</t>
  </si>
  <si>
    <t>IF OCCUPED GOVT.ACCOMONDATION27</t>
  </si>
  <si>
    <t>5' 3''</t>
  </si>
  <si>
    <t xml:space="preserve">1- ckabZ vka[k ds mij fry dk fu'kku </t>
  </si>
  <si>
    <t>14.07.2023</t>
  </si>
  <si>
    <t xml:space="preserve">vLlh gtkj nkS lkS ek= </t>
  </si>
  <si>
    <t>jkmekfo@/kkVh@laLFkkiu@2023&amp;24@</t>
  </si>
  <si>
    <t>Øekad@jkmekfo@/kkVh@2023&amp;24@               fnukad 31-08-2023</t>
  </si>
  <si>
    <t>fnukad %&amp; 14-07-2023</t>
  </si>
  <si>
    <t>v{kjs :i;s vLlh gtkj nkS lkS ek= Fkk A</t>
  </si>
  <si>
    <t>jkmekfo@/kkVh@2023&amp;24@</t>
  </si>
  <si>
    <t>31.08.2023</t>
  </si>
  <si>
    <t>APP20230297742</t>
  </si>
  <si>
    <t>20.07.2023</t>
  </si>
  <si>
    <t>iq=</t>
  </si>
  <si>
    <t>iq=h</t>
  </si>
  <si>
    <t>SON</t>
  </si>
  <si>
    <t>DAUGHTER</t>
  </si>
  <si>
    <t>tuvk/kkj uEcj</t>
  </si>
  <si>
    <t>ekrk dk uke</t>
  </si>
  <si>
    <r>
      <t xml:space="preserve">C.P.O. </t>
    </r>
    <r>
      <rPr>
        <b/>
        <sz val="11"/>
        <color rgb="FFFF0000"/>
        <rFont val="DevLys 010"/>
      </rPr>
      <t>uEcj ¼tkjh gksus ij fy[ks½</t>
    </r>
  </si>
  <si>
    <r>
      <rPr>
        <b/>
        <sz val="10"/>
        <color rgb="FFFF0000"/>
        <rFont val="Times New Roman"/>
        <family val="1"/>
      </rPr>
      <t xml:space="preserve">RGHS </t>
    </r>
    <r>
      <rPr>
        <b/>
        <sz val="10"/>
        <color rgb="FFFF0000"/>
        <rFont val="Kruti Dev 010"/>
      </rPr>
      <t>dkMZ uEcj</t>
    </r>
  </si>
  <si>
    <t>esa fnukd  24-08-2003 ls 31-08-2023 rd inLFkkfir jgs] budk Jheku~ la;qDr funs'kd¼Ldwy f'k{kk½ mn;iqj laHkkx ] mn;iqj ds vkns'k dzekad@la;qDr funs'kd¼Ldwy f'k{kk½@mn;@laLFkk&amp;c@Qk-1071@2022@719 jktdkt jsQjsUl uEcj 3075050 fnukad 24-01-2023 ds }kjk lsokfuo`fr gks tkus ds dkj.k bUgsa fnukad 31-08-2023 dks e/;kUg i'pkr~ dk;ZeqDr fd;k x;k A bu ij vkt fnukad 31-08-2023 dk fo|ky;@dk;kZy; dk dksbZ pktZ cdk;k ugha gSA</t>
  </si>
  <si>
    <t>fnukad %&amp; 15-08-2023</t>
  </si>
  <si>
    <t xml:space="preserve">                  Jheku~ la;qDr funs'kd¼Ldwy f'k{kk½ mn;iqj laHkkx ] mn;iqj ds vkns'k dzekad@la;qDr funs'kd ¼Ldwy f'k{kk½@mn;@laLFkk&amp;c @Qk-1071@2022@719 jktdkt jsQjsUl uEcj 3075050 fnukad 24-01-2023 </t>
  </si>
  <si>
    <t>forh; o"kZ          2023 &amp; 2024</t>
  </si>
  <si>
    <t>01.10.2023</t>
  </si>
  <si>
    <t>01.04.2023</t>
  </si>
  <si>
    <t>01.05.2023</t>
  </si>
  <si>
    <t>01.06.2023</t>
  </si>
  <si>
    <t>01.07.2023</t>
  </si>
  <si>
    <t>01.08.2023</t>
  </si>
  <si>
    <t>01.09.2023</t>
  </si>
  <si>
    <t>01.11.2023</t>
  </si>
  <si>
    <t>01.02.2024</t>
  </si>
  <si>
    <t>01.01.2024</t>
  </si>
  <si>
    <t>01.03.2024</t>
  </si>
  <si>
    <t>tkod dzekad@jkmekfo@dkadjksyh@Qk&amp;8@ys[kk@2023&amp;24@</t>
  </si>
  <si>
    <t xml:space="preserve">Jh </t>
  </si>
  <si>
    <t>RJRA1</t>
  </si>
  <si>
    <t xml:space="preserve">ofj"B </t>
  </si>
  <si>
    <t>421 ] 'khryk ekrk efUnj ds ikl ]eksgYyk ]</t>
  </si>
  <si>
    <t xml:space="preserve"> ]jktleUn ¼jktLFkku½ fiudksM 313327</t>
  </si>
  <si>
    <t xml:space="preserve"> @GMAIL.COM</t>
  </si>
  <si>
    <t xml:space="preserve">Jherh  </t>
  </si>
  <si>
    <t>iz/kkukpk;Z jktdh; mPp ek/;fed fo|ky;  ftyk &amp; jktleUn</t>
  </si>
  <si>
    <t xml:space="preserve"> ftyk &amp; jktleUn</t>
  </si>
  <si>
    <t>,l-ch-vkbZ-]  ftyk &amp; jktleUn</t>
  </si>
  <si>
    <t>A</t>
  </si>
  <si>
    <t>B</t>
  </si>
  <si>
    <t xml:space="preserve"> TEACHER </t>
  </si>
  <si>
    <t>GOVT.UPP.PRI.SCHOOL TEHSIL AND  DIST - RAJSAMAND PIN 3133</t>
  </si>
  <si>
    <t>ADB,  DISTRICT -  RAJSAMAND</t>
  </si>
  <si>
    <t>SBIN0031</t>
  </si>
  <si>
    <t>AINP</t>
  </si>
  <si>
    <t>DEVI</t>
  </si>
  <si>
    <t xml:space="preserve">Jherh </t>
  </si>
  <si>
    <t>421,SHITALA MATA MANDIR KE PASS, MOHALLA,    , RAJSAMAND (RAJASTHAN) PIN-3133</t>
  </si>
  <si>
    <t>egxkbZ HkŸkk 42 izfr'kr</t>
  </si>
  <si>
    <t>egxkbZ HkŸkk 46 izfr'kr</t>
  </si>
  <si>
    <t>Øekad%&amp;jkmekfo@vksMk@jsyexjk@laLFkkiu@2023&amp;2024@15         fnaukd %&amp; 03-11-2023</t>
  </si>
  <si>
    <t>iz'kklfud vf/kdkjh</t>
  </si>
  <si>
    <t xml:space="preserve">dks lsokfuo`r frfFk rd buds [kkrs esa 'ks"k mikftZr vodk'k </t>
  </si>
  <si>
    <r>
      <t xml:space="preserve">                     jkT; ljdkj ds vkns'k Øekad </t>
    </r>
    <r>
      <rPr>
        <sz val="14"/>
        <rFont val="Times New Roman"/>
        <family val="1"/>
      </rPr>
      <t>F.15(88)FD/RULES/2017</t>
    </r>
    <r>
      <rPr>
        <sz val="14"/>
        <rFont val="DevLys 010"/>
      </rPr>
      <t xml:space="preserve"> t;iwj fnukad 27-02-2022 ,oa la;qDr funs'kd Ldqy f'k{kk mn;iqj lEHkkx mn;iqj ds vkns'k dzekad lafu@Ldqy f'k{kk@mn;@ys[kk&amp;fLFkjh@,lhih@ 2022@3747 fnaukd 06&amp;03&amp;2022 ds }kjk Jh ekaxh yky ukbZ ofj"V lgk;d dh 27 o"khZ; ,lhih la'kksf/kr Lohd`r fd;s tkus ls ,oa jkT;kns'k dzekad</t>
    </r>
    <r>
      <rPr>
        <sz val="14"/>
        <rFont val="Times New Roman"/>
        <family val="1"/>
      </rPr>
      <t xml:space="preserve"> F.15(1)FD/Rules/2017</t>
    </r>
    <r>
      <rPr>
        <sz val="14"/>
        <rFont val="DevLys 010"/>
      </rPr>
      <t xml:space="preserve"> t;iqj fnukad 30-10-2017 ,oa fnaukd 9-12-2017 dh ikyuk esa lgk;d ys[kkf/kdkjh }kjk jktLFkku flfoy lfoZlst ¼la'kksf/kr osru½ fu;e 2017 esa osru fLFkjhdj.k la'kksf/kr vuqeksfnr fd;s tkus ls osru fu/kkZj.k dj osru Hkqxrku dh Lohd`r iznku fd;s tkus ls lsokfuo`r frfFk rd buds [kkrs esa 'ks"k mikftZr vodk'k 300 fnol dk jktLFkku lsokfu;e 91ch ds vUrxZr ewy osru 45300 :i;s rFkk egxkbZ HkŸkk 34 izfr'kr izfr ekg dh nj ls osru ,oa egxkbZ HkŸkk ds vUrj ds Hkqxrku djus dh Lohd`fr iznku dh tkrh gSA</t>
    </r>
  </si>
  <si>
    <t>XXXXXXX</t>
  </si>
  <si>
    <t>XXXXXXX77</t>
  </si>
  <si>
    <t>jkmekfo@sdk@2023&amp;2024@2 &amp; 3</t>
  </si>
  <si>
    <t>JIVIN PRAMAN PRAPTRA FOR BLANK</t>
  </si>
  <si>
    <t>thou izek.k i= fjDr izi=</t>
  </si>
  <si>
    <t>16.03.2024</t>
  </si>
  <si>
    <t>jktdh; mPp ek/;fed izkFkfed fo|ky; &amp;  ftyk &amp; jktleUn</t>
  </si>
  <si>
    <t xml:space="preserve">     .03.2024</t>
  </si>
  <si>
    <t xml:space="preserve"> laLFkkiu vf/kdkjh</t>
  </si>
  <si>
    <t>ftyk f'k{kk vf/kdkjh] ¼eq[;ky;½ ek/;fed ] jktleUn ¼ jktLFkku ½</t>
  </si>
  <si>
    <r>
      <t>;g ¼ fnukad 01-01-2004 ls iqoZ ,oa ckn esa fu;qDr dkfeZdksa ds fy, ½ lsokfuo`fr ij isa'ku dqyd ,oa lsokfuo`r deZpkjh ,oa dk;kZy;k?;{k }kjk dj.kh; leLr dk;Z dk lks</t>
    </r>
    <r>
      <rPr>
        <sz val="16"/>
        <rFont val="DevLys 010"/>
      </rPr>
      <t xml:space="preserve">¶Vos;j dk viMsV otZu fnukad </t>
    </r>
    <r>
      <rPr>
        <b/>
        <sz val="16"/>
        <color rgb="FFC00000"/>
        <rFont val="DevLys 010"/>
      </rPr>
      <t xml:space="preserve"> 07 vDVqEcj 2025 eaxyokj</t>
    </r>
    <r>
      <rPr>
        <sz val="16"/>
        <rFont val="DevLys 010"/>
      </rPr>
      <t xml:space="preserve"> dks esjs xq:th Jheku~ nqxkZ 'kadj th esukfj;k] lsokfuo`r iz'kklfud vf/kdkjh] mn;iqj ds vk'khZokn ,oa ekxZn'kZu ls rS;kj fd;k x;k gSA eq&gt;s e`r jkT; deZpkjh vkfJr vuqdEikRed fu;qfDr fnyokus okys vknj.kh; Jheku~ toku flag th HkkVh] laLFkkiu vf/kdkjh] dk;kZy; ftyk f'k{kk vf/kdkjh ] ¼eq[;ky;½ izkjafHkd] jktleUn dk midkj ftUnxh Hkj ugha Hkwy ldrk gwWWaWa </t>
    </r>
    <r>
      <rPr>
        <sz val="16"/>
        <rFont val="Kruti Dev 010"/>
      </rPr>
      <t xml:space="preserve">,oa ftUgkssus bls cukus esa izR;{k ;k vizR;{k :i ls lg;ksx fn;k gS mudk Hkh eSa vkHkkjh gwWaA </t>
    </r>
    <r>
      <rPr>
        <sz val="16"/>
        <color rgb="FFFF0000"/>
        <rFont val="Kruti Dev 010"/>
      </rPr>
      <t xml:space="preserve">bl viMsV otZu esa </t>
    </r>
    <r>
      <rPr>
        <b/>
        <sz val="16"/>
        <color rgb="FF7030A0"/>
        <rFont val="Kruti Dev 010"/>
      </rPr>
      <t>is esustj bUQks ,Mfeu isuy</t>
    </r>
    <r>
      <rPr>
        <sz val="16"/>
        <color rgb="FFFF0000"/>
        <rFont val="Kruti Dev 010"/>
      </rPr>
      <t xml:space="preserve">] </t>
    </r>
    <r>
      <rPr>
        <b/>
        <sz val="16"/>
        <color rgb="FF00B050"/>
        <rFont val="Kruti Dev 010"/>
      </rPr>
      <t>Jh izos'k dqekj 'kekZ] ys[kkf/kdkjh] vk;qDr mifuoslu foHkkx ] chdkusj]</t>
    </r>
    <r>
      <rPr>
        <sz val="16"/>
        <color rgb="FFFF0000"/>
        <rFont val="Kruti Dev 010"/>
      </rPr>
      <t xml:space="preserve">  </t>
    </r>
    <r>
      <rPr>
        <b/>
        <sz val="16"/>
        <color rgb="FF7030A0"/>
        <rFont val="Kruti Dev 010"/>
      </rPr>
      <t>Jh fnus'k dqekj oS".ko ] lgk;d iz'kklfud vf/kdkjh ] lh-ch-bZ-vks-dk;kZy; &amp; vjkbZ ftyk &amp; vtesj fuoklh &amp; fd'kux&lt;+ ftyk &amp; vtesj</t>
    </r>
    <r>
      <rPr>
        <sz val="16"/>
        <color rgb="FFFF0000"/>
        <rFont val="Kruti Dev 010"/>
      </rPr>
      <t xml:space="preserve"> </t>
    </r>
    <r>
      <rPr>
        <sz val="16"/>
        <color rgb="FFFF0000"/>
        <rFont val="DevLys 010"/>
      </rPr>
      <t xml:space="preserve">,oa </t>
    </r>
    <r>
      <rPr>
        <b/>
        <sz val="16"/>
        <color rgb="FF0070C0"/>
        <rFont val="DevLys 010"/>
      </rPr>
      <t>Jh y{ehdkUr 'kekZ] iz'kklfud vf/kdkjh] jktdh; mPp ek/;fed fo?kky; &amp; pkSFk dk cjokM+k ftyk &amp; lokbZ ek/kksiqj</t>
    </r>
    <r>
      <rPr>
        <sz val="16"/>
        <color rgb="FFFF0000"/>
        <rFont val="DevLys 010"/>
      </rPr>
      <t xml:space="preserve"> dk fo'ks"k lg;ksx feyk gSa] blfy, budk Hkh eSa vkHkkjh gwW</t>
    </r>
    <r>
      <rPr>
        <sz val="16"/>
        <color rgb="FFFF0000"/>
        <rFont val="Kruti Dev 010"/>
      </rPr>
      <t>W</t>
    </r>
    <r>
      <rPr>
        <sz val="16"/>
        <color rgb="FFFF0000"/>
        <rFont val="DevLys 010"/>
      </rPr>
      <t>A</t>
    </r>
  </si>
  <si>
    <t>egxkbZ HkŸkk 58 izfr'kr</t>
  </si>
  <si>
    <t>egxkbZ HkŸkk 61 izfr'kr</t>
  </si>
  <si>
    <t>01.01.2026</t>
  </si>
  <si>
    <t>Øekad%&amp;jkmekfo@vksMk@jsyexjk@laLFkkiu@2023&amp;2024@15         fnaukd %&amp; 03-11-2025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</si>
</sst>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mmm\-yy;@"/>
    <numFmt numFmtId="165" formatCode="dd\-mm\-yyyy"/>
    <numFmt numFmtId="166" formatCode="[$-14009]dd\-mm\-yyyy;@"/>
    <numFmt numFmtId="167" formatCode="_(&quot;Rs &quot;* #,##0_);_(&quot;Rs &quot;* \(#,##0\);_(&quot;Rs &quot;* &quot;-&quot;_);_(@_)"/>
  </numFmts>
  <fonts count="285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4"/>
      <name val="Kruti Dev 010"/>
    </font>
    <font>
      <sz val="18"/>
      <name val="Kruti Dev 010"/>
    </font>
    <font>
      <sz val="12"/>
      <name val="Arial"/>
      <family val="2"/>
    </font>
    <font>
      <sz val="12"/>
      <name val="Kruti Dev 010"/>
    </font>
    <font>
      <sz val="8"/>
      <name val="Arial"/>
      <family val="2"/>
    </font>
    <font>
      <sz val="16"/>
      <name val="Kruti Dev 010"/>
    </font>
    <font>
      <sz val="11"/>
      <name val="Kruti Dev 010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Kruti Dev 010"/>
    </font>
    <font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4"/>
      <name val="Kruti Dev 010"/>
    </font>
    <font>
      <sz val="12"/>
      <name val="DevLys 010"/>
    </font>
    <font>
      <sz val="10"/>
      <name val="DevLys 010"/>
    </font>
    <font>
      <b/>
      <sz val="16"/>
      <name val="Kruti Dev 010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Kruti Dev 010"/>
    </font>
    <font>
      <b/>
      <sz val="11"/>
      <name val="Kruti Dev 010"/>
    </font>
    <font>
      <b/>
      <sz val="22"/>
      <name val="Kruti Dev 010"/>
    </font>
    <font>
      <b/>
      <sz val="18"/>
      <name val="Kruti Dev 010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sz val="14"/>
      <name val="DevLys 010"/>
    </font>
    <font>
      <sz val="12"/>
      <name val="Times New Roman"/>
      <family val="1"/>
    </font>
    <font>
      <b/>
      <sz val="8"/>
      <name val="Arial"/>
      <family val="2"/>
    </font>
    <font>
      <b/>
      <sz val="9"/>
      <name val="Times New Roman"/>
      <family val="1"/>
    </font>
    <font>
      <b/>
      <sz val="16"/>
      <name val="Times New Roman"/>
      <family val="1"/>
    </font>
    <font>
      <sz val="11"/>
      <name val="DevLys 010"/>
    </font>
    <font>
      <b/>
      <sz val="11"/>
      <name val="Times New Roman"/>
      <family val="1"/>
    </font>
    <font>
      <b/>
      <sz val="20"/>
      <name val="Kruti Dev 010"/>
    </font>
    <font>
      <b/>
      <sz val="18"/>
      <name val="DevLys 010"/>
    </font>
    <font>
      <b/>
      <sz val="14"/>
      <name val="DevLys 010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20"/>
      <name val="Kruti Dev 010"/>
    </font>
    <font>
      <sz val="20"/>
      <name val="Times New Roman"/>
      <family val="1"/>
    </font>
    <font>
      <sz val="16"/>
      <name val="DevLys 010"/>
    </font>
    <font>
      <b/>
      <sz val="20"/>
      <name val="DevLys 010"/>
    </font>
    <font>
      <b/>
      <u/>
      <sz val="14"/>
      <name val="Kruti Dev 010"/>
    </font>
    <font>
      <sz val="12"/>
      <color rgb="FFFF0000"/>
      <name val="Times New Roman"/>
      <family val="1"/>
    </font>
    <font>
      <sz val="18"/>
      <name val="DevLys 010"/>
    </font>
    <font>
      <sz val="16"/>
      <name val="Times New Roman"/>
      <family val="1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16"/>
      <color rgb="FF00B0F0"/>
      <name val="DevLys 010"/>
    </font>
    <font>
      <b/>
      <sz val="10"/>
      <color rgb="FF00B0F0"/>
      <name val="Arial"/>
      <family val="2"/>
    </font>
    <font>
      <sz val="12"/>
      <color rgb="FF00B0F0"/>
      <name val="Arial"/>
      <family val="2"/>
    </font>
    <font>
      <sz val="20"/>
      <name val="DevLys 010"/>
    </font>
    <font>
      <sz val="17"/>
      <name val="DevLys 010"/>
    </font>
    <font>
      <sz val="14"/>
      <color theme="1"/>
      <name val="DevLys 010"/>
    </font>
    <font>
      <sz val="16"/>
      <color theme="1"/>
      <name val="DevLys 010"/>
    </font>
    <font>
      <b/>
      <sz val="14"/>
      <color theme="1"/>
      <name val="DevLys 010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rgb="FF000000"/>
      <name val="Kruti Dev 010"/>
    </font>
    <font>
      <b/>
      <sz val="18"/>
      <color rgb="FF000000"/>
      <name val="DevLys 010"/>
    </font>
    <font>
      <b/>
      <sz val="16"/>
      <color rgb="FF000000"/>
      <name val="DevLys 010"/>
    </font>
    <font>
      <sz val="15"/>
      <name val="DevLys 010"/>
    </font>
    <font>
      <sz val="22"/>
      <name val="DevLys 010"/>
    </font>
    <font>
      <sz val="16"/>
      <color rgb="FFFF0000"/>
      <name val="Kruti Dev 010"/>
    </font>
    <font>
      <b/>
      <sz val="12"/>
      <name val="DevLys 010"/>
    </font>
    <font>
      <sz val="14"/>
      <color theme="1"/>
      <name val="Times New Roman"/>
      <family val="1"/>
    </font>
    <font>
      <sz val="16"/>
      <name val="DevLys 020"/>
    </font>
    <font>
      <b/>
      <sz val="9"/>
      <name val="Arial"/>
      <family val="2"/>
    </font>
    <font>
      <b/>
      <sz val="20"/>
      <color rgb="FF000000"/>
      <name val="DevLys 010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Kruti Dev 010"/>
    </font>
    <font>
      <b/>
      <sz val="10"/>
      <name val="Kruti Dev 010"/>
    </font>
    <font>
      <b/>
      <sz val="14"/>
      <color theme="1"/>
      <name val="Kruti Dev 010"/>
    </font>
    <font>
      <b/>
      <sz val="12"/>
      <name val="Kruti Dev 011"/>
    </font>
    <font>
      <b/>
      <sz val="14"/>
      <color rgb="FF000000"/>
      <name val="Kruti Dev 010"/>
    </font>
    <font>
      <b/>
      <sz val="14"/>
      <color rgb="FF000000"/>
      <name val="DevLys 010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sz val="11"/>
      <color rgb="FF0000FF"/>
      <name val="Times New Roman"/>
      <family val="1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1"/>
      <name val="Times New Roman"/>
      <family val="1"/>
    </font>
    <font>
      <b/>
      <sz val="11"/>
      <name val="DevLys 010"/>
    </font>
    <font>
      <b/>
      <sz val="9"/>
      <name val="DevLys 010"/>
    </font>
    <font>
      <sz val="9"/>
      <name val="DevLys 010"/>
    </font>
    <font>
      <sz val="16"/>
      <color rgb="FF00B050"/>
      <name val="Kruti Dev 010"/>
    </font>
    <font>
      <sz val="16"/>
      <color rgb="FFFF0000"/>
      <name val="Times New Roman"/>
      <family val="1"/>
    </font>
    <font>
      <sz val="16"/>
      <color theme="0"/>
      <name val="Kruti Dev 010"/>
    </font>
    <font>
      <sz val="16"/>
      <color rgb="FFFF0000"/>
      <name val="DevLys 010"/>
    </font>
    <font>
      <sz val="11"/>
      <color rgb="FFFF0000"/>
      <name val="Arial"/>
      <family val="2"/>
    </font>
    <font>
      <sz val="11"/>
      <color rgb="FFFF0000"/>
      <name val="Kruti Dev 010"/>
    </font>
    <font>
      <sz val="10"/>
      <color rgb="FFFF0000"/>
      <name val="Arial"/>
      <family val="2"/>
    </font>
    <font>
      <sz val="9"/>
      <name val="Kruti Dev 010"/>
    </font>
    <font>
      <sz val="8"/>
      <name val="Kruti Dev 010"/>
    </font>
    <font>
      <b/>
      <sz val="8"/>
      <name val="Kruti Dev 010"/>
    </font>
    <font>
      <b/>
      <sz val="9"/>
      <name val="Kruti Dev 010"/>
    </font>
    <font>
      <b/>
      <sz val="22"/>
      <name val="DevLys 010"/>
    </font>
    <font>
      <b/>
      <sz val="28"/>
      <name val="DevLys 010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8"/>
      <name val="DevLys 010"/>
    </font>
    <font>
      <b/>
      <sz val="8"/>
      <color theme="1"/>
      <name val="DevLys 010"/>
    </font>
    <font>
      <b/>
      <i/>
      <sz val="9"/>
      <color theme="1"/>
      <name val="Calibri"/>
      <family val="2"/>
      <scheme val="minor"/>
    </font>
    <font>
      <b/>
      <sz val="9"/>
      <color theme="1"/>
      <name val="DevLys 010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u/>
      <sz val="9"/>
      <color theme="1"/>
      <name val="DevLys 010"/>
    </font>
    <font>
      <sz val="9"/>
      <color theme="1"/>
      <name val="Times New Roman"/>
      <family val="1"/>
    </font>
    <font>
      <sz val="9"/>
      <color theme="1"/>
      <name val="DevLys 010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7"/>
      <name val="Times New Roman"/>
      <family val="1"/>
    </font>
    <font>
      <sz val="12"/>
      <name val="Calibri"/>
      <family val="2"/>
      <scheme val="minor"/>
    </font>
    <font>
      <sz val="11"/>
      <color rgb="FF002060"/>
      <name val="Kruti Dev 010"/>
    </font>
    <font>
      <sz val="11"/>
      <color rgb="FFFFFF00"/>
      <name val="Kruti Dev 010"/>
    </font>
    <font>
      <sz val="9"/>
      <color rgb="FFFFFF00"/>
      <name val="Kruti Dev 010"/>
    </font>
    <font>
      <sz val="14"/>
      <color rgb="FFFFFF00"/>
      <name val="Kruti Dev 010"/>
    </font>
    <font>
      <sz val="8"/>
      <name val="Times New Roman"/>
      <family val="1"/>
    </font>
    <font>
      <sz val="11"/>
      <color theme="1"/>
      <name val="DevLys 010"/>
    </font>
    <font>
      <sz val="11"/>
      <color rgb="FFFFFFFF"/>
      <name val="DevLys 010"/>
    </font>
    <font>
      <shadow/>
      <sz val="11"/>
      <color rgb="FFFFFFFF"/>
      <name val="DevLys 010"/>
    </font>
    <font>
      <b/>
      <sz val="10"/>
      <name val="DevLys 010"/>
    </font>
    <font>
      <b/>
      <sz val="10"/>
      <color theme="1"/>
      <name val="DevLys 010"/>
    </font>
    <font>
      <b/>
      <sz val="9"/>
      <color rgb="FFFF0000"/>
      <name val="Times New Roman"/>
      <family val="1"/>
    </font>
    <font>
      <b/>
      <sz val="9"/>
      <color rgb="FFFF0000"/>
      <name val="DevLys 010"/>
    </font>
    <font>
      <b/>
      <sz val="8"/>
      <name val="Times New Roman"/>
      <family val="1"/>
    </font>
    <font>
      <b/>
      <sz val="14"/>
      <color rgb="FFFF0000"/>
      <name val="DevLys 010"/>
    </font>
    <font>
      <b/>
      <sz val="16"/>
      <color rgb="FFFF0000"/>
      <name val="Kruti Dev 010"/>
    </font>
    <font>
      <b/>
      <sz val="11"/>
      <color rgb="FFFF0000"/>
      <name val="Kruti Dev 010"/>
    </font>
    <font>
      <sz val="7"/>
      <name val="Arial"/>
      <family val="2"/>
    </font>
    <font>
      <sz val="11"/>
      <color theme="1"/>
      <name val="Kruti Dev 010"/>
    </font>
    <font>
      <sz val="18"/>
      <name val="Times New Roman"/>
      <family val="1"/>
    </font>
    <font>
      <sz val="9"/>
      <name val="Times New Roman"/>
      <family val="1"/>
    </font>
    <font>
      <b/>
      <sz val="16"/>
      <color theme="1"/>
      <name val="DevLys 010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Times New Roman"/>
      <family val="1"/>
    </font>
    <font>
      <b/>
      <sz val="11"/>
      <color rgb="FFFF0000"/>
      <name val="DevLys 010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Times New Roman"/>
      <family val="1"/>
    </font>
    <font>
      <b/>
      <sz val="12"/>
      <color indexed="36"/>
      <name val="Times New Roman"/>
      <family val="1"/>
    </font>
    <font>
      <b/>
      <sz val="14"/>
      <color indexed="36"/>
      <name val="Times New Roman"/>
      <family val="1"/>
    </font>
    <font>
      <sz val="12"/>
      <name val="Calibri"/>
      <family val="2"/>
    </font>
    <font>
      <sz val="12"/>
      <name val="Tahoma"/>
      <family val="2"/>
    </font>
    <font>
      <sz val="10"/>
      <color rgb="FFFF0000"/>
      <name val="Times New Roman"/>
      <family val="1"/>
    </font>
    <font>
      <b/>
      <sz val="18"/>
      <color rgb="FF00B050"/>
      <name val="DevLys 010"/>
    </font>
    <font>
      <sz val="18"/>
      <color rgb="FFFF0000"/>
      <name val="Times New Roman"/>
      <family val="1"/>
    </font>
    <font>
      <b/>
      <sz val="12"/>
      <color rgb="FF7030A0"/>
      <name val="Times New Roman"/>
      <family val="1"/>
    </font>
    <font>
      <sz val="12"/>
      <name val="Courier New"/>
      <family val="3"/>
    </font>
    <font>
      <b/>
      <sz val="11"/>
      <color theme="1"/>
      <name val="Arial"/>
      <family val="2"/>
    </font>
    <font>
      <b/>
      <sz val="16"/>
      <color rgb="FF7030A0"/>
      <name val="Kruti Dev 010"/>
    </font>
    <font>
      <b/>
      <sz val="16"/>
      <color rgb="FF00B050"/>
      <name val="Kruti Dev 010"/>
    </font>
    <font>
      <b/>
      <sz val="16"/>
      <color rgb="FF0070C0"/>
      <name val="DevLys 010"/>
    </font>
    <font>
      <b/>
      <sz val="16"/>
      <color rgb="FFC00000"/>
      <name val="DevLys 010"/>
    </font>
    <font>
      <sz val="28"/>
      <color theme="1"/>
      <name val="DevLys 010"/>
    </font>
    <font>
      <b/>
      <sz val="14"/>
      <color rgb="FFFF0000"/>
      <name val="Times New Roman"/>
      <family val="1"/>
    </font>
    <font>
      <b/>
      <u/>
      <sz val="24"/>
      <color theme="1"/>
      <name val="DevLys 010"/>
    </font>
    <font>
      <sz val="12"/>
      <color theme="1"/>
      <name val="DevLys 010"/>
    </font>
    <font>
      <b/>
      <sz val="12"/>
      <color theme="1"/>
      <name val="DevLys 010"/>
    </font>
    <font>
      <b/>
      <sz val="10"/>
      <color rgb="FFFF0000"/>
      <name val="DevLys 010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name val="DevLys 010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DevLys 010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DevLys 010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rgb="FF0070C0"/>
      <name val="Times New Roman"/>
      <family val="1"/>
    </font>
    <font>
      <b/>
      <sz val="20"/>
      <color rgb="FFFF0000"/>
      <name val="Kruti Dev 010"/>
    </font>
    <font>
      <b/>
      <sz val="16"/>
      <color rgb="FFC00000"/>
      <name val="Times New Roman"/>
      <family val="1"/>
    </font>
    <font>
      <b/>
      <sz val="16"/>
      <color rgb="FFC00000"/>
      <name val="Kruti Dev 010"/>
    </font>
    <font>
      <b/>
      <sz val="16"/>
      <color rgb="FF00B050"/>
      <name val="DevLys 010"/>
    </font>
    <font>
      <b/>
      <sz val="14"/>
      <color rgb="FFC00000"/>
      <name val="DevLys 010"/>
    </font>
    <font>
      <b/>
      <sz val="8"/>
      <color rgb="FFFF0000"/>
      <name val="Kruti Dev 010"/>
    </font>
    <font>
      <b/>
      <sz val="7"/>
      <color rgb="FFFF0000"/>
      <name val="Arial"/>
      <family val="2"/>
    </font>
    <font>
      <b/>
      <u/>
      <sz val="16"/>
      <color theme="1"/>
      <name val="DevLys 010"/>
    </font>
    <font>
      <b/>
      <u/>
      <sz val="48"/>
      <color theme="1"/>
      <name val="DevLys 010"/>
    </font>
    <font>
      <sz val="16"/>
      <color theme="1"/>
      <name val="Times New Roman"/>
      <family val="1"/>
    </font>
    <font>
      <b/>
      <sz val="18"/>
      <color rgb="FFFF0000"/>
      <name val="Kruti Dev 010"/>
    </font>
    <font>
      <b/>
      <sz val="36"/>
      <color rgb="FFFF0000"/>
      <name val="Kruti Dev 010"/>
    </font>
    <font>
      <b/>
      <sz val="12"/>
      <color rgb="FF00B050"/>
      <name val="Kruti Dev 010"/>
    </font>
    <font>
      <b/>
      <sz val="12"/>
      <color rgb="FF00B0F0"/>
      <name val="Kruti Dev 010"/>
    </font>
    <font>
      <b/>
      <sz val="12"/>
      <name val="Courier New"/>
      <family val="3"/>
    </font>
    <font>
      <b/>
      <sz val="10"/>
      <name val="Sylfaen"/>
      <family val="1"/>
    </font>
    <font>
      <b/>
      <sz val="10"/>
      <name val="Tahoma"/>
      <family val="2"/>
    </font>
    <font>
      <b/>
      <sz val="12"/>
      <name val="Calibri"/>
      <family val="2"/>
    </font>
    <font>
      <b/>
      <sz val="14"/>
      <name val="Tahoma"/>
      <family val="2"/>
    </font>
    <font>
      <sz val="8"/>
      <color theme="1"/>
      <name val="Arial"/>
      <family val="2"/>
    </font>
    <font>
      <b/>
      <sz val="11"/>
      <color theme="1"/>
      <name val="Kruti Dev 010"/>
    </font>
    <font>
      <b/>
      <sz val="16"/>
      <color theme="1"/>
      <name val="Kruti Dev 010"/>
    </font>
    <font>
      <b/>
      <sz val="12"/>
      <color theme="1"/>
      <name val="Times New Roman"/>
      <family val="1"/>
    </font>
    <font>
      <b/>
      <sz val="10"/>
      <color theme="1"/>
      <name val="Kruti Dev 010"/>
    </font>
    <font>
      <sz val="12"/>
      <color theme="1"/>
      <name val="Kruti Dev 010"/>
    </font>
    <font>
      <b/>
      <sz val="12"/>
      <color theme="1"/>
      <name val="Kruti Dev 010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DevLys 010"/>
    </font>
    <font>
      <b/>
      <sz val="8"/>
      <color theme="1"/>
      <name val="Times New Roman"/>
      <family val="1"/>
    </font>
    <font>
      <b/>
      <sz val="8"/>
      <color theme="1"/>
      <name val="Kruti Dev 010"/>
    </font>
    <font>
      <b/>
      <sz val="11"/>
      <color theme="1"/>
      <name val="DevLys 010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DevLys 010"/>
    </font>
    <font>
      <b/>
      <sz val="8"/>
      <name val="DevLys 010"/>
    </font>
    <font>
      <b/>
      <sz val="10"/>
      <color rgb="FFFF0000"/>
      <name val="Kruti Dev 010"/>
    </font>
    <font>
      <b/>
      <sz val="7"/>
      <color rgb="FFFF0000"/>
      <name val="Kruti Dev 010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1"/>
      <name val="Arial"/>
      <family val="2"/>
    </font>
    <font>
      <sz val="14"/>
      <color rgb="FFFFFF00"/>
      <name val="Times New Roman"/>
      <family val="1"/>
    </font>
    <font>
      <b/>
      <sz val="12"/>
      <color rgb="FFFF0000"/>
      <name val="Times New Roman"/>
      <family val="1"/>
    </font>
    <font>
      <sz val="16"/>
      <color rgb="FFFFFF00"/>
      <name val="Calibri"/>
      <family val="2"/>
    </font>
    <font>
      <b/>
      <sz val="14"/>
      <name val="Calibri"/>
      <family val="2"/>
      <scheme val="minor"/>
    </font>
    <font>
      <b/>
      <sz val="7"/>
      <name val="Kruti Dev 010"/>
    </font>
    <font>
      <b/>
      <sz val="7"/>
      <name val="Arial"/>
      <family val="2"/>
    </font>
    <font>
      <sz val="20"/>
      <color rgb="FFFF0000"/>
      <name val="Kruti Dev 010"/>
    </font>
    <font>
      <b/>
      <sz val="31"/>
      <color rgb="FFFF0000"/>
      <name val="DevLys 010"/>
    </font>
    <font>
      <b/>
      <sz val="24"/>
      <name val="DevLys 010"/>
    </font>
    <font>
      <sz val="12"/>
      <color rgb="FFFFFF00"/>
      <name val="Kruti Dev 010"/>
    </font>
    <font>
      <b/>
      <sz val="20"/>
      <color rgb="FF00B050"/>
      <name val="DevLys 010"/>
    </font>
    <font>
      <b/>
      <sz val="18"/>
      <color rgb="FF7030A0"/>
      <name val="Kruti Dev 010"/>
    </font>
    <font>
      <b/>
      <sz val="24"/>
      <color rgb="FFFF0000"/>
      <name val="Kruti Dev 010"/>
    </font>
    <font>
      <sz val="8"/>
      <color theme="1"/>
      <name val="DevLys 010"/>
    </font>
    <font>
      <b/>
      <sz val="20"/>
      <color theme="1"/>
      <name val="DevLys 010"/>
    </font>
    <font>
      <sz val="13"/>
      <name val="Kruti Dev 010"/>
    </font>
    <font>
      <b/>
      <sz val="13"/>
      <name val="Calibri"/>
      <family val="2"/>
    </font>
    <font>
      <b/>
      <sz val="11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00000"/>
      <name val="Arial"/>
      <family val="2"/>
    </font>
    <font>
      <b/>
      <sz val="16"/>
      <color rgb="FFFF0000"/>
      <name val="Arial"/>
      <family val="2"/>
    </font>
    <font>
      <u/>
      <sz val="10"/>
      <color theme="10"/>
      <name val="Arial"/>
    </font>
    <font>
      <b/>
      <sz val="12"/>
      <color rgb="FFFF0000"/>
      <name val="Kruti Dev 010"/>
    </font>
    <font>
      <sz val="20"/>
      <color theme="1"/>
      <name val="DevLys 010"/>
    </font>
    <font>
      <b/>
      <sz val="16"/>
      <name val="Calibri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4"/>
      <color theme="1"/>
      <name val="DevLys 010"/>
    </font>
    <font>
      <b/>
      <u/>
      <sz val="14"/>
      <color theme="1"/>
      <name val="DevLys 010"/>
    </font>
    <font>
      <sz val="11"/>
      <color theme="1"/>
      <name val="Times New Roman"/>
      <family val="1"/>
    </font>
    <font>
      <sz val="16"/>
      <color rgb="FFC00000"/>
      <name val="Kruti Dev 010"/>
    </font>
    <font>
      <b/>
      <sz val="16"/>
      <color rgb="FF0070C0"/>
      <name val="Kruti Dev 010"/>
    </font>
    <font>
      <b/>
      <sz val="16"/>
      <color rgb="FF0070C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FF0000"/>
      <name val="Times New Roman"/>
      <family val="1"/>
    </font>
    <font>
      <b/>
      <sz val="16"/>
      <color rgb="FF00B050"/>
      <name val="Times New Roman"/>
      <family val="1"/>
    </font>
    <font>
      <sz val="14"/>
      <color rgb="FFFF0000"/>
      <name val="Times New Roman"/>
      <family val="1"/>
    </font>
    <font>
      <b/>
      <sz val="26"/>
      <name val="Kruti Dev 010"/>
    </font>
    <font>
      <b/>
      <u/>
      <sz val="24"/>
      <name val="DevLys 010"/>
    </font>
    <font>
      <b/>
      <sz val="7"/>
      <color theme="1"/>
      <name val="Arial"/>
      <family val="2"/>
    </font>
    <font>
      <b/>
      <sz val="9"/>
      <color theme="1"/>
      <name val="Kruti Dev 010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/>
      <diagonal/>
    </border>
    <border>
      <left style="thin">
        <color rgb="FF000000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00"/>
      </bottom>
      <diagonal/>
    </border>
    <border>
      <left style="thin">
        <color rgb="FF0000FF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FF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FF"/>
      </bottom>
      <diagonal/>
    </border>
    <border>
      <left/>
      <right/>
      <top style="thin">
        <color rgb="FF000000"/>
      </top>
      <bottom style="thin">
        <color rgb="FF0000FF"/>
      </bottom>
      <diagonal/>
    </border>
    <border>
      <left/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 style="thin">
        <color rgb="FF0000FF"/>
      </left>
      <right/>
      <top style="thin">
        <color rgb="FF000000"/>
      </top>
      <bottom style="thin">
        <color rgb="FF0000FF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63" fillId="0" borderId="0" applyNumberFormat="0" applyFill="0" applyBorder="0" applyAlignment="0" applyProtection="0"/>
  </cellStyleXfs>
  <cellXfs count="280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0" xfId="0" applyFont="1"/>
    <xf numFmtId="0" fontId="3" fillId="0" borderId="0" xfId="0" applyFont="1"/>
    <xf numFmtId="0" fontId="3" fillId="0" borderId="0" xfId="0" applyFont="1" applyAlignment="1"/>
    <xf numFmtId="0" fontId="13" fillId="0" borderId="0" xfId="0" applyFont="1"/>
    <xf numFmtId="14" fontId="11" fillId="0" borderId="0" xfId="0" applyNumberFormat="1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3" fillId="0" borderId="0" xfId="0" applyNumberFormat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4" fontId="11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NumberFormat="1" applyFont="1" applyFill="1"/>
    <xf numFmtId="0" fontId="6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0" fillId="0" borderId="0" xfId="0" applyFill="1"/>
    <xf numFmtId="0" fontId="6" fillId="0" borderId="0" xfId="0" applyFont="1" applyFill="1" applyAlignment="1"/>
    <xf numFmtId="14" fontId="5" fillId="0" borderId="0" xfId="0" applyNumberFormat="1" applyFont="1" applyFill="1"/>
    <xf numFmtId="0" fontId="10" fillId="0" borderId="0" xfId="0" applyFont="1" applyFill="1"/>
    <xf numFmtId="14" fontId="9" fillId="0" borderId="0" xfId="0" applyNumberFormat="1" applyFont="1" applyFill="1"/>
    <xf numFmtId="0" fontId="13" fillId="0" borderId="0" xfId="0" applyFont="1" applyFill="1"/>
    <xf numFmtId="0" fontId="3" fillId="0" borderId="0" xfId="0" applyFont="1" applyFill="1" applyAlignment="1"/>
    <xf numFmtId="0" fontId="3" fillId="0" borderId="0" xfId="0" applyFont="1" applyFill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vertical="top"/>
    </xf>
    <xf numFmtId="0" fontId="6" fillId="0" borderId="0" xfId="0" applyFont="1" applyFill="1" applyBorder="1"/>
    <xf numFmtId="14" fontId="17" fillId="0" borderId="0" xfId="0" applyNumberFormat="1" applyFont="1" applyFill="1"/>
    <xf numFmtId="0" fontId="16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horizontal="justify"/>
    </xf>
    <xf numFmtId="14" fontId="11" fillId="0" borderId="0" xfId="0" applyNumberFormat="1" applyFont="1" applyFill="1" applyBorder="1" applyAlignment="1"/>
    <xf numFmtId="14" fontId="6" fillId="0" borderId="0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18" fillId="0" borderId="0" xfId="0" applyFont="1" applyFill="1"/>
    <xf numFmtId="0" fontId="6" fillId="0" borderId="0" xfId="0" applyFont="1" applyFill="1" applyAlignment="1">
      <alignment horizontal="center"/>
    </xf>
    <xf numFmtId="0" fontId="11" fillId="0" borderId="0" xfId="0" applyFont="1"/>
    <xf numFmtId="14" fontId="0" fillId="0" borderId="0" xfId="0" applyNumberFormat="1"/>
    <xf numFmtId="164" fontId="0" fillId="0" borderId="0" xfId="0" applyNumberFormat="1"/>
    <xf numFmtId="14" fontId="11" fillId="0" borderId="0" xfId="0" applyNumberFormat="1" applyFont="1"/>
    <xf numFmtId="0" fontId="12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left"/>
    </xf>
    <xf numFmtId="0" fontId="10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14" fontId="24" fillId="0" borderId="0" xfId="0" applyNumberFormat="1" applyFont="1" applyFill="1"/>
    <xf numFmtId="0" fontId="25" fillId="0" borderId="0" xfId="0" applyFont="1" applyFill="1"/>
    <xf numFmtId="14" fontId="26" fillId="0" borderId="0" xfId="0" applyNumberFormat="1" applyFont="1" applyFill="1"/>
    <xf numFmtId="0" fontId="22" fillId="0" borderId="0" xfId="0" applyFont="1" applyFill="1"/>
    <xf numFmtId="14" fontId="22" fillId="0" borderId="0" xfId="0" applyNumberFormat="1" applyFont="1" applyFill="1" applyAlignment="1">
      <alignment horizontal="left"/>
    </xf>
    <xf numFmtId="0" fontId="25" fillId="0" borderId="1" xfId="0" applyFont="1" applyFill="1" applyBorder="1"/>
    <xf numFmtId="0" fontId="28" fillId="0" borderId="0" xfId="0" applyFont="1" applyFill="1" applyBorder="1"/>
    <xf numFmtId="14" fontId="29" fillId="0" borderId="0" xfId="0" applyNumberFormat="1" applyFont="1" applyFill="1" applyBorder="1" applyAlignment="1">
      <alignment horizontal="left"/>
    </xf>
    <xf numFmtId="14" fontId="28" fillId="0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5" fillId="0" borderId="0" xfId="0" applyFont="1" applyFill="1" applyAlignment="1">
      <alignment horizontal="center"/>
    </xf>
    <xf numFmtId="0" fontId="25" fillId="0" borderId="0" xfId="0" applyFont="1" applyFill="1" applyAlignment="1"/>
    <xf numFmtId="14" fontId="32" fillId="0" borderId="0" xfId="0" applyNumberFormat="1" applyFont="1" applyFill="1" applyAlignment="1">
      <alignment horizontal="left"/>
    </xf>
    <xf numFmtId="14" fontId="33" fillId="0" borderId="0" xfId="0" applyNumberFormat="1" applyFont="1" applyFill="1" applyAlignment="1">
      <alignment horizontal="left"/>
    </xf>
    <xf numFmtId="0" fontId="29" fillId="0" borderId="0" xfId="0" applyFont="1" applyFill="1"/>
    <xf numFmtId="0" fontId="21" fillId="0" borderId="0" xfId="0" applyFont="1" applyFill="1"/>
    <xf numFmtId="0" fontId="25" fillId="0" borderId="0" xfId="0" applyFont="1"/>
    <xf numFmtId="0" fontId="18" fillId="0" borderId="0" xfId="0" applyFont="1"/>
    <xf numFmtId="0" fontId="21" fillId="0" borderId="0" xfId="0" applyFont="1"/>
    <xf numFmtId="14" fontId="29" fillId="0" borderId="0" xfId="0" applyNumberFormat="1" applyFont="1" applyAlignment="1">
      <alignment horizontal="left"/>
    </xf>
    <xf numFmtId="0" fontId="25" fillId="0" borderId="0" xfId="0" applyFont="1" applyAlignment="1"/>
    <xf numFmtId="14" fontId="23" fillId="0" borderId="0" xfId="0" applyNumberFormat="1" applyFont="1" applyAlignment="1">
      <alignment horizontal="left"/>
    </xf>
    <xf numFmtId="0" fontId="19" fillId="0" borderId="0" xfId="0" applyFont="1"/>
    <xf numFmtId="14" fontId="18" fillId="0" borderId="0" xfId="0" applyNumberFormat="1" applyFont="1"/>
    <xf numFmtId="14" fontId="39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5" xfId="0" applyFont="1" applyBorder="1" applyAlignment="1">
      <alignment horizontal="center" vertical="top"/>
    </xf>
    <xf numFmtId="0" fontId="18" fillId="0" borderId="0" xfId="0" applyFont="1" applyFill="1" applyAlignment="1"/>
    <xf numFmtId="0" fontId="12" fillId="0" borderId="0" xfId="0" applyFont="1" applyFill="1"/>
    <xf numFmtId="14" fontId="3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5" fillId="0" borderId="0" xfId="0" applyFont="1" applyFill="1"/>
    <xf numFmtId="0" fontId="18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21" fillId="0" borderId="0" xfId="0" applyFont="1" applyFill="1" applyAlignment="1">
      <alignment horizontal="left" vertical="top"/>
    </xf>
    <xf numFmtId="14" fontId="33" fillId="0" borderId="0" xfId="0" applyNumberFormat="1" applyFont="1" applyAlignment="1">
      <alignment horizontal="left"/>
    </xf>
    <xf numFmtId="0" fontId="39" fillId="0" borderId="0" xfId="0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0" fillId="0" borderId="0" xfId="0" applyFont="1" applyFill="1"/>
    <xf numFmtId="14" fontId="39" fillId="0" borderId="0" xfId="0" applyNumberFormat="1" applyFont="1" applyFill="1" applyAlignment="1">
      <alignment horizontal="center"/>
    </xf>
    <xf numFmtId="0" fontId="47" fillId="0" borderId="0" xfId="0" applyNumberFormat="1" applyFont="1" applyFill="1" applyAlignment="1">
      <alignment horizontal="center"/>
    </xf>
    <xf numFmtId="0" fontId="21" fillId="0" borderId="1" xfId="0" applyFont="1" applyFill="1" applyBorder="1"/>
    <xf numFmtId="0" fontId="3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39" fillId="0" borderId="1" xfId="0" applyFont="1" applyFill="1" applyBorder="1"/>
    <xf numFmtId="14" fontId="38" fillId="0" borderId="0" xfId="0" applyNumberFormat="1" applyFont="1" applyAlignment="1">
      <alignment horizontal="left"/>
    </xf>
    <xf numFmtId="0" fontId="22" fillId="0" borderId="0" xfId="0" applyFont="1"/>
    <xf numFmtId="0" fontId="51" fillId="0" borderId="0" xfId="0" applyFont="1"/>
    <xf numFmtId="0" fontId="21" fillId="0" borderId="0" xfId="0" applyFont="1" applyAlignment="1"/>
    <xf numFmtId="0" fontId="26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9" fillId="0" borderId="0" xfId="0" quotePrefix="1" applyFont="1" applyFill="1"/>
    <xf numFmtId="0" fontId="9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26" fillId="0" borderId="0" xfId="0" applyFont="1"/>
    <xf numFmtId="0" fontId="9" fillId="0" borderId="0" xfId="0" applyNumberFormat="1" applyFont="1" applyFill="1"/>
    <xf numFmtId="14" fontId="10" fillId="0" borderId="0" xfId="0" applyNumberFormat="1" applyFont="1" applyFill="1"/>
    <xf numFmtId="14" fontId="24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14" fontId="41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14" fontId="32" fillId="0" borderId="0" xfId="0" applyNumberFormat="1" applyFont="1" applyFill="1" applyAlignment="1">
      <alignment horizontal="center"/>
    </xf>
    <xf numFmtId="14" fontId="18" fillId="0" borderId="0" xfId="0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24" fillId="0" borderId="0" xfId="0" applyFont="1"/>
    <xf numFmtId="0" fontId="7" fillId="0" borderId="10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57" fillId="0" borderId="0" xfId="0" applyFont="1" applyFill="1"/>
    <xf numFmtId="0" fontId="58" fillId="0" borderId="0" xfId="0" applyFont="1"/>
    <xf numFmtId="0" fontId="58" fillId="0" borderId="0" xfId="0" applyFont="1" applyFill="1"/>
    <xf numFmtId="0" fontId="59" fillId="0" borderId="0" xfId="0" applyFont="1"/>
    <xf numFmtId="0" fontId="60" fillId="0" borderId="0" xfId="0" applyFont="1"/>
    <xf numFmtId="14" fontId="0" fillId="0" borderId="0" xfId="0" applyNumberFormat="1" applyFill="1"/>
    <xf numFmtId="14" fontId="51" fillId="0" borderId="0" xfId="0" applyNumberFormat="1" applyFont="1"/>
    <xf numFmtId="14" fontId="22" fillId="0" borderId="0" xfId="0" applyNumberFormat="1" applyFont="1"/>
    <xf numFmtId="14" fontId="33" fillId="0" borderId="0" xfId="0" applyNumberFormat="1" applyFont="1" applyFill="1" applyAlignment="1">
      <alignment horizontal="left"/>
    </xf>
    <xf numFmtId="0" fontId="39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4" fontId="36" fillId="0" borderId="0" xfId="0" applyNumberFormat="1" applyFont="1" applyFill="1"/>
    <xf numFmtId="0" fontId="25" fillId="0" borderId="0" xfId="0" applyFont="1" applyFill="1" applyAlignment="1">
      <alignment vertical="top"/>
    </xf>
    <xf numFmtId="0" fontId="25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14" fontId="6" fillId="0" borderId="0" xfId="0" applyNumberFormat="1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8" fillId="0" borderId="0" xfId="0" applyFont="1"/>
    <xf numFmtId="0" fontId="8" fillId="0" borderId="0" xfId="0" applyFont="1" applyFill="1"/>
    <xf numFmtId="0" fontId="51" fillId="0" borderId="0" xfId="0" applyFont="1" applyAlignment="1">
      <alignment vertical="center"/>
    </xf>
    <xf numFmtId="14" fontId="18" fillId="0" borderId="15" xfId="0" applyNumberFormat="1" applyFont="1" applyFill="1" applyBorder="1" applyAlignment="1">
      <alignment vertical="top"/>
    </xf>
    <xf numFmtId="14" fontId="18" fillId="0" borderId="5" xfId="0" applyNumberFormat="1" applyFont="1" applyFill="1" applyBorder="1" applyAlignment="1">
      <alignment vertical="top"/>
    </xf>
    <xf numFmtId="14" fontId="33" fillId="0" borderId="15" xfId="0" applyNumberFormat="1" applyFont="1" applyFill="1" applyBorder="1" applyAlignment="1">
      <alignment vertical="top"/>
    </xf>
    <xf numFmtId="14" fontId="33" fillId="0" borderId="5" xfId="0" applyNumberFormat="1" applyFont="1" applyFill="1" applyBorder="1" applyAlignment="1">
      <alignment vertical="top"/>
    </xf>
    <xf numFmtId="9" fontId="39" fillId="0" borderId="15" xfId="0" applyNumberFormat="1" applyFont="1" applyFill="1" applyBorder="1" applyAlignment="1">
      <alignment vertical="top"/>
    </xf>
    <xf numFmtId="9" fontId="39" fillId="0" borderId="5" xfId="0" applyNumberFormat="1" applyFont="1" applyFill="1" applyBorder="1" applyAlignment="1">
      <alignment vertical="top"/>
    </xf>
    <xf numFmtId="0" fontId="18" fillId="0" borderId="15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/>
    </xf>
    <xf numFmtId="14" fontId="18" fillId="0" borderId="1" xfId="0" applyNumberFormat="1" applyFont="1" applyFill="1" applyBorder="1" applyAlignment="1">
      <alignment vertical="top"/>
    </xf>
    <xf numFmtId="14" fontId="33" fillId="0" borderId="1" xfId="0" applyNumberFormat="1" applyFont="1" applyFill="1" applyBorder="1" applyAlignment="1">
      <alignment vertical="top"/>
    </xf>
    <xf numFmtId="0" fontId="0" fillId="0" borderId="0" xfId="0"/>
    <xf numFmtId="0" fontId="14" fillId="0" borderId="0" xfId="0" applyFont="1"/>
    <xf numFmtId="0" fontId="51" fillId="0" borderId="0" xfId="0" applyFont="1" applyAlignment="1">
      <alignment vertical="top"/>
    </xf>
    <xf numFmtId="0" fontId="28" fillId="0" borderId="0" xfId="0" applyFont="1" applyFill="1" applyBorder="1" applyAlignment="1">
      <alignment horizontal="left" wrapText="1"/>
    </xf>
    <xf numFmtId="0" fontId="35" fillId="0" borderId="0" xfId="0" applyFont="1" applyAlignment="1"/>
    <xf numFmtId="0" fontId="46" fillId="0" borderId="1" xfId="0" applyFont="1" applyBorder="1" applyAlignment="1">
      <alignment horizontal="left" vertical="center"/>
    </xf>
    <xf numFmtId="14" fontId="46" fillId="0" borderId="1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78" fillId="0" borderId="1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33" fillId="0" borderId="0" xfId="0" applyNumberFormat="1" applyFont="1" applyFill="1" applyAlignment="1">
      <alignment horizontal="left"/>
    </xf>
    <xf numFmtId="14" fontId="33" fillId="0" borderId="0" xfId="0" applyNumberFormat="1" applyFont="1" applyFill="1" applyAlignme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/>
    <xf numFmtId="0" fontId="25" fillId="0" borderId="0" xfId="0" applyFont="1" applyFill="1" applyBorder="1" applyAlignment="1"/>
    <xf numFmtId="14" fontId="24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18" fillId="0" borderId="0" xfId="0" applyNumberFormat="1" applyFont="1" applyAlignment="1">
      <alignment horizontal="left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83" fillId="0" borderId="0" xfId="0" applyFont="1" applyAlignment="1">
      <alignment horizontal="left"/>
    </xf>
    <xf numFmtId="0" fontId="44" fillId="0" borderId="0" xfId="0" applyFont="1"/>
    <xf numFmtId="0" fontId="10" fillId="0" borderId="16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88" fillId="0" borderId="26" xfId="0" applyFont="1" applyFill="1" applyBorder="1" applyAlignment="1">
      <alignment horizontal="left" vertical="top" wrapText="1"/>
    </xf>
    <xf numFmtId="0" fontId="88" fillId="0" borderId="17" xfId="0" applyFont="1" applyFill="1" applyBorder="1" applyAlignment="1">
      <alignment horizontal="right" vertical="top" wrapText="1"/>
    </xf>
    <xf numFmtId="0" fontId="88" fillId="0" borderId="17" xfId="0" applyFont="1" applyFill="1" applyBorder="1" applyAlignment="1">
      <alignment horizontal="center" vertical="top" wrapText="1"/>
    </xf>
    <xf numFmtId="0" fontId="88" fillId="0" borderId="29" xfId="0" applyFont="1" applyFill="1" applyBorder="1" applyAlignment="1">
      <alignment horizontal="left" vertical="top" wrapText="1"/>
    </xf>
    <xf numFmtId="0" fontId="88" fillId="0" borderId="34" xfId="0" applyFont="1" applyFill="1" applyBorder="1" applyAlignment="1">
      <alignment horizontal="left" vertical="top" wrapText="1"/>
    </xf>
    <xf numFmtId="1" fontId="90" fillId="0" borderId="34" xfId="0" applyNumberFormat="1" applyFont="1" applyFill="1" applyBorder="1" applyAlignment="1">
      <alignment horizontal="center" vertical="top" shrinkToFit="1"/>
    </xf>
    <xf numFmtId="1" fontId="90" fillId="0" borderId="34" xfId="0" applyNumberFormat="1" applyFont="1" applyFill="1" applyBorder="1" applyAlignment="1">
      <alignment horizontal="right" vertical="top" shrinkToFit="1"/>
    </xf>
    <xf numFmtId="1" fontId="90" fillId="0" borderId="34" xfId="0" applyNumberFormat="1" applyFont="1" applyFill="1" applyBorder="1" applyAlignment="1">
      <alignment horizontal="left" vertical="top" indent="1" shrinkToFit="1"/>
    </xf>
    <xf numFmtId="1" fontId="90" fillId="0" borderId="35" xfId="0" applyNumberFormat="1" applyFont="1" applyFill="1" applyBorder="1" applyAlignment="1">
      <alignment horizontal="right" vertical="top" shrinkToFit="1"/>
    </xf>
    <xf numFmtId="0" fontId="88" fillId="0" borderId="34" xfId="0" applyFont="1" applyFill="1" applyBorder="1" applyAlignment="1">
      <alignment horizontal="center" vertical="top" wrapText="1"/>
    </xf>
    <xf numFmtId="1" fontId="90" fillId="0" borderId="34" xfId="0" applyNumberFormat="1" applyFont="1" applyFill="1" applyBorder="1" applyAlignment="1">
      <alignment horizontal="left" vertical="top" shrinkToFit="1"/>
    </xf>
    <xf numFmtId="1" fontId="90" fillId="0" borderId="34" xfId="0" applyNumberFormat="1" applyFont="1" applyFill="1" applyBorder="1" applyAlignment="1">
      <alignment horizontal="right" vertical="top" indent="1" shrinkToFit="1"/>
    </xf>
    <xf numFmtId="0" fontId="88" fillId="0" borderId="34" xfId="0" applyFont="1" applyFill="1" applyBorder="1" applyAlignment="1">
      <alignment horizontal="right" vertical="top" wrapText="1"/>
    </xf>
    <xf numFmtId="1" fontId="90" fillId="0" borderId="35" xfId="0" applyNumberFormat="1" applyFont="1" applyFill="1" applyBorder="1" applyAlignment="1">
      <alignment horizontal="left" vertical="top" indent="1" shrinkToFit="1"/>
    </xf>
    <xf numFmtId="0" fontId="88" fillId="0" borderId="35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left" wrapText="1"/>
    </xf>
    <xf numFmtId="0" fontId="10" fillId="0" borderId="35" xfId="0" applyFont="1" applyFill="1" applyBorder="1" applyAlignment="1">
      <alignment horizontal="left" wrapText="1"/>
    </xf>
    <xf numFmtId="1" fontId="90" fillId="0" borderId="38" xfId="0" applyNumberFormat="1" applyFont="1" applyFill="1" applyBorder="1" applyAlignment="1">
      <alignment horizontal="center" vertical="top" shrinkToFit="1"/>
    </xf>
    <xf numFmtId="1" fontId="90" fillId="0" borderId="42" xfId="0" applyNumberFormat="1" applyFont="1" applyFill="1" applyBorder="1" applyAlignment="1">
      <alignment horizontal="right" vertical="top" shrinkToFit="1"/>
    </xf>
    <xf numFmtId="1" fontId="90" fillId="0" borderId="43" xfId="0" applyNumberFormat="1" applyFont="1" applyFill="1" applyBorder="1" applyAlignment="1">
      <alignment horizontal="right" vertical="top" shrinkToFit="1"/>
    </xf>
    <xf numFmtId="1" fontId="90" fillId="0" borderId="35" xfId="0" applyNumberFormat="1" applyFont="1" applyFill="1" applyBorder="1" applyAlignment="1">
      <alignment horizontal="center" vertical="top" shrinkToFit="1"/>
    </xf>
    <xf numFmtId="10" fontId="90" fillId="0" borderId="34" xfId="0" applyNumberFormat="1" applyFont="1" applyFill="1" applyBorder="1" applyAlignment="1">
      <alignment horizontal="center" vertical="top" shrinkToFit="1"/>
    </xf>
    <xf numFmtId="0" fontId="88" fillId="0" borderId="42" xfId="0" applyFont="1" applyFill="1" applyBorder="1" applyAlignment="1">
      <alignment horizontal="right" vertical="top" wrapText="1"/>
    </xf>
    <xf numFmtId="0" fontId="88" fillId="0" borderId="51" xfId="0" applyFont="1" applyFill="1" applyBorder="1" applyAlignment="1">
      <alignment horizontal="right" vertical="top" wrapText="1"/>
    </xf>
    <xf numFmtId="1" fontId="90" fillId="0" borderId="43" xfId="0" applyNumberFormat="1" applyFont="1" applyFill="1" applyBorder="1" applyAlignment="1">
      <alignment horizontal="center" vertical="top" shrinkToFit="1"/>
    </xf>
    <xf numFmtId="9" fontId="90" fillId="0" borderId="34" xfId="0" applyNumberFormat="1" applyFont="1" applyFill="1" applyBorder="1" applyAlignment="1">
      <alignment horizontal="center" vertical="top" shrinkToFit="1"/>
    </xf>
    <xf numFmtId="0" fontId="88" fillId="0" borderId="38" xfId="0" applyFont="1" applyFill="1" applyBorder="1" applyAlignment="1">
      <alignment horizontal="right" vertical="top" wrapText="1"/>
    </xf>
    <xf numFmtId="0" fontId="10" fillId="0" borderId="34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1" fontId="90" fillId="0" borderId="42" xfId="0" applyNumberFormat="1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1" fontId="95" fillId="0" borderId="34" xfId="0" applyNumberFormat="1" applyFont="1" applyFill="1" applyBorder="1" applyAlignment="1">
      <alignment horizontal="left" vertical="top" indent="1" shrinkToFit="1"/>
    </xf>
    <xf numFmtId="1" fontId="95" fillId="0" borderId="34" xfId="0" applyNumberFormat="1" applyFont="1" applyFill="1" applyBorder="1" applyAlignment="1">
      <alignment horizontal="right" vertical="top" shrinkToFit="1"/>
    </xf>
    <xf numFmtId="1" fontId="95" fillId="0" borderId="35" xfId="0" applyNumberFormat="1" applyFont="1" applyFill="1" applyBorder="1" applyAlignment="1">
      <alignment horizontal="right" vertical="top" shrinkToFit="1"/>
    </xf>
    <xf numFmtId="1" fontId="95" fillId="0" borderId="42" xfId="0" applyNumberFormat="1" applyFont="1" applyFill="1" applyBorder="1" applyAlignment="1">
      <alignment horizontal="right" vertical="top" shrinkToFit="1"/>
    </xf>
    <xf numFmtId="1" fontId="95" fillId="0" borderId="43" xfId="0" applyNumberFormat="1" applyFont="1" applyFill="1" applyBorder="1" applyAlignment="1">
      <alignment horizontal="right" vertical="top" shrinkToFit="1"/>
    </xf>
    <xf numFmtId="1" fontId="95" fillId="0" borderId="35" xfId="0" applyNumberFormat="1" applyFont="1" applyFill="1" applyBorder="1" applyAlignment="1">
      <alignment horizontal="left" vertical="top" indent="1" shrinkToFit="1"/>
    </xf>
    <xf numFmtId="1" fontId="95" fillId="0" borderId="43" xfId="0" applyNumberFormat="1" applyFont="1" applyFill="1" applyBorder="1" applyAlignment="1">
      <alignment horizontal="left" vertical="top" indent="1" shrinkToFit="1"/>
    </xf>
    <xf numFmtId="0" fontId="36" fillId="2" borderId="0" xfId="0" applyFont="1" applyFill="1" applyAlignment="1">
      <alignment vertical="top"/>
    </xf>
    <xf numFmtId="0" fontId="102" fillId="0" borderId="0" xfId="0" applyFont="1"/>
    <xf numFmtId="0" fontId="51" fillId="2" borderId="0" xfId="0" applyFont="1" applyFill="1" applyAlignment="1">
      <alignment vertical="top"/>
    </xf>
    <xf numFmtId="0" fontId="51" fillId="2" borderId="0" xfId="0" applyFont="1" applyFill="1" applyAlignment="1">
      <alignment horizontal="left" vertical="top"/>
    </xf>
    <xf numFmtId="0" fontId="65" fillId="2" borderId="0" xfId="0" applyFont="1" applyFill="1" applyAlignment="1">
      <alignment horizontal="left" vertical="top" wrapText="1"/>
    </xf>
    <xf numFmtId="14" fontId="10" fillId="0" borderId="0" xfId="0" applyNumberFormat="1" applyFont="1"/>
    <xf numFmtId="0" fontId="10" fillId="0" borderId="1" xfId="0" applyFont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right" vertical="top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14" fontId="109" fillId="0" borderId="0" xfId="0" applyNumberFormat="1" applyFont="1" applyFill="1" applyAlignment="1">
      <alignment vertical="top" wrapText="1"/>
    </xf>
    <xf numFmtId="0" fontId="35" fillId="0" borderId="0" xfId="0" applyFont="1" applyAlignment="1">
      <alignment vertical="top"/>
    </xf>
    <xf numFmtId="14" fontId="110" fillId="0" borderId="0" xfId="0" applyNumberFormat="1" applyFont="1" applyFill="1" applyAlignment="1">
      <alignment vertical="top" wrapText="1"/>
    </xf>
    <xf numFmtId="0" fontId="46" fillId="0" borderId="0" xfId="0" applyFont="1" applyBorder="1" applyAlignment="1">
      <alignment horizontal="center"/>
    </xf>
    <xf numFmtId="0" fontId="41" fillId="0" borderId="0" xfId="0" applyFont="1" applyBorder="1" applyAlignment="1">
      <alignment vertical="center"/>
    </xf>
    <xf numFmtId="0" fontId="24" fillId="0" borderId="0" xfId="0" applyFont="1" applyBorder="1"/>
    <xf numFmtId="0" fontId="30" fillId="0" borderId="0" xfId="0" applyFont="1" applyBorder="1" applyAlignment="1">
      <alignment horizontal="center" vertical="center"/>
    </xf>
    <xf numFmtId="0" fontId="22" fillId="0" borderId="0" xfId="0" applyFont="1" applyBorder="1"/>
    <xf numFmtId="0" fontId="41" fillId="0" borderId="1" xfId="0" applyFont="1" applyBorder="1" applyAlignment="1">
      <alignment horizontal="left" vertical="center"/>
    </xf>
    <xf numFmtId="0" fontId="9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8" fillId="0" borderId="0" xfId="0" applyFont="1" applyFill="1" applyAlignment="1">
      <alignment vertical="top"/>
    </xf>
    <xf numFmtId="14" fontId="39" fillId="0" borderId="1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14" fontId="83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horizontal="right" vertical="top"/>
    </xf>
    <xf numFmtId="14" fontId="110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14" fontId="83" fillId="0" borderId="0" xfId="0" applyNumberFormat="1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justify" vertical="top"/>
    </xf>
    <xf numFmtId="9" fontId="32" fillId="0" borderId="1" xfId="0" applyNumberFormat="1" applyFont="1" applyFill="1" applyBorder="1" applyAlignment="1">
      <alignment horizontal="center" vertical="center"/>
    </xf>
    <xf numFmtId="14" fontId="8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top"/>
    </xf>
    <xf numFmtId="14" fontId="8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vertical="top"/>
    </xf>
    <xf numFmtId="0" fontId="19" fillId="0" borderId="0" xfId="0" applyFont="1" applyBorder="1"/>
    <xf numFmtId="0" fontId="35" fillId="0" borderId="0" xfId="0" applyFont="1"/>
    <xf numFmtId="0" fontId="35" fillId="0" borderId="0" xfId="0" applyFont="1" applyBorder="1" applyAlignment="1">
      <alignment horizontal="center"/>
    </xf>
    <xf numFmtId="0" fontId="44" fillId="0" borderId="0" xfId="0" applyFont="1" applyAlignment="1"/>
    <xf numFmtId="1" fontId="113" fillId="0" borderId="34" xfId="0" applyNumberFormat="1" applyFont="1" applyFill="1" applyBorder="1" applyAlignment="1">
      <alignment horizontal="center" vertical="center" shrinkToFit="1"/>
    </xf>
    <xf numFmtId="1" fontId="113" fillId="0" borderId="34" xfId="0" applyNumberFormat="1" applyFont="1" applyFill="1" applyBorder="1" applyAlignment="1">
      <alignment horizontal="right" vertical="center" shrinkToFit="1"/>
    </xf>
    <xf numFmtId="1" fontId="113" fillId="0" borderId="35" xfId="0" applyNumberFormat="1" applyFont="1" applyFill="1" applyBorder="1" applyAlignment="1">
      <alignment horizontal="center" vertical="center" shrinkToFit="1"/>
    </xf>
    <xf numFmtId="1" fontId="114" fillId="0" borderId="35" xfId="0" applyNumberFormat="1" applyFont="1" applyFill="1" applyBorder="1" applyAlignment="1">
      <alignment horizontal="right" vertical="top" shrinkToFit="1"/>
    </xf>
    <xf numFmtId="0" fontId="35" fillId="0" borderId="0" xfId="0" applyFont="1" applyBorder="1"/>
    <xf numFmtId="0" fontId="35" fillId="0" borderId="0" xfId="0" applyFont="1" applyBorder="1" applyAlignment="1"/>
    <xf numFmtId="0" fontId="35" fillId="0" borderId="0" xfId="0" applyFont="1" applyBorder="1" applyAlignment="1">
      <alignment horizontal="right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center"/>
    </xf>
    <xf numFmtId="14" fontId="35" fillId="0" borderId="0" xfId="0" applyNumberFormat="1" applyFont="1" applyBorder="1" applyAlignment="1"/>
    <xf numFmtId="0" fontId="45" fillId="0" borderId="0" xfId="0" applyFont="1" applyBorder="1" applyAlignment="1">
      <alignment horizontal="center" vertical="top"/>
    </xf>
    <xf numFmtId="0" fontId="45" fillId="0" borderId="0" xfId="0" applyFont="1" applyBorder="1" applyAlignment="1">
      <alignment horizontal="center"/>
    </xf>
    <xf numFmtId="0" fontId="118" fillId="0" borderId="0" xfId="0" applyFont="1" applyAlignment="1">
      <alignment vertical="top"/>
    </xf>
    <xf numFmtId="0" fontId="13" fillId="4" borderId="0" xfId="0" applyFont="1" applyFill="1"/>
    <xf numFmtId="0" fontId="46" fillId="4" borderId="0" xfId="0" applyFont="1" applyFill="1" applyAlignment="1">
      <alignment horizontal="center"/>
    </xf>
    <xf numFmtId="0" fontId="22" fillId="4" borderId="0" xfId="0" applyFont="1" applyFill="1"/>
    <xf numFmtId="0" fontId="9" fillId="0" borderId="0" xfId="0" applyFont="1" applyAlignment="1">
      <alignment horizontal="center"/>
    </xf>
    <xf numFmtId="0" fontId="18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1" fillId="0" borderId="0" xfId="0" applyFont="1" applyAlignment="1">
      <alignment wrapText="1"/>
    </xf>
    <xf numFmtId="0" fontId="42" fillId="0" borderId="0" xfId="0" applyFont="1"/>
    <xf numFmtId="0" fontId="9" fillId="0" borderId="1" xfId="0" applyFont="1" applyBorder="1" applyAlignment="1">
      <alignment horizontal="left" vertical="top"/>
    </xf>
    <xf numFmtId="0" fontId="9" fillId="2" borderId="1" xfId="0" applyFont="1" applyFill="1" applyBorder="1" applyAlignment="1" applyProtection="1">
      <alignment horizontal="right" vertical="top"/>
      <protection locked="0"/>
    </xf>
    <xf numFmtId="0" fontId="130" fillId="5" borderId="1" xfId="0" applyFont="1" applyFill="1" applyBorder="1" applyAlignment="1">
      <alignment horizontal="center" vertical="center"/>
    </xf>
    <xf numFmtId="0" fontId="131" fillId="5" borderId="1" xfId="0" applyFont="1" applyFill="1" applyBorder="1" applyAlignment="1">
      <alignment horizontal="center" vertical="center" wrapText="1"/>
    </xf>
    <xf numFmtId="0" fontId="132" fillId="5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top"/>
    </xf>
    <xf numFmtId="0" fontId="134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 wrapText="1"/>
    </xf>
    <xf numFmtId="0" fontId="76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135" fillId="0" borderId="0" xfId="0" applyFont="1" applyAlignment="1">
      <alignment horizontal="left"/>
    </xf>
    <xf numFmtId="0" fontId="64" fillId="7" borderId="1" xfId="0" applyFont="1" applyFill="1" applyBorder="1" applyAlignment="1">
      <alignment horizontal="center" vertical="top" wrapText="1"/>
    </xf>
    <xf numFmtId="0" fontId="65" fillId="6" borderId="2" xfId="0" applyFont="1" applyFill="1" applyBorder="1" applyAlignment="1">
      <alignment horizontal="left" vertical="top" wrapText="1"/>
    </xf>
    <xf numFmtId="0" fontId="76" fillId="6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0" fontId="46" fillId="0" borderId="1" xfId="0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14" fontId="96" fillId="2" borderId="1" xfId="0" applyNumberFormat="1" applyFont="1" applyFill="1" applyBorder="1" applyAlignment="1" applyProtection="1">
      <alignment horizontal="left" vertical="top"/>
      <protection locked="0"/>
    </xf>
    <xf numFmtId="0" fontId="9" fillId="2" borderId="1" xfId="0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>
      <alignment vertical="top"/>
    </xf>
    <xf numFmtId="9" fontId="96" fillId="2" borderId="1" xfId="0" applyNumberFormat="1" applyFont="1" applyFill="1" applyBorder="1" applyAlignment="1" applyProtection="1">
      <alignment horizontal="left" vertical="top"/>
      <protection locked="0"/>
    </xf>
    <xf numFmtId="14" fontId="46" fillId="0" borderId="1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Border="1"/>
    <xf numFmtId="0" fontId="7" fillId="3" borderId="1" xfId="0" applyFont="1" applyFill="1" applyBorder="1" applyAlignment="1">
      <alignment vertical="top"/>
    </xf>
    <xf numFmtId="0" fontId="52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4" fontId="45" fillId="0" borderId="0" xfId="0" applyNumberFormat="1" applyFont="1"/>
    <xf numFmtId="0" fontId="19" fillId="0" borderId="0" xfId="0" applyFont="1" applyAlignment="1"/>
    <xf numFmtId="0" fontId="52" fillId="0" borderId="0" xfId="0" applyFont="1" applyAlignment="1">
      <alignment vertical="center"/>
    </xf>
    <xf numFmtId="0" fontId="35" fillId="0" borderId="0" xfId="0" applyFont="1" applyAlignment="1">
      <alignment horizontal="left" vertical="top"/>
    </xf>
    <xf numFmtId="0" fontId="45" fillId="0" borderId="0" xfId="0" applyFont="1" applyAlignment="1">
      <alignment horizontal="center" vertical="top"/>
    </xf>
    <xf numFmtId="14" fontId="45" fillId="0" borderId="0" xfId="0" applyNumberFormat="1" applyFont="1" applyAlignment="1">
      <alignment horizontal="center" vertical="top"/>
    </xf>
    <xf numFmtId="14" fontId="22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Protection="1"/>
    <xf numFmtId="0" fontId="9" fillId="0" borderId="0" xfId="0" applyFont="1" applyBorder="1" applyAlignment="1">
      <alignment vertical="top"/>
    </xf>
    <xf numFmtId="0" fontId="0" fillId="0" borderId="0" xfId="0" applyFill="1" applyAlignment="1">
      <alignment horizontal="left" vertical="center"/>
    </xf>
    <xf numFmtId="0" fontId="6" fillId="0" borderId="0" xfId="0" applyFont="1" applyAlignment="1">
      <alignment vertical="center"/>
    </xf>
    <xf numFmtId="0" fontId="9" fillId="4" borderId="1" xfId="0" applyFont="1" applyFill="1" applyBorder="1" applyProtection="1">
      <protection locked="0"/>
    </xf>
    <xf numFmtId="0" fontId="97" fillId="4" borderId="1" xfId="0" applyFont="1" applyFill="1" applyBorder="1" applyAlignment="1" applyProtection="1">
      <alignment vertical="top"/>
      <protection locked="0"/>
    </xf>
    <xf numFmtId="0" fontId="97" fillId="4" borderId="1" xfId="0" applyFont="1" applyFill="1" applyBorder="1" applyAlignment="1" applyProtection="1">
      <alignment horizontal="left" vertical="top"/>
      <protection locked="0"/>
    </xf>
    <xf numFmtId="0" fontId="41" fillId="4" borderId="1" xfId="0" applyFont="1" applyFill="1" applyBorder="1" applyAlignment="1" applyProtection="1">
      <alignment horizontal="left" vertical="top"/>
      <protection locked="0"/>
    </xf>
    <xf numFmtId="0" fontId="22" fillId="4" borderId="0" xfId="0" applyFont="1" applyFill="1" applyBorder="1" applyAlignment="1">
      <alignment horizontal="left" vertical="center"/>
    </xf>
    <xf numFmtId="0" fontId="11" fillId="4" borderId="0" xfId="0" applyFont="1" applyFill="1"/>
    <xf numFmtId="0" fontId="13" fillId="4" borderId="0" xfId="0" applyFont="1" applyFill="1" applyBorder="1"/>
    <xf numFmtId="0" fontId="6" fillId="0" borderId="0" xfId="0" applyFont="1" applyFill="1" applyAlignment="1">
      <alignment horizontal="center"/>
    </xf>
    <xf numFmtId="0" fontId="46" fillId="0" borderId="1" xfId="0" applyFont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vertical="top"/>
    </xf>
    <xf numFmtId="0" fontId="9" fillId="4" borderId="0" xfId="0" applyFont="1" applyFill="1"/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center" vertical="top"/>
    </xf>
    <xf numFmtId="0" fontId="9" fillId="4" borderId="0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14" fontId="41" fillId="4" borderId="1" xfId="0" applyNumberFormat="1" applyFont="1" applyFill="1" applyBorder="1" applyAlignment="1" applyProtection="1">
      <alignment horizontal="center" vertical="top"/>
      <protection locked="0"/>
    </xf>
    <xf numFmtId="0" fontId="9" fillId="4" borderId="1" xfId="0" applyFont="1" applyFill="1" applyBorder="1" applyAlignment="1">
      <alignment vertical="center"/>
    </xf>
    <xf numFmtId="0" fontId="41" fillId="4" borderId="5" xfId="0" applyFont="1" applyFill="1" applyBorder="1" applyAlignment="1" applyProtection="1">
      <alignment horizontal="left" vertical="center"/>
      <protection locked="0"/>
    </xf>
    <xf numFmtId="0" fontId="107" fillId="4" borderId="1" xfId="0" applyFont="1" applyFill="1" applyBorder="1" applyAlignment="1">
      <alignment horizontal="left" vertical="top" wrapText="1"/>
    </xf>
    <xf numFmtId="1" fontId="46" fillId="4" borderId="1" xfId="0" applyNumberFormat="1" applyFont="1" applyFill="1" applyBorder="1" applyAlignment="1" applyProtection="1">
      <alignment horizontal="left" vertical="top"/>
      <protection locked="0"/>
    </xf>
    <xf numFmtId="0" fontId="46" fillId="4" borderId="1" xfId="0" applyFont="1" applyFill="1" applyBorder="1" applyAlignment="1">
      <alignment vertical="top" wrapText="1"/>
    </xf>
    <xf numFmtId="0" fontId="38" fillId="4" borderId="4" xfId="0" applyFont="1" applyFill="1" applyBorder="1" applyAlignment="1">
      <alignment vertical="top" wrapText="1"/>
    </xf>
    <xf numFmtId="0" fontId="41" fillId="4" borderId="4" xfId="0" applyFont="1" applyFill="1" applyBorder="1" applyAlignment="1" applyProtection="1">
      <alignment horizontal="left" vertical="top"/>
      <protection locked="0"/>
    </xf>
    <xf numFmtId="0" fontId="26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vertical="top" wrapText="1"/>
    </xf>
    <xf numFmtId="0" fontId="7" fillId="4" borderId="10" xfId="0" applyFont="1" applyFill="1" applyBorder="1" applyAlignment="1">
      <alignment horizontal="center" vertical="top" wrapText="1"/>
    </xf>
    <xf numFmtId="0" fontId="46" fillId="4" borderId="1" xfId="0" applyFont="1" applyFill="1" applyBorder="1" applyAlignment="1" applyProtection="1">
      <alignment horizontal="left" vertical="center"/>
      <protection locked="0"/>
    </xf>
    <xf numFmtId="0" fontId="141" fillId="4" borderId="1" xfId="0" applyFont="1" applyFill="1" applyBorder="1" applyAlignment="1" applyProtection="1">
      <alignment vertical="center"/>
      <protection locked="0"/>
    </xf>
    <xf numFmtId="0" fontId="141" fillId="4" borderId="1" xfId="0" applyFont="1" applyFill="1" applyBorder="1" applyAlignment="1" applyProtection="1">
      <alignment horizontal="left" vertical="center"/>
      <protection locked="0"/>
    </xf>
    <xf numFmtId="0" fontId="51" fillId="0" borderId="0" xfId="0" applyFont="1" applyFill="1"/>
    <xf numFmtId="0" fontId="146" fillId="3" borderId="1" xfId="0" applyFont="1" applyFill="1" applyBorder="1" applyAlignment="1">
      <alignment horizontal="left" vertical="top"/>
    </xf>
    <xf numFmtId="0" fontId="146" fillId="3" borderId="1" xfId="0" applyFont="1" applyFill="1" applyBorder="1" applyAlignment="1">
      <alignment horizontal="left"/>
    </xf>
    <xf numFmtId="0" fontId="155" fillId="4" borderId="3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>
      <alignment vertical="center"/>
    </xf>
    <xf numFmtId="164" fontId="0" fillId="0" borderId="0" xfId="0" applyNumberFormat="1" applyAlignment="1">
      <alignment horizontal="center"/>
    </xf>
    <xf numFmtId="0" fontId="5" fillId="0" borderId="1" xfId="0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/>
    <xf numFmtId="0" fontId="15" fillId="0" borderId="0" xfId="0" applyFont="1"/>
    <xf numFmtId="2" fontId="157" fillId="0" borderId="1" xfId="0" applyNumberFormat="1" applyFont="1" applyFill="1" applyBorder="1" applyAlignment="1" applyProtection="1">
      <alignment horizontal="center" vertical="center"/>
      <protection hidden="1"/>
    </xf>
    <xf numFmtId="1" fontId="157" fillId="0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left"/>
    </xf>
    <xf numFmtId="1" fontId="158" fillId="0" borderId="1" xfId="0" applyNumberFormat="1" applyFont="1" applyFill="1" applyBorder="1" applyAlignment="1" applyProtection="1">
      <alignment horizontal="left" vertical="center" wrapText="1"/>
      <protection hidden="1"/>
    </xf>
    <xf numFmtId="1" fontId="158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159" fillId="8" borderId="1" xfId="1" applyNumberFormat="1" applyFont="1" applyFill="1" applyBorder="1" applyAlignment="1" applyProtection="1">
      <alignment vertical="center"/>
    </xf>
    <xf numFmtId="0" fontId="160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/>
    </xf>
    <xf numFmtId="49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49" fontId="0" fillId="10" borderId="5" xfId="0" applyNumberFormat="1" applyFill="1" applyBorder="1" applyAlignment="1">
      <alignment horizontal="center"/>
    </xf>
    <xf numFmtId="0" fontId="0" fillId="10" borderId="5" xfId="0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46" fillId="6" borderId="13" xfId="0" applyFont="1" applyFill="1" applyBorder="1" applyAlignment="1">
      <alignment horizontal="left" vertical="top" wrapText="1"/>
    </xf>
    <xf numFmtId="0" fontId="146" fillId="6" borderId="7" xfId="0" applyFont="1" applyFill="1" applyBorder="1" applyAlignment="1">
      <alignment horizontal="left" vertical="top" wrapText="1"/>
    </xf>
    <xf numFmtId="0" fontId="14" fillId="12" borderId="1" xfId="0" applyFont="1" applyFill="1" applyBorder="1" applyAlignment="1" applyProtection="1">
      <alignment horizontal="center" vertical="center"/>
    </xf>
    <xf numFmtId="0" fontId="146" fillId="6" borderId="2" xfId="0" applyFont="1" applyFill="1" applyBorder="1" applyAlignment="1">
      <alignment horizontal="left" vertical="top"/>
    </xf>
    <xf numFmtId="0" fontId="146" fillId="6" borderId="12" xfId="0" applyFont="1" applyFill="1" applyBorder="1" applyAlignment="1">
      <alignment horizontal="left" vertical="top"/>
    </xf>
    <xf numFmtId="0" fontId="146" fillId="6" borderId="3" xfId="0" applyFont="1" applyFill="1" applyBorder="1" applyAlignment="1">
      <alignment horizontal="left" vertical="top"/>
    </xf>
    <xf numFmtId="1" fontId="39" fillId="12" borderId="1" xfId="0" applyNumberFormat="1" applyFont="1" applyFill="1" applyBorder="1" applyAlignment="1" applyProtection="1">
      <alignment horizontal="center" vertical="center"/>
    </xf>
    <xf numFmtId="0" fontId="56" fillId="0" borderId="0" xfId="0" applyFont="1"/>
    <xf numFmtId="1" fontId="30" fillId="12" borderId="4" xfId="0" applyNumberFormat="1" applyFont="1" applyFill="1" applyBorder="1" applyAlignment="1" applyProtection="1">
      <alignment horizontal="center" vertical="center"/>
      <protection hidden="1"/>
    </xf>
    <xf numFmtId="1" fontId="5" fillId="0" borderId="1" xfId="0" applyNumberFormat="1" applyFont="1" applyFill="1" applyBorder="1" applyAlignment="1">
      <alignment horizontal="left" vertical="top"/>
    </xf>
    <xf numFmtId="2" fontId="157" fillId="0" borderId="1" xfId="0" applyNumberFormat="1" applyFont="1" applyFill="1" applyBorder="1" applyAlignment="1" applyProtection="1">
      <alignment horizontal="center" vertical="top" wrapText="1"/>
      <protection hidden="1"/>
    </xf>
    <xf numFmtId="2" fontId="157" fillId="0" borderId="1" xfId="0" applyNumberFormat="1" applyFont="1" applyFill="1" applyBorder="1" applyAlignment="1" applyProtection="1">
      <alignment horizontal="center" vertical="top"/>
      <protection hidden="1"/>
    </xf>
    <xf numFmtId="0" fontId="146" fillId="6" borderId="6" xfId="0" applyFont="1" applyFill="1" applyBorder="1" applyAlignment="1">
      <alignment horizontal="left" vertical="top"/>
    </xf>
    <xf numFmtId="0" fontId="163" fillId="3" borderId="1" xfId="0" applyFont="1" applyFill="1" applyBorder="1" applyAlignment="1">
      <alignment horizontal="center"/>
    </xf>
    <xf numFmtId="0" fontId="164" fillId="7" borderId="1" xfId="0" applyFont="1" applyFill="1" applyBorder="1" applyAlignment="1">
      <alignment horizontal="center"/>
    </xf>
    <xf numFmtId="0" fontId="36" fillId="0" borderId="1" xfId="0" applyFont="1" applyBorder="1"/>
    <xf numFmtId="14" fontId="36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/>
    </xf>
    <xf numFmtId="14" fontId="54" fillId="0" borderId="1" xfId="0" applyNumberFormat="1" applyFont="1" applyBorder="1" applyAlignment="1">
      <alignment horizontal="center"/>
    </xf>
    <xf numFmtId="0" fontId="54" fillId="0" borderId="1" xfId="0" applyNumberFormat="1" applyFont="1" applyBorder="1" applyAlignment="1">
      <alignment horizontal="center"/>
    </xf>
    <xf numFmtId="0" fontId="0" fillId="0" borderId="1" xfId="0" applyBorder="1"/>
    <xf numFmtId="14" fontId="36" fillId="0" borderId="1" xfId="0" applyNumberFormat="1" applyFont="1" applyBorder="1" applyAlignment="1">
      <alignment horizontal="center" vertical="top"/>
    </xf>
    <xf numFmtId="0" fontId="36" fillId="0" borderId="1" xfId="0" applyNumberFormat="1" applyFont="1" applyBorder="1" applyAlignment="1">
      <alignment horizontal="center" vertical="top"/>
    </xf>
    <xf numFmtId="0" fontId="165" fillId="0" borderId="0" xfId="0" applyFont="1" applyFill="1"/>
    <xf numFmtId="0" fontId="76" fillId="6" borderId="1" xfId="0" applyFont="1" applyFill="1" applyBorder="1" applyAlignment="1">
      <alignment vertical="top" wrapText="1"/>
    </xf>
    <xf numFmtId="0" fontId="96" fillId="0" borderId="0" xfId="0" applyFont="1"/>
    <xf numFmtId="0" fontId="64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vertical="top"/>
    </xf>
    <xf numFmtId="14" fontId="24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1" fontId="46" fillId="0" borderId="0" xfId="0" applyNumberFormat="1" applyFont="1" applyBorder="1" applyAlignment="1">
      <alignment horizontal="center" vertical="top"/>
    </xf>
    <xf numFmtId="0" fontId="9" fillId="14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top"/>
    </xf>
    <xf numFmtId="0" fontId="9" fillId="7" borderId="1" xfId="0" applyFont="1" applyFill="1" applyBorder="1" applyAlignment="1">
      <alignment horizontal="left" vertical="top" wrapText="1"/>
    </xf>
    <xf numFmtId="0" fontId="65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0" fontId="203" fillId="0" borderId="0" xfId="0" applyFont="1" applyAlignment="1">
      <alignment vertical="center"/>
    </xf>
    <xf numFmtId="0" fontId="144" fillId="0" borderId="1" xfId="0" applyFont="1" applyBorder="1" applyAlignment="1">
      <alignment horizontal="left" vertical="top" wrapText="1"/>
    </xf>
    <xf numFmtId="0" fontId="144" fillId="0" borderId="1" xfId="0" applyFont="1" applyBorder="1"/>
    <xf numFmtId="0" fontId="144" fillId="0" borderId="1" xfId="0" applyFont="1" applyBorder="1" applyAlignment="1">
      <alignment vertical="top"/>
    </xf>
    <xf numFmtId="0" fontId="23" fillId="0" borderId="0" xfId="0" applyFont="1"/>
    <xf numFmtId="0" fontId="210" fillId="0" borderId="0" xfId="0" applyFont="1" applyFill="1"/>
    <xf numFmtId="0" fontId="211" fillId="0" borderId="4" xfId="0" applyFont="1" applyBorder="1" applyAlignment="1">
      <alignment vertical="justify" wrapText="1"/>
    </xf>
    <xf numFmtId="0" fontId="212" fillId="0" borderId="4" xfId="0" applyFont="1" applyBorder="1"/>
    <xf numFmtId="1" fontId="212" fillId="13" borderId="1" xfId="0" applyNumberFormat="1" applyFont="1" applyFill="1" applyBorder="1"/>
    <xf numFmtId="0" fontId="212" fillId="8" borderId="1" xfId="0" applyFont="1" applyFill="1" applyBorder="1"/>
    <xf numFmtId="0" fontId="212" fillId="13" borderId="1" xfId="0" applyFont="1" applyFill="1" applyBorder="1"/>
    <xf numFmtId="0" fontId="22" fillId="13" borderId="1" xfId="0" applyFont="1" applyFill="1" applyBorder="1"/>
    <xf numFmtId="0" fontId="212" fillId="3" borderId="1" xfId="0" applyFont="1" applyFill="1" applyBorder="1"/>
    <xf numFmtId="0" fontId="214" fillId="0" borderId="1" xfId="0" applyFont="1" applyBorder="1"/>
    <xf numFmtId="1" fontId="194" fillId="0" borderId="0" xfId="0" applyNumberFormat="1" applyFont="1" applyProtection="1">
      <protection hidden="1"/>
    </xf>
    <xf numFmtId="0" fontId="20" fillId="3" borderId="0" xfId="0" applyFont="1" applyFill="1"/>
    <xf numFmtId="0" fontId="19" fillId="3" borderId="0" xfId="0" applyFont="1" applyFill="1"/>
    <xf numFmtId="0" fontId="0" fillId="3" borderId="0" xfId="0" applyFill="1"/>
    <xf numFmtId="0" fontId="174" fillId="3" borderId="0" xfId="0" applyFont="1" applyFill="1"/>
    <xf numFmtId="0" fontId="174" fillId="3" borderId="1" xfId="0" applyFont="1" applyFill="1" applyBorder="1" applyAlignment="1">
      <alignment horizontal="center"/>
    </xf>
    <xf numFmtId="0" fontId="65" fillId="3" borderId="0" xfId="0" applyFont="1" applyFill="1"/>
    <xf numFmtId="0" fontId="64" fillId="3" borderId="0" xfId="0" applyFont="1" applyFill="1"/>
    <xf numFmtId="0" fontId="64" fillId="3" borderId="0" xfId="0" applyFont="1" applyFill="1" applyAlignment="1">
      <alignment vertical="center"/>
    </xf>
    <xf numFmtId="0" fontId="35" fillId="3" borderId="0" xfId="0" applyFont="1" applyFill="1"/>
    <xf numFmtId="0" fontId="17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75" fillId="4" borderId="0" xfId="0" applyFont="1" applyFill="1" applyAlignment="1" applyProtection="1">
      <alignment horizontal="left"/>
      <protection locked="0"/>
    </xf>
    <xf numFmtId="0" fontId="64" fillId="3" borderId="0" xfId="0" applyFont="1" applyFill="1" applyAlignment="1">
      <alignment vertical="top"/>
    </xf>
    <xf numFmtId="0" fontId="66" fillId="3" borderId="0" xfId="0" applyFont="1" applyFill="1" applyAlignment="1">
      <alignment vertical="top"/>
    </xf>
    <xf numFmtId="0" fontId="65" fillId="3" borderId="0" xfId="0" applyNumberFormat="1" applyFont="1" applyFill="1" applyBorder="1" applyAlignment="1">
      <alignment vertical="top" wrapText="1"/>
    </xf>
    <xf numFmtId="0" fontId="65" fillId="3" borderId="0" xfId="0" applyFont="1" applyFill="1" applyBorder="1" applyAlignment="1">
      <alignment wrapText="1"/>
    </xf>
    <xf numFmtId="0" fontId="65" fillId="3" borderId="0" xfId="0" applyFont="1" applyFill="1" applyAlignment="1"/>
    <xf numFmtId="0" fontId="65" fillId="3" borderId="0" xfId="0" applyFont="1" applyFill="1" applyAlignment="1">
      <alignment horizontal="center" vertical="top" wrapText="1"/>
    </xf>
    <xf numFmtId="0" fontId="64" fillId="3" borderId="0" xfId="0" applyFont="1" applyFill="1" applyBorder="1" applyAlignment="1">
      <alignment vertical="top"/>
    </xf>
    <xf numFmtId="0" fontId="68" fillId="3" borderId="0" xfId="0" applyFont="1" applyFill="1" applyBorder="1" applyAlignment="1">
      <alignment horizontal="center" vertical="top"/>
    </xf>
    <xf numFmtId="0" fontId="66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horizontal="left" vertical="top"/>
    </xf>
    <xf numFmtId="0" fontId="64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vertical="top" wrapText="1"/>
    </xf>
    <xf numFmtId="0" fontId="64" fillId="3" borderId="0" xfId="0" applyFont="1" applyFill="1" applyBorder="1" applyAlignment="1">
      <alignment horizontal="center" vertical="top" wrapText="1"/>
    </xf>
    <xf numFmtId="0" fontId="64" fillId="3" borderId="0" xfId="0" applyFont="1" applyFill="1" applyBorder="1" applyAlignment="1">
      <alignment horizontal="left" vertical="top" wrapText="1"/>
    </xf>
    <xf numFmtId="0" fontId="66" fillId="3" borderId="0" xfId="0" applyFont="1" applyFill="1" applyAlignment="1"/>
    <xf numFmtId="0" fontId="68" fillId="3" borderId="0" xfId="0" applyFont="1" applyFill="1" applyAlignment="1"/>
    <xf numFmtId="0" fontId="65" fillId="3" borderId="0" xfId="0" applyFont="1" applyFill="1" applyAlignment="1">
      <alignment vertical="top" wrapText="1"/>
    </xf>
    <xf numFmtId="14" fontId="23" fillId="3" borderId="0" xfId="0" applyNumberFormat="1" applyFont="1" applyFill="1"/>
    <xf numFmtId="0" fontId="64" fillId="3" borderId="0" xfId="0" applyFont="1" applyFill="1" applyAlignment="1"/>
    <xf numFmtId="0" fontId="225" fillId="4" borderId="1" xfId="0" applyFont="1" applyFill="1" applyBorder="1" applyAlignment="1" applyProtection="1">
      <alignment horizontal="center" vertical="top" wrapText="1"/>
      <protection locked="0"/>
    </xf>
    <xf numFmtId="0" fontId="226" fillId="4" borderId="1" xfId="0" applyFont="1" applyFill="1" applyBorder="1" applyAlignment="1" applyProtection="1">
      <alignment horizontal="center" vertical="top" wrapText="1"/>
      <protection locked="0"/>
    </xf>
    <xf numFmtId="0" fontId="225" fillId="4" borderId="1" xfId="0" applyFont="1" applyFill="1" applyBorder="1" applyAlignment="1" applyProtection="1">
      <alignment horizontal="center" vertical="top"/>
      <protection locked="0"/>
    </xf>
    <xf numFmtId="0" fontId="221" fillId="4" borderId="1" xfId="0" applyFont="1" applyFill="1" applyBorder="1" applyAlignment="1" applyProtection="1">
      <alignment horizontal="center" vertical="top"/>
      <protection locked="0"/>
    </xf>
    <xf numFmtId="0" fontId="230" fillId="4" borderId="0" xfId="0" applyFont="1" applyFill="1" applyAlignment="1" applyProtection="1">
      <alignment vertical="top"/>
    </xf>
    <xf numFmtId="0" fontId="192" fillId="4" borderId="1" xfId="0" applyFont="1" applyFill="1" applyBorder="1" applyAlignment="1" applyProtection="1">
      <alignment horizontal="left" vertical="center"/>
      <protection locked="0"/>
    </xf>
    <xf numFmtId="0" fontId="39" fillId="4" borderId="1" xfId="0" applyFont="1" applyFill="1" applyBorder="1" applyAlignment="1" applyProtection="1">
      <alignment vertical="center" wrapText="1"/>
      <protection locked="0"/>
    </xf>
    <xf numFmtId="0" fontId="33" fillId="4" borderId="1" xfId="0" applyFont="1" applyFill="1" applyBorder="1" applyAlignment="1" applyProtection="1">
      <alignment vertical="top"/>
      <protection locked="0"/>
    </xf>
    <xf numFmtId="0" fontId="34" fillId="4" borderId="1" xfId="0" applyFont="1" applyFill="1" applyBorder="1" applyAlignment="1" applyProtection="1">
      <alignment vertical="top" wrapText="1"/>
      <protection locked="0"/>
    </xf>
    <xf numFmtId="0" fontId="34" fillId="4" borderId="1" xfId="0" applyFont="1" applyFill="1" applyBorder="1" applyAlignment="1" applyProtection="1">
      <alignment horizontal="center" vertical="top"/>
      <protection locked="0"/>
    </xf>
    <xf numFmtId="0" fontId="33" fillId="4" borderId="1" xfId="0" applyFont="1" applyFill="1" applyBorder="1" applyAlignment="1" applyProtection="1">
      <alignment vertical="top" wrapText="1"/>
      <protection locked="0"/>
    </xf>
    <xf numFmtId="0" fontId="34" fillId="4" borderId="1" xfId="0" applyFont="1" applyFill="1" applyBorder="1" applyProtection="1">
      <protection locked="0"/>
    </xf>
    <xf numFmtId="0" fontId="44" fillId="4" borderId="1" xfId="0" applyFont="1" applyFill="1" applyBorder="1" applyAlignment="1" applyProtection="1">
      <alignment vertical="top"/>
      <protection locked="0"/>
    </xf>
    <xf numFmtId="0" fontId="75" fillId="4" borderId="1" xfId="0" applyFont="1" applyFill="1" applyBorder="1" applyAlignment="1" applyProtection="1">
      <alignment vertical="top"/>
      <protection locked="0"/>
    </xf>
    <xf numFmtId="0" fontId="75" fillId="4" borderId="1" xfId="0" applyFont="1" applyFill="1" applyBorder="1" applyAlignment="1" applyProtection="1">
      <alignment vertical="top" wrapText="1"/>
      <protection locked="0"/>
    </xf>
    <xf numFmtId="0" fontId="44" fillId="4" borderId="1" xfId="0" applyFont="1" applyFill="1" applyBorder="1" applyProtection="1">
      <protection locked="0"/>
    </xf>
    <xf numFmtId="1" fontId="68" fillId="3" borderId="0" xfId="0" applyNumberFormat="1" applyFont="1" applyFill="1" applyAlignment="1" applyProtection="1">
      <alignment horizontal="center"/>
    </xf>
    <xf numFmtId="0" fontId="35" fillId="3" borderId="0" xfId="0" applyFont="1" applyFill="1" applyAlignment="1">
      <alignment horizontal="left"/>
    </xf>
    <xf numFmtId="0" fontId="76" fillId="3" borderId="0" xfId="0" applyFont="1" applyFill="1" applyBorder="1" applyAlignment="1">
      <alignment horizontal="left" vertical="top" wrapText="1"/>
    </xf>
    <xf numFmtId="0" fontId="76" fillId="3" borderId="0" xfId="0" applyFont="1" applyFill="1" applyBorder="1" applyAlignment="1">
      <alignment vertical="top" wrapText="1"/>
    </xf>
    <xf numFmtId="0" fontId="64" fillId="3" borderId="0" xfId="0" applyFont="1" applyFill="1" applyAlignment="1">
      <alignment horizontal="left" vertical="center"/>
    </xf>
    <xf numFmtId="0" fontId="64" fillId="3" borderId="0" xfId="0" applyFont="1" applyFill="1" applyAlignment="1">
      <alignment horizontal="right"/>
    </xf>
    <xf numFmtId="14" fontId="172" fillId="3" borderId="0" xfId="0" applyNumberFormat="1" applyFont="1" applyFill="1" applyAlignment="1" applyProtection="1">
      <alignment horizontal="left" vertical="center"/>
      <protection locked="0"/>
    </xf>
    <xf numFmtId="0" fontId="40" fillId="3" borderId="0" xfId="0" applyFont="1" applyFill="1"/>
    <xf numFmtId="0" fontId="174" fillId="3" borderId="0" xfId="0" applyFont="1" applyFill="1" applyAlignment="1">
      <alignment vertical="center"/>
    </xf>
    <xf numFmtId="0" fontId="17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9" fillId="4" borderId="0" xfId="0" applyFont="1" applyFill="1"/>
    <xf numFmtId="20" fontId="75" fillId="4" borderId="0" xfId="0" applyNumberFormat="1" applyFont="1" applyFill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77" fillId="3" borderId="0" xfId="0" applyFont="1" applyFill="1" applyAlignment="1">
      <alignment vertical="center"/>
    </xf>
    <xf numFmtId="0" fontId="178" fillId="3" borderId="0" xfId="0" applyFont="1" applyFill="1" applyAlignment="1">
      <alignment vertical="center"/>
    </xf>
    <xf numFmtId="0" fontId="137" fillId="3" borderId="0" xfId="0" applyFont="1" applyFill="1" applyAlignment="1">
      <alignment vertical="center"/>
    </xf>
    <xf numFmtId="0" fontId="20" fillId="3" borderId="0" xfId="0" quotePrefix="1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14" fontId="133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/>
    <xf numFmtId="0" fontId="99" fillId="3" borderId="0" xfId="0" applyFont="1" applyFill="1" applyAlignment="1">
      <alignment vertical="center"/>
    </xf>
    <xf numFmtId="0" fontId="179" fillId="3" borderId="0" xfId="0" applyFont="1" applyFill="1" applyAlignment="1">
      <alignment vertical="center"/>
    </xf>
    <xf numFmtId="20" fontId="20" fillId="3" borderId="0" xfId="0" applyNumberFormat="1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20" fillId="3" borderId="0" xfId="0" applyFont="1" applyFill="1" applyAlignment="1">
      <alignment vertical="center" wrapText="1"/>
    </xf>
    <xf numFmtId="0" fontId="181" fillId="3" borderId="0" xfId="0" applyFont="1" applyFill="1"/>
    <xf numFmtId="14" fontId="46" fillId="4" borderId="0" xfId="0" applyNumberFormat="1" applyFont="1" applyFill="1" applyAlignment="1" applyProtection="1">
      <alignment horizontal="left" vertical="center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233" fillId="4" borderId="0" xfId="0" applyFont="1" applyFill="1" applyAlignment="1" applyProtection="1">
      <alignment horizontal="center" vertical="center"/>
      <protection locked="0"/>
    </xf>
    <xf numFmtId="0" fontId="233" fillId="4" borderId="0" xfId="0" applyFont="1" applyFill="1" applyAlignment="1" applyProtection="1">
      <alignment horizontal="left" vertical="center"/>
      <protection locked="0"/>
    </xf>
    <xf numFmtId="0" fontId="137" fillId="4" borderId="0" xfId="0" applyFont="1" applyFill="1" applyAlignment="1" applyProtection="1">
      <alignment horizontal="center" vertical="center"/>
      <protection locked="0"/>
    </xf>
    <xf numFmtId="0" fontId="137" fillId="4" borderId="0" xfId="0" applyFont="1" applyFill="1" applyAlignment="1" applyProtection="1">
      <alignment horizontal="left" vertical="center"/>
      <protection locked="0"/>
    </xf>
    <xf numFmtId="0" fontId="174" fillId="3" borderId="1" xfId="0" applyFont="1" applyFill="1" applyBorder="1"/>
    <xf numFmtId="14" fontId="182" fillId="3" borderId="1" xfId="0" applyNumberFormat="1" applyFont="1" applyFill="1" applyBorder="1" applyAlignment="1">
      <alignment horizontal="left"/>
    </xf>
    <xf numFmtId="0" fontId="183" fillId="3" borderId="1" xfId="0" applyFont="1" applyFill="1" applyBorder="1"/>
    <xf numFmtId="0" fontId="174" fillId="3" borderId="2" xfId="0" applyFont="1" applyFill="1" applyBorder="1" applyAlignment="1"/>
    <xf numFmtId="0" fontId="174" fillId="3" borderId="3" xfId="0" applyFont="1" applyFill="1" applyBorder="1" applyAlignment="1"/>
    <xf numFmtId="0" fontId="64" fillId="3" borderId="1" xfId="0" applyFont="1" applyFill="1" applyBorder="1" applyAlignment="1">
      <alignment horizontal="center" vertical="center" wrapText="1"/>
    </xf>
    <xf numFmtId="0" fontId="184" fillId="3" borderId="1" xfId="0" applyFont="1" applyFill="1" applyBorder="1" applyAlignment="1">
      <alignment horizontal="center" vertical="top" wrapText="1"/>
    </xf>
    <xf numFmtId="0" fontId="174" fillId="3" borderId="1" xfId="0" applyFont="1" applyFill="1" applyBorder="1" applyAlignment="1">
      <alignment horizontal="center" vertical="top" wrapText="1"/>
    </xf>
    <xf numFmtId="14" fontId="185" fillId="3" borderId="1" xfId="0" applyNumberFormat="1" applyFont="1" applyFill="1" applyBorder="1"/>
    <xf numFmtId="14" fontId="183" fillId="3" borderId="1" xfId="0" applyNumberFormat="1" applyFont="1" applyFill="1" applyBorder="1"/>
    <xf numFmtId="0" fontId="65" fillId="3" borderId="1" xfId="0" applyFont="1" applyFill="1" applyBorder="1"/>
    <xf numFmtId="0" fontId="184" fillId="3" borderId="0" xfId="0" applyFont="1" applyFill="1"/>
    <xf numFmtId="0" fontId="186" fillId="3" borderId="0" xfId="0" applyFont="1" applyFill="1"/>
    <xf numFmtId="0" fontId="182" fillId="3" borderId="1" xfId="0" applyFont="1" applyFill="1" applyBorder="1" applyAlignment="1">
      <alignment horizontal="left"/>
    </xf>
    <xf numFmtId="14" fontId="46" fillId="4" borderId="1" xfId="0" applyNumberFormat="1" applyFont="1" applyFill="1" applyBorder="1" applyProtection="1">
      <protection locked="0"/>
    </xf>
    <xf numFmtId="14" fontId="38" fillId="4" borderId="1" xfId="0" applyNumberFormat="1" applyFont="1" applyFill="1" applyBorder="1" applyProtection="1">
      <protection locked="0"/>
    </xf>
    <xf numFmtId="0" fontId="41" fillId="4" borderId="1" xfId="0" applyFont="1" applyFill="1" applyBorder="1" applyAlignment="1" applyProtection="1">
      <alignment horizontal="center" vertical="center" wrapText="1"/>
      <protection locked="0"/>
    </xf>
    <xf numFmtId="0" fontId="34" fillId="4" borderId="1" xfId="0" applyFont="1" applyFill="1" applyBorder="1" applyProtection="1">
      <protection locked="0" hidden="1"/>
    </xf>
    <xf numFmtId="0" fontId="64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left" vertical="center" wrapText="1"/>
    </xf>
    <xf numFmtId="0" fontId="187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2" fontId="189" fillId="3" borderId="1" xfId="0" applyNumberFormat="1" applyFont="1" applyFill="1" applyBorder="1" applyAlignment="1">
      <alignment horizontal="center" vertical="center"/>
    </xf>
    <xf numFmtId="0" fontId="174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center" vertical="top"/>
    </xf>
    <xf numFmtId="0" fontId="64" fillId="3" borderId="1" xfId="0" applyFont="1" applyFill="1" applyBorder="1" applyAlignment="1">
      <alignment horizontal="left" vertical="top" wrapText="1"/>
    </xf>
    <xf numFmtId="0" fontId="166" fillId="3" borderId="0" xfId="0" applyFont="1" applyFill="1"/>
    <xf numFmtId="0" fontId="190" fillId="3" borderId="0" xfId="0" applyFont="1" applyFill="1"/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44" fillId="4" borderId="1" xfId="0" applyFont="1" applyFill="1" applyBorder="1" applyAlignment="1" applyProtection="1">
      <alignment horizontal="left"/>
      <protection locked="0"/>
    </xf>
    <xf numFmtId="14" fontId="32" fillId="4" borderId="14" xfId="0" applyNumberFormat="1" applyFont="1" applyFill="1" applyBorder="1" applyProtection="1">
      <protection locked="0"/>
    </xf>
    <xf numFmtId="14" fontId="32" fillId="4" borderId="0" xfId="0" applyNumberFormat="1" applyFont="1" applyFill="1" applyProtection="1">
      <protection locked="0"/>
    </xf>
    <xf numFmtId="0" fontId="98" fillId="4" borderId="0" xfId="0" applyFont="1" applyFill="1" applyAlignment="1" applyProtection="1">
      <alignment vertical="top" wrapText="1"/>
      <protection locked="0"/>
    </xf>
    <xf numFmtId="0" fontId="144" fillId="3" borderId="1" xfId="0" applyFont="1" applyFill="1" applyBorder="1" applyAlignment="1"/>
    <xf numFmtId="0" fontId="144" fillId="2" borderId="1" xfId="0" applyFont="1" applyFill="1" applyBorder="1" applyAlignment="1">
      <alignment horizontal="left" vertical="top"/>
    </xf>
    <xf numFmtId="0" fontId="144" fillId="2" borderId="1" xfId="0" applyFont="1" applyFill="1" applyBorder="1" applyAlignment="1">
      <alignment horizontal="left" vertical="top" wrapText="1"/>
    </xf>
    <xf numFmtId="0" fontId="144" fillId="3" borderId="1" xfId="0" applyFont="1" applyFill="1" applyBorder="1" applyAlignment="1" applyProtection="1">
      <alignment vertical="top"/>
    </xf>
    <xf numFmtId="0" fontId="144" fillId="2" borderId="1" xfId="0" applyFont="1" applyFill="1" applyBorder="1" applyAlignment="1">
      <alignment horizontal="right" vertical="top"/>
    </xf>
    <xf numFmtId="0" fontId="153" fillId="3" borderId="1" xfId="0" applyFont="1" applyFill="1" applyBorder="1" applyAlignment="1">
      <alignment vertical="center"/>
    </xf>
    <xf numFmtId="0" fontId="144" fillId="2" borderId="1" xfId="0" applyFont="1" applyFill="1" applyBorder="1" applyAlignment="1">
      <alignment horizontal="center" vertical="top"/>
    </xf>
    <xf numFmtId="0" fontId="144" fillId="2" borderId="2" xfId="0" applyFont="1" applyFill="1" applyBorder="1" applyAlignment="1">
      <alignment vertical="top"/>
    </xf>
    <xf numFmtId="0" fontId="144" fillId="2" borderId="3" xfId="0" applyFont="1" applyFill="1" applyBorder="1" applyAlignment="1">
      <alignment vertical="top"/>
    </xf>
    <xf numFmtId="0" fontId="104" fillId="3" borderId="1" xfId="0" applyFont="1" applyFill="1" applyBorder="1" applyAlignment="1">
      <alignment horizontal="left" vertical="top"/>
    </xf>
    <xf numFmtId="0" fontId="151" fillId="3" borderId="1" xfId="0" applyFont="1" applyFill="1" applyBorder="1" applyAlignment="1">
      <alignment horizontal="left" vertical="top"/>
    </xf>
    <xf numFmtId="0" fontId="237" fillId="3" borderId="1" xfId="0" applyFont="1" applyFill="1" applyBorder="1" applyAlignment="1" applyProtection="1">
      <alignment vertical="top" wrapText="1"/>
    </xf>
    <xf numFmtId="14" fontId="151" fillId="3" borderId="1" xfId="0" applyNumberFormat="1" applyFont="1" applyFill="1" applyBorder="1" applyAlignment="1">
      <alignment horizontal="left" vertical="top"/>
    </xf>
    <xf numFmtId="0" fontId="144" fillId="3" borderId="1" xfId="0" applyFont="1" applyFill="1" applyBorder="1" applyAlignment="1">
      <alignment horizontal="center" vertical="top"/>
    </xf>
    <xf numFmtId="0" fontId="237" fillId="2" borderId="1" xfId="0" applyFont="1" applyFill="1" applyBorder="1" applyAlignment="1">
      <alignment horizontal="left" vertical="top" wrapText="1"/>
    </xf>
    <xf numFmtId="0" fontId="144" fillId="2" borderId="1" xfId="0" applyFont="1" applyFill="1" applyBorder="1" applyAlignment="1">
      <alignment horizontal="left" vertical="center"/>
    </xf>
    <xf numFmtId="0" fontId="144" fillId="3" borderId="1" xfId="0" applyFont="1" applyFill="1" applyBorder="1" applyAlignment="1">
      <alignment horizontal="left" vertical="top"/>
    </xf>
    <xf numFmtId="0" fontId="152" fillId="3" borderId="1" xfId="0" applyFont="1" applyFill="1" applyBorder="1" applyAlignment="1">
      <alignment vertical="top" wrapText="1"/>
    </xf>
    <xf numFmtId="0" fontId="139" fillId="3" borderId="4" xfId="0" applyFont="1" applyFill="1" applyBorder="1" applyAlignment="1">
      <alignment vertical="top" wrapText="1"/>
    </xf>
    <xf numFmtId="0" fontId="144" fillId="3" borderId="1" xfId="0" applyFont="1" applyFill="1" applyBorder="1" applyAlignment="1">
      <alignment vertical="top"/>
    </xf>
    <xf numFmtId="0" fontId="144" fillId="3" borderId="1" xfId="0" applyFont="1" applyFill="1" applyBorder="1" applyAlignment="1">
      <alignment vertical="top" wrapText="1"/>
    </xf>
    <xf numFmtId="0" fontId="238" fillId="2" borderId="1" xfId="0" applyFont="1" applyFill="1" applyBorder="1" applyAlignment="1">
      <alignment horizontal="left" vertical="top" wrapText="1"/>
    </xf>
    <xf numFmtId="0" fontId="144" fillId="3" borderId="1" xfId="0" applyFont="1" applyFill="1" applyBorder="1" applyAlignment="1">
      <alignment horizontal="left" vertical="top" wrapText="1"/>
    </xf>
    <xf numFmtId="0" fontId="239" fillId="3" borderId="10" xfId="0" applyFont="1" applyFill="1" applyBorder="1" applyAlignment="1">
      <alignment horizontal="center" vertical="top" wrapText="1"/>
    </xf>
    <xf numFmtId="0" fontId="106" fillId="3" borderId="5" xfId="0" applyFont="1" applyFill="1" applyBorder="1" applyAlignment="1">
      <alignment horizontal="center" vertical="top"/>
    </xf>
    <xf numFmtId="0" fontId="106" fillId="3" borderId="1" xfId="0" applyFont="1" applyFill="1" applyBorder="1" applyAlignment="1">
      <alignment horizontal="center" vertical="top"/>
    </xf>
    <xf numFmtId="0" fontId="240" fillId="3" borderId="10" xfId="0" applyFont="1" applyFill="1" applyBorder="1" applyAlignment="1">
      <alignment horizontal="center" vertical="top" wrapText="1"/>
    </xf>
    <xf numFmtId="0" fontId="154" fillId="3" borderId="1" xfId="0" applyFont="1" applyFill="1" applyBorder="1" applyAlignment="1">
      <alignment horizontal="left" vertical="top" wrapText="1"/>
    </xf>
    <xf numFmtId="0" fontId="202" fillId="3" borderId="1" xfId="0" applyFont="1" applyFill="1" applyBorder="1" applyAlignment="1">
      <alignment horizontal="left" vertical="top"/>
    </xf>
    <xf numFmtId="14" fontId="152" fillId="3" borderId="1" xfId="0" applyNumberFormat="1" applyFont="1" applyFill="1" applyBorder="1" applyAlignment="1" applyProtection="1">
      <alignment horizontal="center" vertical="center"/>
    </xf>
    <xf numFmtId="0" fontId="240" fillId="3" borderId="5" xfId="0" applyFont="1" applyFill="1" applyBorder="1" applyAlignment="1">
      <alignment horizontal="center" vertical="top"/>
    </xf>
    <xf numFmtId="0" fontId="191" fillId="0" borderId="1" xfId="0" applyFont="1" applyBorder="1" applyAlignment="1" applyProtection="1">
      <alignment horizontal="left" vertical="center"/>
      <protection locked="0"/>
    </xf>
    <xf numFmtId="0" fontId="225" fillId="0" borderId="1" xfId="0" applyFont="1" applyBorder="1" applyAlignment="1" applyProtection="1">
      <alignment vertical="center"/>
      <protection locked="0"/>
    </xf>
    <xf numFmtId="0" fontId="241" fillId="4" borderId="2" xfId="0" applyFont="1" applyFill="1" applyBorder="1" applyAlignment="1" applyProtection="1">
      <alignment vertical="top"/>
      <protection locked="0"/>
    </xf>
    <xf numFmtId="0" fontId="241" fillId="4" borderId="3" xfId="0" applyFont="1" applyFill="1" applyBorder="1" applyAlignment="1" applyProtection="1">
      <alignment vertical="top"/>
      <protection locked="0"/>
    </xf>
    <xf numFmtId="0" fontId="192" fillId="0" borderId="4" xfId="0" applyFont="1" applyFill="1" applyBorder="1" applyAlignment="1" applyProtection="1">
      <alignment horizontal="left" vertical="top"/>
      <protection locked="0"/>
    </xf>
    <xf numFmtId="14" fontId="166" fillId="0" borderId="15" xfId="0" applyNumberFormat="1" applyFont="1" applyBorder="1" applyAlignment="1" applyProtection="1">
      <alignment horizontal="left" vertical="top"/>
      <protection locked="0"/>
    </xf>
    <xf numFmtId="0" fontId="192" fillId="0" borderId="5" xfId="0" applyFont="1" applyFill="1" applyBorder="1" applyAlignment="1" applyProtection="1">
      <alignment horizontal="left" vertical="top"/>
      <protection locked="0"/>
    </xf>
    <xf numFmtId="0" fontId="192" fillId="0" borderId="1" xfId="0" applyFont="1" applyFill="1" applyBorder="1" applyAlignment="1" applyProtection="1">
      <alignment horizontal="left" vertical="top"/>
      <protection locked="0"/>
    </xf>
    <xf numFmtId="0" fontId="216" fillId="0" borderId="15" xfId="0" applyFont="1" applyBorder="1" applyAlignment="1" applyProtection="1">
      <alignment vertical="top"/>
      <protection locked="0"/>
    </xf>
    <xf numFmtId="0" fontId="192" fillId="0" borderId="5" xfId="0" applyFont="1" applyFill="1" applyBorder="1" applyAlignment="1" applyProtection="1">
      <alignment horizontal="left" vertical="center"/>
      <protection locked="0"/>
    </xf>
    <xf numFmtId="0" fontId="216" fillId="0" borderId="4" xfId="0" applyFont="1" applyBorder="1" applyAlignment="1" applyProtection="1">
      <alignment vertical="top"/>
      <protection locked="0"/>
    </xf>
    <xf numFmtId="0" fontId="151" fillId="3" borderId="1" xfId="0" applyFont="1" applyFill="1" applyBorder="1" applyAlignment="1">
      <alignment horizontal="center" vertical="top"/>
    </xf>
    <xf numFmtId="0" fontId="151" fillId="3" borderId="1" xfId="0" applyFont="1" applyFill="1" applyBorder="1" applyAlignment="1">
      <alignment horizontal="center"/>
    </xf>
    <xf numFmtId="0" fontId="216" fillId="4" borderId="1" xfId="0" applyFont="1" applyFill="1" applyBorder="1" applyAlignment="1" applyProtection="1">
      <alignment horizontal="right" vertical="top"/>
      <protection locked="0"/>
    </xf>
    <xf numFmtId="0" fontId="216" fillId="0" borderId="1" xfId="0" applyFont="1" applyBorder="1" applyAlignment="1" applyProtection="1">
      <alignment vertical="top"/>
      <protection locked="0"/>
    </xf>
    <xf numFmtId="14" fontId="192" fillId="0" borderId="1" xfId="0" applyNumberFormat="1" applyFont="1" applyBorder="1" applyAlignment="1" applyProtection="1">
      <alignment horizontal="center" vertical="top"/>
      <protection locked="0"/>
    </xf>
    <xf numFmtId="0" fontId="216" fillId="0" borderId="1" xfId="0" applyFont="1" applyBorder="1" applyAlignment="1" applyProtection="1">
      <alignment horizontal="center" vertical="top"/>
      <protection locked="0"/>
    </xf>
    <xf numFmtId="9" fontId="192" fillId="4" borderId="2" xfId="0" applyNumberFormat="1" applyFont="1" applyFill="1" applyBorder="1" applyAlignment="1" applyProtection="1">
      <alignment horizontal="left" vertical="top"/>
      <protection locked="0"/>
    </xf>
    <xf numFmtId="0" fontId="146" fillId="4" borderId="3" xfId="0" applyFont="1" applyFill="1" applyBorder="1" applyAlignment="1">
      <alignment vertical="top"/>
    </xf>
    <xf numFmtId="14" fontId="192" fillId="4" borderId="1" xfId="0" applyNumberFormat="1" applyFont="1" applyFill="1" applyBorder="1" applyAlignment="1" applyProtection="1">
      <alignment vertical="center"/>
      <protection locked="0"/>
    </xf>
    <xf numFmtId="0" fontId="104" fillId="3" borderId="1" xfId="0" applyFont="1" applyFill="1" applyBorder="1" applyAlignment="1">
      <alignment horizontal="left"/>
    </xf>
    <xf numFmtId="0" fontId="151" fillId="3" borderId="1" xfId="0" applyNumberFormat="1" applyFont="1" applyFill="1" applyBorder="1" applyAlignment="1" applyProtection="1">
      <alignment horizontal="center" vertical="top"/>
    </xf>
    <xf numFmtId="0" fontId="166" fillId="4" borderId="1" xfId="0" applyNumberFormat="1" applyFont="1" applyFill="1" applyBorder="1" applyAlignment="1" applyProtection="1">
      <alignment horizontal="center" vertical="center"/>
      <protection locked="0"/>
    </xf>
    <xf numFmtId="14" fontId="166" fillId="0" borderId="1" xfId="0" applyNumberFormat="1" applyFont="1" applyBorder="1" applyAlignment="1" applyProtection="1">
      <alignment horizontal="left" vertical="top"/>
      <protection locked="0"/>
    </xf>
    <xf numFmtId="0" fontId="151" fillId="3" borderId="1" xfId="0" applyFont="1" applyFill="1" applyBorder="1" applyAlignment="1" applyProtection="1">
      <alignment horizontal="left" vertical="top"/>
    </xf>
    <xf numFmtId="0" fontId="104" fillId="3" borderId="1" xfId="0" applyFont="1" applyFill="1" applyBorder="1" applyAlignment="1" applyProtection="1">
      <alignment horizontal="left" vertical="top"/>
    </xf>
    <xf numFmtId="0" fontId="151" fillId="3" borderId="1" xfId="0" applyFont="1" applyFill="1" applyBorder="1" applyAlignment="1" applyProtection="1">
      <alignment horizontal="left" vertical="top"/>
      <protection hidden="1"/>
    </xf>
    <xf numFmtId="0" fontId="151" fillId="3" borderId="1" xfId="0" applyFont="1" applyFill="1" applyBorder="1" applyAlignment="1" applyProtection="1">
      <alignment horizontal="left"/>
      <protection hidden="1"/>
    </xf>
    <xf numFmtId="0" fontId="166" fillId="4" borderId="1" xfId="0" applyFont="1" applyFill="1" applyBorder="1" applyAlignment="1" applyProtection="1">
      <alignment horizontal="left" vertical="top"/>
      <protection locked="0"/>
    </xf>
    <xf numFmtId="0" fontId="166" fillId="0" borderId="15" xfId="0" applyFont="1" applyBorder="1" applyAlignment="1" applyProtection="1">
      <alignment vertical="top"/>
      <protection locked="0"/>
    </xf>
    <xf numFmtId="14" fontId="216" fillId="0" borderId="1" xfId="0" applyNumberFormat="1" applyFont="1" applyBorder="1" applyAlignment="1" applyProtection="1">
      <alignment vertical="top" wrapText="1"/>
      <protection locked="0"/>
    </xf>
    <xf numFmtId="14" fontId="166" fillId="0" borderId="4" xfId="0" applyNumberFormat="1" applyFont="1" applyBorder="1" applyAlignment="1" applyProtection="1">
      <alignment horizontal="left" vertical="top"/>
      <protection locked="0"/>
    </xf>
    <xf numFmtId="14" fontId="154" fillId="3" borderId="1" xfId="0" applyNumberFormat="1" applyFont="1" applyFill="1" applyBorder="1" applyAlignment="1" applyProtection="1">
      <alignment horizontal="left" vertical="top"/>
      <protection hidden="1"/>
    </xf>
    <xf numFmtId="14" fontId="144" fillId="3" borderId="1" xfId="0" applyNumberFormat="1" applyFont="1" applyFill="1" applyBorder="1" applyAlignment="1" applyProtection="1">
      <alignment vertical="top"/>
    </xf>
    <xf numFmtId="0" fontId="9" fillId="12" borderId="1" xfId="0" applyFont="1" applyFill="1" applyBorder="1" applyAlignment="1">
      <alignment horizontal="left" vertical="top"/>
    </xf>
    <xf numFmtId="0" fontId="9" fillId="12" borderId="1" xfId="0" applyFont="1" applyFill="1" applyBorder="1" applyAlignment="1">
      <alignment vertical="top"/>
    </xf>
    <xf numFmtId="0" fontId="129" fillId="12" borderId="1" xfId="0" applyFont="1" applyFill="1" applyBorder="1" applyAlignment="1">
      <alignment horizontal="left" vertical="top"/>
    </xf>
    <xf numFmtId="0" fontId="107" fillId="12" borderId="1" xfId="0" applyFont="1" applyFill="1" applyBorder="1" applyAlignment="1">
      <alignment horizontal="left" vertical="top" wrapText="1"/>
    </xf>
    <xf numFmtId="0" fontId="201" fillId="3" borderId="1" xfId="0" applyFont="1" applyFill="1" applyBorder="1" applyAlignment="1">
      <alignment horizontal="left" vertical="top" wrapText="1"/>
    </xf>
    <xf numFmtId="0" fontId="105" fillId="2" borderId="1" xfId="0" applyFont="1" applyFill="1" applyBorder="1" applyAlignment="1">
      <alignment vertical="top"/>
    </xf>
    <xf numFmtId="0" fontId="105" fillId="2" borderId="1" xfId="0" applyFont="1" applyFill="1" applyBorder="1" applyAlignment="1">
      <alignment vertical="center"/>
    </xf>
    <xf numFmtId="0" fontId="146" fillId="12" borderId="1" xfId="0" applyFont="1" applyFill="1" applyBorder="1" applyAlignment="1">
      <alignment vertical="top"/>
    </xf>
    <xf numFmtId="0" fontId="84" fillId="12" borderId="1" xfId="0" applyFont="1" applyFill="1" applyBorder="1" applyAlignment="1" applyProtection="1">
      <alignment horizontal="left" vertical="top" wrapText="1"/>
    </xf>
    <xf numFmtId="0" fontId="152" fillId="3" borderId="1" xfId="0" applyFont="1" applyFill="1" applyBorder="1" applyAlignment="1" applyProtection="1">
      <alignment horizontal="center" vertical="center"/>
    </xf>
    <xf numFmtId="0" fontId="192" fillId="0" borderId="1" xfId="0" applyFont="1" applyFill="1" applyBorder="1" applyAlignment="1" applyProtection="1">
      <alignment horizontal="left" vertical="top"/>
      <protection locked="0" hidden="1"/>
    </xf>
    <xf numFmtId="1" fontId="151" fillId="3" borderId="1" xfId="0" applyNumberFormat="1" applyFont="1" applyFill="1" applyBorder="1" applyAlignment="1">
      <alignment horizontal="left" vertical="top"/>
    </xf>
    <xf numFmtId="14" fontId="227" fillId="4" borderId="1" xfId="0" applyNumberFormat="1" applyFont="1" applyFill="1" applyBorder="1" applyAlignment="1" applyProtection="1">
      <alignment horizontal="left" vertical="top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36" fillId="0" borderId="0" xfId="0" applyFont="1"/>
    <xf numFmtId="0" fontId="242" fillId="5" borderId="1" xfId="0" applyFont="1" applyFill="1" applyBorder="1" applyAlignment="1">
      <alignment horizontal="center" vertical="center"/>
    </xf>
    <xf numFmtId="0" fontId="76" fillId="4" borderId="1" xfId="0" applyFont="1" applyFill="1" applyBorder="1" applyAlignment="1" applyProtection="1">
      <alignment horizontal="center"/>
      <protection locked="0"/>
    </xf>
    <xf numFmtId="0" fontId="144" fillId="3" borderId="2" xfId="0" applyFont="1" applyFill="1" applyBorder="1" applyAlignment="1">
      <alignment vertical="top" wrapText="1"/>
    </xf>
    <xf numFmtId="166" fontId="40" fillId="2" borderId="1" xfId="0" applyNumberFormat="1" applyFont="1" applyFill="1" applyBorder="1" applyAlignment="1" applyProtection="1">
      <alignment horizontal="left" vertical="top"/>
      <protection locked="0"/>
    </xf>
    <xf numFmtId="0" fontId="40" fillId="2" borderId="1" xfId="0" applyFont="1" applyFill="1" applyBorder="1" applyAlignment="1" applyProtection="1">
      <alignment horizontal="left" vertical="top"/>
      <protection locked="0"/>
    </xf>
    <xf numFmtId="0" fontId="40" fillId="2" borderId="1" xfId="0" applyFont="1" applyFill="1" applyBorder="1" applyAlignment="1" applyProtection="1">
      <alignment horizontal="right" vertical="top"/>
      <protection locked="0"/>
    </xf>
    <xf numFmtId="0" fontId="134" fillId="4" borderId="1" xfId="0" applyFont="1" applyFill="1" applyBorder="1" applyProtection="1">
      <protection locked="0"/>
    </xf>
    <xf numFmtId="0" fontId="243" fillId="3" borderId="1" xfId="0" applyFont="1" applyFill="1" applyBorder="1" applyAlignment="1">
      <alignment horizontal="left"/>
    </xf>
    <xf numFmtId="166" fontId="192" fillId="4" borderId="1" xfId="0" applyNumberFormat="1" applyFont="1" applyFill="1" applyBorder="1" applyAlignment="1" applyProtection="1">
      <alignment horizontal="center" vertical="top"/>
      <protection locked="0"/>
    </xf>
    <xf numFmtId="166" fontId="32" fillId="2" borderId="1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7" fontId="88" fillId="0" borderId="34" xfId="0" applyNumberFormat="1" applyFont="1" applyFill="1" applyBorder="1" applyAlignment="1">
      <alignment horizontal="center" vertical="top" wrapText="1"/>
    </xf>
    <xf numFmtId="17" fontId="88" fillId="0" borderId="34" xfId="0" applyNumberFormat="1" applyFont="1" applyFill="1" applyBorder="1" applyAlignment="1">
      <alignment horizontal="right" vertical="top" wrapText="1"/>
    </xf>
    <xf numFmtId="0" fontId="32" fillId="4" borderId="0" xfId="0" applyFont="1" applyFill="1" applyAlignment="1" applyProtection="1">
      <alignment horizontal="left" vertical="center"/>
      <protection locked="0"/>
    </xf>
    <xf numFmtId="0" fontId="46" fillId="4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/>
    </xf>
    <xf numFmtId="0" fontId="244" fillId="0" borderId="0" xfId="0" applyFont="1" applyAlignment="1">
      <alignment horizontal="center"/>
    </xf>
    <xf numFmtId="0" fontId="29" fillId="0" borderId="0" xfId="0" applyFont="1"/>
    <xf numFmtId="0" fontId="26" fillId="4" borderId="0" xfId="0" applyFont="1" applyFill="1" applyAlignment="1">
      <alignment vertical="top"/>
    </xf>
    <xf numFmtId="0" fontId="10" fillId="4" borderId="1" xfId="0" applyFont="1" applyFill="1" applyBorder="1" applyAlignment="1">
      <alignment vertical="top"/>
    </xf>
    <xf numFmtId="0" fontId="26" fillId="4" borderId="0" xfId="0" applyFont="1" applyFill="1"/>
    <xf numFmtId="14" fontId="24" fillId="4" borderId="0" xfId="0" applyNumberFormat="1" applyFont="1" applyFill="1" applyAlignment="1">
      <alignment vertical="top"/>
    </xf>
    <xf numFmtId="0" fontId="24" fillId="4" borderId="0" xfId="0" applyFont="1" applyFill="1" applyAlignment="1">
      <alignment vertical="top"/>
    </xf>
    <xf numFmtId="0" fontId="96" fillId="4" borderId="0" xfId="0" applyFont="1" applyFill="1"/>
    <xf numFmtId="0" fontId="26" fillId="4" borderId="1" xfId="0" applyFont="1" applyFill="1" applyBorder="1" applyAlignment="1"/>
    <xf numFmtId="0" fontId="26" fillId="4" borderId="1" xfId="0" applyFont="1" applyFill="1" applyBorder="1" applyAlignment="1">
      <alignment horizontal="left" vertical="top"/>
    </xf>
    <xf numFmtId="0" fontId="26" fillId="4" borderId="1" xfId="0" applyFont="1" applyFill="1" applyBorder="1" applyAlignment="1" applyProtection="1">
      <alignment vertical="top"/>
      <protection locked="0"/>
    </xf>
    <xf numFmtId="14" fontId="22" fillId="4" borderId="1" xfId="0" applyNumberFormat="1" applyFont="1" applyFill="1" applyBorder="1" applyAlignment="1" applyProtection="1">
      <alignment horizontal="left" vertical="top"/>
      <protection hidden="1"/>
    </xf>
    <xf numFmtId="1" fontId="24" fillId="4" borderId="1" xfId="0" applyNumberFormat="1" applyFont="1" applyFill="1" applyBorder="1" applyAlignment="1">
      <alignment horizontal="left" vertical="top"/>
    </xf>
    <xf numFmtId="14" fontId="24" fillId="4" borderId="4" xfId="0" applyNumberFormat="1" applyFont="1" applyFill="1" applyBorder="1" applyAlignment="1" applyProtection="1">
      <alignment horizontal="left" vertical="top"/>
      <protection locked="0"/>
    </xf>
    <xf numFmtId="0" fontId="9" fillId="4" borderId="1" xfId="0" applyFont="1" applyFill="1" applyBorder="1" applyAlignment="1">
      <alignment horizontal="center" vertical="center"/>
    </xf>
    <xf numFmtId="0" fontId="107" fillId="4" borderId="1" xfId="0" applyFont="1" applyFill="1" applyBorder="1" applyAlignment="1">
      <alignment horizontal="center" vertical="center" wrapText="1"/>
    </xf>
    <xf numFmtId="14" fontId="26" fillId="4" borderId="1" xfId="0" applyNumberFormat="1" applyFont="1" applyFill="1" applyBorder="1" applyAlignment="1" applyProtection="1">
      <alignment vertical="top" wrapText="1"/>
      <protection locked="0"/>
    </xf>
    <xf numFmtId="14" fontId="26" fillId="4" borderId="1" xfId="0" applyNumberFormat="1" applyFont="1" applyFill="1" applyBorder="1" applyAlignment="1" applyProtection="1">
      <alignment vertical="top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45" fillId="4" borderId="1" xfId="0" applyFont="1" applyFill="1" applyBorder="1" applyAlignment="1">
      <alignment horizontal="center" vertical="center"/>
    </xf>
    <xf numFmtId="0" fontId="26" fillId="4" borderId="15" xfId="0" applyFont="1" applyFill="1" applyBorder="1" applyAlignment="1" applyProtection="1">
      <alignment vertical="top"/>
      <protection locked="0"/>
    </xf>
    <xf numFmtId="0" fontId="45" fillId="4" borderId="1" xfId="0" applyFont="1" applyFill="1" applyBorder="1" applyAlignment="1">
      <alignment horizontal="center"/>
    </xf>
    <xf numFmtId="0" fontId="45" fillId="4" borderId="1" xfId="0" applyFont="1" applyFill="1" applyBorder="1" applyAlignment="1" applyProtection="1">
      <alignment horizontal="center"/>
      <protection locked="0"/>
    </xf>
    <xf numFmtId="0" fontId="24" fillId="4" borderId="15" xfId="0" applyFont="1" applyFill="1" applyBorder="1" applyAlignment="1" applyProtection="1">
      <alignment vertical="top"/>
      <protection locked="0"/>
    </xf>
    <xf numFmtId="0" fontId="9" fillId="4" borderId="1" xfId="0" applyFont="1" applyFill="1" applyBorder="1" applyAlignment="1">
      <alignment horizontal="left"/>
    </xf>
    <xf numFmtId="0" fontId="24" fillId="4" borderId="1" xfId="0" applyFont="1" applyFill="1" applyBorder="1" applyAlignment="1" applyProtection="1">
      <alignment horizontal="left" vertical="top"/>
      <protection hidden="1"/>
    </xf>
    <xf numFmtId="0" fontId="24" fillId="4" borderId="1" xfId="0" applyFont="1" applyFill="1" applyBorder="1" applyAlignment="1" applyProtection="1">
      <alignment horizontal="left"/>
      <protection hidden="1"/>
    </xf>
    <xf numFmtId="0" fontId="24" fillId="4" borderId="1" xfId="0" applyFont="1" applyFill="1" applyBorder="1" applyAlignment="1" applyProtection="1">
      <alignment horizontal="left" vertical="top"/>
      <protection locked="0"/>
    </xf>
    <xf numFmtId="0" fontId="24" fillId="4" borderId="1" xfId="0" applyFont="1" applyFill="1" applyBorder="1" applyAlignment="1" applyProtection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 applyProtection="1">
      <alignment horizontal="left" vertical="top"/>
    </xf>
    <xf numFmtId="0" fontId="26" fillId="4" borderId="1" xfId="0" applyFont="1" applyFill="1" applyBorder="1" applyAlignment="1" applyProtection="1">
      <alignment vertical="top"/>
    </xf>
    <xf numFmtId="0" fontId="83" fillId="4" borderId="1" xfId="0" applyFont="1" applyFill="1" applyBorder="1" applyAlignment="1" applyProtection="1">
      <alignment vertical="top" wrapText="1"/>
    </xf>
    <xf numFmtId="14" fontId="24" fillId="4" borderId="1" xfId="0" applyNumberFormat="1" applyFont="1" applyFill="1" applyBorder="1" applyAlignment="1" applyProtection="1">
      <alignment horizontal="left" vertical="top"/>
      <protection locked="0"/>
    </xf>
    <xf numFmtId="0" fontId="18" fillId="4" borderId="4" xfId="0" applyFont="1" applyFill="1" applyBorder="1" applyAlignment="1" applyProtection="1">
      <alignment horizontal="left" vertical="center"/>
      <protection locked="0"/>
    </xf>
    <xf numFmtId="0" fontId="141" fillId="4" borderId="5" xfId="0" applyFont="1" applyFill="1" applyBorder="1" applyAlignment="1" applyProtection="1">
      <alignment vertical="center" wrapText="1"/>
      <protection locked="0"/>
    </xf>
    <xf numFmtId="0" fontId="109" fillId="4" borderId="4" xfId="0" applyFont="1" applyFill="1" applyBorder="1" applyAlignment="1" applyProtection="1">
      <alignment vertical="top" wrapText="1"/>
      <protection locked="0"/>
    </xf>
    <xf numFmtId="0" fontId="24" fillId="4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horizontal="left" vertical="top"/>
    </xf>
    <xf numFmtId="0" fontId="28" fillId="4" borderId="1" xfId="0" applyFont="1" applyFill="1" applyBorder="1" applyAlignment="1">
      <alignment horizontal="left" vertical="top"/>
    </xf>
    <xf numFmtId="0" fontId="24" fillId="4" borderId="1" xfId="0" applyNumberFormat="1" applyFont="1" applyFill="1" applyBorder="1" applyAlignment="1" applyProtection="1">
      <alignment horizontal="center" vertical="top"/>
    </xf>
    <xf numFmtId="0" fontId="32" fillId="4" borderId="1" xfId="0" applyFont="1" applyFill="1" applyBorder="1" applyAlignment="1">
      <alignment horizontal="left"/>
    </xf>
    <xf numFmtId="0" fontId="97" fillId="4" borderId="1" xfId="0" applyFont="1" applyFill="1" applyBorder="1" applyAlignment="1">
      <alignment vertical="center"/>
    </xf>
    <xf numFmtId="14" fontId="41" fillId="4" borderId="1" xfId="0" applyNumberFormat="1" applyFont="1" applyFill="1" applyBorder="1" applyAlignment="1" applyProtection="1">
      <alignment vertical="center"/>
      <protection locked="0"/>
    </xf>
    <xf numFmtId="0" fontId="26" fillId="4" borderId="1" xfId="0" applyFont="1" applyFill="1" applyBorder="1" applyAlignment="1">
      <alignment horizontal="right" vertical="top"/>
    </xf>
    <xf numFmtId="0" fontId="26" fillId="4" borderId="1" xfId="0" applyFont="1" applyFill="1" applyBorder="1" applyAlignment="1">
      <alignment horizontal="center" vertical="top"/>
    </xf>
    <xf numFmtId="0" fontId="26" fillId="4" borderId="2" xfId="0" applyFont="1" applyFill="1" applyBorder="1" applyAlignment="1">
      <alignment vertical="top"/>
    </xf>
    <xf numFmtId="0" fontId="26" fillId="4" borderId="3" xfId="0" applyFont="1" applyFill="1" applyBorder="1" applyAlignment="1">
      <alignment vertical="top"/>
    </xf>
    <xf numFmtId="0" fontId="26" fillId="4" borderId="1" xfId="0" applyFont="1" applyFill="1" applyBorder="1" applyAlignment="1" applyProtection="1">
      <alignment horizontal="right" vertical="top"/>
      <protection locked="0"/>
    </xf>
    <xf numFmtId="0" fontId="26" fillId="4" borderId="1" xfId="0" applyFont="1" applyFill="1" applyBorder="1" applyAlignment="1" applyProtection="1">
      <alignment horizontal="center" vertical="top"/>
      <protection locked="0"/>
    </xf>
    <xf numFmtId="9" fontId="41" fillId="4" borderId="2" xfId="0" applyNumberFormat="1" applyFont="1" applyFill="1" applyBorder="1" applyAlignment="1" applyProtection="1">
      <alignment horizontal="left" vertical="top"/>
      <protection locked="0"/>
    </xf>
    <xf numFmtId="0" fontId="41" fillId="4" borderId="2" xfId="0" applyFont="1" applyFill="1" applyBorder="1" applyAlignment="1" applyProtection="1">
      <alignment horizontal="left" vertical="top"/>
      <protection locked="0"/>
    </xf>
    <xf numFmtId="0" fontId="26" fillId="4" borderId="4" xfId="0" applyFont="1" applyFill="1" applyBorder="1" applyAlignment="1" applyProtection="1">
      <alignment horizontal="center" vertical="top"/>
      <protection locked="0"/>
    </xf>
    <xf numFmtId="0" fontId="83" fillId="4" borderId="1" xfId="0" applyFont="1" applyFill="1" applyBorder="1" applyAlignment="1">
      <alignment horizontal="left" vertical="top" wrapText="1"/>
    </xf>
    <xf numFmtId="14" fontId="24" fillId="4" borderId="1" xfId="0" applyNumberFormat="1" applyFont="1" applyFill="1" applyBorder="1" applyAlignment="1">
      <alignment horizontal="left" vertical="top"/>
    </xf>
    <xf numFmtId="0" fontId="110" fillId="4" borderId="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horizontal="center" vertical="top"/>
    </xf>
    <xf numFmtId="0" fontId="24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left" vertical="center"/>
    </xf>
    <xf numFmtId="0" fontId="26" fillId="4" borderId="4" xfId="0" applyFont="1" applyFill="1" applyBorder="1" applyAlignment="1" applyProtection="1">
      <alignment vertical="top"/>
      <protection locked="0"/>
    </xf>
    <xf numFmtId="0" fontId="109" fillId="4" borderId="1" xfId="0" applyFont="1" applyFill="1" applyBorder="1" applyAlignment="1">
      <alignment horizontal="left" vertical="top" wrapText="1"/>
    </xf>
    <xf numFmtId="0" fontId="246" fillId="4" borderId="1" xfId="0" applyFont="1" applyFill="1" applyBorder="1" applyAlignment="1">
      <alignment horizontal="left" vertical="top" wrapText="1"/>
    </xf>
    <xf numFmtId="0" fontId="41" fillId="4" borderId="5" xfId="0" applyFont="1" applyFill="1" applyBorder="1" applyAlignment="1" applyProtection="1">
      <alignment horizontal="left" vertical="top"/>
      <protection locked="0"/>
    </xf>
    <xf numFmtId="0" fontId="26" fillId="4" borderId="1" xfId="0" applyFont="1" applyFill="1" applyBorder="1" applyAlignment="1">
      <alignment vertical="top"/>
    </xf>
    <xf numFmtId="0" fontId="41" fillId="4" borderId="1" xfId="0" applyFont="1" applyFill="1" applyBorder="1" applyAlignment="1" applyProtection="1">
      <alignment horizontal="left" vertical="top"/>
      <protection locked="0" hidden="1"/>
    </xf>
    <xf numFmtId="14" fontId="24" fillId="4" borderId="15" xfId="0" applyNumberFormat="1" applyFont="1" applyFill="1" applyBorder="1" applyAlignment="1" applyProtection="1">
      <alignment horizontal="left" vertical="top"/>
      <protection locked="0"/>
    </xf>
    <xf numFmtId="0" fontId="40" fillId="4" borderId="1" xfId="0" applyFont="1" applyFill="1" applyBorder="1" applyProtection="1">
      <protection locked="0"/>
    </xf>
    <xf numFmtId="14" fontId="97" fillId="4" borderId="1" xfId="0" applyNumberFormat="1" applyFont="1" applyFill="1" applyBorder="1" applyAlignment="1" applyProtection="1">
      <alignment horizontal="left" vertical="top"/>
      <protection locked="0"/>
    </xf>
    <xf numFmtId="166" fontId="41" fillId="4" borderId="1" xfId="0" applyNumberFormat="1" applyFont="1" applyFill="1" applyBorder="1" applyAlignment="1" applyProtection="1">
      <alignment horizontal="center" vertical="top"/>
      <protection locked="0"/>
    </xf>
    <xf numFmtId="0" fontId="145" fillId="4" borderId="10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/>
    </xf>
    <xf numFmtId="0" fontId="145" fillId="4" borderId="5" xfId="0" applyFont="1" applyFill="1" applyBorder="1" applyAlignment="1">
      <alignment horizontal="center" vertical="top"/>
    </xf>
    <xf numFmtId="0" fontId="22" fillId="4" borderId="1" xfId="0" applyFont="1" applyFill="1" applyBorder="1" applyAlignment="1">
      <alignment horizontal="left" vertical="top" wrapText="1"/>
    </xf>
    <xf numFmtId="0" fontId="247" fillId="4" borderId="1" xfId="0" applyFont="1" applyFill="1" applyBorder="1" applyAlignment="1">
      <alignment horizontal="left" vertical="top"/>
    </xf>
    <xf numFmtId="0" fontId="46" fillId="4" borderId="1" xfId="0" applyFont="1" applyFill="1" applyBorder="1" applyAlignment="1" applyProtection="1">
      <alignment horizontal="center" vertical="center"/>
    </xf>
    <xf numFmtId="14" fontId="46" fillId="4" borderId="1" xfId="0" applyNumberFormat="1" applyFont="1" applyFill="1" applyBorder="1" applyAlignment="1" applyProtection="1">
      <alignment horizontal="center" vertical="center"/>
    </xf>
    <xf numFmtId="0" fontId="37" fillId="4" borderId="2" xfId="0" applyFont="1" applyFill="1" applyBorder="1" applyAlignment="1" applyProtection="1">
      <alignment vertical="top"/>
      <protection locked="0"/>
    </xf>
    <xf numFmtId="0" fontId="37" fillId="4" borderId="3" xfId="0" applyFont="1" applyFill="1" applyBorder="1" applyAlignment="1" applyProtection="1">
      <alignment vertical="top"/>
      <protection locked="0"/>
    </xf>
    <xf numFmtId="0" fontId="18" fillId="4" borderId="1" xfId="0" applyFont="1" applyFill="1" applyBorder="1" applyAlignment="1" applyProtection="1">
      <alignment horizontal="left" vertical="center" wrapText="1"/>
    </xf>
    <xf numFmtId="14" fontId="192" fillId="4" borderId="0" xfId="0" applyNumberFormat="1" applyFont="1" applyFill="1" applyAlignment="1" applyProtection="1">
      <alignment horizontal="left"/>
      <protection locked="0" hidden="1"/>
    </xf>
    <xf numFmtId="14" fontId="30" fillId="4" borderId="1" xfId="0" applyNumberFormat="1" applyFont="1" applyFill="1" applyBorder="1" applyAlignment="1" applyProtection="1">
      <alignment horizontal="left" vertical="center"/>
      <protection locked="0" hidden="1"/>
    </xf>
    <xf numFmtId="0" fontId="19" fillId="4" borderId="0" xfId="0" applyFont="1" applyFill="1" applyAlignment="1">
      <alignment vertical="top"/>
    </xf>
    <xf numFmtId="0" fontId="35" fillId="4" borderId="0" xfId="0" applyFont="1" applyFill="1" applyAlignment="1">
      <alignment vertical="top"/>
    </xf>
    <xf numFmtId="14" fontId="83" fillId="4" borderId="0" xfId="0" applyNumberFormat="1" applyFont="1" applyFill="1" applyAlignment="1">
      <alignment vertical="top" wrapText="1"/>
    </xf>
    <xf numFmtId="0" fontId="20" fillId="4" borderId="0" xfId="0" applyFont="1" applyFill="1" applyAlignment="1">
      <alignment vertical="top"/>
    </xf>
    <xf numFmtId="14" fontId="32" fillId="4" borderId="0" xfId="0" applyNumberFormat="1" applyFont="1" applyFill="1" applyAlignment="1">
      <alignment vertical="top"/>
    </xf>
    <xf numFmtId="0" fontId="55" fillId="4" borderId="1" xfId="0" applyFont="1" applyFill="1" applyBorder="1" applyAlignment="1">
      <alignment vertical="center"/>
    </xf>
    <xf numFmtId="0" fontId="51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/>
    <xf numFmtId="0" fontId="152" fillId="3" borderId="1" xfId="0" applyFont="1" applyFill="1" applyBorder="1" applyAlignment="1" applyProtection="1">
      <alignment horizontal="center" vertical="center"/>
    </xf>
    <xf numFmtId="0" fontId="46" fillId="4" borderId="1" xfId="0" applyFont="1" applyFill="1" applyBorder="1" applyAlignment="1" applyProtection="1">
      <alignment horizontal="center" vertical="center"/>
    </xf>
    <xf numFmtId="0" fontId="132" fillId="5" borderId="1" xfId="0" applyFont="1" applyFill="1" applyBorder="1" applyAlignment="1">
      <alignment horizontal="left" vertical="top"/>
    </xf>
    <xf numFmtId="0" fontId="132" fillId="5" borderId="1" xfId="0" applyFont="1" applyFill="1" applyBorder="1" applyAlignment="1">
      <alignment horizontal="center" vertical="top"/>
    </xf>
    <xf numFmtId="0" fontId="251" fillId="5" borderId="1" xfId="0" applyFont="1" applyFill="1" applyBorder="1" applyAlignment="1">
      <alignment horizontal="left"/>
    </xf>
    <xf numFmtId="0" fontId="144" fillId="2" borderId="1" xfId="0" applyFont="1" applyFill="1" applyBorder="1" applyAlignment="1">
      <alignment horizontal="left"/>
    </xf>
    <xf numFmtId="0" fontId="156" fillId="3" borderId="1" xfId="0" applyNumberFormat="1" applyFont="1" applyFill="1" applyBorder="1" applyAlignment="1">
      <alignment horizontal="center" vertical="top" wrapText="1"/>
    </xf>
    <xf numFmtId="0" fontId="141" fillId="4" borderId="1" xfId="0" applyNumberFormat="1" applyFont="1" applyFill="1" applyBorder="1" applyAlignment="1">
      <alignment horizontal="center" vertical="top" wrapText="1"/>
    </xf>
    <xf numFmtId="0" fontId="109" fillId="4" borderId="4" xfId="0" applyFont="1" applyFill="1" applyBorder="1" applyAlignment="1" applyProtection="1">
      <alignment vertical="center" wrapText="1"/>
      <protection locked="0"/>
    </xf>
    <xf numFmtId="14" fontId="261" fillId="0" borderId="1" xfId="0" applyNumberFormat="1" applyFont="1" applyBorder="1" applyAlignment="1" applyProtection="1">
      <alignment horizontal="center" vertical="center"/>
    </xf>
    <xf numFmtId="14" fontId="260" fillId="0" borderId="1" xfId="0" applyNumberFormat="1" applyFont="1" applyBorder="1" applyAlignment="1" applyProtection="1">
      <alignment horizontal="center" vertical="center"/>
    </xf>
    <xf numFmtId="0" fontId="260" fillId="0" borderId="1" xfId="0" applyNumberFormat="1" applyFont="1" applyBorder="1" applyAlignment="1" applyProtection="1">
      <alignment horizontal="center" vertical="center"/>
    </xf>
    <xf numFmtId="14" fontId="243" fillId="0" borderId="1" xfId="0" applyNumberFormat="1" applyFont="1" applyBorder="1" applyAlignment="1" applyProtection="1">
      <alignment horizontal="center" vertical="center"/>
    </xf>
    <xf numFmtId="0" fontId="243" fillId="0" borderId="1" xfId="0" applyNumberFormat="1" applyFont="1" applyBorder="1" applyAlignment="1" applyProtection="1">
      <alignment horizontal="center" vertical="center"/>
    </xf>
    <xf numFmtId="0" fontId="8" fillId="4" borderId="0" xfId="0" applyFont="1" applyFill="1" applyAlignment="1" applyProtection="1">
      <alignment horizontal="left"/>
    </xf>
    <xf numFmtId="0" fontId="10" fillId="0" borderId="0" xfId="0" applyFont="1" applyFill="1" applyBorder="1"/>
    <xf numFmtId="0" fontId="51" fillId="4" borderId="0" xfId="0" applyFont="1" applyFill="1" applyAlignment="1" applyProtection="1">
      <alignment horizontal="center"/>
    </xf>
    <xf numFmtId="0" fontId="51" fillId="0" borderId="0" xfId="0" applyFont="1" applyProtection="1"/>
    <xf numFmtId="0" fontId="51" fillId="4" borderId="0" xfId="0" applyFont="1" applyFill="1" applyAlignment="1" applyProtection="1">
      <alignment horizontal="left"/>
    </xf>
    <xf numFmtId="0" fontId="51" fillId="4" borderId="0" xfId="0" applyNumberFormat="1" applyFont="1" applyFill="1" applyAlignment="1" applyProtection="1">
      <alignment horizontal="left"/>
    </xf>
    <xf numFmtId="0" fontId="51" fillId="4" borderId="0" xfId="0" applyFont="1" applyFill="1" applyProtection="1"/>
    <xf numFmtId="0" fontId="51" fillId="4" borderId="1" xfId="0" applyFont="1" applyFill="1" applyBorder="1" applyAlignment="1" applyProtection="1">
      <alignment horizontal="center" vertical="top"/>
    </xf>
    <xf numFmtId="0" fontId="56" fillId="4" borderId="1" xfId="0" applyFont="1" applyFill="1" applyBorder="1" applyAlignment="1" applyProtection="1">
      <alignment vertical="top" wrapText="1"/>
    </xf>
    <xf numFmtId="0" fontId="45" fillId="4" borderId="1" xfId="0" applyFont="1" applyFill="1" applyBorder="1" applyAlignment="1" applyProtection="1">
      <alignment vertical="top" wrapText="1"/>
    </xf>
    <xf numFmtId="0" fontId="51" fillId="4" borderId="1" xfId="0" applyFont="1" applyFill="1" applyBorder="1" applyAlignment="1" applyProtection="1">
      <alignment vertical="top" wrapText="1"/>
    </xf>
    <xf numFmtId="0" fontId="34" fillId="4" borderId="1" xfId="0" applyFont="1" applyFill="1" applyBorder="1" applyAlignment="1" applyProtection="1">
      <alignment vertical="center" wrapText="1"/>
    </xf>
    <xf numFmtId="0" fontId="39" fillId="4" borderId="1" xfId="0" applyFont="1" applyFill="1" applyBorder="1" applyAlignment="1" applyProtection="1">
      <alignment vertical="center"/>
    </xf>
    <xf numFmtId="0" fontId="149" fillId="4" borderId="13" xfId="0" applyFont="1" applyFill="1" applyBorder="1" applyAlignment="1" applyProtection="1">
      <alignment vertical="center"/>
    </xf>
    <xf numFmtId="0" fontId="182" fillId="6" borderId="1" xfId="0" applyFont="1" applyFill="1" applyBorder="1" applyAlignment="1">
      <alignment horizontal="left" vertical="top" wrapText="1"/>
    </xf>
    <xf numFmtId="0" fontId="64" fillId="6" borderId="2" xfId="0" applyFont="1" applyFill="1" applyBorder="1" applyAlignment="1">
      <alignment horizontal="left" vertical="top" wrapText="1"/>
    </xf>
    <xf numFmtId="14" fontId="4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3" fillId="4" borderId="0" xfId="0" applyFont="1" applyFill="1" applyAlignment="1"/>
    <xf numFmtId="0" fontId="18" fillId="4" borderId="0" xfId="0" applyFont="1" applyFill="1"/>
    <xf numFmtId="14" fontId="192" fillId="3" borderId="0" xfId="0" applyNumberFormat="1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protection hidden="1"/>
    </xf>
    <xf numFmtId="0" fontId="10" fillId="4" borderId="0" xfId="0" applyFont="1" applyFill="1" applyProtection="1">
      <protection hidden="1"/>
    </xf>
    <xf numFmtId="0" fontId="3" fillId="4" borderId="0" xfId="0" applyFont="1" applyFill="1" applyAlignment="1" applyProtection="1">
      <protection hidden="1"/>
    </xf>
    <xf numFmtId="0" fontId="18" fillId="4" borderId="0" xfId="0" applyFont="1" applyFill="1" applyProtection="1">
      <protection hidden="1"/>
    </xf>
    <xf numFmtId="14" fontId="192" fillId="4" borderId="0" xfId="0" applyNumberFormat="1" applyFont="1" applyFill="1" applyAlignment="1" applyProtection="1">
      <alignment horizontal="left"/>
      <protection hidden="1"/>
    </xf>
    <xf numFmtId="0" fontId="9" fillId="4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0" fontId="35" fillId="4" borderId="0" xfId="0" applyFont="1" applyFill="1" applyProtection="1">
      <protection hidden="1"/>
    </xf>
    <xf numFmtId="0" fontId="18" fillId="4" borderId="0" xfId="0" applyFont="1" applyFill="1" applyAlignment="1" applyProtection="1">
      <alignment horizontal="left"/>
      <protection hidden="1"/>
    </xf>
    <xf numFmtId="14" fontId="25" fillId="4" borderId="0" xfId="0" applyNumberFormat="1" applyFont="1" applyFill="1" applyProtection="1">
      <protection hidden="1"/>
    </xf>
    <xf numFmtId="0" fontId="7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hidden="1"/>
    </xf>
    <xf numFmtId="14" fontId="109" fillId="4" borderId="0" xfId="0" applyNumberFormat="1" applyFont="1" applyFill="1" applyAlignment="1" applyProtection="1">
      <alignment vertical="top" wrapText="1"/>
      <protection hidden="1"/>
    </xf>
    <xf numFmtId="14" fontId="10" fillId="4" borderId="0" xfId="0" applyNumberFormat="1" applyFont="1" applyFill="1" applyAlignment="1" applyProtection="1">
      <alignment horizontal="left"/>
      <protection hidden="1"/>
    </xf>
    <xf numFmtId="14" fontId="41" fillId="4" borderId="0" xfId="0" applyNumberFormat="1" applyFont="1" applyFill="1" applyProtection="1"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vertical="center"/>
      <protection hidden="1"/>
    </xf>
    <xf numFmtId="14" fontId="41" fillId="4" borderId="0" xfId="0" applyNumberFormat="1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72" fillId="4" borderId="0" xfId="0" applyFont="1" applyFill="1" applyAlignment="1" applyProtection="1">
      <alignment horizontal="left" indent="4"/>
      <protection hidden="1"/>
    </xf>
    <xf numFmtId="0" fontId="35" fillId="4" borderId="0" xfId="0" applyFont="1" applyFill="1" applyAlignment="1" applyProtection="1">
      <protection hidden="1"/>
    </xf>
    <xf numFmtId="0" fontId="66" fillId="4" borderId="0" xfId="0" applyFont="1" applyFill="1" applyAlignment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14" fontId="18" fillId="4" borderId="0" xfId="0" applyNumberFormat="1" applyFont="1" applyFill="1" applyProtection="1">
      <protection hidden="1"/>
    </xf>
    <xf numFmtId="0" fontId="26" fillId="4" borderId="0" xfId="0" applyFont="1" applyFill="1" applyProtection="1">
      <protection hidden="1"/>
    </xf>
    <xf numFmtId="14" fontId="9" fillId="4" borderId="0" xfId="0" applyNumberFormat="1" applyFont="1" applyFill="1" applyProtection="1">
      <protection hidden="1"/>
    </xf>
    <xf numFmtId="0" fontId="13" fillId="4" borderId="0" xfId="0" applyFont="1" applyFill="1" applyProtection="1">
      <protection hidden="1"/>
    </xf>
    <xf numFmtId="0" fontId="16" fillId="4" borderId="0" xfId="0" applyFont="1" applyFill="1" applyProtection="1"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left"/>
      <protection hidden="1"/>
    </xf>
    <xf numFmtId="0" fontId="51" fillId="4" borderId="0" xfId="0" applyNumberFormat="1" applyFont="1" applyFill="1" applyAlignment="1" applyProtection="1">
      <alignment horizontal="left"/>
      <protection hidden="1"/>
    </xf>
    <xf numFmtId="0" fontId="51" fillId="4" borderId="0" xfId="0" applyFont="1" applyFill="1" applyProtection="1">
      <protection hidden="1"/>
    </xf>
    <xf numFmtId="0" fontId="51" fillId="4" borderId="1" xfId="0" applyFont="1" applyFill="1" applyBorder="1" applyAlignment="1" applyProtection="1">
      <alignment horizontal="center" vertical="top"/>
      <protection hidden="1"/>
    </xf>
    <xf numFmtId="0" fontId="51" fillId="4" borderId="1" xfId="0" applyFont="1" applyFill="1" applyBorder="1" applyAlignment="1" applyProtection="1">
      <alignment vertical="top" wrapText="1"/>
      <protection hidden="1"/>
    </xf>
    <xf numFmtId="0" fontId="51" fillId="4" borderId="1" xfId="0" applyFont="1" applyFill="1" applyBorder="1" applyAlignment="1" applyProtection="1">
      <alignment vertical="top"/>
      <protection hidden="1"/>
    </xf>
    <xf numFmtId="0" fontId="34" fillId="4" borderId="1" xfId="0" applyFont="1" applyFill="1" applyBorder="1" applyAlignment="1" applyProtection="1">
      <alignment vertical="top" wrapText="1"/>
      <protection hidden="1"/>
    </xf>
    <xf numFmtId="0" fontId="39" fillId="4" borderId="1" xfId="0" applyFont="1" applyFill="1" applyBorder="1" applyAlignment="1" applyProtection="1">
      <alignment vertical="center" wrapText="1"/>
      <protection hidden="1"/>
    </xf>
    <xf numFmtId="0" fontId="51" fillId="0" borderId="0" xfId="0" applyFont="1" applyProtection="1">
      <protection hidden="1"/>
    </xf>
    <xf numFmtId="0" fontId="21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19" fillId="0" borderId="0" xfId="0" applyFont="1" applyProtection="1">
      <protection hidden="1"/>
    </xf>
    <xf numFmtId="0" fontId="19" fillId="4" borderId="0" xfId="0" applyFont="1" applyFill="1" applyAlignment="1" applyProtection="1">
      <alignment vertical="top"/>
      <protection hidden="1"/>
    </xf>
    <xf numFmtId="0" fontId="35" fillId="4" borderId="0" xfId="0" applyFont="1" applyFill="1" applyAlignment="1" applyProtection="1">
      <alignment vertical="top"/>
      <protection hidden="1"/>
    </xf>
    <xf numFmtId="14" fontId="110" fillId="4" borderId="0" xfId="0" applyNumberFormat="1" applyFont="1" applyFill="1" applyAlignment="1" applyProtection="1">
      <alignment vertical="top" wrapText="1"/>
      <protection hidden="1"/>
    </xf>
    <xf numFmtId="0" fontId="20" fillId="4" borderId="0" xfId="0" applyFont="1" applyFill="1" applyAlignment="1" applyProtection="1">
      <alignment vertical="top"/>
      <protection hidden="1"/>
    </xf>
    <xf numFmtId="14" fontId="32" fillId="4" borderId="0" xfId="0" applyNumberFormat="1" applyFont="1" applyFill="1" applyAlignment="1" applyProtection="1">
      <alignment vertical="top"/>
      <protection hidden="1"/>
    </xf>
    <xf numFmtId="0" fontId="20" fillId="4" borderId="0" xfId="0" applyFont="1" applyFill="1" applyProtection="1">
      <protection hidden="1"/>
    </xf>
    <xf numFmtId="0" fontId="19" fillId="4" borderId="0" xfId="0" applyFont="1" applyFill="1" applyProtection="1">
      <protection hidden="1"/>
    </xf>
    <xf numFmtId="0" fontId="19" fillId="4" borderId="1" xfId="0" applyFont="1" applyFill="1" applyBorder="1" applyAlignment="1" applyProtection="1">
      <alignment vertical="top"/>
      <protection hidden="1"/>
    </xf>
    <xf numFmtId="0" fontId="35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Protection="1">
      <protection hidden="1"/>
    </xf>
    <xf numFmtId="0" fontId="61" fillId="4" borderId="0" xfId="0" applyFont="1" applyFill="1" applyProtection="1">
      <protection hidden="1"/>
    </xf>
    <xf numFmtId="0" fontId="67" fillId="3" borderId="0" xfId="0" applyFont="1" applyFill="1" applyAlignment="1" applyProtection="1">
      <alignment horizontal="center"/>
      <protection locked="0"/>
    </xf>
    <xf numFmtId="0" fontId="227" fillId="4" borderId="0" xfId="0" applyFont="1" applyFill="1" applyBorder="1" applyAlignment="1" applyProtection="1">
      <alignment vertical="top" wrapText="1"/>
      <protection locked="0"/>
    </xf>
    <xf numFmtId="0" fontId="149" fillId="3" borderId="0" xfId="0" applyFont="1" applyFill="1" applyBorder="1" applyAlignment="1" applyProtection="1">
      <alignment vertical="top" wrapText="1"/>
      <protection locked="0"/>
    </xf>
    <xf numFmtId="0" fontId="0" fillId="4" borderId="0" xfId="0" applyFill="1" applyProtection="1">
      <protection hidden="1"/>
    </xf>
    <xf numFmtId="14" fontId="33" fillId="4" borderId="0" xfId="0" applyNumberFormat="1" applyFont="1" applyFill="1" applyAlignment="1" applyProtection="1">
      <protection hidden="1"/>
    </xf>
    <xf numFmtId="14" fontId="5" fillId="4" borderId="0" xfId="0" applyNumberFormat="1" applyFont="1" applyFill="1" applyProtection="1"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18" fillId="4" borderId="0" xfId="0" quotePrefix="1" applyFont="1" applyFill="1" applyAlignment="1" applyProtection="1"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217" fillId="4" borderId="0" xfId="0" applyFont="1" applyFill="1" applyAlignment="1" applyProtection="1">
      <alignment horizontal="center" vertical="center"/>
      <protection hidden="1"/>
    </xf>
    <xf numFmtId="0" fontId="67" fillId="4" borderId="0" xfId="0" applyFont="1" applyFill="1" applyAlignment="1" applyProtection="1">
      <alignment horizontal="center"/>
      <protection hidden="1"/>
    </xf>
    <xf numFmtId="0" fontId="143" fillId="4" borderId="0" xfId="0" applyFont="1" applyFill="1" applyAlignment="1" applyProtection="1">
      <alignment horizontal="center"/>
      <protection hidden="1"/>
    </xf>
    <xf numFmtId="0" fontId="106" fillId="4" borderId="0" xfId="0" applyFont="1" applyFill="1" applyProtection="1">
      <protection hidden="1"/>
    </xf>
    <xf numFmtId="0" fontId="44" fillId="4" borderId="0" xfId="0" applyFont="1" applyFill="1" applyAlignment="1" applyProtection="1">
      <alignment horizontal="left"/>
      <protection hidden="1"/>
    </xf>
    <xf numFmtId="0" fontId="39" fillId="4" borderId="0" xfId="0" applyFont="1" applyFill="1" applyAlignment="1" applyProtection="1">
      <alignment horizontal="center"/>
      <protection hidden="1"/>
    </xf>
    <xf numFmtId="14" fontId="6" fillId="4" borderId="0" xfId="0" applyNumberFormat="1" applyFont="1" applyFill="1" applyProtection="1">
      <protection hidden="1"/>
    </xf>
    <xf numFmtId="0" fontId="6" fillId="4" borderId="14" xfId="0" applyFont="1" applyFill="1" applyBorder="1" applyAlignment="1" applyProtection="1">
      <protection hidden="1"/>
    </xf>
    <xf numFmtId="0" fontId="6" fillId="4" borderId="1" xfId="0" applyFont="1" applyFill="1" applyBorder="1" applyAlignment="1" applyProtection="1">
      <alignment horizontal="center" vertical="top"/>
      <protection hidden="1"/>
    </xf>
    <xf numFmtId="0" fontId="6" fillId="4" borderId="1" xfId="0" applyFont="1" applyFill="1" applyBorder="1" applyAlignment="1" applyProtection="1">
      <alignment horizontal="justify" vertical="top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14" fontId="21" fillId="4" borderId="1" xfId="0" applyNumberFormat="1" applyFont="1" applyFill="1" applyBorder="1" applyAlignment="1" applyProtection="1">
      <alignment vertical="top"/>
      <protection hidden="1"/>
    </xf>
    <xf numFmtId="0" fontId="149" fillId="4" borderId="1" xfId="0" applyNumberFormat="1" applyFont="1" applyFill="1" applyBorder="1" applyAlignment="1" applyProtection="1">
      <alignment horizontal="center" vertical="top" wrapText="1"/>
      <protection hidden="1"/>
    </xf>
    <xf numFmtId="14" fontId="21" fillId="4" borderId="0" xfId="0" applyNumberFormat="1" applyFont="1" applyFill="1" applyBorder="1" applyAlignment="1" applyProtection="1">
      <alignment vertical="center"/>
      <protection hidden="1"/>
    </xf>
    <xf numFmtId="0" fontId="21" fillId="4" borderId="0" xfId="0" applyFont="1" applyFill="1" applyBorder="1" applyAlignment="1" applyProtection="1">
      <alignment horizontal="center" vertical="center"/>
      <protection hidden="1"/>
    </xf>
    <xf numFmtId="0" fontId="217" fillId="3" borderId="0" xfId="0" quotePrefix="1" applyFont="1" applyFill="1" applyAlignment="1" applyProtection="1">
      <alignment horizontal="center" vertical="center"/>
      <protection locked="0"/>
    </xf>
    <xf numFmtId="0" fontId="66" fillId="3" borderId="1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84" fillId="3" borderId="1" xfId="0" applyFont="1" applyFill="1" applyBorder="1" applyAlignment="1" applyProtection="1">
      <alignment horizontal="center" vertical="center"/>
      <protection locked="0" hidden="1"/>
    </xf>
    <xf numFmtId="0" fontId="218" fillId="3" borderId="1" xfId="0" applyFont="1" applyFill="1" applyBorder="1" applyAlignment="1" applyProtection="1">
      <alignment horizontal="left" vertical="center" wrapText="1"/>
      <protection locked="0" hidden="1"/>
    </xf>
    <xf numFmtId="0" fontId="189" fillId="3" borderId="1" xfId="0" applyFont="1" applyFill="1" applyBorder="1" applyAlignment="1" applyProtection="1">
      <alignment horizontal="center" vertical="center"/>
      <protection locked="0" hidden="1"/>
    </xf>
    <xf numFmtId="0" fontId="219" fillId="3" borderId="1" xfId="0" applyFont="1" applyFill="1" applyBorder="1" applyAlignment="1" applyProtection="1">
      <alignment horizontal="left" vertical="center" wrapText="1"/>
      <protection locked="0" hidden="1"/>
    </xf>
    <xf numFmtId="0" fontId="9" fillId="4" borderId="0" xfId="0" applyFont="1" applyFill="1" applyAlignment="1" applyProtection="1">
      <alignment horizontal="right"/>
      <protection hidden="1"/>
    </xf>
    <xf numFmtId="0" fontId="9" fillId="4" borderId="1" xfId="0" applyFont="1" applyFill="1" applyBorder="1" applyAlignment="1" applyProtection="1">
      <alignment horizontal="center" vertical="top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vertical="center"/>
      <protection hidden="1"/>
    </xf>
    <xf numFmtId="0" fontId="219" fillId="4" borderId="1" xfId="0" applyFont="1" applyFill="1" applyBorder="1" applyAlignment="1" applyProtection="1">
      <alignment horizontal="center" vertical="center" wrapText="1"/>
      <protection hidden="1"/>
    </xf>
    <xf numFmtId="0" fontId="44" fillId="4" borderId="4" xfId="0" applyFont="1" applyFill="1" applyBorder="1" applyAlignment="1" applyProtection="1">
      <alignment horizontal="left" vertical="center"/>
      <protection locked="0"/>
    </xf>
    <xf numFmtId="0" fontId="227" fillId="4" borderId="1" xfId="0" applyFont="1" applyFill="1" applyBorder="1" applyAlignment="1" applyProtection="1">
      <alignment horizontal="center" vertical="center"/>
      <protection hidden="1"/>
    </xf>
    <xf numFmtId="0" fontId="149" fillId="4" borderId="1" xfId="0" applyFont="1" applyFill="1" applyBorder="1" applyAlignment="1" applyProtection="1">
      <alignment horizontal="center" vertical="center"/>
      <protection hidden="1"/>
    </xf>
    <xf numFmtId="0" fontId="238" fillId="3" borderId="1" xfId="0" applyFont="1" applyFill="1" applyBorder="1" applyAlignment="1">
      <alignment vertical="top" wrapText="1"/>
    </xf>
    <xf numFmtId="0" fontId="3" fillId="4" borderId="0" xfId="0" applyFont="1" applyFill="1" applyAlignment="1" applyProtection="1">
      <alignment horizontal="right"/>
      <protection hidden="1"/>
    </xf>
    <xf numFmtId="0" fontId="0" fillId="4" borderId="0" xfId="0" applyFill="1" applyAlignment="1" applyProtection="1">
      <alignment horizontal="right"/>
      <protection hidden="1"/>
    </xf>
    <xf numFmtId="0" fontId="6" fillId="4" borderId="0" xfId="0" applyFont="1" applyFill="1" applyAlignment="1" applyProtection="1">
      <alignment vertical="top"/>
      <protection hidden="1"/>
    </xf>
    <xf numFmtId="0" fontId="6" fillId="4" borderId="0" xfId="0" applyFont="1" applyFill="1" applyAlignment="1" applyProtection="1">
      <alignment vertical="top" wrapText="1"/>
      <protection hidden="1"/>
    </xf>
    <xf numFmtId="0" fontId="0" fillId="4" borderId="0" xfId="0" applyFill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3" fillId="4" borderId="0" xfId="0" quotePrefix="1" applyFont="1" applyFill="1" applyProtection="1">
      <protection hidden="1"/>
    </xf>
    <xf numFmtId="0" fontId="5" fillId="4" borderId="0" xfId="0" quotePrefix="1" applyFont="1" applyFill="1" applyProtection="1">
      <protection hidden="1"/>
    </xf>
    <xf numFmtId="0" fontId="23" fillId="4" borderId="0" xfId="0" applyFont="1" applyFill="1" applyAlignment="1" applyProtection="1">
      <alignment horizontal="center"/>
      <protection hidden="1"/>
    </xf>
    <xf numFmtId="0" fontId="8" fillId="4" borderId="0" xfId="0" applyFont="1" applyFill="1" applyProtection="1">
      <protection hidden="1"/>
    </xf>
    <xf numFmtId="0" fontId="31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30" fillId="4" borderId="0" xfId="0" applyNumberFormat="1" applyFont="1" applyFill="1" applyAlignment="1" applyProtection="1">
      <alignment horizontal="right"/>
      <protection hidden="1"/>
    </xf>
    <xf numFmtId="14" fontId="31" fillId="4" borderId="0" xfId="0" applyNumberFormat="1" applyFont="1" applyFill="1" applyAlignment="1" applyProtection="1">
      <alignment horizontal="center"/>
      <protection hidden="1"/>
    </xf>
    <xf numFmtId="0" fontId="30" fillId="4" borderId="0" xfId="0" applyNumberFormat="1" applyFont="1" applyFill="1" applyAlignment="1" applyProtection="1">
      <alignment horizontal="left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18" fillId="4" borderId="0" xfId="0" applyFont="1" applyFill="1" applyAlignment="1" applyProtection="1">
      <alignment vertical="top"/>
      <protection hidden="1"/>
    </xf>
    <xf numFmtId="14" fontId="83" fillId="4" borderId="0" xfId="0" applyNumberFormat="1" applyFont="1" applyFill="1" applyAlignment="1" applyProtection="1">
      <alignment vertical="top" wrapText="1"/>
      <protection hidden="1"/>
    </xf>
    <xf numFmtId="0" fontId="6" fillId="4" borderId="0" xfId="0" applyFont="1" applyFill="1" applyAlignment="1" applyProtection="1">
      <alignment horizontal="center" vertical="top"/>
      <protection hidden="1"/>
    </xf>
    <xf numFmtId="14" fontId="32" fillId="4" borderId="0" xfId="0" applyNumberFormat="1" applyFont="1" applyFill="1" applyAlignment="1" applyProtection="1">
      <alignment horizontal="left" vertical="top"/>
      <protection hidden="1"/>
    </xf>
    <xf numFmtId="14" fontId="39" fillId="4" borderId="0" xfId="0" applyNumberFormat="1" applyFont="1" applyFill="1" applyProtection="1">
      <protection hidden="1"/>
    </xf>
    <xf numFmtId="0" fontId="39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67" fillId="4" borderId="0" xfId="0" applyFont="1" applyFill="1" applyAlignment="1" applyProtection="1">
      <alignment horizontal="left" vertical="center"/>
      <protection hidden="1"/>
    </xf>
    <xf numFmtId="0" fontId="221" fillId="4" borderId="0" xfId="0" applyFont="1" applyFill="1" applyProtection="1">
      <protection hidden="1"/>
    </xf>
    <xf numFmtId="0" fontId="187" fillId="4" borderId="0" xfId="0" applyFont="1" applyFill="1" applyProtection="1">
      <protection hidden="1"/>
    </xf>
    <xf numFmtId="14" fontId="39" fillId="4" borderId="0" xfId="0" applyNumberFormat="1" applyFont="1" applyFill="1" applyAlignment="1" applyProtection="1">
      <alignment vertical="top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center"/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34" fillId="4" borderId="0" xfId="0" applyFont="1" applyFill="1" applyAlignment="1">
      <alignment horizontal="center"/>
    </xf>
    <xf numFmtId="0" fontId="18" fillId="4" borderId="0" xfId="0" applyFont="1" applyFill="1" applyAlignment="1" applyProtection="1">
      <alignment horizontal="left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 vertical="center"/>
      <protection hidden="1"/>
    </xf>
    <xf numFmtId="0" fontId="187" fillId="4" borderId="1" xfId="0" applyFont="1" applyFill="1" applyBorder="1" applyAlignment="1" applyProtection="1">
      <alignment horizontal="center" vertical="center"/>
      <protection locked="0"/>
    </xf>
    <xf numFmtId="14" fontId="32" fillId="4" borderId="0" xfId="0" applyNumberFormat="1" applyFont="1" applyFill="1" applyAlignment="1" applyProtection="1">
      <alignment horizontal="left"/>
      <protection locked="0"/>
    </xf>
    <xf numFmtId="0" fontId="174" fillId="4" borderId="0" xfId="0" applyFont="1" applyFill="1" applyProtection="1">
      <protection hidden="1"/>
    </xf>
    <xf numFmtId="0" fontId="174" fillId="4" borderId="0" xfId="0" applyFont="1" applyFill="1" applyAlignment="1" applyProtection="1">
      <alignment horizontal="center" vertical="top"/>
      <protection hidden="1"/>
    </xf>
    <xf numFmtId="0" fontId="174" fillId="4" borderId="0" xfId="0" applyFont="1" applyFill="1" applyAlignment="1" applyProtection="1">
      <alignment vertical="top" wrapText="1"/>
      <protection hidden="1"/>
    </xf>
    <xf numFmtId="0" fontId="174" fillId="4" borderId="0" xfId="0" applyFont="1" applyFill="1" applyAlignment="1" applyProtection="1">
      <alignment vertical="top"/>
      <protection hidden="1"/>
    </xf>
    <xf numFmtId="14" fontId="174" fillId="4" borderId="0" xfId="0" applyNumberFormat="1" applyFont="1" applyFill="1" applyAlignment="1" applyProtection="1">
      <alignment vertical="top"/>
      <protection hidden="1"/>
    </xf>
    <xf numFmtId="0" fontId="174" fillId="4" borderId="0" xfId="0" applyFont="1" applyFill="1" applyAlignment="1" applyProtection="1">
      <protection hidden="1"/>
    </xf>
    <xf numFmtId="0" fontId="174" fillId="4" borderId="4" xfId="0" applyFont="1" applyFill="1" applyBorder="1" applyAlignment="1" applyProtection="1">
      <alignment horizontal="center" vertical="center"/>
      <protection hidden="1"/>
    </xf>
    <xf numFmtId="0" fontId="174" fillId="4" borderId="1" xfId="0" applyFont="1" applyFill="1" applyBorder="1" applyAlignment="1" applyProtection="1">
      <alignment horizontal="center" vertical="center" wrapText="1"/>
      <protection hidden="1"/>
    </xf>
    <xf numFmtId="0" fontId="174" fillId="4" borderId="1" xfId="0" applyFont="1" applyFill="1" applyBorder="1" applyAlignment="1" applyProtection="1">
      <alignment horizontal="center"/>
      <protection hidden="1"/>
    </xf>
    <xf numFmtId="0" fontId="118" fillId="4" borderId="1" xfId="0" applyFont="1" applyFill="1" applyBorder="1" applyAlignment="1" applyProtection="1">
      <alignment horizontal="center"/>
      <protection hidden="1"/>
    </xf>
    <xf numFmtId="0" fontId="175" fillId="4" borderId="2" xfId="0" applyFont="1" applyFill="1" applyBorder="1" applyAlignment="1" applyProtection="1">
      <alignment horizontal="center"/>
      <protection hidden="1"/>
    </xf>
    <xf numFmtId="0" fontId="175" fillId="4" borderId="12" xfId="0" applyFont="1" applyFill="1" applyBorder="1" applyAlignment="1" applyProtection="1">
      <alignment horizontal="center"/>
      <protection hidden="1"/>
    </xf>
    <xf numFmtId="0" fontId="175" fillId="4" borderId="3" xfId="0" applyFont="1" applyFill="1" applyBorder="1" applyAlignment="1" applyProtection="1">
      <alignment horizontal="center"/>
      <protection hidden="1"/>
    </xf>
    <xf numFmtId="0" fontId="175" fillId="4" borderId="1" xfId="0" applyFont="1" applyFill="1" applyBorder="1" applyAlignment="1" applyProtection="1">
      <alignment horizontal="center"/>
      <protection hidden="1"/>
    </xf>
    <xf numFmtId="0" fontId="134" fillId="4" borderId="0" xfId="0" applyFont="1" applyFill="1" applyAlignment="1" applyProtection="1">
      <alignment vertical="center"/>
      <protection hidden="1"/>
    </xf>
    <xf numFmtId="0" fontId="184" fillId="4" borderId="0" xfId="0" applyFont="1" applyFill="1" applyAlignment="1" applyProtection="1">
      <alignment vertical="center" wrapText="1"/>
      <protection hidden="1"/>
    </xf>
    <xf numFmtId="14" fontId="215" fillId="4" borderId="0" xfId="0" applyNumberFormat="1" applyFont="1" applyFill="1" applyProtection="1">
      <protection hidden="1"/>
    </xf>
    <xf numFmtId="14" fontId="182" fillId="4" borderId="0" xfId="0" applyNumberFormat="1" applyFont="1" applyFill="1" applyAlignment="1" applyProtection="1">
      <alignment horizontal="left"/>
      <protection hidden="1"/>
    </xf>
    <xf numFmtId="0" fontId="175" fillId="4" borderId="0" xfId="0" applyFont="1" applyFill="1" applyProtection="1">
      <protection hidden="1"/>
    </xf>
    <xf numFmtId="0" fontId="65" fillId="4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18" fillId="3" borderId="1" xfId="0" applyFont="1" applyFill="1" applyBorder="1" applyAlignment="1" applyProtection="1">
      <alignment horizontal="left" vertical="center"/>
      <protection locked="0" hidden="1"/>
    </xf>
    <xf numFmtId="0" fontId="175" fillId="3" borderId="2" xfId="0" applyFont="1" applyFill="1" applyBorder="1" applyAlignment="1" applyProtection="1">
      <alignment horizontal="center"/>
      <protection locked="0" hidden="1"/>
    </xf>
    <xf numFmtId="0" fontId="175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Fill="1" applyProtection="1">
      <protection locked="0" hidden="1"/>
    </xf>
    <xf numFmtId="0" fontId="0" fillId="0" borderId="0" xfId="0" applyFill="1" applyAlignment="1" applyProtection="1">
      <alignment horizontal="center"/>
      <protection locked="0" hidden="1"/>
    </xf>
    <xf numFmtId="0" fontId="174" fillId="12" borderId="4" xfId="0" applyFont="1" applyFill="1" applyBorder="1" applyAlignment="1">
      <alignment horizontal="center" vertical="center"/>
    </xf>
    <xf numFmtId="0" fontId="174" fillId="12" borderId="1" xfId="0" applyFont="1" applyFill="1" applyBorder="1" applyAlignment="1">
      <alignment horizontal="center" vertical="center" wrapText="1"/>
    </xf>
    <xf numFmtId="0" fontId="174" fillId="12" borderId="1" xfId="0" applyFont="1" applyFill="1" applyBorder="1" applyAlignment="1">
      <alignment vertical="center" wrapText="1"/>
    </xf>
    <xf numFmtId="0" fontId="174" fillId="12" borderId="1" xfId="0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 vertical="top" wrapText="1"/>
      <protection hidden="1"/>
    </xf>
    <xf numFmtId="0" fontId="6" fillId="4" borderId="0" xfId="0" applyNumberFormat="1" applyFont="1" applyFill="1" applyProtection="1">
      <protection hidden="1"/>
    </xf>
    <xf numFmtId="14" fontId="22" fillId="4" borderId="0" xfId="0" applyNumberFormat="1" applyFont="1" applyFill="1" applyProtection="1">
      <protection hidden="1"/>
    </xf>
    <xf numFmtId="14" fontId="13" fillId="4" borderId="0" xfId="0" applyNumberFormat="1" applyFont="1" applyFill="1" applyAlignment="1" applyProtection="1">
      <alignment vertical="top" wrapText="1"/>
      <protection hidden="1"/>
    </xf>
    <xf numFmtId="0" fontId="0" fillId="4" borderId="0" xfId="0" applyFill="1" applyAlignment="1" applyProtection="1">
      <alignment vertical="top"/>
      <protection hidden="1"/>
    </xf>
    <xf numFmtId="0" fontId="6" fillId="4" borderId="0" xfId="0" quotePrefix="1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0" fontId="6" fillId="4" borderId="0" xfId="0" quotePrefix="1" applyFont="1" applyFill="1" applyProtection="1">
      <protection hidden="1"/>
    </xf>
    <xf numFmtId="0" fontId="19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vertical="top"/>
      <protection hidden="1"/>
    </xf>
    <xf numFmtId="14" fontId="15" fillId="4" borderId="0" xfId="0" applyNumberFormat="1" applyFont="1" applyFill="1" applyProtection="1">
      <protection hidden="1"/>
    </xf>
    <xf numFmtId="0" fontId="13" fillId="4" borderId="0" xfId="0" applyNumberFormat="1" applyFont="1" applyFill="1" applyProtection="1">
      <protection hidden="1"/>
    </xf>
    <xf numFmtId="0" fontId="84" fillId="3" borderId="0" xfId="0" applyFont="1" applyFill="1" applyProtection="1">
      <protection locked="0" hidden="1"/>
    </xf>
    <xf numFmtId="0" fontId="220" fillId="3" borderId="0" xfId="0" applyFont="1" applyFill="1" applyProtection="1">
      <protection locked="0" hidden="1"/>
    </xf>
    <xf numFmtId="0" fontId="150" fillId="3" borderId="0" xfId="0" applyFont="1" applyFill="1" applyProtection="1">
      <protection locked="0" hidden="1"/>
    </xf>
    <xf numFmtId="0" fontId="84" fillId="3" borderId="0" xfId="0" applyFont="1" applyFill="1" applyAlignment="1" applyProtection="1">
      <protection locked="0" hidden="1"/>
    </xf>
    <xf numFmtId="14" fontId="84" fillId="3" borderId="0" xfId="0" applyNumberFormat="1" applyFont="1" applyFill="1" applyProtection="1">
      <protection locked="0" hidden="1"/>
    </xf>
    <xf numFmtId="0" fontId="0" fillId="3" borderId="0" xfId="0" applyFill="1" applyProtection="1">
      <protection locked="0" hidden="1"/>
    </xf>
    <xf numFmtId="0" fontId="44" fillId="4" borderId="0" xfId="0" applyFont="1" applyFill="1" applyAlignment="1" applyProtection="1">
      <alignment vertical="top" wrapText="1"/>
      <protection hidden="1"/>
    </xf>
    <xf numFmtId="14" fontId="23" fillId="4" borderId="0" xfId="0" applyNumberFormat="1" applyFont="1" applyFill="1" applyAlignment="1" applyProtection="1">
      <alignment horizontal="left"/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0" fontId="84" fillId="3" borderId="0" xfId="0" applyFont="1" applyFill="1" applyAlignment="1" applyProtection="1">
      <alignment vertical="top"/>
      <protection locked="0" hidden="1"/>
    </xf>
    <xf numFmtId="0" fontId="67" fillId="3" borderId="0" xfId="0" applyFont="1" applyFill="1" applyAlignment="1" applyProtection="1">
      <alignment horizontal="center"/>
      <protection locked="0" hidden="1"/>
    </xf>
    <xf numFmtId="0" fontId="222" fillId="3" borderId="0" xfId="0" applyFont="1" applyFill="1" applyAlignment="1" applyProtection="1">
      <alignment horizontal="center"/>
      <protection locked="0" hidden="1"/>
    </xf>
    <xf numFmtId="0" fontId="67" fillId="3" borderId="0" xfId="0" applyFont="1" applyFill="1" applyProtection="1">
      <protection locked="0" hidden="1"/>
    </xf>
    <xf numFmtId="0" fontId="223" fillId="3" borderId="0" xfId="0" applyFont="1" applyFill="1" applyAlignment="1" applyProtection="1">
      <alignment horizontal="center"/>
      <protection locked="0" hidden="1"/>
    </xf>
    <xf numFmtId="0" fontId="3" fillId="15" borderId="0" xfId="0" applyFont="1" applyFill="1" applyAlignment="1"/>
    <xf numFmtId="0" fontId="18" fillId="15" borderId="0" xfId="0" applyFont="1" applyFill="1"/>
    <xf numFmtId="0" fontId="66" fillId="3" borderId="0" xfId="0" applyFont="1" applyFill="1" applyAlignment="1" applyProtection="1">
      <alignment horizontal="center" vertical="center"/>
      <protection locked="0"/>
    </xf>
    <xf numFmtId="0" fontId="64" fillId="4" borderId="0" xfId="0" applyFont="1" applyFill="1" applyProtection="1">
      <protection hidden="1"/>
    </xf>
    <xf numFmtId="14" fontId="64" fillId="4" borderId="0" xfId="0" applyNumberFormat="1" applyFont="1" applyFill="1" applyProtection="1">
      <protection hidden="1"/>
    </xf>
    <xf numFmtId="0" fontId="64" fillId="4" borderId="0" xfId="0" applyFont="1" applyFill="1" applyAlignment="1" applyProtection="1">
      <alignment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200" fillId="4" borderId="0" xfId="0" applyFont="1" applyFill="1" applyAlignment="1" applyProtection="1">
      <alignment horizontal="center" vertical="center"/>
      <protection hidden="1"/>
    </xf>
    <xf numFmtId="0" fontId="200" fillId="4" borderId="0" xfId="0" applyFont="1" applyFill="1" applyAlignment="1" applyProtection="1">
      <alignment horizontal="left"/>
      <protection hidden="1"/>
    </xf>
    <xf numFmtId="0" fontId="142" fillId="4" borderId="0" xfId="0" applyFont="1" applyFill="1" applyAlignment="1" applyProtection="1">
      <protection hidden="1"/>
    </xf>
    <xf numFmtId="0" fontId="51" fillId="4" borderId="0" xfId="0" applyFont="1" applyFill="1" applyAlignment="1">
      <alignment vertical="center"/>
    </xf>
    <xf numFmtId="0" fontId="62" fillId="4" borderId="0" xfId="0" applyFont="1" applyFill="1" applyAlignment="1">
      <alignment horizontal="center" vertical="top"/>
    </xf>
    <xf numFmtId="0" fontId="63" fillId="4" borderId="0" xfId="0" applyFont="1" applyFill="1" applyAlignment="1">
      <alignment vertical="top" wrapText="1"/>
    </xf>
    <xf numFmtId="0" fontId="63" fillId="4" borderId="0" xfId="0" applyFont="1" applyFill="1" applyAlignment="1">
      <alignment vertical="top"/>
    </xf>
    <xf numFmtId="0" fontId="65" fillId="4" borderId="0" xfId="0" applyFont="1" applyFill="1" applyAlignment="1">
      <alignment vertical="center"/>
    </xf>
    <xf numFmtId="0" fontId="265" fillId="4" borderId="0" xfId="0" applyFont="1" applyFill="1" applyAlignment="1">
      <alignment horizontal="center" vertical="top" wrapText="1"/>
    </xf>
    <xf numFmtId="0" fontId="44" fillId="4" borderId="0" xfId="0" applyFont="1" applyFill="1" applyProtection="1">
      <protection hidden="1"/>
    </xf>
    <xf numFmtId="0" fontId="44" fillId="4" borderId="1" xfId="0" applyFont="1" applyFill="1" applyBorder="1" applyAlignment="1" applyProtection="1">
      <alignment vertical="top"/>
      <protection hidden="1"/>
    </xf>
    <xf numFmtId="0" fontId="44" fillId="4" borderId="1" xfId="0" applyFont="1" applyFill="1" applyBorder="1" applyAlignment="1" applyProtection="1">
      <alignment vertical="top" wrapText="1"/>
      <protection hidden="1"/>
    </xf>
    <xf numFmtId="14" fontId="34" fillId="4" borderId="1" xfId="0" applyNumberFormat="1" applyFont="1" applyFill="1" applyBorder="1" applyAlignment="1" applyProtection="1">
      <alignment vertical="top" wrapText="1"/>
      <protection hidden="1"/>
    </xf>
    <xf numFmtId="0" fontId="44" fillId="4" borderId="0" xfId="0" applyFont="1" applyFill="1" applyAlignment="1" applyProtection="1">
      <alignment horizontal="center"/>
      <protection hidden="1"/>
    </xf>
    <xf numFmtId="0" fontId="75" fillId="4" borderId="0" xfId="0" applyFont="1" applyFill="1" applyProtection="1">
      <protection hidden="1"/>
    </xf>
    <xf numFmtId="0" fontId="43" fillId="4" borderId="0" xfId="0" applyFont="1" applyFill="1" applyAlignment="1" applyProtection="1">
      <alignment horizontal="center"/>
      <protection hidden="1"/>
    </xf>
    <xf numFmtId="0" fontId="66" fillId="3" borderId="1" xfId="0" applyFont="1" applyFill="1" applyBorder="1" applyAlignment="1" applyProtection="1">
      <alignment vertical="center"/>
      <protection locked="0"/>
    </xf>
    <xf numFmtId="0" fontId="44" fillId="14" borderId="1" xfId="0" applyFont="1" applyFill="1" applyBorder="1" applyAlignment="1">
      <alignment vertical="top"/>
    </xf>
    <xf numFmtId="0" fontId="44" fillId="14" borderId="1" xfId="0" applyFont="1" applyFill="1" applyBorder="1" applyAlignment="1">
      <alignment vertical="top" wrapText="1"/>
    </xf>
    <xf numFmtId="14" fontId="4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66" fillId="4" borderId="1" xfId="0" applyFont="1" applyFill="1" applyBorder="1" applyAlignment="1" applyProtection="1">
      <alignment horizontal="center" vertical="center"/>
      <protection hidden="1"/>
    </xf>
    <xf numFmtId="0" fontId="66" fillId="4" borderId="1" xfId="0" applyFont="1" applyFill="1" applyBorder="1" applyProtection="1"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112" fillId="4" borderId="0" xfId="0" applyFont="1" applyFill="1" applyAlignment="1" applyProtection="1">
      <alignment horizontal="center"/>
      <protection hidden="1"/>
    </xf>
    <xf numFmtId="0" fontId="224" fillId="4" borderId="1" xfId="0" applyFont="1" applyFill="1" applyBorder="1" applyAlignment="1" applyProtection="1">
      <alignment vertical="center"/>
      <protection hidden="1"/>
    </xf>
    <xf numFmtId="14" fontId="33" fillId="4" borderId="1" xfId="0" applyNumberFormat="1" applyFont="1" applyFill="1" applyBorder="1" applyAlignment="1" applyProtection="1">
      <alignment horizontal="left"/>
      <protection hidden="1"/>
    </xf>
    <xf numFmtId="0" fontId="44" fillId="4" borderId="0" xfId="0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horizontal="left" vertical="center"/>
      <protection hidden="1"/>
    </xf>
    <xf numFmtId="14" fontId="19" fillId="4" borderId="0" xfId="0" applyNumberFormat="1" applyFont="1" applyFill="1" applyAlignment="1" applyProtection="1">
      <alignment vertical="center"/>
      <protection hidden="1"/>
    </xf>
    <xf numFmtId="14" fontId="205" fillId="4" borderId="0" xfId="0" applyNumberFormat="1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65" fillId="4" borderId="0" xfId="0" applyFont="1" applyFill="1" applyAlignment="1" applyProtection="1">
      <alignment horizontal="center"/>
      <protection hidden="1"/>
    </xf>
    <xf numFmtId="0" fontId="0" fillId="4" borderId="0" xfId="0" applyFill="1"/>
    <xf numFmtId="0" fontId="25" fillId="4" borderId="0" xfId="0" applyFont="1" applyFill="1" applyAlignment="1" applyProtection="1">
      <alignment horizontal="right" vertical="top" wrapText="1"/>
      <protection hidden="1"/>
    </xf>
    <xf numFmtId="0" fontId="25" fillId="4" borderId="0" xfId="0" applyFont="1" applyFill="1" applyAlignment="1" applyProtection="1">
      <alignment horizontal="left" vertical="top"/>
      <protection hidden="1"/>
    </xf>
    <xf numFmtId="0" fontId="25" fillId="4" borderId="0" xfId="0" applyFont="1" applyFill="1" applyAlignment="1" applyProtection="1">
      <alignment horizontal="left" vertical="top" wrapText="1"/>
      <protection hidden="1"/>
    </xf>
    <xf numFmtId="0" fontId="25" fillId="4" borderId="0" xfId="0" applyFont="1" applyFill="1" applyAlignment="1" applyProtection="1">
      <alignment vertical="top"/>
      <protection hidden="1"/>
    </xf>
    <xf numFmtId="0" fontId="25" fillId="4" borderId="0" xfId="0" applyFont="1" applyFill="1" applyAlignment="1" applyProtection="1">
      <protection hidden="1"/>
    </xf>
    <xf numFmtId="0" fontId="25" fillId="4" borderId="0" xfId="0" applyNumberFormat="1" applyFont="1" applyFill="1" applyAlignment="1" applyProtection="1">
      <alignment horizontal="left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left" vertical="center"/>
      <protection hidden="1"/>
    </xf>
    <xf numFmtId="14" fontId="46" fillId="4" borderId="0" xfId="0" applyNumberFormat="1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center"/>
      <protection hidden="1"/>
    </xf>
    <xf numFmtId="14" fontId="46" fillId="4" borderId="0" xfId="0" applyNumberFormat="1" applyFont="1" applyFill="1" applyAlignment="1" applyProtection="1">
      <alignment horizontal="center"/>
      <protection hidden="1"/>
    </xf>
    <xf numFmtId="14" fontId="32" fillId="4" borderId="0" xfId="0" applyNumberFormat="1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horizontal="justify"/>
      <protection hidden="1"/>
    </xf>
    <xf numFmtId="0" fontId="25" fillId="4" borderId="0" xfId="0" applyFont="1" applyFill="1" applyProtection="1">
      <protection hidden="1"/>
    </xf>
    <xf numFmtId="0" fontId="83" fillId="4" borderId="0" xfId="0" applyFont="1" applyFill="1" applyAlignment="1" applyProtection="1">
      <alignment horizontal="left"/>
      <protection hidden="1"/>
    </xf>
    <xf numFmtId="14" fontId="76" fillId="3" borderId="0" xfId="0" applyNumberFormat="1" applyFont="1" applyFill="1" applyBorder="1" applyAlignment="1" applyProtection="1">
      <alignment horizontal="left" vertical="top"/>
      <protection locked="0"/>
    </xf>
    <xf numFmtId="0" fontId="64" fillId="4" borderId="0" xfId="0" applyFont="1" applyFill="1" applyAlignment="1" applyProtection="1">
      <alignment vertical="top"/>
      <protection hidden="1"/>
    </xf>
    <xf numFmtId="0" fontId="66" fillId="4" borderId="0" xfId="0" applyFont="1" applyFill="1" applyAlignment="1" applyProtection="1">
      <alignment vertical="top"/>
      <protection hidden="1"/>
    </xf>
    <xf numFmtId="0" fontId="65" fillId="4" borderId="0" xfId="0" applyNumberFormat="1" applyFont="1" applyFill="1" applyBorder="1" applyAlignment="1" applyProtection="1">
      <alignment vertical="top" wrapText="1"/>
      <protection hidden="1"/>
    </xf>
    <xf numFmtId="0" fontId="65" fillId="4" borderId="0" xfId="0" applyFont="1" applyFill="1" applyBorder="1" applyAlignment="1" applyProtection="1">
      <alignment wrapText="1"/>
      <protection hidden="1"/>
    </xf>
    <xf numFmtId="0" fontId="65" fillId="4" borderId="0" xfId="0" applyFont="1" applyFill="1" applyAlignment="1" applyProtection="1">
      <protection hidden="1"/>
    </xf>
    <xf numFmtId="0" fontId="65" fillId="4" borderId="0" xfId="0" applyFont="1" applyFill="1" applyAlignment="1" applyProtection="1">
      <alignment vertical="top"/>
      <protection hidden="1"/>
    </xf>
    <xf numFmtId="0" fontId="65" fillId="4" borderId="0" xfId="0" applyFont="1" applyFill="1" applyAlignment="1" applyProtection="1">
      <alignment horizontal="center" vertical="top" wrapText="1"/>
      <protection hidden="1"/>
    </xf>
    <xf numFmtId="0" fontId="68" fillId="4" borderId="0" xfId="0" applyFont="1" applyFill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vertical="top"/>
      <protection hidden="1"/>
    </xf>
    <xf numFmtId="0" fontId="68" fillId="4" borderId="0" xfId="0" applyFont="1" applyFill="1" applyBorder="1" applyAlignment="1" applyProtection="1">
      <alignment horizontal="center" vertical="top"/>
      <protection hidden="1"/>
    </xf>
    <xf numFmtId="0" fontId="66" fillId="4" borderId="0" xfId="0" applyFont="1" applyFill="1" applyBorder="1" applyAlignment="1" applyProtection="1">
      <alignment horizontal="center" vertical="top"/>
      <protection hidden="1"/>
    </xf>
    <xf numFmtId="0" fontId="64" fillId="4" borderId="0" xfId="0" applyFont="1" applyFill="1" applyBorder="1" applyAlignment="1" applyProtection="1">
      <alignment horizontal="left" vertical="top"/>
      <protection hidden="1"/>
    </xf>
    <xf numFmtId="0" fontId="64" fillId="4" borderId="0" xfId="0" applyFont="1" applyFill="1" applyBorder="1" applyAlignment="1" applyProtection="1">
      <alignment horizontal="center" vertical="top"/>
      <protection hidden="1"/>
    </xf>
    <xf numFmtId="0" fontId="64" fillId="4" borderId="0" xfId="0" applyFont="1" applyFill="1" applyBorder="1" applyAlignment="1" applyProtection="1">
      <alignment horizontal="center"/>
      <protection hidden="1"/>
    </xf>
    <xf numFmtId="14" fontId="76" fillId="4" borderId="0" xfId="0" applyNumberFormat="1" applyFont="1" applyFill="1" applyBorder="1" applyAlignment="1" applyProtection="1">
      <alignment horizontal="left" vertical="top"/>
      <protection hidden="1"/>
    </xf>
    <xf numFmtId="0" fontId="64" fillId="4" borderId="0" xfId="0" applyFont="1" applyFill="1" applyBorder="1" applyAlignment="1" applyProtection="1">
      <alignment vertical="top" wrapText="1"/>
      <protection hidden="1"/>
    </xf>
    <xf numFmtId="0" fontId="64" fillId="4" borderId="0" xfId="0" applyFont="1" applyFill="1" applyBorder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horizontal="left" vertical="top" wrapText="1"/>
      <protection hidden="1"/>
    </xf>
    <xf numFmtId="0" fontId="64" fillId="4" borderId="0" xfId="0" applyFont="1" applyFill="1" applyAlignment="1" applyProtection="1">
      <alignment wrapText="1"/>
      <protection hidden="1"/>
    </xf>
    <xf numFmtId="0" fontId="44" fillId="3" borderId="0" xfId="0" applyFont="1" applyFill="1" applyAlignment="1" applyProtection="1">
      <alignment vertical="center"/>
      <protection locked="0"/>
    </xf>
    <xf numFmtId="0" fontId="44" fillId="3" borderId="1" xfId="0" applyFont="1" applyFill="1" applyBorder="1" applyAlignment="1" applyProtection="1">
      <alignment vertical="center"/>
      <protection locked="0"/>
    </xf>
    <xf numFmtId="0" fontId="33" fillId="3" borderId="1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 applyProtection="1">
      <alignment horizontal="center" vertical="center"/>
      <protection locked="0" hidden="1"/>
    </xf>
    <xf numFmtId="0" fontId="35" fillId="3" borderId="0" xfId="0" applyFont="1" applyFill="1" applyProtection="1">
      <protection locked="0" hidden="1"/>
    </xf>
    <xf numFmtId="0" fontId="20" fillId="3" borderId="0" xfId="0" applyFont="1" applyFill="1" applyProtection="1">
      <protection locked="0" hidden="1"/>
    </xf>
    <xf numFmtId="0" fontId="51" fillId="4" borderId="0" xfId="0" applyFont="1" applyFill="1"/>
    <xf numFmtId="0" fontId="35" fillId="4" borderId="0" xfId="0" applyFont="1" applyFill="1"/>
    <xf numFmtId="14" fontId="44" fillId="4" borderId="0" xfId="0" applyNumberFormat="1" applyFont="1" applyFill="1" applyProtection="1">
      <protection hidden="1"/>
    </xf>
    <xf numFmtId="14" fontId="39" fillId="4" borderId="0" xfId="0" applyNumberFormat="1" applyFont="1" applyFill="1" applyAlignment="1" applyProtection="1">
      <protection hidden="1"/>
    </xf>
    <xf numFmtId="14" fontId="39" fillId="4" borderId="0" xfId="0" applyNumberFormat="1" applyFont="1" applyFill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44" fillId="4" borderId="1" xfId="0" applyFont="1" applyFill="1" applyBorder="1" applyAlignment="1" applyProtection="1">
      <alignment vertical="center"/>
      <protection hidden="1"/>
    </xf>
    <xf numFmtId="0" fontId="33" fillId="4" borderId="1" xfId="0" applyFont="1" applyFill="1" applyBorder="1" applyAlignment="1" applyProtection="1">
      <alignment horizontal="center" vertical="center"/>
      <protection hidden="1"/>
    </xf>
    <xf numFmtId="0" fontId="40" fillId="4" borderId="0" xfId="0" applyFont="1" applyFill="1" applyProtection="1">
      <protection hidden="1"/>
    </xf>
    <xf numFmtId="0" fontId="23" fillId="4" borderId="0" xfId="0" applyFont="1" applyFill="1" applyAlignment="1" applyProtection="1">
      <alignment horizontal="left"/>
      <protection hidden="1"/>
    </xf>
    <xf numFmtId="0" fontId="36" fillId="3" borderId="1" xfId="0" applyFont="1" applyFill="1" applyBorder="1" applyAlignment="1" applyProtection="1">
      <alignment horizontal="center"/>
      <protection locked="0"/>
    </xf>
    <xf numFmtId="0" fontId="36" fillId="15" borderId="1" xfId="0" applyFont="1" applyFill="1" applyBorder="1" applyAlignment="1">
      <alignment horizontal="center"/>
    </xf>
    <xf numFmtId="0" fontId="96" fillId="4" borderId="0" xfId="0" applyFont="1" applyFill="1" applyAlignment="1" applyProtection="1">
      <alignment horizontal="right"/>
      <protection hidden="1"/>
    </xf>
    <xf numFmtId="0" fontId="96" fillId="4" borderId="0" xfId="0" applyFont="1" applyFill="1" applyAlignment="1" applyProtection="1">
      <alignment horizontal="center"/>
      <protection hidden="1"/>
    </xf>
    <xf numFmtId="0" fontId="96" fillId="4" borderId="0" xfId="0" applyFont="1" applyFill="1" applyProtection="1">
      <protection hidden="1"/>
    </xf>
    <xf numFmtId="0" fontId="41" fillId="4" borderId="0" xfId="0" applyFont="1" applyFill="1" applyProtection="1">
      <protection hidden="1"/>
    </xf>
    <xf numFmtId="0" fontId="36" fillId="4" borderId="1" xfId="0" applyFont="1" applyFill="1" applyBorder="1" applyAlignment="1" applyProtection="1">
      <alignment horizontal="center"/>
      <protection hidden="1"/>
    </xf>
    <xf numFmtId="0" fontId="36" fillId="4" borderId="0" xfId="0" applyFont="1" applyFill="1" applyProtection="1">
      <protection hidden="1"/>
    </xf>
    <xf numFmtId="0" fontId="15" fillId="4" borderId="0" xfId="0" applyFont="1" applyFill="1" applyProtection="1">
      <protection hidden="1"/>
    </xf>
    <xf numFmtId="0" fontId="148" fillId="4" borderId="0" xfId="0" applyFont="1" applyFill="1" applyProtection="1">
      <protection hidden="1"/>
    </xf>
    <xf numFmtId="0" fontId="34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20" fillId="4" borderId="0" xfId="0" applyFont="1" applyFill="1" applyAlignment="1" applyProtection="1">
      <protection hidden="1"/>
    </xf>
    <xf numFmtId="0" fontId="34" fillId="4" borderId="0" xfId="0" applyFont="1" applyFill="1" applyAlignment="1" applyProtection="1">
      <alignment vertical="center"/>
      <protection hidden="1"/>
    </xf>
    <xf numFmtId="0" fontId="47" fillId="4" borderId="0" xfId="0" applyFont="1" applyFill="1" applyAlignment="1" applyProtection="1">
      <alignment horizontal="center"/>
      <protection hidden="1"/>
    </xf>
    <xf numFmtId="0" fontId="19" fillId="4" borderId="0" xfId="0" applyFont="1" applyFill="1" applyAlignment="1" applyProtection="1">
      <alignment vertical="center"/>
      <protection hidden="1"/>
    </xf>
    <xf numFmtId="14" fontId="39" fillId="4" borderId="0" xfId="0" applyNumberFormat="1" applyFont="1" applyFill="1" applyBorder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40" fillId="4" borderId="1" xfId="0" applyFont="1" applyFill="1" applyBorder="1" applyAlignment="1" applyProtection="1">
      <alignment horizontal="left" vertical="center"/>
      <protection hidden="1"/>
    </xf>
    <xf numFmtId="0" fontId="19" fillId="4" borderId="1" xfId="0" applyFont="1" applyFill="1" applyBorder="1" applyAlignment="1" applyProtection="1">
      <alignment horizontal="left" vertical="center"/>
      <protection hidden="1"/>
    </xf>
    <xf numFmtId="14" fontId="45" fillId="4" borderId="1" xfId="0" applyNumberFormat="1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0" fontId="99" fillId="4" borderId="1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Protection="1">
      <protection hidden="1"/>
    </xf>
    <xf numFmtId="0" fontId="35" fillId="4" borderId="1" xfId="0" applyFont="1" applyFill="1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14" fontId="33" fillId="4" borderId="0" xfId="0" applyNumberFormat="1" applyFont="1" applyFill="1" applyAlignment="1" applyProtection="1">
      <alignment horizontal="left" vertical="center"/>
      <protection hidden="1"/>
    </xf>
    <xf numFmtId="14" fontId="33" fillId="3" borderId="0" xfId="0" applyNumberFormat="1" applyFont="1" applyFill="1" applyAlignment="1" applyProtection="1">
      <alignment horizontal="left" vertical="center"/>
      <protection locked="0"/>
    </xf>
    <xf numFmtId="0" fontId="218" fillId="3" borderId="0" xfId="0" applyFont="1" applyFill="1" applyAlignment="1" applyProtection="1">
      <alignment horizontal="left" vertical="center"/>
      <protection locked="0"/>
    </xf>
    <xf numFmtId="0" fontId="218" fillId="4" borderId="0" xfId="0" applyFont="1" applyFill="1" applyAlignment="1" applyProtection="1">
      <alignment horizontal="left" vertical="center"/>
      <protection hidden="1"/>
    </xf>
    <xf numFmtId="0" fontId="68" fillId="4" borderId="0" xfId="0" applyFont="1" applyFill="1" applyAlignment="1" applyProtection="1">
      <protection hidden="1"/>
    </xf>
    <xf numFmtId="0" fontId="65" fillId="4" borderId="0" xfId="0" applyFont="1" applyFill="1" applyAlignment="1" applyProtection="1">
      <alignment vertical="top" wrapText="1"/>
      <protection hidden="1"/>
    </xf>
    <xf numFmtId="1" fontId="67" fillId="4" borderId="0" xfId="0" applyNumberFormat="1" applyFont="1" applyFill="1" applyAlignment="1" applyProtection="1">
      <alignment horizontal="center"/>
      <protection hidden="1"/>
    </xf>
    <xf numFmtId="14" fontId="23" fillId="4" borderId="0" xfId="0" applyNumberFormat="1" applyFont="1" applyFill="1" applyProtection="1">
      <protection hidden="1"/>
    </xf>
    <xf numFmtId="0" fontId="64" fillId="4" borderId="0" xfId="0" applyFont="1" applyFill="1" applyAlignment="1" applyProtection="1">
      <protection hidden="1"/>
    </xf>
    <xf numFmtId="0" fontId="0" fillId="0" borderId="0" xfId="0" applyProtection="1">
      <protection hidden="1"/>
    </xf>
    <xf numFmtId="0" fontId="18" fillId="0" borderId="0" xfId="0" applyFont="1" applyAlignment="1" applyProtection="1">
      <alignment horizontal="right" vertical="top" wrapText="1"/>
      <protection hidden="1"/>
    </xf>
    <xf numFmtId="0" fontId="18" fillId="0" borderId="0" xfId="0" applyFont="1" applyAlignment="1" applyProtection="1">
      <alignment horizontal="left" vertical="top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protection hidden="1"/>
    </xf>
    <xf numFmtId="0" fontId="18" fillId="0" borderId="0" xfId="0" applyNumberFormat="1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18" fillId="0" borderId="0" xfId="0" applyFont="1" applyAlignment="1" applyProtection="1">
      <alignment vertical="top" wrapText="1"/>
      <protection hidden="1"/>
    </xf>
    <xf numFmtId="0" fontId="18" fillId="0" borderId="0" xfId="0" applyFont="1" applyAlignment="1" applyProtection="1">
      <alignment horizontal="center" vertical="top" wrapText="1"/>
      <protection hidden="1"/>
    </xf>
    <xf numFmtId="0" fontId="18" fillId="0" borderId="0" xfId="0" applyFont="1" applyProtection="1">
      <protection hidden="1"/>
    </xf>
    <xf numFmtId="0" fontId="83" fillId="0" borderId="0" xfId="0" applyFont="1" applyAlignment="1" applyProtection="1">
      <alignment horizontal="left"/>
      <protection hidden="1"/>
    </xf>
    <xf numFmtId="0" fontId="8" fillId="6" borderId="0" xfId="0" applyFont="1" applyFill="1"/>
    <xf numFmtId="0" fontId="51" fillId="6" borderId="0" xfId="0" applyFont="1" applyFill="1"/>
    <xf numFmtId="0" fontId="222" fillId="3" borderId="0" xfId="0" applyFont="1" applyFill="1" applyProtection="1">
      <protection locked="0"/>
    </xf>
    <xf numFmtId="0" fontId="14" fillId="4" borderId="0" xfId="0" applyFont="1" applyFill="1"/>
    <xf numFmtId="0" fontId="51" fillId="4" borderId="0" xfId="0" applyFont="1" applyFill="1" applyAlignment="1">
      <alignment horizontal="left"/>
    </xf>
    <xf numFmtId="0" fontId="55" fillId="4" borderId="0" xfId="0" applyFont="1" applyFill="1" applyAlignment="1" applyProtection="1">
      <protection hidden="1"/>
    </xf>
    <xf numFmtId="0" fontId="77" fillId="4" borderId="0" xfId="0" applyFont="1" applyFill="1" applyAlignment="1" applyProtection="1">
      <alignment vertical="top" wrapText="1"/>
      <protection hidden="1"/>
    </xf>
    <xf numFmtId="0" fontId="51" fillId="4" borderId="0" xfId="0" applyFont="1" applyFill="1" applyAlignment="1" applyProtection="1">
      <alignment vertical="top" wrapText="1"/>
      <protection hidden="1"/>
    </xf>
    <xf numFmtId="14" fontId="45" fillId="4" borderId="0" xfId="0" applyNumberFormat="1" applyFont="1" applyFill="1" applyAlignment="1" applyProtection="1">
      <alignment horizontal="left" vertical="center" wrapText="1"/>
      <protection hidden="1"/>
    </xf>
    <xf numFmtId="0" fontId="51" fillId="4" borderId="0" xfId="0" applyFont="1" applyFill="1" applyAlignment="1" applyProtection="1">
      <alignment vertical="top"/>
      <protection hidden="1"/>
    </xf>
    <xf numFmtId="0" fontId="14" fillId="4" borderId="0" xfId="0" applyFont="1" applyFill="1" applyProtection="1">
      <protection hidden="1"/>
    </xf>
    <xf numFmtId="14" fontId="45" fillId="4" borderId="0" xfId="0" applyNumberFormat="1" applyFont="1" applyFill="1" applyAlignment="1" applyProtection="1">
      <alignment horizontal="center" vertical="top" wrapText="1"/>
      <protection hidden="1"/>
    </xf>
    <xf numFmtId="0" fontId="51" fillId="4" borderId="0" xfId="0" applyFont="1" applyFill="1" applyAlignment="1" applyProtection="1">
      <alignment horizontal="left" vertical="top" wrapText="1"/>
      <protection hidden="1"/>
    </xf>
    <xf numFmtId="14" fontId="51" fillId="4" borderId="0" xfId="0" applyNumberFormat="1" applyFont="1" applyFill="1" applyAlignment="1" applyProtection="1">
      <alignment vertical="top" wrapText="1"/>
      <protection hidden="1"/>
    </xf>
    <xf numFmtId="0" fontId="77" fillId="4" borderId="0" xfId="0" applyFont="1" applyFill="1" applyAlignment="1" applyProtection="1">
      <alignment horizontal="left" wrapText="1"/>
      <protection hidden="1"/>
    </xf>
    <xf numFmtId="0" fontId="77" fillId="4" borderId="0" xfId="0" applyFont="1" applyFill="1" applyAlignment="1" applyProtection="1">
      <alignment horizontal="center" wrapText="1"/>
      <protection hidden="1"/>
    </xf>
    <xf numFmtId="0" fontId="222" fillId="4" borderId="0" xfId="0" applyFont="1" applyFill="1" applyProtection="1">
      <protection hidden="1"/>
    </xf>
    <xf numFmtId="14" fontId="51" fillId="4" borderId="0" xfId="0" applyNumberFormat="1" applyFont="1" applyFill="1" applyProtection="1">
      <protection hidden="1"/>
    </xf>
    <xf numFmtId="0" fontId="6" fillId="4" borderId="0" xfId="0" applyFont="1" applyFill="1" applyAlignment="1">
      <alignment vertical="top"/>
    </xf>
    <xf numFmtId="0" fontId="6" fillId="4" borderId="0" xfId="0" applyFont="1" applyFill="1"/>
    <xf numFmtId="0" fontId="13" fillId="4" borderId="0" xfId="0" applyFont="1" applyFill="1" applyAlignment="1">
      <alignment vertical="top"/>
    </xf>
    <xf numFmtId="0" fontId="6" fillId="4" borderId="1" xfId="0" applyFont="1" applyFill="1" applyBorder="1"/>
    <xf numFmtId="0" fontId="6" fillId="4" borderId="1" xfId="0" applyFont="1" applyFill="1" applyBorder="1" applyAlignment="1">
      <alignment vertical="top" wrapText="1"/>
    </xf>
    <xf numFmtId="0" fontId="108" fillId="4" borderId="1" xfId="0" applyFont="1" applyFill="1" applyBorder="1" applyAlignment="1">
      <alignment vertical="top" wrapText="1"/>
    </xf>
    <xf numFmtId="0" fontId="133" fillId="4" borderId="1" xfId="0" applyFont="1" applyFill="1" applyBorder="1" applyAlignment="1">
      <alignment horizontal="center" vertical="center"/>
    </xf>
    <xf numFmtId="0" fontId="107" fillId="4" borderId="0" xfId="0" applyFont="1" applyFill="1" applyAlignment="1">
      <alignment vertical="top"/>
    </xf>
    <xf numFmtId="0" fontId="108" fillId="4" borderId="0" xfId="0" applyFont="1" applyFill="1" applyAlignment="1">
      <alignment vertical="top"/>
    </xf>
    <xf numFmtId="0" fontId="108" fillId="4" borderId="0" xfId="0" applyFont="1" applyFill="1"/>
    <xf numFmtId="0" fontId="120" fillId="4" borderId="0" xfId="0" applyFont="1" applyFill="1" applyProtection="1"/>
    <xf numFmtId="0" fontId="119" fillId="4" borderId="0" xfId="0" applyFont="1" applyFill="1" applyProtection="1"/>
    <xf numFmtId="0" fontId="17" fillId="4" borderId="0" xfId="0" applyFont="1" applyFill="1" applyProtection="1"/>
    <xf numFmtId="0" fontId="119" fillId="4" borderId="0" xfId="0" applyFont="1" applyFill="1" applyAlignment="1" applyProtection="1">
      <alignment vertical="top" wrapText="1"/>
    </xf>
    <xf numFmtId="0" fontId="120" fillId="4" borderId="0" xfId="0" applyFont="1" applyFill="1" applyAlignment="1" applyProtection="1">
      <alignment horizontal="center" vertical="top"/>
    </xf>
    <xf numFmtId="0" fontId="118" fillId="4" borderId="0" xfId="0" applyFont="1" applyFill="1" applyBorder="1" applyAlignment="1" applyProtection="1">
      <alignment horizontal="center" vertical="top" wrapText="1"/>
    </xf>
    <xf numFmtId="0" fontId="75" fillId="4" borderId="14" xfId="0" applyFont="1" applyFill="1" applyBorder="1" applyAlignment="1" applyProtection="1">
      <alignment vertical="center"/>
    </xf>
    <xf numFmtId="0" fontId="75" fillId="4" borderId="14" xfId="0" applyFont="1" applyFill="1" applyBorder="1" applyAlignment="1">
      <alignment vertical="center"/>
    </xf>
    <xf numFmtId="14" fontId="32" fillId="4" borderId="14" xfId="0" applyNumberFormat="1" applyFont="1" applyFill="1" applyBorder="1" applyAlignment="1" applyProtection="1">
      <alignment vertical="center"/>
    </xf>
    <xf numFmtId="0" fontId="17" fillId="4" borderId="14" xfId="0" applyFont="1" applyFill="1" applyBorder="1" applyAlignment="1" applyProtection="1">
      <alignment vertical="top"/>
    </xf>
    <xf numFmtId="0" fontId="0" fillId="4" borderId="0" xfId="0" applyFill="1" applyProtection="1"/>
    <xf numFmtId="0" fontId="120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horizontal="center" vertical="top"/>
    </xf>
    <xf numFmtId="0" fontId="120" fillId="4" borderId="0" xfId="0" applyFont="1" applyFill="1" applyAlignment="1" applyProtection="1">
      <alignment horizontal="left" vertical="top" wrapText="1"/>
    </xf>
    <xf numFmtId="0" fontId="120" fillId="4" borderId="0" xfId="0" applyFont="1" applyFill="1" applyAlignment="1" applyProtection="1">
      <alignment horizontal="center" vertical="top" wrapText="1"/>
    </xf>
    <xf numFmtId="0" fontId="119" fillId="4" borderId="0" xfId="0" applyFont="1" applyFill="1" applyAlignment="1" applyProtection="1">
      <alignment horizontal="left" vertical="top" wrapText="1"/>
    </xf>
    <xf numFmtId="0" fontId="119" fillId="4" borderId="0" xfId="0" applyFont="1" applyFill="1" applyAlignment="1" applyProtection="1">
      <alignment horizontal="center" vertical="top" wrapText="1"/>
    </xf>
    <xf numFmtId="0" fontId="118" fillId="4" borderId="0" xfId="0" applyFont="1" applyFill="1" applyAlignment="1" applyProtection="1">
      <alignment horizontal="left" vertical="top"/>
    </xf>
    <xf numFmtId="0" fontId="118" fillId="4" borderId="0" xfId="0" applyFont="1" applyFill="1" applyAlignment="1" applyProtection="1">
      <alignment horizontal="center" vertical="top"/>
    </xf>
    <xf numFmtId="0" fontId="119" fillId="4" borderId="0" xfId="0" quotePrefix="1" applyFont="1" applyFill="1" applyAlignment="1" applyProtection="1">
      <alignment vertical="top"/>
    </xf>
    <xf numFmtId="0" fontId="17" fillId="4" borderId="0" xfId="0" applyFont="1" applyFill="1" applyAlignment="1" applyProtection="1">
      <alignment vertical="top"/>
    </xf>
    <xf numFmtId="0" fontId="17" fillId="4" borderId="0" xfId="0" applyFont="1" applyFill="1" applyAlignment="1" applyProtection="1">
      <alignment horizontal="center" vertical="top"/>
    </xf>
    <xf numFmtId="0" fontId="119" fillId="4" borderId="0" xfId="0" applyNumberFormat="1" applyFont="1" applyFill="1" applyAlignment="1" applyProtection="1">
      <alignment vertical="top" wrapText="1"/>
    </xf>
    <xf numFmtId="0" fontId="120" fillId="4" borderId="0" xfId="0" applyFont="1" applyFill="1" applyAlignment="1" applyProtection="1">
      <alignment vertical="top" wrapText="1"/>
    </xf>
    <xf numFmtId="0" fontId="119" fillId="4" borderId="0" xfId="0" applyFont="1" applyFill="1" applyAlignment="1" applyProtection="1">
      <alignment horizontal="left" vertical="top" wrapText="1" indent="5"/>
    </xf>
    <xf numFmtId="0" fontId="17" fillId="4" borderId="0" xfId="0" quotePrefix="1" applyFont="1" applyFill="1" applyAlignment="1" applyProtection="1">
      <alignment horizontal="center" vertical="top"/>
    </xf>
    <xf numFmtId="0" fontId="118" fillId="4" borderId="0" xfId="0" applyFont="1" applyFill="1" applyAlignment="1" applyProtection="1">
      <alignment vertical="top"/>
    </xf>
    <xf numFmtId="14" fontId="121" fillId="4" borderId="0" xfId="0" applyNumberFormat="1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/>
    </xf>
    <xf numFmtId="0" fontId="120" fillId="4" borderId="0" xfId="0" quotePrefix="1" applyFont="1" applyFill="1" applyAlignment="1" applyProtection="1">
      <alignment vertical="top"/>
    </xf>
    <xf numFmtId="0" fontId="17" fillId="4" borderId="0" xfId="0" quotePrefix="1" applyFont="1" applyFill="1" applyAlignment="1" applyProtection="1">
      <alignment vertical="top"/>
    </xf>
    <xf numFmtId="0" fontId="121" fillId="4" borderId="0" xfId="0" applyFont="1" applyFill="1" applyAlignment="1" applyProtection="1">
      <alignment vertical="top"/>
    </xf>
    <xf numFmtId="0" fontId="17" fillId="4" borderId="1" xfId="0" applyFont="1" applyFill="1" applyBorder="1" applyAlignment="1" applyProtection="1">
      <alignment vertical="top"/>
    </xf>
    <xf numFmtId="0" fontId="117" fillId="4" borderId="0" xfId="0" applyFont="1" applyFill="1" applyAlignment="1" applyProtection="1">
      <alignment horizontal="center" vertical="top"/>
    </xf>
    <xf numFmtId="0" fontId="120" fillId="4" borderId="1" xfId="0" applyFont="1" applyFill="1" applyBorder="1" applyAlignment="1" applyProtection="1">
      <alignment vertical="top"/>
    </xf>
    <xf numFmtId="0" fontId="120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left" vertical="top"/>
    </xf>
    <xf numFmtId="0" fontId="119" fillId="4" borderId="1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 wrapText="1"/>
    </xf>
    <xf numFmtId="0" fontId="118" fillId="4" borderId="1" xfId="0" applyFont="1" applyFill="1" applyBorder="1" applyAlignment="1" applyProtection="1">
      <alignment horizontal="center" vertical="top" wrapText="1"/>
    </xf>
    <xf numFmtId="0" fontId="192" fillId="4" borderId="1" xfId="0" applyFont="1" applyFill="1" applyBorder="1" applyAlignment="1" applyProtection="1">
      <alignment horizontal="left" vertical="center"/>
    </xf>
    <xf numFmtId="0" fontId="0" fillId="4" borderId="0" xfId="0" applyFill="1" applyAlignment="1" applyProtection="1">
      <alignment vertical="top"/>
    </xf>
    <xf numFmtId="0" fontId="32" fillId="3" borderId="0" xfId="0" applyNumberFormat="1" applyFont="1" applyFill="1" applyAlignment="1" applyProtection="1">
      <alignment horizontal="center"/>
      <protection locked="0"/>
    </xf>
    <xf numFmtId="0" fontId="25" fillId="15" borderId="0" xfId="0" applyFont="1" applyFill="1" applyAlignment="1"/>
    <xf numFmtId="0" fontId="25" fillId="15" borderId="0" xfId="0" applyFont="1" applyFill="1" applyAlignment="1">
      <alignment horizontal="left" vertical="center"/>
    </xf>
    <xf numFmtId="0" fontId="0" fillId="0" borderId="0" xfId="0" applyProtection="1">
      <protection locked="0"/>
    </xf>
    <xf numFmtId="0" fontId="18" fillId="4" borderId="0" xfId="0" applyFont="1" applyFill="1" applyAlignment="1" applyProtection="1">
      <protection hidden="1"/>
    </xf>
    <xf numFmtId="0" fontId="32" fillId="4" borderId="0" xfId="0" applyNumberFormat="1" applyFont="1" applyFill="1" applyAlignment="1" applyProtection="1">
      <alignment horizontal="center"/>
      <protection hidden="1"/>
    </xf>
    <xf numFmtId="14" fontId="25" fillId="4" borderId="0" xfId="0" applyNumberFormat="1" applyFont="1" applyFill="1" applyAlignment="1" applyProtection="1">
      <protection hidden="1"/>
    </xf>
    <xf numFmtId="0" fontId="109" fillId="4" borderId="0" xfId="0" applyFont="1" applyFill="1" applyAlignment="1" applyProtection="1">
      <protection hidden="1"/>
    </xf>
    <xf numFmtId="0" fontId="83" fillId="4" borderId="0" xfId="0" applyFont="1" applyFill="1" applyAlignment="1" applyProtection="1">
      <protection hidden="1"/>
    </xf>
    <xf numFmtId="0" fontId="26" fillId="4" borderId="0" xfId="0" applyFont="1" applyFill="1" applyAlignment="1" applyProtection="1">
      <protection hidden="1"/>
    </xf>
    <xf numFmtId="0" fontId="18" fillId="4" borderId="0" xfId="0" applyFont="1" applyFill="1" applyAlignment="1" applyProtection="1">
      <alignment horizontal="justify"/>
      <protection hidden="1"/>
    </xf>
    <xf numFmtId="0" fontId="51" fillId="4" borderId="1" xfId="0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 wrapText="1"/>
    </xf>
    <xf numFmtId="0" fontId="51" fillId="4" borderId="1" xfId="0" applyFont="1" applyFill="1" applyBorder="1" applyAlignment="1">
      <alignment vertical="top" wrapText="1"/>
    </xf>
    <xf numFmtId="0" fontId="147" fillId="4" borderId="1" xfId="0" applyFont="1" applyFill="1" applyBorder="1" applyAlignment="1">
      <alignment horizontal="left" vertical="top"/>
    </xf>
    <xf numFmtId="14" fontId="147" fillId="4" borderId="1" xfId="0" applyNumberFormat="1" applyFont="1" applyFill="1" applyBorder="1" applyAlignment="1">
      <alignment horizontal="left" vertical="top"/>
    </xf>
    <xf numFmtId="0" fontId="35" fillId="4" borderId="1" xfId="0" applyFont="1" applyFill="1" applyBorder="1" applyAlignment="1" applyProtection="1">
      <alignment vertical="top" wrapText="1"/>
      <protection locked="0"/>
    </xf>
    <xf numFmtId="0" fontId="51" fillId="4" borderId="1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vertical="center"/>
    </xf>
    <xf numFmtId="0" fontId="56" fillId="4" borderId="1" xfId="0" applyFont="1" applyFill="1" applyBorder="1" applyAlignment="1">
      <alignment horizontal="left" vertical="center"/>
    </xf>
    <xf numFmtId="14" fontId="56" fillId="4" borderId="1" xfId="0" applyNumberFormat="1" applyFont="1" applyFill="1" applyBorder="1"/>
    <xf numFmtId="0" fontId="39" fillId="4" borderId="1" xfId="0" applyFont="1" applyFill="1" applyBorder="1" applyAlignment="1">
      <alignment vertical="top" wrapText="1"/>
    </xf>
    <xf numFmtId="0" fontId="39" fillId="4" borderId="1" xfId="0" applyFont="1" applyFill="1" applyBorder="1" applyAlignment="1">
      <alignment vertical="center" wrapText="1"/>
    </xf>
    <xf numFmtId="0" fontId="51" fillId="4" borderId="1" xfId="0" applyFont="1" applyFill="1" applyBorder="1" applyAlignment="1">
      <alignment horizontal="center" vertical="top"/>
    </xf>
    <xf numFmtId="0" fontId="51" fillId="4" borderId="0" xfId="0" applyFont="1" applyFill="1" applyBorder="1"/>
    <xf numFmtId="0" fontId="34" fillId="4" borderId="0" xfId="0" applyFont="1" applyFill="1" applyAlignment="1" applyProtection="1">
      <alignment vertical="center"/>
    </xf>
    <xf numFmtId="0" fontId="39" fillId="4" borderId="0" xfId="0" applyFont="1" applyFill="1" applyAlignment="1" applyProtection="1">
      <alignment vertical="center"/>
      <protection locked="0"/>
    </xf>
    <xf numFmtId="0" fontId="20" fillId="4" borderId="0" xfId="0" applyFont="1" applyFill="1" applyAlignment="1">
      <alignment wrapText="1"/>
    </xf>
    <xf numFmtId="14" fontId="36" fillId="4" borderId="0" xfId="0" applyNumberFormat="1" applyFont="1" applyFill="1" applyAlignment="1">
      <alignment horizontal="left"/>
    </xf>
    <xf numFmtId="0" fontId="35" fillId="4" borderId="14" xfId="0" applyFont="1" applyFill="1" applyBorder="1"/>
    <xf numFmtId="1" fontId="19" fillId="4" borderId="14" xfId="0" applyNumberFormat="1" applyFont="1" applyFill="1" applyBorder="1" applyAlignment="1">
      <alignment horizontal="left" vertical="center"/>
    </xf>
    <xf numFmtId="14" fontId="172" fillId="4" borderId="0" xfId="0" applyNumberFormat="1" applyFont="1" applyFill="1"/>
    <xf numFmtId="0" fontId="40" fillId="4" borderId="0" xfId="0" applyFont="1" applyFill="1" applyAlignment="1">
      <alignment vertical="top"/>
    </xf>
    <xf numFmtId="0" fontId="45" fillId="4" borderId="0" xfId="0" applyFont="1" applyFill="1"/>
    <xf numFmtId="0" fontId="3" fillId="15" borderId="0" xfId="0" applyFont="1" applyFill="1" applyAlignment="1" applyProtection="1"/>
    <xf numFmtId="0" fontId="18" fillId="15" borderId="0" xfId="0" applyFont="1" applyFill="1" applyProtection="1"/>
    <xf numFmtId="0" fontId="10" fillId="0" borderId="0" xfId="0" applyFont="1" applyFill="1" applyBorder="1" applyProtection="1">
      <protection hidden="1"/>
    </xf>
    <xf numFmtId="14" fontId="25" fillId="4" borderId="0" xfId="0" applyNumberFormat="1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vertical="top"/>
      <protection hidden="1"/>
    </xf>
    <xf numFmtId="14" fontId="41" fillId="4" borderId="0" xfId="0" applyNumberFormat="1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protection hidden="1"/>
    </xf>
    <xf numFmtId="0" fontId="66" fillId="4" borderId="0" xfId="0" applyFont="1" applyFill="1" applyAlignment="1" applyProtection="1">
      <alignment vertical="center"/>
      <protection hidden="1"/>
    </xf>
    <xf numFmtId="0" fontId="3" fillId="15" borderId="0" xfId="0" applyFont="1" applyFill="1" applyAlignment="1" applyProtection="1">
      <protection hidden="1"/>
    </xf>
    <xf numFmtId="0" fontId="66" fillId="3" borderId="0" xfId="0" applyFont="1" applyFill="1" applyAlignment="1" applyProtection="1">
      <protection hidden="1"/>
    </xf>
    <xf numFmtId="0" fontId="18" fillId="15" borderId="0" xfId="0" applyFont="1" applyFill="1" applyProtection="1">
      <protection hidden="1"/>
    </xf>
    <xf numFmtId="0" fontId="269" fillId="0" borderId="1" xfId="0" applyFont="1" applyBorder="1" applyAlignment="1" applyProtection="1">
      <alignment horizontal="center" vertical="top" wrapText="1"/>
      <protection hidden="1"/>
    </xf>
    <xf numFmtId="0" fontId="33" fillId="4" borderId="1" xfId="0" applyFont="1" applyFill="1" applyBorder="1" applyAlignment="1" applyProtection="1">
      <alignment vertical="center"/>
      <protection hidden="1"/>
    </xf>
    <xf numFmtId="0" fontId="34" fillId="4" borderId="1" xfId="0" applyFont="1" applyFill="1" applyBorder="1" applyAlignment="1" applyProtection="1">
      <alignment vertical="center" wrapText="1"/>
      <protection hidden="1"/>
    </xf>
    <xf numFmtId="14" fontId="44" fillId="4" borderId="1" xfId="0" applyNumberFormat="1" applyFont="1" applyFill="1" applyBorder="1" applyAlignment="1" applyProtection="1">
      <alignment vertical="center" wrapText="1"/>
      <protection hidden="1"/>
    </xf>
    <xf numFmtId="14" fontId="32" fillId="4" borderId="1" xfId="0" applyNumberFormat="1" applyFont="1" applyFill="1" applyBorder="1" applyAlignment="1" applyProtection="1">
      <alignment vertical="center"/>
      <protection hidden="1"/>
    </xf>
    <xf numFmtId="0" fontId="33" fillId="4" borderId="1" xfId="0" applyFont="1" applyFill="1" applyBorder="1" applyAlignment="1" applyProtection="1">
      <alignment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234" fillId="0" borderId="1" xfId="0" applyFont="1" applyBorder="1" applyAlignment="1" applyProtection="1">
      <alignment horizontal="center" vertical="top" wrapText="1"/>
      <protection hidden="1"/>
    </xf>
    <xf numFmtId="14" fontId="261" fillId="0" borderId="1" xfId="0" applyNumberFormat="1" applyFont="1" applyBorder="1" applyAlignment="1" applyProtection="1">
      <alignment horizontal="center" vertical="top"/>
      <protection hidden="1"/>
    </xf>
    <xf numFmtId="0" fontId="55" fillId="0" borderId="0" xfId="0" applyFont="1" applyProtection="1">
      <protection hidden="1"/>
    </xf>
    <xf numFmtId="14" fontId="260" fillId="0" borderId="1" xfId="0" applyNumberFormat="1" applyFont="1" applyBorder="1" applyAlignment="1" applyProtection="1">
      <alignment horizontal="center" vertical="center"/>
      <protection hidden="1"/>
    </xf>
    <xf numFmtId="0" fontId="260" fillId="0" borderId="1" xfId="0" applyNumberFormat="1" applyFont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/>
      <protection hidden="1"/>
    </xf>
    <xf numFmtId="14" fontId="243" fillId="0" borderId="1" xfId="0" applyNumberFormat="1" applyFont="1" applyBorder="1" applyAlignment="1" applyProtection="1">
      <alignment horizontal="center" vertical="center"/>
      <protection hidden="1"/>
    </xf>
    <xf numFmtId="0" fontId="243" fillId="0" borderId="1" xfId="0" applyNumberFormat="1" applyFont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 vertical="top" wrapText="1"/>
      <protection hidden="1"/>
    </xf>
    <xf numFmtId="0" fontId="268" fillId="0" borderId="0" xfId="0" applyFont="1" applyProtection="1">
      <protection hidden="1"/>
    </xf>
    <xf numFmtId="0" fontId="227" fillId="0" borderId="15" xfId="0" applyFont="1" applyBorder="1" applyAlignment="1" applyProtection="1">
      <alignment vertical="top"/>
      <protection locked="0"/>
    </xf>
    <xf numFmtId="0" fontId="28" fillId="4" borderId="0" xfId="0" applyFont="1" applyFill="1" applyAlignment="1" applyProtection="1">
      <protection hidden="1"/>
    </xf>
    <xf numFmtId="0" fontId="33" fillId="4" borderId="1" xfId="0" applyFont="1" applyFill="1" applyBorder="1" applyAlignment="1" applyProtection="1">
      <alignment vertical="center"/>
    </xf>
    <xf numFmtId="0" fontId="33" fillId="4" borderId="0" xfId="0" applyFont="1" applyFill="1" applyBorder="1" applyAlignment="1" applyProtection="1">
      <alignment vertical="center"/>
    </xf>
    <xf numFmtId="0" fontId="75" fillId="4" borderId="1" xfId="0" applyFont="1" applyFill="1" applyBorder="1" applyAlignment="1" applyProtection="1">
      <alignment vertical="center" wrapText="1"/>
    </xf>
    <xf numFmtId="14" fontId="75" fillId="4" borderId="0" xfId="0" applyNumberFormat="1" applyFont="1" applyFill="1" applyBorder="1" applyAlignment="1" applyProtection="1">
      <alignment vertical="center" wrapText="1"/>
    </xf>
    <xf numFmtId="0" fontId="33" fillId="4" borderId="1" xfId="0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 applyProtection="1">
      <alignment horizontal="center" vertical="center"/>
    </xf>
    <xf numFmtId="0" fontId="33" fillId="3" borderId="1" xfId="0" applyFont="1" applyFill="1" applyBorder="1" applyAlignment="1" applyProtection="1">
      <alignment vertical="center"/>
      <protection locked="0"/>
    </xf>
    <xf numFmtId="0" fontId="260" fillId="3" borderId="1" xfId="0" applyNumberFormat="1" applyFont="1" applyFill="1" applyBorder="1" applyAlignment="1" applyProtection="1">
      <alignment horizontal="center" vertical="center"/>
      <protection locked="0"/>
    </xf>
    <xf numFmtId="0" fontId="243" fillId="3" borderId="1" xfId="0" applyNumberFormat="1" applyFont="1" applyFill="1" applyBorder="1" applyAlignment="1" applyProtection="1">
      <alignment horizontal="center" vertical="center"/>
      <protection locked="0"/>
    </xf>
    <xf numFmtId="0" fontId="190" fillId="0" borderId="0" xfId="0" applyFont="1" applyAlignment="1" applyProtection="1"/>
    <xf numFmtId="0" fontId="19" fillId="0" borderId="0" xfId="0" applyFont="1" applyProtection="1"/>
    <xf numFmtId="0" fontId="190" fillId="0" borderId="0" xfId="0" applyFont="1" applyAlignment="1" applyProtection="1">
      <alignment vertical="center"/>
    </xf>
    <xf numFmtId="0" fontId="184" fillId="3" borderId="1" xfId="0" applyFont="1" applyFill="1" applyBorder="1" applyAlignment="1" applyProtection="1">
      <alignment horizontal="center" vertical="center" wrapText="1"/>
      <protection locked="0"/>
    </xf>
    <xf numFmtId="0" fontId="184" fillId="0" borderId="1" xfId="0" applyFont="1" applyBorder="1" applyAlignment="1" applyProtection="1">
      <alignment horizontal="center" vertical="center" wrapText="1"/>
    </xf>
    <xf numFmtId="0" fontId="184" fillId="0" borderId="1" xfId="0" applyFont="1" applyBorder="1" applyAlignment="1" applyProtection="1">
      <alignment horizontal="center" vertical="center"/>
    </xf>
    <xf numFmtId="0" fontId="134" fillId="0" borderId="1" xfId="0" applyFont="1" applyBorder="1" applyAlignment="1" applyProtection="1">
      <alignment horizontal="center" vertical="center"/>
    </xf>
    <xf numFmtId="0" fontId="227" fillId="0" borderId="1" xfId="0" applyFont="1" applyBorder="1" applyAlignment="1" applyProtection="1">
      <alignment horizontal="center" vertical="center"/>
    </xf>
    <xf numFmtId="14" fontId="121" fillId="0" borderId="1" xfId="0" applyNumberFormat="1" applyFont="1" applyBorder="1" applyAlignment="1" applyProtection="1">
      <alignment horizontal="center" vertical="center" wrapText="1"/>
    </xf>
    <xf numFmtId="1" fontId="66" fillId="0" borderId="1" xfId="0" applyNumberFormat="1" applyFont="1" applyBorder="1" applyAlignment="1" applyProtection="1">
      <alignment horizontal="center" vertical="center" wrapText="1"/>
    </xf>
    <xf numFmtId="0" fontId="68" fillId="0" borderId="1" xfId="0" applyFont="1" applyBorder="1" applyAlignment="1" applyProtection="1">
      <alignment horizontal="center" vertical="center" wrapText="1"/>
    </xf>
    <xf numFmtId="0" fontId="33" fillId="4" borderId="0" xfId="0" applyFont="1" applyFill="1" applyBorder="1" applyAlignment="1" applyProtection="1">
      <alignment vertical="center"/>
      <protection locked="0"/>
    </xf>
    <xf numFmtId="0" fontId="35" fillId="4" borderId="0" xfId="0" applyFont="1" applyFill="1" applyAlignment="1" applyProtection="1">
      <alignment horizontal="left" vertical="top" wrapText="1"/>
      <protection locked="0"/>
    </xf>
    <xf numFmtId="14" fontId="75" fillId="4" borderId="1" xfId="0" applyNumberFormat="1" applyFont="1" applyFill="1" applyBorder="1" applyAlignment="1" applyProtection="1">
      <alignment vertical="center" wrapText="1"/>
    </xf>
    <xf numFmtId="14" fontId="190" fillId="0" borderId="0" xfId="0" applyNumberFormat="1" applyFont="1" applyAlignment="1" applyProtection="1"/>
    <xf numFmtId="0" fontId="227" fillId="0" borderId="0" xfId="0" applyFont="1" applyBorder="1" applyAlignment="1" applyProtection="1">
      <alignment horizontal="center" vertical="center"/>
    </xf>
    <xf numFmtId="14" fontId="121" fillId="0" borderId="0" xfId="0" applyNumberFormat="1" applyFont="1" applyBorder="1" applyAlignment="1" applyProtection="1">
      <alignment horizontal="center" vertical="center" wrapText="1"/>
    </xf>
    <xf numFmtId="1" fontId="66" fillId="0" borderId="0" xfId="0" applyNumberFormat="1" applyFont="1" applyBorder="1" applyAlignment="1" applyProtection="1">
      <alignment horizontal="center" vertical="center" wrapText="1"/>
    </xf>
    <xf numFmtId="0" fontId="68" fillId="0" borderId="0" xfId="0" applyFont="1" applyBorder="1" applyAlignment="1" applyProtection="1">
      <alignment horizontal="center" vertical="center" wrapText="1"/>
    </xf>
    <xf numFmtId="1" fontId="68" fillId="0" borderId="0" xfId="0" applyNumberFormat="1" applyFont="1" applyBorder="1" applyAlignment="1" applyProtection="1">
      <alignment horizontal="center" vertical="center" wrapText="1"/>
    </xf>
    <xf numFmtId="14" fontId="32" fillId="3" borderId="3" xfId="0" applyNumberFormat="1" applyFont="1" applyFill="1" applyBorder="1" applyAlignment="1">
      <alignment horizontal="left" vertical="center"/>
    </xf>
    <xf numFmtId="14" fontId="32" fillId="3" borderId="2" xfId="0" applyNumberFormat="1" applyFont="1" applyFill="1" applyBorder="1" applyAlignment="1" applyProtection="1">
      <alignment horizontal="left" vertical="center"/>
      <protection locked="0"/>
    </xf>
    <xf numFmtId="0" fontId="35" fillId="4" borderId="0" xfId="0" applyFont="1" applyFill="1" applyAlignment="1" applyProtection="1">
      <alignment vertical="top"/>
    </xf>
    <xf numFmtId="14" fontId="32" fillId="0" borderId="0" xfId="0" applyNumberFormat="1" applyFont="1" applyAlignment="1" applyProtection="1">
      <alignment vertical="center"/>
    </xf>
    <xf numFmtId="0" fontId="51" fillId="0" borderId="0" xfId="0" applyFont="1" applyAlignment="1" applyProtection="1">
      <alignment vertical="top"/>
    </xf>
    <xf numFmtId="14" fontId="32" fillId="0" borderId="0" xfId="0" applyNumberFormat="1" applyFont="1" applyAlignment="1" applyProtection="1">
      <alignment horizontal="center" vertical="center"/>
    </xf>
    <xf numFmtId="0" fontId="44" fillId="4" borderId="0" xfId="0" applyFont="1" applyFill="1" applyAlignment="1" applyProtection="1">
      <alignment horizontal="center" vertical="top"/>
    </xf>
    <xf numFmtId="0" fontId="34" fillId="0" borderId="0" xfId="0" applyFont="1" applyAlignment="1" applyProtection="1">
      <alignment horizontal="center" vertical="top"/>
    </xf>
    <xf numFmtId="0" fontId="51" fillId="4" borderId="0" xfId="0" applyFont="1" applyFill="1" applyAlignment="1" applyProtection="1">
      <alignment vertical="top"/>
    </xf>
    <xf numFmtId="0" fontId="35" fillId="4" borderId="0" xfId="0" applyFont="1" applyFill="1" applyAlignment="1" applyProtection="1">
      <alignment vertical="top" wrapText="1"/>
    </xf>
    <xf numFmtId="0" fontId="174" fillId="6" borderId="2" xfId="0" applyFont="1" applyFill="1" applyBorder="1" applyAlignment="1">
      <alignment horizontal="left" vertical="top" wrapText="1"/>
    </xf>
    <xf numFmtId="0" fontId="272" fillId="6" borderId="1" xfId="0" applyFont="1" applyFill="1" applyBorder="1" applyAlignment="1">
      <alignment horizontal="left" vertical="top" wrapText="1"/>
    </xf>
    <xf numFmtId="0" fontId="155" fillId="3" borderId="1" xfId="0" applyFont="1" applyFill="1" applyBorder="1" applyAlignment="1">
      <alignment horizontal="left" vertical="top"/>
    </xf>
    <xf numFmtId="0" fontId="143" fillId="3" borderId="1" xfId="0" applyFont="1" applyFill="1" applyBorder="1" applyAlignment="1">
      <alignment horizontal="left"/>
    </xf>
    <xf numFmtId="0" fontId="192" fillId="0" borderId="4" xfId="0" applyFont="1" applyFill="1" applyBorder="1" applyAlignment="1" applyProtection="1">
      <alignment horizontal="left"/>
      <protection locked="0"/>
    </xf>
    <xf numFmtId="0" fontId="192" fillId="0" borderId="4" xfId="0" applyFont="1" applyFill="1" applyBorder="1" applyAlignment="1" applyProtection="1">
      <alignment horizontal="left" vertical="center"/>
      <protection locked="0"/>
    </xf>
    <xf numFmtId="0" fontId="144" fillId="3" borderId="1" xfId="0" applyFont="1" applyFill="1" applyBorder="1" applyAlignment="1">
      <alignment vertical="center"/>
    </xf>
    <xf numFmtId="0" fontId="192" fillId="0" borderId="1" xfId="0" applyFont="1" applyFill="1" applyBorder="1" applyAlignment="1" applyProtection="1">
      <alignment horizontal="left" vertical="center"/>
      <protection locked="0"/>
    </xf>
    <xf numFmtId="0" fontId="201" fillId="3" borderId="1" xfId="0" applyFont="1" applyFill="1" applyBorder="1" applyAlignment="1">
      <alignment horizontal="center" vertical="top" wrapText="1"/>
    </xf>
    <xf numFmtId="0" fontId="247" fillId="4" borderId="2" xfId="0" applyFont="1" applyFill="1" applyBorder="1" applyAlignment="1">
      <alignment vertical="top"/>
    </xf>
    <xf numFmtId="0" fontId="118" fillId="4" borderId="1" xfId="0" applyFont="1" applyFill="1" applyBorder="1" applyAlignment="1" applyProtection="1">
      <alignment horizontal="center" vertical="center" wrapText="1"/>
      <protection hidden="1"/>
    </xf>
    <xf numFmtId="0" fontId="227" fillId="4" borderId="1" xfId="0" applyFont="1" applyFill="1" applyBorder="1" applyAlignment="1" applyProtection="1">
      <alignment horizontal="center" vertical="center" wrapText="1"/>
      <protection hidden="1"/>
    </xf>
    <xf numFmtId="0" fontId="52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/>
      <protection hidden="1"/>
    </xf>
    <xf numFmtId="0" fontId="34" fillId="4" borderId="0" xfId="0" applyFont="1" applyFill="1" applyAlignment="1" applyProtection="1">
      <alignment horizontal="center" vertical="center"/>
      <protection hidden="1"/>
    </xf>
    <xf numFmtId="0" fontId="47" fillId="4" borderId="0" xfId="0" applyFont="1" applyFill="1" applyAlignment="1" applyProtection="1">
      <alignment horizontal="left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14" fontId="33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39" fillId="4" borderId="0" xfId="0" applyFont="1" applyFill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18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6" fillId="4" borderId="0" xfId="0" applyFont="1" applyFill="1" applyAlignment="1" applyProtection="1">
      <alignment horizontal="left"/>
      <protection hidden="1"/>
    </xf>
    <xf numFmtId="14" fontId="18" fillId="0" borderId="0" xfId="0" applyNumberFormat="1" applyFont="1" applyFill="1" applyAlignment="1">
      <alignment horizontal="center"/>
    </xf>
    <xf numFmtId="0" fontId="6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44" fillId="4" borderId="1" xfId="0" applyFont="1" applyFill="1" applyBorder="1" applyAlignment="1" applyProtection="1">
      <alignment horizontal="center" vertical="center" wrapText="1"/>
      <protection hidden="1"/>
    </xf>
    <xf numFmtId="0" fontId="97" fillId="4" borderId="1" xfId="0" applyFont="1" applyFill="1" applyBorder="1" applyAlignment="1" applyProtection="1">
      <alignment horizontal="left" vertical="center" wrapText="1"/>
      <protection hidden="1"/>
    </xf>
    <xf numFmtId="0" fontId="75" fillId="4" borderId="1" xfId="0" applyFont="1" applyFill="1" applyBorder="1" applyAlignment="1" applyProtection="1">
      <alignment horizontal="left" vertical="center" wrapText="1"/>
      <protection hidden="1"/>
    </xf>
    <xf numFmtId="14" fontId="33" fillId="4" borderId="1" xfId="0" applyNumberFormat="1" applyFont="1" applyFill="1" applyBorder="1" applyAlignment="1" applyProtection="1">
      <alignment horizontal="center" vertical="center" wrapText="1"/>
      <protection hidden="1"/>
    </xf>
    <xf numFmtId="14" fontId="4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9" fillId="4" borderId="1" xfId="0" applyFont="1" applyFill="1" applyBorder="1" applyAlignment="1" applyProtection="1">
      <alignment horizontal="left"/>
      <protection hidden="1"/>
    </xf>
    <xf numFmtId="0" fontId="18" fillId="0" borderId="0" xfId="0" applyNumberFormat="1" applyFont="1" applyFill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8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vertical="center"/>
      <protection hidden="1"/>
    </xf>
    <xf numFmtId="0" fontId="25" fillId="4" borderId="0" xfId="0" applyFont="1" applyFill="1" applyAlignment="1" applyProtection="1">
      <alignment horizontal="left"/>
      <protection hidden="1"/>
    </xf>
    <xf numFmtId="0" fontId="281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44" fillId="0" borderId="0" xfId="0" applyFont="1" applyFill="1"/>
    <xf numFmtId="0" fontId="18" fillId="3" borderId="1" xfId="0" applyNumberFormat="1" applyFont="1" applyFill="1" applyBorder="1" applyProtection="1">
      <protection locked="0"/>
    </xf>
    <xf numFmtId="0" fontId="25" fillId="0" borderId="0" xfId="0" applyFont="1" applyFill="1" applyAlignment="1">
      <alignment horizontal="right" vertical="top"/>
    </xf>
    <xf numFmtId="0" fontId="18" fillId="3" borderId="0" xfId="0" applyFont="1" applyFill="1" applyProtection="1">
      <protection locked="0"/>
    </xf>
    <xf numFmtId="0" fontId="25" fillId="4" borderId="0" xfId="0" applyFont="1" applyFill="1" applyAlignment="1" applyProtection="1">
      <alignment horizontal="center" vertical="top"/>
      <protection hidden="1"/>
    </xf>
    <xf numFmtId="0" fontId="137" fillId="4" borderId="1" xfId="0" applyFont="1" applyFill="1" applyBorder="1" applyAlignment="1" applyProtection="1">
      <alignment vertical="top" wrapText="1"/>
      <protection hidden="1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 vertical="top"/>
    </xf>
    <xf numFmtId="0" fontId="77" fillId="4" borderId="0" xfId="0" applyFont="1" applyFill="1" applyAlignment="1" applyProtection="1">
      <alignment horizontal="center" wrapText="1"/>
      <protection hidden="1"/>
    </xf>
    <xf numFmtId="0" fontId="51" fillId="4" borderId="0" xfId="0" applyFont="1" applyFill="1" applyAlignment="1" applyProtection="1">
      <alignment horizontal="left"/>
      <protection hidden="1"/>
    </xf>
    <xf numFmtId="14" fontId="35" fillId="0" borderId="0" xfId="0" applyNumberFormat="1" applyFont="1" applyBorder="1" applyAlignment="1">
      <alignment vertical="top" wrapText="1"/>
    </xf>
    <xf numFmtId="14" fontId="35" fillId="0" borderId="0" xfId="0" applyNumberFormat="1" applyFont="1" applyBorder="1" applyAlignment="1">
      <alignment horizontal="center"/>
    </xf>
    <xf numFmtId="14" fontId="44" fillId="0" borderId="0" xfId="0" applyNumberFormat="1" applyFont="1" applyBorder="1" applyAlignment="1">
      <alignment horizontal="left" vertical="top" wrapText="1"/>
    </xf>
    <xf numFmtId="14" fontId="75" fillId="3" borderId="1" xfId="0" applyNumberFormat="1" applyFont="1" applyFill="1" applyBorder="1" applyAlignment="1" applyProtection="1">
      <alignment vertical="top" wrapText="1"/>
      <protection locked="0"/>
    </xf>
    <xf numFmtId="0" fontId="64" fillId="0" borderId="1" xfId="0" applyFont="1" applyBorder="1" applyAlignment="1">
      <alignment vertical="top"/>
    </xf>
    <xf numFmtId="0" fontId="64" fillId="0" borderId="1" xfId="0" applyFont="1" applyBorder="1" applyAlignment="1">
      <alignment vertical="top" wrapText="1"/>
    </xf>
    <xf numFmtId="0" fontId="174" fillId="0" borderId="1" xfId="0" applyFont="1" applyBorder="1" applyAlignment="1">
      <alignment vertical="top" wrapText="1"/>
    </xf>
    <xf numFmtId="0" fontId="64" fillId="0" borderId="1" xfId="0" applyFont="1" applyBorder="1" applyAlignment="1">
      <alignment horizontal="center"/>
    </xf>
    <xf numFmtId="0" fontId="64" fillId="0" borderId="1" xfId="0" applyFont="1" applyBorder="1" applyAlignment="1">
      <alignment horizontal="center" wrapText="1"/>
    </xf>
    <xf numFmtId="0" fontId="44" fillId="4" borderId="1" xfId="0" applyFont="1" applyFill="1" applyBorder="1" applyAlignment="1" applyProtection="1">
      <alignment horizontal="right" vertical="top"/>
      <protection locked="0"/>
    </xf>
    <xf numFmtId="0" fontId="33" fillId="4" borderId="1" xfId="0" applyFont="1" applyFill="1" applyBorder="1" applyAlignment="1" applyProtection="1">
      <alignment horizontal="center" vertical="top"/>
      <protection locked="0"/>
    </xf>
    <xf numFmtId="0" fontId="60" fillId="4" borderId="1" xfId="0" applyFont="1" applyFill="1" applyBorder="1" applyAlignment="1" applyProtection="1">
      <alignment vertical="top"/>
      <protection locked="0"/>
    </xf>
    <xf numFmtId="0" fontId="35" fillId="4" borderId="0" xfId="0" applyFont="1" applyFill="1" applyAlignment="1" applyProtection="1">
      <alignment horizontal="left" vertical="top"/>
      <protection hidden="1"/>
    </xf>
    <xf numFmtId="0" fontId="75" fillId="3" borderId="1" xfId="0" applyFont="1" applyFill="1" applyBorder="1" applyAlignment="1" applyProtection="1">
      <alignment vertical="top" wrapText="1"/>
      <protection locked="0"/>
    </xf>
    <xf numFmtId="0" fontId="137" fillId="0" borderId="0" xfId="0" applyFont="1" applyBorder="1" applyAlignment="1">
      <alignment vertical="top" wrapText="1"/>
    </xf>
    <xf numFmtId="0" fontId="97" fillId="4" borderId="0" xfId="0" applyNumberFormat="1" applyFont="1" applyFill="1" applyAlignment="1" applyProtection="1">
      <alignment vertical="center"/>
    </xf>
    <xf numFmtId="0" fontId="44" fillId="4" borderId="0" xfId="0" applyNumberFormat="1" applyFont="1" applyFill="1" applyAlignment="1" applyProtection="1">
      <alignment vertical="center"/>
    </xf>
    <xf numFmtId="14" fontId="44" fillId="4" borderId="1" xfId="0" applyNumberFormat="1" applyFont="1" applyFill="1" applyBorder="1" applyAlignment="1" applyProtection="1">
      <alignment horizontal="center" vertical="top"/>
      <protection locked="0"/>
    </xf>
    <xf numFmtId="0" fontId="44" fillId="4" borderId="1" xfId="0" applyFont="1" applyFill="1" applyBorder="1" applyAlignment="1">
      <alignment vertical="top" wrapText="1"/>
    </xf>
    <xf numFmtId="14" fontId="34" fillId="4" borderId="1" xfId="0" applyNumberFormat="1" applyFont="1" applyFill="1" applyBorder="1" applyAlignment="1" applyProtection="1">
      <alignment horizontal="justify" vertical="top" wrapText="1"/>
      <protection locked="0"/>
    </xf>
    <xf numFmtId="0" fontId="44" fillId="4" borderId="1" xfId="0" applyFont="1" applyFill="1" applyBorder="1" applyAlignment="1" applyProtection="1">
      <alignment horizontal="justify" vertical="top" wrapText="1"/>
      <protection locked="0"/>
    </xf>
    <xf numFmtId="14" fontId="51" fillId="4" borderId="0" xfId="0" applyNumberFormat="1" applyFont="1" applyFill="1" applyAlignment="1" applyProtection="1">
      <alignment vertical="top"/>
      <protection hidden="1"/>
    </xf>
    <xf numFmtId="14" fontId="51" fillId="4" borderId="0" xfId="0" applyNumberFormat="1" applyFont="1" applyFill="1" applyAlignment="1" applyProtection="1">
      <alignment vertical="center"/>
      <protection hidden="1"/>
    </xf>
    <xf numFmtId="14" fontId="51" fillId="4" borderId="0" xfId="0" applyNumberFormat="1" applyFont="1" applyFill="1" applyAlignment="1" applyProtection="1">
      <protection hidden="1"/>
    </xf>
    <xf numFmtId="0" fontId="138" fillId="0" borderId="1" xfId="0" applyFont="1" applyBorder="1" applyAlignment="1">
      <alignment vertical="top" wrapText="1"/>
    </xf>
    <xf numFmtId="0" fontId="149" fillId="4" borderId="0" xfId="0" applyFont="1" applyFill="1" applyAlignment="1" applyProtection="1">
      <protection hidden="1"/>
    </xf>
    <xf numFmtId="0" fontId="189" fillId="4" borderId="0" xfId="0" applyFont="1" applyFill="1" applyProtection="1">
      <protection hidden="1"/>
    </xf>
    <xf numFmtId="14" fontId="44" fillId="4" borderId="0" xfId="0" applyNumberFormat="1" applyFont="1" applyFill="1" applyAlignment="1" applyProtection="1">
      <alignment vertical="center"/>
      <protection hidden="1"/>
    </xf>
    <xf numFmtId="0" fontId="35" fillId="4" borderId="0" xfId="0" applyFont="1" applyFill="1" applyBorder="1"/>
    <xf numFmtId="0" fontId="0" fillId="0" borderId="0" xfId="0" applyBorder="1"/>
    <xf numFmtId="0" fontId="64" fillId="6" borderId="2" xfId="0" applyFont="1" applyFill="1" applyBorder="1" applyAlignment="1">
      <alignment horizontal="left" wrapText="1"/>
    </xf>
    <xf numFmtId="0" fontId="35" fillId="4" borderId="0" xfId="0" applyFont="1" applyFill="1" applyProtection="1"/>
    <xf numFmtId="0" fontId="45" fillId="4" borderId="0" xfId="0" applyFont="1" applyFill="1" applyAlignment="1" applyProtection="1"/>
    <xf numFmtId="1" fontId="33" fillId="4" borderId="0" xfId="0" applyNumberFormat="1" applyFont="1" applyFill="1" applyAlignment="1" applyProtection="1">
      <alignment horizontal="center"/>
    </xf>
    <xf numFmtId="1" fontId="39" fillId="4" borderId="0" xfId="0" applyNumberFormat="1" applyFont="1" applyFill="1" applyAlignment="1" applyProtection="1">
      <alignment horizontal="left"/>
    </xf>
    <xf numFmtId="14" fontId="36" fillId="4" borderId="0" xfId="0" applyNumberFormat="1" applyFont="1" applyFill="1" applyAlignment="1" applyProtection="1">
      <alignment horizontal="left"/>
    </xf>
    <xf numFmtId="0" fontId="19" fillId="4" borderId="0" xfId="0" applyFont="1" applyFill="1" applyProtection="1"/>
    <xf numFmtId="0" fontId="96" fillId="4" borderId="0" xfId="0" applyFont="1" applyFill="1" applyProtection="1"/>
    <xf numFmtId="14" fontId="75" fillId="4" borderId="0" xfId="0" applyNumberFormat="1" applyFont="1" applyFill="1" applyAlignment="1" applyProtection="1"/>
    <xf numFmtId="0" fontId="35" fillId="4" borderId="0" xfId="0" applyFont="1" applyFill="1" applyBorder="1" applyProtection="1"/>
    <xf numFmtId="14" fontId="32" fillId="4" borderId="0" xfId="0" applyNumberFormat="1" applyFont="1" applyFill="1" applyBorder="1" applyProtection="1"/>
    <xf numFmtId="1" fontId="19" fillId="4" borderId="0" xfId="0" applyNumberFormat="1" applyFont="1" applyFill="1" applyBorder="1" applyAlignment="1" applyProtection="1">
      <alignment horizontal="left" vertical="center"/>
    </xf>
    <xf numFmtId="0" fontId="218" fillId="0" borderId="1" xfId="0" applyFont="1" applyBorder="1" applyAlignment="1" applyProtection="1">
      <alignment horizontal="center" vertical="center" wrapText="1"/>
    </xf>
    <xf numFmtId="1" fontId="218" fillId="0" borderId="1" xfId="0" applyNumberFormat="1" applyFont="1" applyBorder="1" applyAlignment="1" applyProtection="1">
      <alignment horizontal="center" vertical="center" wrapText="1"/>
    </xf>
    <xf numFmtId="0" fontId="1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33" fillId="3" borderId="1" xfId="0" applyNumberFormat="1" applyFont="1" applyFill="1" applyBorder="1" applyProtection="1">
      <protection locked="0"/>
    </xf>
    <xf numFmtId="0" fontId="191" fillId="4" borderId="1" xfId="0" applyFont="1" applyFill="1" applyBorder="1" applyAlignment="1" applyProtection="1">
      <alignment horizontal="center" vertical="center" wrapText="1"/>
      <protection hidden="1"/>
    </xf>
    <xf numFmtId="0" fontId="84" fillId="4" borderId="1" xfId="0" applyFont="1" applyFill="1" applyBorder="1" applyAlignment="1" applyProtection="1">
      <alignment horizontal="center" vertical="center" wrapText="1"/>
      <protection hidden="1"/>
    </xf>
    <xf numFmtId="14" fontId="192" fillId="4" borderId="0" xfId="0" applyNumberFormat="1" applyFont="1" applyFill="1" applyAlignment="1" applyProtection="1">
      <alignment horizontal="left"/>
      <protection locked="0"/>
    </xf>
    <xf numFmtId="0" fontId="191" fillId="3" borderId="1" xfId="0" applyFont="1" applyFill="1" applyBorder="1" applyAlignment="1" applyProtection="1">
      <alignment horizontal="left" vertical="center" wrapText="1"/>
      <protection locked="0" hidden="1"/>
    </xf>
    <xf numFmtId="0" fontId="6" fillId="3" borderId="0" xfId="0" applyFont="1" applyFill="1" applyProtection="1">
      <protection locked="0"/>
    </xf>
    <xf numFmtId="1" fontId="192" fillId="0" borderId="1" xfId="0" applyNumberFormat="1" applyFont="1" applyFill="1" applyBorder="1" applyAlignment="1" applyProtection="1">
      <alignment horizontal="left" vertical="top"/>
      <protection locked="0"/>
    </xf>
    <xf numFmtId="0" fontId="36" fillId="0" borderId="0" xfId="0" applyFont="1" applyFill="1"/>
    <xf numFmtId="0" fontId="219" fillId="0" borderId="1" xfId="0" applyFont="1" applyBorder="1" applyAlignment="1" applyProtection="1">
      <alignment vertical="top"/>
      <protection locked="0"/>
    </xf>
    <xf numFmtId="0" fontId="284" fillId="0" borderId="1" xfId="0" applyFont="1" applyBorder="1" applyAlignment="1" applyProtection="1">
      <alignment vertical="top"/>
      <protection locked="0"/>
    </xf>
    <xf numFmtId="0" fontId="118" fillId="4" borderId="1" xfId="0" applyFont="1" applyFill="1" applyBorder="1" applyAlignment="1" applyProtection="1">
      <alignment vertical="top"/>
      <protection locked="0"/>
    </xf>
    <xf numFmtId="0" fontId="227" fillId="4" borderId="0" xfId="0" applyFont="1" applyFill="1" applyAlignment="1" applyProtection="1">
      <alignment horizontal="left" vertical="center"/>
      <protection hidden="1"/>
    </xf>
    <xf numFmtId="0" fontId="66" fillId="3" borderId="0" xfId="0" applyFont="1" applyFill="1" applyAlignment="1" applyProtection="1">
      <alignment horizontal="left" vertical="center"/>
      <protection locked="0"/>
    </xf>
    <xf numFmtId="0" fontId="237" fillId="2" borderId="1" xfId="0" applyFont="1" applyFill="1" applyBorder="1" applyAlignment="1">
      <alignment horizontal="left" vertical="center" wrapText="1"/>
    </xf>
    <xf numFmtId="1" fontId="225" fillId="0" borderId="1" xfId="0" applyNumberFormat="1" applyFont="1" applyFill="1" applyBorder="1" applyAlignment="1" applyProtection="1">
      <alignment horizontal="left" vertical="center"/>
      <protection locked="0"/>
    </xf>
    <xf numFmtId="0" fontId="237" fillId="4" borderId="1" xfId="0" applyFont="1" applyFill="1" applyBorder="1" applyAlignment="1">
      <alignment horizontal="left" vertical="center" wrapText="1"/>
    </xf>
    <xf numFmtId="0" fontId="241" fillId="4" borderId="1" xfId="0" applyFont="1" applyFill="1" applyBorder="1" applyAlignment="1" applyProtection="1">
      <alignment vertical="top"/>
      <protection locked="0"/>
    </xf>
    <xf numFmtId="1" fontId="33" fillId="4" borderId="0" xfId="0" applyNumberFormat="1" applyFont="1" applyFill="1" applyAlignment="1" applyProtection="1">
      <alignment horizontal="center"/>
    </xf>
    <xf numFmtId="1" fontId="33" fillId="4" borderId="0" xfId="0" applyNumberFormat="1" applyFont="1" applyFill="1" applyAlignment="1" applyProtection="1">
      <alignment horizontal="center"/>
    </xf>
    <xf numFmtId="0" fontId="211" fillId="13" borderId="1" xfId="0" applyFont="1" applyFill="1" applyBorder="1" applyAlignment="1">
      <alignment horizontal="center" vertical="justify" wrapText="1"/>
    </xf>
    <xf numFmtId="0" fontId="213" fillId="0" borderId="1" xfId="2" applyFont="1" applyBorder="1" applyAlignment="1">
      <alignment horizontal="center" vertical="center" wrapText="1"/>
    </xf>
    <xf numFmtId="0" fontId="161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162" fillId="0" borderId="0" xfId="0" applyFont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167" fontId="30" fillId="12" borderId="1" xfId="0" applyNumberFormat="1" applyFont="1" applyFill="1" applyBorder="1" applyAlignment="1" applyProtection="1">
      <alignment horizontal="left" vertical="center"/>
      <protection hidden="1"/>
    </xf>
    <xf numFmtId="0" fontId="30" fillId="12" borderId="1" xfId="0" applyFont="1" applyFill="1" applyBorder="1" applyAlignment="1" applyProtection="1">
      <alignment horizontal="left" vertical="center"/>
      <protection hidden="1"/>
    </xf>
    <xf numFmtId="0" fontId="51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left"/>
      <protection hidden="1"/>
    </xf>
    <xf numFmtId="14" fontId="18" fillId="4" borderId="0" xfId="0" applyNumberFormat="1" applyFont="1" applyFill="1" applyAlignment="1" applyProtection="1">
      <alignment horizontal="left"/>
      <protection hidden="1"/>
    </xf>
    <xf numFmtId="0" fontId="43" fillId="4" borderId="0" xfId="0" applyFont="1" applyFill="1" applyAlignment="1" applyProtection="1">
      <alignment horizontal="center"/>
      <protection hidden="1"/>
    </xf>
    <xf numFmtId="0" fontId="269" fillId="0" borderId="1" xfId="0" applyFont="1" applyBorder="1" applyAlignment="1" applyProtection="1">
      <alignment horizontal="center" vertical="top"/>
      <protection hidden="1"/>
    </xf>
    <xf numFmtId="14" fontId="192" fillId="4" borderId="0" xfId="0" applyNumberFormat="1" applyFont="1" applyFill="1" applyAlignment="1" applyProtection="1">
      <alignment horizontal="center"/>
      <protection hidden="1"/>
    </xf>
    <xf numFmtId="14" fontId="192" fillId="3" borderId="0" xfId="0" applyNumberFormat="1" applyFont="1" applyFill="1" applyAlignment="1" applyProtection="1">
      <alignment horizontal="left"/>
      <protection hidden="1"/>
    </xf>
    <xf numFmtId="0" fontId="269" fillId="0" borderId="4" xfId="0" applyFont="1" applyBorder="1" applyAlignment="1" applyProtection="1">
      <alignment horizontal="center" vertical="top" wrapText="1"/>
      <protection hidden="1"/>
    </xf>
    <xf numFmtId="0" fontId="269" fillId="0" borderId="5" xfId="0" applyFont="1" applyBorder="1" applyAlignment="1" applyProtection="1">
      <alignment horizontal="center" vertical="top" wrapText="1"/>
      <protection hidden="1"/>
    </xf>
    <xf numFmtId="0" fontId="179" fillId="0" borderId="4" xfId="0" applyFont="1" applyBorder="1" applyAlignment="1" applyProtection="1">
      <alignment horizontal="center" vertical="top" wrapText="1"/>
      <protection hidden="1"/>
    </xf>
    <xf numFmtId="0" fontId="179" fillId="0" borderId="5" xfId="0" applyFont="1" applyBorder="1" applyAlignment="1" applyProtection="1">
      <alignment horizontal="center" vertical="top" wrapText="1"/>
      <protection hidden="1"/>
    </xf>
    <xf numFmtId="0" fontId="262" fillId="3" borderId="2" xfId="0" applyFont="1" applyFill="1" applyBorder="1" applyAlignment="1" applyProtection="1">
      <alignment horizontal="center" vertical="center"/>
      <protection hidden="1"/>
    </xf>
    <xf numFmtId="0" fontId="262" fillId="3" borderId="12" xfId="0" applyFont="1" applyFill="1" applyBorder="1" applyAlignment="1" applyProtection="1">
      <alignment horizontal="center" vertical="center"/>
      <protection hidden="1"/>
    </xf>
    <xf numFmtId="0" fontId="262" fillId="3" borderId="3" xfId="0" applyFont="1" applyFill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left" vertical="top" wrapText="1"/>
      <protection hidden="1"/>
    </xf>
    <xf numFmtId="0" fontId="52" fillId="4" borderId="0" xfId="0" applyFont="1" applyFill="1" applyAlignment="1" applyProtection="1">
      <alignment horizontal="center"/>
      <protection hidden="1"/>
    </xf>
    <xf numFmtId="0" fontId="66" fillId="4" borderId="0" xfId="0" applyFont="1" applyFill="1" applyAlignment="1" applyProtection="1">
      <alignment horizontal="left"/>
      <protection hidden="1"/>
    </xf>
    <xf numFmtId="0" fontId="52" fillId="14" borderId="2" xfId="0" applyFont="1" applyFill="1" applyBorder="1" applyAlignment="1" applyProtection="1">
      <alignment horizontal="center" vertical="center"/>
      <protection hidden="1"/>
    </xf>
    <xf numFmtId="0" fontId="52" fillId="14" borderId="12" xfId="0" applyFont="1" applyFill="1" applyBorder="1" applyAlignment="1" applyProtection="1">
      <alignment horizontal="center" vertical="center"/>
      <protection hidden="1"/>
    </xf>
    <xf numFmtId="0" fontId="52" fillId="14" borderId="3" xfId="0" applyFont="1" applyFill="1" applyBorder="1" applyAlignment="1" applyProtection="1">
      <alignment horizontal="center" vertical="center"/>
      <protection hidden="1"/>
    </xf>
    <xf numFmtId="14" fontId="56" fillId="0" borderId="0" xfId="0" applyNumberFormat="1" applyFont="1" applyAlignment="1" applyProtection="1">
      <alignment horizontal="center"/>
      <protection hidden="1"/>
    </xf>
    <xf numFmtId="0" fontId="34" fillId="4" borderId="0" xfId="0" applyFont="1" applyFill="1" applyAlignment="1" applyProtection="1">
      <alignment horizontal="left"/>
      <protection hidden="1"/>
    </xf>
    <xf numFmtId="0" fontId="43" fillId="15" borderId="2" xfId="0" applyFont="1" applyFill="1" applyBorder="1" applyAlignment="1" applyProtection="1">
      <alignment horizontal="center"/>
      <protection hidden="1"/>
    </xf>
    <xf numFmtId="0" fontId="43" fillId="15" borderId="12" xfId="0" applyFont="1" applyFill="1" applyBorder="1" applyAlignment="1" applyProtection="1">
      <alignment horizontal="center"/>
      <protection hidden="1"/>
    </xf>
    <xf numFmtId="0" fontId="43" fillId="15" borderId="3" xfId="0" applyFont="1" applyFill="1" applyBorder="1" applyAlignment="1" applyProtection="1">
      <alignment horizontal="center"/>
      <protection hidden="1"/>
    </xf>
    <xf numFmtId="0" fontId="8" fillId="12" borderId="2" xfId="0" applyFont="1" applyFill="1" applyBorder="1" applyAlignment="1" applyProtection="1">
      <alignment horizontal="center" vertical="top"/>
      <protection hidden="1"/>
    </xf>
    <xf numFmtId="0" fontId="8" fillId="12" borderId="3" xfId="0" applyFont="1" applyFill="1" applyBorder="1" applyAlignment="1" applyProtection="1">
      <alignment horizontal="center" vertical="top"/>
      <protection hidden="1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80" fillId="2" borderId="0" xfId="0" applyFont="1" applyFill="1" applyAlignment="1">
      <alignment horizontal="center" wrapText="1"/>
    </xf>
    <xf numFmtId="0" fontId="103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wrapText="1"/>
    </xf>
    <xf numFmtId="0" fontId="101" fillId="2" borderId="0" xfId="0" applyFont="1" applyFill="1" applyAlignment="1">
      <alignment horizontal="center" vertical="center" wrapText="1"/>
    </xf>
    <xf numFmtId="0" fontId="74" fillId="2" borderId="0" xfId="0" applyFont="1" applyFill="1" applyAlignment="1">
      <alignment horizontal="center" vertical="center"/>
    </xf>
    <xf numFmtId="0" fontId="74" fillId="2" borderId="0" xfId="0" applyFont="1" applyFill="1" applyAlignment="1">
      <alignment horizontal="center"/>
    </xf>
    <xf numFmtId="0" fontId="100" fillId="2" borderId="0" xfId="0" applyFont="1" applyFill="1" applyAlignment="1">
      <alignment horizontal="center" vertical="top" wrapText="1"/>
    </xf>
    <xf numFmtId="0" fontId="101" fillId="2" borderId="0" xfId="0" applyFont="1" applyFill="1" applyAlignment="1">
      <alignment horizontal="center"/>
    </xf>
    <xf numFmtId="0" fontId="168" fillId="2" borderId="0" xfId="0" applyFont="1" applyFill="1" applyAlignment="1">
      <alignment horizontal="left" vertical="top" wrapText="1"/>
    </xf>
    <xf numFmtId="0" fontId="195" fillId="2" borderId="0" xfId="0" applyFont="1" applyFill="1" applyAlignment="1">
      <alignment horizontal="center"/>
    </xf>
    <xf numFmtId="0" fontId="254" fillId="2" borderId="0" xfId="0" applyFont="1" applyFill="1" applyAlignment="1">
      <alignment horizontal="center" vertical="center"/>
    </xf>
    <xf numFmtId="0" fontId="253" fillId="2" borderId="0" xfId="0" applyFont="1" applyFill="1" applyAlignment="1">
      <alignment horizontal="center"/>
    </xf>
    <xf numFmtId="0" fontId="103" fillId="2" borderId="0" xfId="0" applyFont="1" applyFill="1" applyAlignment="1">
      <alignment horizontal="center" vertical="top" wrapText="1"/>
    </xf>
    <xf numFmtId="0" fontId="197" fillId="2" borderId="0" xfId="0" applyFont="1" applyFill="1" applyAlignment="1">
      <alignment horizontal="center" wrapText="1"/>
    </xf>
    <xf numFmtId="0" fontId="170" fillId="2" borderId="0" xfId="0" applyFont="1" applyFill="1" applyAlignment="1">
      <alignment horizontal="center" vertical="top" wrapText="1"/>
    </xf>
    <xf numFmtId="0" fontId="252" fillId="2" borderId="0" xfId="0" applyNumberFormat="1" applyFont="1" applyFill="1" applyAlignment="1">
      <alignment horizontal="center" vertical="top" wrapText="1"/>
    </xf>
    <xf numFmtId="0" fontId="162" fillId="2" borderId="0" xfId="0" applyFont="1" applyFill="1" applyAlignment="1">
      <alignment horizontal="center" wrapText="1"/>
    </xf>
    <xf numFmtId="0" fontId="101" fillId="2" borderId="0" xfId="0" applyFont="1" applyFill="1" applyAlignment="1">
      <alignment horizontal="center" vertical="top"/>
    </xf>
    <xf numFmtId="0" fontId="74" fillId="2" borderId="0" xfId="0" applyFont="1" applyFill="1" applyAlignment="1">
      <alignment horizontal="left" vertical="top" wrapText="1"/>
    </xf>
    <xf numFmtId="0" fontId="248" fillId="6" borderId="14" xfId="0" applyFont="1" applyFill="1" applyBorder="1" applyAlignment="1">
      <alignment horizontal="center" vertical="center"/>
    </xf>
    <xf numFmtId="0" fontId="103" fillId="3" borderId="2" xfId="0" applyFont="1" applyFill="1" applyBorder="1" applyAlignment="1">
      <alignment horizontal="center" vertical="center" wrapText="1"/>
    </xf>
    <xf numFmtId="0" fontId="103" fillId="3" borderId="12" xfId="0" applyFont="1" applyFill="1" applyBorder="1" applyAlignment="1">
      <alignment horizontal="center" vertical="center" wrapText="1"/>
    </xf>
    <xf numFmtId="0" fontId="171" fillId="6" borderId="4" xfId="0" applyFont="1" applyFill="1" applyBorder="1" applyAlignment="1">
      <alignment horizontal="left" vertical="top" wrapText="1"/>
    </xf>
    <xf numFmtId="0" fontId="171" fillId="6" borderId="15" xfId="0" applyFont="1" applyFill="1" applyBorder="1" applyAlignment="1">
      <alignment horizontal="left" vertical="top" wrapText="1"/>
    </xf>
    <xf numFmtId="0" fontId="171" fillId="6" borderId="5" xfId="0" applyFont="1" applyFill="1" applyBorder="1" applyAlignment="1">
      <alignment horizontal="left" vertical="top" wrapText="1"/>
    </xf>
    <xf numFmtId="0" fontId="76" fillId="6" borderId="4" xfId="0" applyFont="1" applyFill="1" applyBorder="1" applyAlignment="1">
      <alignment horizontal="center" vertical="top" wrapText="1"/>
    </xf>
    <xf numFmtId="0" fontId="76" fillId="6" borderId="15" xfId="0" applyFont="1" applyFill="1" applyBorder="1" applyAlignment="1">
      <alignment horizontal="center" vertical="top" wrapText="1"/>
    </xf>
    <xf numFmtId="0" fontId="76" fillId="6" borderId="5" xfId="0" applyFont="1" applyFill="1" applyBorder="1" applyAlignment="1">
      <alignment horizontal="center" vertical="top" wrapText="1"/>
    </xf>
    <xf numFmtId="0" fontId="284" fillId="0" borderId="4" xfId="0" applyFont="1" applyBorder="1" applyAlignment="1" applyProtection="1">
      <alignment horizontal="left" vertical="top" wrapText="1"/>
      <protection locked="0"/>
    </xf>
    <xf numFmtId="0" fontId="284" fillId="0" borderId="5" xfId="0" applyFont="1" applyBorder="1" applyAlignment="1" applyProtection="1">
      <alignment horizontal="left" vertical="top" wrapText="1"/>
      <protection locked="0"/>
    </xf>
    <xf numFmtId="0" fontId="144" fillId="2" borderId="1" xfId="0" applyFont="1" applyFill="1" applyBorder="1" applyAlignment="1">
      <alignment horizontal="center" vertical="top" wrapText="1"/>
    </xf>
    <xf numFmtId="0" fontId="259" fillId="3" borderId="2" xfId="0" applyFont="1" applyFill="1" applyBorder="1" applyAlignment="1">
      <alignment horizontal="left" wrapText="1"/>
    </xf>
    <xf numFmtId="0" fontId="259" fillId="3" borderId="12" xfId="0" applyFont="1" applyFill="1" applyBorder="1" applyAlignment="1">
      <alignment horizontal="left" wrapText="1"/>
    </xf>
    <xf numFmtId="1" fontId="191" fillId="0" borderId="1" xfId="0" applyNumberFormat="1" applyFont="1" applyFill="1" applyBorder="1" applyAlignment="1" applyProtection="1">
      <alignment horizontal="left" vertical="top"/>
      <protection locked="0"/>
    </xf>
    <xf numFmtId="0" fontId="237" fillId="2" borderId="2" xfId="0" applyFont="1" applyFill="1" applyBorder="1" applyAlignment="1">
      <alignment horizontal="left" vertical="center" wrapText="1"/>
    </xf>
    <xf numFmtId="0" fontId="237" fillId="2" borderId="3" xfId="0" applyFont="1" applyFill="1" applyBorder="1" applyAlignment="1">
      <alignment horizontal="left" vertical="center" wrapText="1"/>
    </xf>
    <xf numFmtId="0" fontId="143" fillId="3" borderId="2" xfId="0" applyFont="1" applyFill="1" applyBorder="1" applyAlignment="1">
      <alignment horizontal="center" vertical="top" wrapText="1"/>
    </xf>
    <xf numFmtId="0" fontId="143" fillId="3" borderId="12" xfId="0" applyFont="1" applyFill="1" applyBorder="1" applyAlignment="1">
      <alignment horizontal="center" vertical="top" wrapText="1"/>
    </xf>
    <xf numFmtId="0" fontId="143" fillId="3" borderId="3" xfId="0" applyFont="1" applyFill="1" applyBorder="1" applyAlignment="1">
      <alignment horizontal="center" vertical="top" wrapText="1"/>
    </xf>
    <xf numFmtId="0" fontId="96" fillId="7" borderId="1" xfId="0" applyFont="1" applyFill="1" applyBorder="1" applyAlignment="1">
      <alignment horizontal="left" vertical="top"/>
    </xf>
    <xf numFmtId="0" fontId="9" fillId="14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left" vertical="top" wrapText="1"/>
    </xf>
    <xf numFmtId="0" fontId="209" fillId="0" borderId="1" xfId="0" applyFont="1" applyBorder="1" applyAlignment="1">
      <alignment horizontal="left" vertical="top" wrapText="1"/>
    </xf>
    <xf numFmtId="0" fontId="208" fillId="0" borderId="1" xfId="0" applyFont="1" applyBorder="1" applyAlignment="1">
      <alignment horizontal="left" vertical="top"/>
    </xf>
    <xf numFmtId="0" fontId="209" fillId="0" borderId="1" xfId="0" applyFont="1" applyBorder="1" applyAlignment="1">
      <alignment horizontal="left" vertical="top"/>
    </xf>
    <xf numFmtId="0" fontId="208" fillId="0" borderId="1" xfId="0" applyFont="1" applyBorder="1" applyAlignment="1">
      <alignment horizontal="left"/>
    </xf>
    <xf numFmtId="0" fontId="187" fillId="0" borderId="1" xfId="0" applyFont="1" applyBorder="1" applyAlignment="1" applyProtection="1">
      <alignment horizontal="left" vertical="top" wrapText="1"/>
      <protection locked="0"/>
    </xf>
    <xf numFmtId="0" fontId="154" fillId="3" borderId="2" xfId="0" applyFont="1" applyFill="1" applyBorder="1" applyAlignment="1">
      <alignment horizontal="left" vertical="top"/>
    </xf>
    <xf numFmtId="0" fontId="154" fillId="3" borderId="3" xfId="0" applyFont="1" applyFill="1" applyBorder="1" applyAlignment="1">
      <alignment horizontal="left" vertical="top"/>
    </xf>
    <xf numFmtId="0" fontId="196" fillId="0" borderId="1" xfId="0" applyFont="1" applyBorder="1" applyAlignment="1">
      <alignment horizontal="left" vertical="top"/>
    </xf>
    <xf numFmtId="0" fontId="207" fillId="0" borderId="0" xfId="0" applyFont="1" applyAlignment="1">
      <alignment horizontal="center"/>
    </xf>
    <xf numFmtId="0" fontId="154" fillId="3" borderId="2" xfId="0" applyFont="1" applyFill="1" applyBorder="1" applyAlignment="1">
      <alignment horizontal="left" vertical="top" wrapText="1"/>
    </xf>
    <xf numFmtId="0" fontId="154" fillId="3" borderId="3" xfId="0" applyFont="1" applyFill="1" applyBorder="1" applyAlignment="1">
      <alignment horizontal="left" vertical="top" wrapText="1"/>
    </xf>
    <xf numFmtId="0" fontId="154" fillId="3" borderId="1" xfId="0" applyFont="1" applyFill="1" applyBorder="1" applyAlignment="1">
      <alignment horizontal="left" vertical="center"/>
    </xf>
    <xf numFmtId="0" fontId="206" fillId="0" borderId="1" xfId="0" applyFont="1" applyBorder="1" applyAlignment="1">
      <alignment horizontal="center" vertical="top"/>
    </xf>
    <xf numFmtId="0" fontId="209" fillId="0" borderId="1" xfId="0" applyFont="1" applyBorder="1" applyAlignment="1">
      <alignment horizontal="left"/>
    </xf>
    <xf numFmtId="0" fontId="154" fillId="3" borderId="1" xfId="0" applyFont="1" applyFill="1" applyBorder="1" applyAlignment="1">
      <alignment horizontal="left" vertical="top"/>
    </xf>
    <xf numFmtId="0" fontId="155" fillId="3" borderId="2" xfId="0" applyFont="1" applyFill="1" applyBorder="1" applyAlignment="1">
      <alignment horizontal="left" vertical="top" wrapText="1"/>
    </xf>
    <xf numFmtId="0" fontId="155" fillId="3" borderId="3" xfId="0" applyFont="1" applyFill="1" applyBorder="1" applyAlignment="1">
      <alignment horizontal="left" vertical="top" wrapText="1"/>
    </xf>
    <xf numFmtId="0" fontId="154" fillId="3" borderId="6" xfId="0" applyFont="1" applyFill="1" applyBorder="1" applyAlignment="1">
      <alignment horizontal="left" vertical="top" wrapText="1"/>
    </xf>
    <xf numFmtId="0" fontId="154" fillId="3" borderId="7" xfId="0" applyFont="1" applyFill="1" applyBorder="1" applyAlignment="1">
      <alignment horizontal="left" vertical="top" wrapText="1"/>
    </xf>
    <xf numFmtId="0" fontId="283" fillId="0" borderId="1" xfId="0" applyFont="1" applyBorder="1" applyAlignment="1" applyProtection="1">
      <alignment horizontal="left" vertical="top" wrapText="1"/>
      <protection locked="0"/>
    </xf>
    <xf numFmtId="0" fontId="202" fillId="3" borderId="2" xfId="0" applyFont="1" applyFill="1" applyBorder="1" applyAlignment="1">
      <alignment horizontal="center" vertical="top"/>
    </xf>
    <xf numFmtId="0" fontId="202" fillId="3" borderId="3" xfId="0" applyFont="1" applyFill="1" applyBorder="1" applyAlignment="1">
      <alignment horizontal="center" vertical="top"/>
    </xf>
    <xf numFmtId="0" fontId="155" fillId="3" borderId="1" xfId="0" applyFont="1" applyFill="1" applyBorder="1" applyAlignment="1">
      <alignment horizontal="center" vertical="center" wrapText="1"/>
    </xf>
    <xf numFmtId="0" fontId="187" fillId="0" borderId="1" xfId="0" applyFont="1" applyBorder="1" applyAlignment="1" applyProtection="1">
      <alignment horizontal="center" vertical="center"/>
      <protection locked="0"/>
    </xf>
    <xf numFmtId="0" fontId="187" fillId="0" borderId="1" xfId="0" applyFont="1" applyBorder="1" applyAlignment="1" applyProtection="1">
      <alignment horizontal="center" vertical="top"/>
      <protection locked="0"/>
    </xf>
    <xf numFmtId="0" fontId="152" fillId="3" borderId="1" xfId="0" applyFont="1" applyFill="1" applyBorder="1" applyAlignment="1" applyProtection="1">
      <alignment horizontal="center" vertical="center"/>
    </xf>
    <xf numFmtId="0" fontId="106" fillId="3" borderId="4" xfId="0" applyFont="1" applyFill="1" applyBorder="1" applyAlignment="1">
      <alignment horizontal="center" vertical="top"/>
    </xf>
    <xf numFmtId="0" fontId="106" fillId="3" borderId="5" xfId="0" applyFont="1" applyFill="1" applyBorder="1" applyAlignment="1">
      <alignment horizontal="center" vertical="top"/>
    </xf>
    <xf numFmtId="0" fontId="154" fillId="3" borderId="10" xfId="0" applyFont="1" applyFill="1" applyBorder="1" applyAlignment="1">
      <alignment horizontal="left" vertical="top" wrapText="1"/>
    </xf>
    <xf numFmtId="0" fontId="154" fillId="3" borderId="11" xfId="0" applyFont="1" applyFill="1" applyBorder="1" applyAlignment="1">
      <alignment horizontal="left" vertical="top" wrapText="1"/>
    </xf>
    <xf numFmtId="0" fontId="187" fillId="0" borderId="2" xfId="0" applyFont="1" applyBorder="1" applyAlignment="1" applyProtection="1">
      <alignment horizontal="center" vertical="top"/>
      <protection locked="0"/>
    </xf>
    <xf numFmtId="0" fontId="187" fillId="0" borderId="12" xfId="0" applyFont="1" applyBorder="1" applyAlignment="1" applyProtection="1">
      <alignment horizontal="center" vertical="top"/>
      <protection locked="0"/>
    </xf>
    <xf numFmtId="0" fontId="187" fillId="0" borderId="3" xfId="0" applyFont="1" applyBorder="1" applyAlignment="1" applyProtection="1">
      <alignment horizontal="center" vertical="top"/>
      <protection locked="0"/>
    </xf>
    <xf numFmtId="0" fontId="227" fillId="4" borderId="2" xfId="0" applyFont="1" applyFill="1" applyBorder="1" applyAlignment="1" applyProtection="1">
      <alignment horizontal="center" vertical="top"/>
      <protection locked="0"/>
    </xf>
    <xf numFmtId="0" fontId="227" fillId="4" borderId="3" xfId="0" applyFont="1" applyFill="1" applyBorder="1" applyAlignment="1" applyProtection="1">
      <alignment horizontal="center" vertical="top"/>
      <protection locked="0"/>
    </xf>
    <xf numFmtId="0" fontId="144" fillId="2" borderId="0" xfId="0" applyFont="1" applyFill="1" applyAlignment="1">
      <alignment horizontal="center" vertical="center"/>
    </xf>
    <xf numFmtId="0" fontId="154" fillId="3" borderId="10" xfId="0" applyFont="1" applyFill="1" applyBorder="1" applyAlignment="1">
      <alignment horizontal="left" vertical="top"/>
    </xf>
    <xf numFmtId="0" fontId="154" fillId="3" borderId="11" xfId="0" applyFont="1" applyFill="1" applyBorder="1" applyAlignment="1">
      <alignment horizontal="left" vertical="top"/>
    </xf>
    <xf numFmtId="0" fontId="105" fillId="2" borderId="4" xfId="0" applyFont="1" applyFill="1" applyBorder="1" applyAlignment="1">
      <alignment horizontal="right" vertical="top"/>
    </xf>
    <xf numFmtId="0" fontId="105" fillId="2" borderId="5" xfId="0" applyFont="1" applyFill="1" applyBorder="1" applyAlignment="1">
      <alignment horizontal="right" vertical="top"/>
    </xf>
    <xf numFmtId="0" fontId="216" fillId="0" borderId="1" xfId="0" applyFont="1" applyFill="1" applyBorder="1" applyAlignment="1" applyProtection="1">
      <alignment horizontal="left" vertical="top"/>
      <protection locked="0"/>
    </xf>
    <xf numFmtId="0" fontId="216" fillId="0" borderId="4" xfId="0" applyFont="1" applyFill="1" applyBorder="1" applyAlignment="1" applyProtection="1">
      <alignment horizontal="left" vertical="top"/>
      <protection locked="0"/>
    </xf>
    <xf numFmtId="0" fontId="227" fillId="0" borderId="2" xfId="0" applyFont="1" applyFill="1" applyBorder="1" applyAlignment="1" applyProtection="1">
      <alignment horizontal="left" vertical="center"/>
      <protection locked="0"/>
    </xf>
    <xf numFmtId="0" fontId="227" fillId="0" borderId="7" xfId="0" applyFont="1" applyFill="1" applyBorder="1" applyAlignment="1" applyProtection="1">
      <alignment horizontal="left" vertical="center"/>
      <protection locked="0"/>
    </xf>
    <xf numFmtId="0" fontId="154" fillId="3" borderId="5" xfId="0" applyFont="1" applyFill="1" applyBorder="1" applyAlignment="1">
      <alignment horizontal="center" vertical="top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16" fillId="0" borderId="1" xfId="0" applyFont="1" applyBorder="1" applyAlignment="1" applyProtection="1">
      <alignment horizontal="left" vertical="top"/>
      <protection locked="0"/>
    </xf>
    <xf numFmtId="0" fontId="216" fillId="0" borderId="1" xfId="0" applyFont="1" applyBorder="1" applyAlignment="1" applyProtection="1">
      <alignment horizontal="left"/>
      <protection locked="0"/>
    </xf>
    <xf numFmtId="0" fontId="216" fillId="0" borderId="2" xfId="0" applyFont="1" applyBorder="1" applyAlignment="1" applyProtection="1">
      <alignment horizontal="left" vertical="top"/>
      <protection locked="0"/>
    </xf>
    <xf numFmtId="0" fontId="84" fillId="0" borderId="2" xfId="0" applyFont="1" applyBorder="1" applyAlignment="1" applyProtection="1">
      <alignment horizontal="left"/>
      <protection locked="0"/>
    </xf>
    <xf numFmtId="0" fontId="84" fillId="0" borderId="12" xfId="0" applyFont="1" applyBorder="1" applyAlignment="1" applyProtection="1">
      <alignment horizontal="left"/>
      <protection locked="0"/>
    </xf>
    <xf numFmtId="0" fontId="84" fillId="0" borderId="3" xfId="0" applyFont="1" applyBorder="1" applyAlignment="1" applyProtection="1">
      <alignment horizontal="left"/>
      <protection locked="0"/>
    </xf>
    <xf numFmtId="0" fontId="227" fillId="0" borderId="1" xfId="0" applyFont="1" applyBorder="1" applyAlignment="1" applyProtection="1">
      <alignment horizontal="left" vertical="top" wrapText="1"/>
      <protection locked="0"/>
    </xf>
    <xf numFmtId="0" fontId="227" fillId="0" borderId="2" xfId="0" applyFont="1" applyBorder="1" applyAlignment="1" applyProtection="1">
      <alignment horizontal="left" vertical="top" wrapText="1"/>
      <protection locked="0"/>
    </xf>
    <xf numFmtId="0" fontId="227" fillId="0" borderId="1" xfId="0" applyFont="1" applyBorder="1" applyAlignment="1" applyProtection="1">
      <alignment horizontal="left" vertical="top"/>
      <protection locked="0"/>
    </xf>
    <xf numFmtId="0" fontId="130" fillId="5" borderId="1" xfId="0" applyFont="1" applyFill="1" applyBorder="1" applyAlignment="1">
      <alignment horizontal="center" vertical="top"/>
    </xf>
    <xf numFmtId="0" fontId="144" fillId="3" borderId="2" xfId="0" applyFont="1" applyFill="1" applyBorder="1" applyAlignment="1">
      <alignment horizontal="left" vertical="center"/>
    </xf>
    <xf numFmtId="0" fontId="144" fillId="3" borderId="12" xfId="0" applyFont="1" applyFill="1" applyBorder="1" applyAlignment="1">
      <alignment horizontal="left" vertical="center"/>
    </xf>
    <xf numFmtId="0" fontId="144" fillId="3" borderId="3" xfId="0" applyFont="1" applyFill="1" applyBorder="1" applyAlignment="1">
      <alignment horizontal="left" vertical="center"/>
    </xf>
    <xf numFmtId="0" fontId="144" fillId="2" borderId="4" xfId="0" applyFont="1" applyFill="1" applyBorder="1" applyAlignment="1">
      <alignment horizontal="left" vertical="top" wrapText="1"/>
    </xf>
    <xf numFmtId="0" fontId="144" fillId="2" borderId="5" xfId="0" applyFont="1" applyFill="1" applyBorder="1" applyAlignment="1">
      <alignment horizontal="left" vertical="top" wrapText="1"/>
    </xf>
    <xf numFmtId="0" fontId="153" fillId="3" borderId="1" xfId="0" applyFont="1" applyFill="1" applyBorder="1" applyAlignment="1">
      <alignment horizontal="left" vertical="center"/>
    </xf>
    <xf numFmtId="0" fontId="259" fillId="3" borderId="3" xfId="0" applyFont="1" applyFill="1" applyBorder="1" applyAlignment="1">
      <alignment horizontal="left" wrapText="1"/>
    </xf>
    <xf numFmtId="0" fontId="192" fillId="0" borderId="2" xfId="0" applyFont="1" applyFill="1" applyBorder="1" applyAlignment="1" applyProtection="1">
      <alignment horizontal="left"/>
      <protection locked="0"/>
    </xf>
    <xf numFmtId="0" fontId="192" fillId="0" borderId="3" xfId="0" applyFont="1" applyFill="1" applyBorder="1" applyAlignment="1" applyProtection="1">
      <alignment horizontal="left"/>
      <protection locked="0"/>
    </xf>
    <xf numFmtId="0" fontId="84" fillId="0" borderId="1" xfId="0" applyFont="1" applyBorder="1" applyAlignment="1" applyProtection="1">
      <alignment horizontal="left" vertical="center"/>
      <protection locked="0"/>
    </xf>
    <xf numFmtId="0" fontId="144" fillId="2" borderId="2" xfId="0" applyFont="1" applyFill="1" applyBorder="1" applyAlignment="1">
      <alignment horizontal="left" vertical="top" wrapText="1"/>
    </xf>
    <xf numFmtId="0" fontId="144" fillId="2" borderId="3" xfId="0" applyFont="1" applyFill="1" applyBorder="1" applyAlignment="1">
      <alignment horizontal="left" vertical="top" wrapText="1"/>
    </xf>
    <xf numFmtId="0" fontId="216" fillId="0" borderId="2" xfId="0" applyFont="1" applyBorder="1" applyAlignment="1" applyProtection="1">
      <alignment horizontal="left" vertical="top" wrapText="1"/>
      <protection locked="0"/>
    </xf>
    <xf numFmtId="0" fontId="216" fillId="0" borderId="12" xfId="0" applyFont="1" applyBorder="1" applyAlignment="1" applyProtection="1">
      <alignment horizontal="left" vertical="top" wrapText="1"/>
      <protection locked="0"/>
    </xf>
    <xf numFmtId="0" fontId="216" fillId="0" borderId="3" xfId="0" applyFont="1" applyBorder="1" applyAlignment="1" applyProtection="1">
      <alignment horizontal="left" vertical="top" wrapText="1"/>
      <protection locked="0"/>
    </xf>
    <xf numFmtId="0" fontId="201" fillId="2" borderId="6" xfId="0" applyFont="1" applyFill="1" applyBorder="1" applyAlignment="1">
      <alignment horizontal="left" vertical="center" wrapText="1"/>
    </xf>
    <xf numFmtId="0" fontId="201" fillId="2" borderId="7" xfId="0" applyFont="1" applyFill="1" applyBorder="1" applyAlignment="1">
      <alignment horizontal="left" vertical="center" wrapText="1"/>
    </xf>
    <xf numFmtId="0" fontId="201" fillId="2" borderId="10" xfId="0" applyFont="1" applyFill="1" applyBorder="1" applyAlignment="1">
      <alignment horizontal="left" vertical="center" wrapText="1"/>
    </xf>
    <xf numFmtId="0" fontId="201" fillId="2" borderId="11" xfId="0" applyFont="1" applyFill="1" applyBorder="1" applyAlignment="1">
      <alignment horizontal="left" vertical="center" wrapText="1"/>
    </xf>
    <xf numFmtId="0" fontId="38" fillId="0" borderId="1" xfId="0" applyFont="1" applyBorder="1" applyAlignment="1" applyProtection="1">
      <alignment horizontal="left" vertical="center"/>
      <protection locked="0"/>
    </xf>
    <xf numFmtId="1" fontId="166" fillId="0" borderId="5" xfId="0" applyNumberFormat="1" applyFont="1" applyBorder="1" applyAlignment="1" applyProtection="1">
      <alignment horizontal="left" vertical="top"/>
      <protection locked="0"/>
    </xf>
    <xf numFmtId="0" fontId="216" fillId="0" borderId="2" xfId="0" applyFont="1" applyBorder="1" applyAlignment="1" applyProtection="1">
      <alignment horizontal="left" vertical="center"/>
      <protection locked="0"/>
    </xf>
    <xf numFmtId="0" fontId="216" fillId="0" borderId="12" xfId="0" applyFont="1" applyBorder="1" applyAlignment="1" applyProtection="1">
      <alignment horizontal="left" vertical="center"/>
      <protection locked="0"/>
    </xf>
    <xf numFmtId="0" fontId="216" fillId="0" borderId="3" xfId="0" applyFont="1" applyBorder="1" applyAlignment="1" applyProtection="1">
      <alignment horizontal="left" vertical="center"/>
      <protection locked="0"/>
    </xf>
    <xf numFmtId="0" fontId="241" fillId="4" borderId="2" xfId="0" applyFont="1" applyFill="1" applyBorder="1" applyAlignment="1" applyProtection="1">
      <alignment horizontal="left" vertical="top" wrapText="1"/>
      <protection locked="0"/>
    </xf>
    <xf numFmtId="0" fontId="241" fillId="4" borderId="3" xfId="0" applyFont="1" applyFill="1" applyBorder="1" applyAlignment="1" applyProtection="1">
      <alignment horizontal="left" vertical="top" wrapText="1"/>
      <protection locked="0"/>
    </xf>
    <xf numFmtId="0" fontId="176" fillId="3" borderId="1" xfId="0" applyFont="1" applyFill="1" applyBorder="1" applyAlignment="1">
      <alignment horizontal="left" vertical="center"/>
    </xf>
    <xf numFmtId="0" fontId="219" fillId="0" borderId="2" xfId="0" applyFont="1" applyBorder="1" applyAlignment="1" applyProtection="1">
      <alignment horizontal="left" vertical="center"/>
      <protection locked="0"/>
    </xf>
    <xf numFmtId="0" fontId="219" fillId="0" borderId="3" xfId="0" applyFont="1" applyBorder="1" applyAlignment="1" applyProtection="1">
      <alignment horizontal="left" vertical="center"/>
      <protection locked="0"/>
    </xf>
    <xf numFmtId="0" fontId="237" fillId="2" borderId="2" xfId="0" applyFont="1" applyFill="1" applyBorder="1" applyAlignment="1">
      <alignment horizontal="left" vertical="top" wrapText="1"/>
    </xf>
    <xf numFmtId="0" fontId="237" fillId="2" borderId="3" xfId="0" applyFont="1" applyFill="1" applyBorder="1" applyAlignment="1">
      <alignment horizontal="left" vertical="top" wrapText="1"/>
    </xf>
    <xf numFmtId="0" fontId="144" fillId="2" borderId="2" xfId="0" applyFont="1" applyFill="1" applyBorder="1" applyAlignment="1">
      <alignment horizontal="left"/>
    </xf>
    <xf numFmtId="0" fontId="144" fillId="2" borderId="3" xfId="0" applyFont="1" applyFill="1" applyBorder="1" applyAlignment="1">
      <alignment horizontal="left"/>
    </xf>
    <xf numFmtId="0" fontId="144" fillId="3" borderId="2" xfId="0" applyFont="1" applyFill="1" applyBorder="1" applyAlignment="1">
      <alignment horizontal="left" vertical="top" wrapText="1"/>
    </xf>
    <xf numFmtId="0" fontId="144" fillId="3" borderId="3" xfId="0" applyFont="1" applyFill="1" applyBorder="1" applyAlignment="1">
      <alignment horizontal="left" vertical="top" wrapText="1"/>
    </xf>
    <xf numFmtId="0" fontId="237" fillId="2" borderId="1" xfId="0" applyFont="1" applyFill="1" applyBorder="1" applyAlignment="1">
      <alignment horizontal="left" vertical="top" wrapText="1"/>
    </xf>
    <xf numFmtId="0" fontId="216" fillId="0" borderId="2" xfId="0" applyFont="1" applyBorder="1" applyAlignment="1" applyProtection="1">
      <alignment horizontal="left"/>
      <protection locked="0"/>
    </xf>
    <xf numFmtId="0" fontId="216" fillId="0" borderId="3" xfId="0" applyFont="1" applyBorder="1" applyAlignment="1" applyProtection="1">
      <alignment horizontal="left"/>
      <protection locked="0"/>
    </xf>
    <xf numFmtId="1" fontId="154" fillId="3" borderId="1" xfId="0" applyNumberFormat="1" applyFont="1" applyFill="1" applyBorder="1" applyAlignment="1" applyProtection="1">
      <alignment horizontal="center" vertical="top"/>
    </xf>
    <xf numFmtId="0" fontId="283" fillId="0" borderId="2" xfId="0" applyFont="1" applyBorder="1" applyAlignment="1" applyProtection="1">
      <alignment horizontal="center" vertical="center" wrapText="1"/>
      <protection locked="0"/>
    </xf>
    <xf numFmtId="0" fontId="283" fillId="0" borderId="12" xfId="0" applyFont="1" applyBorder="1" applyAlignment="1" applyProtection="1">
      <alignment horizontal="center" vertical="center" wrapText="1"/>
      <protection locked="0"/>
    </xf>
    <xf numFmtId="0" fontId="283" fillId="0" borderId="3" xfId="0" applyFont="1" applyBorder="1" applyAlignment="1" applyProtection="1">
      <alignment horizontal="center" vertical="center" wrapText="1"/>
      <protection locked="0"/>
    </xf>
    <xf numFmtId="0" fontId="216" fillId="0" borderId="2" xfId="0" applyFont="1" applyFill="1" applyBorder="1" applyAlignment="1" applyProtection="1">
      <alignment vertical="top"/>
      <protection locked="0"/>
    </xf>
    <xf numFmtId="0" fontId="216" fillId="0" borderId="12" xfId="0" applyFont="1" applyFill="1" applyBorder="1" applyAlignment="1" applyProtection="1">
      <alignment vertical="top"/>
      <protection locked="0"/>
    </xf>
    <xf numFmtId="0" fontId="216" fillId="0" borderId="3" xfId="0" applyFont="1" applyFill="1" applyBorder="1" applyAlignment="1" applyProtection="1">
      <alignment vertical="top"/>
      <protection locked="0"/>
    </xf>
    <xf numFmtId="0" fontId="264" fillId="2" borderId="1" xfId="0" applyFont="1" applyFill="1" applyBorder="1" applyAlignment="1">
      <alignment horizontal="left" vertical="top" wrapText="1"/>
    </xf>
    <xf numFmtId="0" fontId="216" fillId="0" borderId="1" xfId="0" applyFont="1" applyFill="1" applyBorder="1" applyAlignment="1" applyProtection="1">
      <alignment vertical="center"/>
      <protection locked="0"/>
    </xf>
    <xf numFmtId="0" fontId="144" fillId="3" borderId="1" xfId="0" applyFont="1" applyFill="1" applyBorder="1" applyAlignment="1">
      <alignment horizontal="center" vertical="top" wrapText="1"/>
    </xf>
    <xf numFmtId="0" fontId="26" fillId="4" borderId="0" xfId="0" applyFont="1" applyFill="1" applyAlignment="1">
      <alignment horizontal="center" vertical="center"/>
    </xf>
    <xf numFmtId="0" fontId="26" fillId="4" borderId="1" xfId="0" applyFont="1" applyFill="1" applyBorder="1" applyAlignment="1" applyProtection="1">
      <alignment horizontal="left" vertical="top"/>
      <protection locked="0"/>
    </xf>
    <xf numFmtId="0" fontId="10" fillId="4" borderId="2" xfId="0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>
      <alignment horizontal="center" vertical="top"/>
    </xf>
    <xf numFmtId="0" fontId="97" fillId="4" borderId="1" xfId="0" applyFont="1" applyFill="1" applyBorder="1" applyAlignment="1" applyProtection="1">
      <alignment horizontal="left" vertical="top" wrapText="1"/>
      <protection locked="0"/>
    </xf>
    <xf numFmtId="0" fontId="97" fillId="4" borderId="2" xfId="0" applyFont="1" applyFill="1" applyBorder="1" applyAlignment="1" applyProtection="1">
      <alignment horizontal="left" vertical="top" wrapText="1"/>
      <protection locked="0"/>
    </xf>
    <xf numFmtId="0" fontId="9" fillId="4" borderId="4" xfId="0" applyFont="1" applyFill="1" applyBorder="1" applyAlignment="1">
      <alignment horizontal="right" vertical="top"/>
    </xf>
    <xf numFmtId="0" fontId="9" fillId="4" borderId="5" xfId="0" applyFont="1" applyFill="1" applyBorder="1" applyAlignment="1">
      <alignment horizontal="right" vertical="top"/>
    </xf>
    <xf numFmtId="0" fontId="26" fillId="4" borderId="4" xfId="0" applyFont="1" applyFill="1" applyBorder="1" applyAlignment="1">
      <alignment horizontal="left" vertical="top" wrapText="1"/>
    </xf>
    <xf numFmtId="0" fontId="26" fillId="4" borderId="5" xfId="0" applyFont="1" applyFill="1" applyBorder="1" applyAlignment="1">
      <alignment horizontal="left" vertical="top" wrapText="1"/>
    </xf>
    <xf numFmtId="0" fontId="26" fillId="4" borderId="2" xfId="0" applyFont="1" applyFill="1" applyBorder="1" applyAlignment="1" applyProtection="1">
      <alignment horizontal="left" vertical="top"/>
      <protection locked="0"/>
    </xf>
    <xf numFmtId="0" fontId="18" fillId="4" borderId="1" xfId="0" applyFont="1" applyFill="1" applyBorder="1" applyAlignment="1" applyProtection="1">
      <alignment horizontal="left" vertical="center"/>
      <protection locked="0"/>
    </xf>
    <xf numFmtId="0" fontId="26" fillId="4" borderId="2" xfId="0" applyFont="1" applyFill="1" applyBorder="1" applyAlignment="1">
      <alignment horizontal="left" vertical="top"/>
    </xf>
    <xf numFmtId="0" fontId="26" fillId="4" borderId="3" xfId="0" applyFont="1" applyFill="1" applyBorder="1" applyAlignment="1">
      <alignment horizontal="left" vertical="top"/>
    </xf>
    <xf numFmtId="0" fontId="26" fillId="4" borderId="2" xfId="0" applyFont="1" applyFill="1" applyBorder="1" applyAlignment="1">
      <alignment horizontal="left" vertical="top" wrapText="1"/>
    </xf>
    <xf numFmtId="0" fontId="26" fillId="4" borderId="3" xfId="0" applyFont="1" applyFill="1" applyBorder="1" applyAlignment="1">
      <alignment horizontal="left" vertical="top" wrapText="1"/>
    </xf>
    <xf numFmtId="0" fontId="26" fillId="4" borderId="4" xfId="0" applyFont="1" applyFill="1" applyBorder="1" applyAlignment="1" applyProtection="1">
      <alignment horizontal="left" vertical="top"/>
      <protection locked="0"/>
    </xf>
    <xf numFmtId="0" fontId="26" fillId="4" borderId="3" xfId="0" applyFont="1" applyFill="1" applyBorder="1" applyAlignment="1" applyProtection="1">
      <alignment horizontal="left" vertical="top"/>
      <protection locked="0"/>
    </xf>
    <xf numFmtId="0" fontId="137" fillId="4" borderId="1" xfId="0" applyFont="1" applyFill="1" applyBorder="1" applyAlignment="1">
      <alignment horizontal="left" vertical="center"/>
    </xf>
    <xf numFmtId="0" fontId="98" fillId="4" borderId="1" xfId="0" applyFont="1" applyFill="1" applyBorder="1" applyAlignment="1">
      <alignment horizontal="left" vertical="center"/>
    </xf>
    <xf numFmtId="0" fontId="38" fillId="4" borderId="2" xfId="0" applyFont="1" applyFill="1" applyBorder="1" applyAlignment="1" applyProtection="1">
      <alignment horizontal="left" vertical="center"/>
      <protection locked="0"/>
    </xf>
    <xf numFmtId="0" fontId="38" fillId="4" borderId="12" xfId="0" applyFont="1" applyFill="1" applyBorder="1" applyAlignment="1" applyProtection="1">
      <alignment horizontal="left" vertical="center"/>
      <protection locked="0"/>
    </xf>
    <xf numFmtId="1" fontId="24" fillId="4" borderId="5" xfId="0" applyNumberFormat="1" applyFont="1" applyFill="1" applyBorder="1" applyAlignment="1" applyProtection="1">
      <alignment horizontal="left" vertical="top"/>
      <protection locked="0"/>
    </xf>
    <xf numFmtId="0" fontId="83" fillId="4" borderId="6" xfId="0" applyFont="1" applyFill="1" applyBorder="1" applyAlignment="1">
      <alignment horizontal="left" vertical="center" wrapText="1"/>
    </xf>
    <xf numFmtId="0" fontId="83" fillId="4" borderId="7" xfId="0" applyFont="1" applyFill="1" applyBorder="1" applyAlignment="1">
      <alignment horizontal="left" vertical="center" wrapText="1"/>
    </xf>
    <xf numFmtId="0" fontId="83" fillId="4" borderId="10" xfId="0" applyFont="1" applyFill="1" applyBorder="1" applyAlignment="1">
      <alignment horizontal="left" vertical="center" wrapText="1"/>
    </xf>
    <xf numFmtId="0" fontId="83" fillId="4" borderId="11" xfId="0" applyFont="1" applyFill="1" applyBorder="1" applyAlignment="1">
      <alignment horizontal="left" vertical="center" wrapText="1"/>
    </xf>
    <xf numFmtId="0" fontId="37" fillId="4" borderId="2" xfId="0" applyFont="1" applyFill="1" applyBorder="1" applyAlignment="1" applyProtection="1">
      <alignment horizontal="left" vertical="top" wrapText="1"/>
      <protection locked="0"/>
    </xf>
    <xf numFmtId="0" fontId="37" fillId="4" borderId="3" xfId="0" applyFont="1" applyFill="1" applyBorder="1" applyAlignment="1" applyProtection="1">
      <alignment horizontal="left" vertical="top" wrapText="1"/>
      <protection locked="0"/>
    </xf>
    <xf numFmtId="0" fontId="18" fillId="4" borderId="2" xfId="0" applyFont="1" applyFill="1" applyBorder="1" applyAlignment="1" applyProtection="1">
      <alignment horizontal="left"/>
      <protection locked="0"/>
    </xf>
    <xf numFmtId="0" fontId="18" fillId="4" borderId="12" xfId="0" applyFont="1" applyFill="1" applyBorder="1" applyAlignment="1" applyProtection="1">
      <alignment horizontal="left"/>
      <protection locked="0"/>
    </xf>
    <xf numFmtId="0" fontId="18" fillId="4" borderId="3" xfId="0" applyFont="1" applyFill="1" applyBorder="1" applyAlignment="1" applyProtection="1">
      <alignment horizontal="left"/>
      <protection locked="0"/>
    </xf>
    <xf numFmtId="0" fontId="97" fillId="4" borderId="1" xfId="0" applyFont="1" applyFill="1" applyBorder="1" applyAlignment="1" applyProtection="1">
      <alignment horizontal="left" vertical="top"/>
      <protection locked="0"/>
    </xf>
    <xf numFmtId="0" fontId="97" fillId="4" borderId="2" xfId="0" applyFont="1" applyFill="1" applyBorder="1" applyAlignment="1" applyProtection="1">
      <alignment horizontal="left" vertical="center"/>
      <protection locked="0"/>
    </xf>
    <xf numFmtId="0" fontId="97" fillId="4" borderId="7" xfId="0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center" vertical="top" wrapText="1"/>
    </xf>
    <xf numFmtId="0" fontId="97" fillId="4" borderId="2" xfId="0" applyFont="1" applyFill="1" applyBorder="1" applyAlignment="1" applyProtection="1">
      <alignment horizontal="center" vertical="top"/>
      <protection locked="0"/>
    </xf>
    <xf numFmtId="0" fontId="97" fillId="4" borderId="3" xfId="0" applyFont="1" applyFill="1" applyBorder="1" applyAlignment="1" applyProtection="1">
      <alignment horizontal="center" vertical="top"/>
      <protection locked="0"/>
    </xf>
    <xf numFmtId="0" fontId="26" fillId="4" borderId="2" xfId="0" applyFont="1" applyFill="1" applyBorder="1" applyAlignment="1" applyProtection="1">
      <alignment horizontal="left" vertical="top" wrapText="1"/>
      <protection locked="0"/>
    </xf>
    <xf numFmtId="0" fontId="26" fillId="4" borderId="12" xfId="0" applyFont="1" applyFill="1" applyBorder="1" applyAlignment="1" applyProtection="1">
      <alignment horizontal="left" vertical="top" wrapText="1"/>
      <protection locked="0"/>
    </xf>
    <xf numFmtId="0" fontId="26" fillId="4" borderId="3" xfId="0" applyFont="1" applyFill="1" applyBorder="1" applyAlignment="1" applyProtection="1">
      <alignment horizontal="left" vertical="top" wrapText="1"/>
      <protection locked="0"/>
    </xf>
    <xf numFmtId="1" fontId="46" fillId="4" borderId="2" xfId="0" applyNumberFormat="1" applyFont="1" applyFill="1" applyBorder="1" applyAlignment="1" applyProtection="1">
      <alignment horizontal="left" vertical="top"/>
      <protection locked="0"/>
    </xf>
    <xf numFmtId="1" fontId="46" fillId="4" borderId="11" xfId="0" applyNumberFormat="1" applyFont="1" applyFill="1" applyBorder="1" applyAlignment="1" applyProtection="1">
      <alignment horizontal="left" vertical="top"/>
      <protection locked="0"/>
    </xf>
    <xf numFmtId="0" fontId="83" fillId="4" borderId="1" xfId="0" applyFont="1" applyFill="1" applyBorder="1" applyAlignment="1">
      <alignment horizontal="left" vertical="top" wrapText="1"/>
    </xf>
    <xf numFmtId="0" fontId="26" fillId="4" borderId="2" xfId="0" applyFont="1" applyFill="1" applyBorder="1" applyAlignment="1" applyProtection="1">
      <alignment vertical="top"/>
      <protection locked="0"/>
    </xf>
    <xf numFmtId="0" fontId="26" fillId="4" borderId="12" xfId="0" applyFont="1" applyFill="1" applyBorder="1" applyAlignment="1" applyProtection="1">
      <alignment vertical="top"/>
      <protection locked="0"/>
    </xf>
    <xf numFmtId="0" fontId="26" fillId="4" borderId="3" xfId="0" applyFont="1" applyFill="1" applyBorder="1" applyAlignment="1" applyProtection="1">
      <alignment vertical="top"/>
      <protection locked="0"/>
    </xf>
    <xf numFmtId="0" fontId="141" fillId="4" borderId="1" xfId="0" applyFont="1" applyFill="1" applyBorder="1" applyAlignment="1">
      <alignment horizontal="left" vertical="top" wrapText="1"/>
    </xf>
    <xf numFmtId="0" fontId="41" fillId="4" borderId="1" xfId="0" applyFont="1" applyFill="1" applyBorder="1" applyAlignment="1" applyProtection="1">
      <alignment horizontal="left" vertical="top"/>
      <protection locked="0"/>
    </xf>
    <xf numFmtId="0" fontId="22" fillId="4" borderId="2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left" vertical="top"/>
    </xf>
    <xf numFmtId="0" fontId="22" fillId="4" borderId="11" xfId="0" applyFont="1" applyFill="1" applyBorder="1" applyAlignment="1">
      <alignment horizontal="left" vertical="top"/>
    </xf>
    <xf numFmtId="0" fontId="22" fillId="4" borderId="5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left" vertical="top" wrapText="1"/>
    </xf>
    <xf numFmtId="0" fontId="22" fillId="4" borderId="7" xfId="0" applyFont="1" applyFill="1" applyBorder="1" applyAlignment="1">
      <alignment horizontal="left" vertical="top" wrapText="1"/>
    </xf>
    <xf numFmtId="0" fontId="22" fillId="4" borderId="10" xfId="0" applyFont="1" applyFill="1" applyBorder="1" applyAlignment="1">
      <alignment horizontal="left" vertical="top" wrapText="1"/>
    </xf>
    <xf numFmtId="0" fontId="22" fillId="4" borderId="11" xfId="0" applyFont="1" applyFill="1" applyBorder="1" applyAlignment="1">
      <alignment horizontal="left" vertical="top" wrapText="1"/>
    </xf>
    <xf numFmtId="0" fontId="22" fillId="4" borderId="1" xfId="0" applyFont="1" applyFill="1" applyBorder="1" applyAlignment="1" applyProtection="1">
      <alignment horizontal="center" vertical="top"/>
      <protection locked="0"/>
    </xf>
    <xf numFmtId="0" fontId="22" fillId="4" borderId="1" xfId="0" applyFont="1" applyFill="1" applyBorder="1" applyAlignment="1" applyProtection="1">
      <alignment horizontal="left" vertical="top" wrapText="1"/>
      <protection locked="0"/>
    </xf>
    <xf numFmtId="0" fontId="22" fillId="4" borderId="1" xfId="0" applyFont="1" applyFill="1" applyBorder="1" applyAlignment="1">
      <alignment horizontal="left" vertical="top"/>
    </xf>
    <xf numFmtId="0" fontId="46" fillId="4" borderId="1" xfId="0" applyFont="1" applyFill="1" applyBorder="1" applyAlignment="1" applyProtection="1">
      <alignment horizontal="center" vertical="center"/>
    </xf>
    <xf numFmtId="0" fontId="22" fillId="4" borderId="2" xfId="0" applyFont="1" applyFill="1" applyBorder="1" applyAlignment="1">
      <alignment horizontal="left" vertical="top"/>
    </xf>
    <xf numFmtId="0" fontId="22" fillId="4" borderId="3" xfId="0" applyFont="1" applyFill="1" applyBorder="1" applyAlignment="1">
      <alignment horizontal="left" vertical="top"/>
    </xf>
    <xf numFmtId="0" fontId="22" fillId="4" borderId="2" xfId="0" applyFont="1" applyFill="1" applyBorder="1" applyAlignment="1" applyProtection="1">
      <alignment horizontal="center" vertical="top"/>
      <protection locked="0"/>
    </xf>
    <xf numFmtId="0" fontId="22" fillId="4" borderId="12" xfId="0" applyFont="1" applyFill="1" applyBorder="1" applyAlignment="1" applyProtection="1">
      <alignment horizontal="center" vertical="top"/>
      <protection locked="0"/>
    </xf>
    <xf numFmtId="0" fontId="22" fillId="4" borderId="3" xfId="0" applyFont="1" applyFill="1" applyBorder="1" applyAlignment="1" applyProtection="1">
      <alignment horizontal="center" vertical="top"/>
      <protection locked="0"/>
    </xf>
    <xf numFmtId="0" fontId="247" fillId="4" borderId="2" xfId="0" applyFont="1" applyFill="1" applyBorder="1" applyAlignment="1" applyProtection="1">
      <alignment horizontal="center" vertical="center" wrapText="1"/>
      <protection locked="0"/>
    </xf>
    <xf numFmtId="0" fontId="247" fillId="4" borderId="12" xfId="0" applyFont="1" applyFill="1" applyBorder="1" applyAlignment="1" applyProtection="1">
      <alignment horizontal="center" vertical="center" wrapText="1"/>
      <protection locked="0"/>
    </xf>
    <xf numFmtId="0" fontId="247" fillId="4" borderId="3" xfId="0" applyFont="1" applyFill="1" applyBorder="1" applyAlignment="1" applyProtection="1">
      <alignment horizontal="center" vertical="center" wrapText="1"/>
      <protection locked="0"/>
    </xf>
    <xf numFmtId="1" fontId="22" fillId="4" borderId="1" xfId="0" applyNumberFormat="1" applyFont="1" applyFill="1" applyBorder="1" applyAlignment="1" applyProtection="1">
      <alignment horizontal="center" vertical="top"/>
    </xf>
    <xf numFmtId="0" fontId="37" fillId="4" borderId="2" xfId="0" applyFont="1" applyFill="1" applyBorder="1" applyAlignment="1">
      <alignment horizontal="left" vertical="top" wrapText="1"/>
    </xf>
    <xf numFmtId="0" fontId="37" fillId="4" borderId="3" xfId="0" applyFont="1" applyFill="1" applyBorder="1" applyAlignment="1">
      <alignment horizontal="left" vertical="top" wrapText="1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>
      <alignment horizontal="left" wrapText="1"/>
    </xf>
    <xf numFmtId="0" fontId="22" fillId="4" borderId="3" xfId="0" applyFont="1" applyFill="1" applyBorder="1" applyAlignment="1">
      <alignment horizontal="left" wrapText="1"/>
    </xf>
    <xf numFmtId="0" fontId="37" fillId="4" borderId="1" xfId="0" applyFont="1" applyFill="1" applyBorder="1" applyAlignment="1" applyProtection="1">
      <alignment horizontal="left" vertical="top" wrapText="1"/>
      <protection locked="0"/>
    </xf>
    <xf numFmtId="0" fontId="22" fillId="4" borderId="2" xfId="0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center"/>
    </xf>
    <xf numFmtId="0" fontId="247" fillId="4" borderId="2" xfId="0" applyFont="1" applyFill="1" applyBorder="1" applyAlignment="1">
      <alignment horizontal="center" vertical="top"/>
    </xf>
    <xf numFmtId="0" fontId="247" fillId="4" borderId="3" xfId="0" applyFont="1" applyFill="1" applyBorder="1" applyAlignment="1">
      <alignment horizontal="center" vertical="top"/>
    </xf>
    <xf numFmtId="0" fontId="5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" fillId="4" borderId="0" xfId="0" applyFont="1" applyFill="1" applyAlignment="1" applyProtection="1">
      <alignment horizontal="center"/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right"/>
      <protection hidden="1"/>
    </xf>
    <xf numFmtId="0" fontId="34" fillId="4" borderId="0" xfId="0" applyFont="1" applyFill="1" applyAlignment="1" applyProtection="1">
      <alignment horizontal="left" vertical="center"/>
      <protection hidden="1"/>
    </xf>
    <xf numFmtId="0" fontId="30" fillId="0" borderId="0" xfId="0" applyFont="1" applyAlignment="1">
      <alignment horizontal="center"/>
    </xf>
    <xf numFmtId="0" fontId="34" fillId="4" borderId="0" xfId="0" applyFont="1" applyFill="1" applyAlignment="1" applyProtection="1">
      <alignment horizontal="center" vertical="center"/>
      <protection hidden="1"/>
    </xf>
    <xf numFmtId="14" fontId="34" fillId="4" borderId="0" xfId="0" applyNumberFormat="1" applyFont="1" applyFill="1" applyAlignment="1" applyProtection="1">
      <alignment horizontal="left" vertical="center"/>
      <protection hidden="1"/>
    </xf>
    <xf numFmtId="0" fontId="35" fillId="4" borderId="0" xfId="0" applyFont="1" applyFill="1" applyAlignment="1" applyProtection="1">
      <alignment horizontal="center"/>
      <protection hidden="1"/>
    </xf>
    <xf numFmtId="1" fontId="52" fillId="4" borderId="0" xfId="0" applyNumberFormat="1" applyFont="1" applyFill="1" applyAlignment="1" applyProtection="1">
      <alignment horizontal="left"/>
      <protection hidden="1"/>
    </xf>
    <xf numFmtId="0" fontId="52" fillId="4" borderId="0" xfId="0" applyFont="1" applyFill="1" applyAlignment="1" applyProtection="1">
      <alignment horizontal="left"/>
      <protection hidden="1"/>
    </xf>
    <xf numFmtId="0" fontId="29" fillId="0" borderId="0" xfId="0" applyFont="1" applyAlignment="1">
      <alignment horizontal="left" vertical="center"/>
    </xf>
    <xf numFmtId="0" fontId="35" fillId="4" borderId="1" xfId="0" applyFont="1" applyFill="1" applyBorder="1" applyAlignment="1" applyProtection="1">
      <alignment horizontal="center" vertical="center"/>
      <protection hidden="1"/>
    </xf>
    <xf numFmtId="0" fontId="35" fillId="4" borderId="1" xfId="0" applyFont="1" applyFill="1" applyBorder="1" applyAlignment="1" applyProtection="1">
      <alignment horizontal="center"/>
      <protection hidden="1"/>
    </xf>
    <xf numFmtId="0" fontId="35" fillId="4" borderId="1" xfId="0" applyFont="1" applyFill="1" applyBorder="1" applyAlignment="1" applyProtection="1">
      <alignment horizontal="center" vertical="top" wrapText="1"/>
      <protection hidden="1"/>
    </xf>
    <xf numFmtId="14" fontId="33" fillId="0" borderId="0" xfId="0" applyNumberFormat="1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NumberFormat="1" applyFont="1" applyFill="1" applyAlignment="1">
      <alignment horizontal="left"/>
    </xf>
    <xf numFmtId="0" fontId="281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44" fillId="0" borderId="0" xfId="0" applyFont="1" applyFill="1" applyAlignment="1">
      <alignment horizontal="left"/>
    </xf>
    <xf numFmtId="14" fontId="18" fillId="0" borderId="0" xfId="0" applyNumberFormat="1" applyFont="1" applyFill="1" applyAlignment="1">
      <alignment horizontal="left"/>
    </xf>
    <xf numFmtId="0" fontId="137" fillId="0" borderId="0" xfId="0" applyFont="1" applyFill="1" applyAlignment="1">
      <alignment horizontal="left" wrapText="1"/>
    </xf>
    <xf numFmtId="0" fontId="44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center"/>
    </xf>
    <xf numFmtId="14" fontId="33" fillId="0" borderId="0" xfId="0" applyNumberFormat="1" applyFont="1" applyFill="1" applyAlignment="1">
      <alignment horizontal="left"/>
    </xf>
    <xf numFmtId="0" fontId="25" fillId="4" borderId="0" xfId="0" applyFont="1" applyFill="1" applyAlignment="1" applyProtection="1">
      <alignment horizontal="right" vertical="top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28" fillId="4" borderId="0" xfId="0" applyFont="1" applyFill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14" fontId="39" fillId="4" borderId="0" xfId="0" applyNumberFormat="1" applyFont="1" applyFill="1" applyAlignment="1" applyProtection="1">
      <alignment horizontal="left" vertical="center"/>
      <protection hidden="1"/>
    </xf>
    <xf numFmtId="0" fontId="39" fillId="4" borderId="0" xfId="0" applyFont="1" applyFill="1" applyAlignment="1" applyProtection="1">
      <alignment horizontal="left" vertical="center"/>
      <protection hidden="1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  <xf numFmtId="14" fontId="1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14" fontId="18" fillId="0" borderId="0" xfId="0" applyNumberFormat="1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14" fontId="32" fillId="0" borderId="0" xfId="0" applyNumberFormat="1" applyFont="1" applyFill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 wrapText="1"/>
    </xf>
    <xf numFmtId="0" fontId="51" fillId="4" borderId="0" xfId="0" applyFont="1" applyFill="1" applyAlignment="1">
      <alignment horizontal="center"/>
    </xf>
    <xf numFmtId="0" fontId="34" fillId="4" borderId="0" xfId="0" applyFont="1" applyFill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 vertical="top"/>
      <protection hidden="1"/>
    </xf>
    <xf numFmtId="0" fontId="19" fillId="4" borderId="2" xfId="0" applyFont="1" applyFill="1" applyBorder="1" applyAlignment="1" applyProtection="1">
      <alignment horizontal="left" vertical="top" wrapText="1"/>
      <protection hidden="1"/>
    </xf>
    <xf numFmtId="0" fontId="19" fillId="4" borderId="12" xfId="0" applyFont="1" applyFill="1" applyBorder="1" applyAlignment="1" applyProtection="1">
      <alignment horizontal="left" vertical="top" wrapText="1"/>
      <protection hidden="1"/>
    </xf>
    <xf numFmtId="0" fontId="19" fillId="4" borderId="3" xfId="0" applyFont="1" applyFill="1" applyBorder="1" applyAlignment="1" applyProtection="1">
      <alignment horizontal="left" vertical="top" wrapText="1"/>
      <protection hidden="1"/>
    </xf>
    <xf numFmtId="0" fontId="19" fillId="4" borderId="1" xfId="0" applyFont="1" applyFill="1" applyBorder="1" applyAlignment="1" applyProtection="1">
      <alignment horizontal="left" vertical="top" wrapText="1"/>
      <protection hidden="1"/>
    </xf>
    <xf numFmtId="0" fontId="18" fillId="4" borderId="14" xfId="0" applyFont="1" applyFill="1" applyBorder="1" applyAlignment="1" applyProtection="1">
      <alignment horizontal="left" vertical="top"/>
      <protection hidden="1"/>
    </xf>
    <xf numFmtId="0" fontId="66" fillId="4" borderId="1" xfId="0" applyFont="1" applyFill="1" applyBorder="1" applyAlignment="1" applyProtection="1">
      <alignment horizontal="center" vertical="center" wrapText="1"/>
      <protection hidden="1"/>
    </xf>
    <xf numFmtId="0" fontId="19" fillId="4" borderId="1" xfId="0" applyNumberFormat="1" applyFont="1" applyFill="1" applyBorder="1" applyAlignment="1" applyProtection="1">
      <alignment horizontal="left" vertical="top" wrapText="1"/>
      <protection hidden="1"/>
    </xf>
    <xf numFmtId="0" fontId="66" fillId="4" borderId="2" xfId="0" applyFont="1" applyFill="1" applyBorder="1" applyAlignment="1" applyProtection="1">
      <alignment horizontal="center" vertical="center" wrapText="1"/>
      <protection hidden="1"/>
    </xf>
    <xf numFmtId="0" fontId="66" fillId="4" borderId="12" xfId="0" applyFont="1" applyFill="1" applyBorder="1" applyAlignment="1" applyProtection="1">
      <alignment horizontal="center" vertical="center" wrapText="1"/>
      <protection hidden="1"/>
    </xf>
    <xf numFmtId="0" fontId="66" fillId="4" borderId="3" xfId="0" applyFont="1" applyFill="1" applyBorder="1" applyAlignment="1" applyProtection="1">
      <alignment horizontal="center" vertical="center" wrapText="1"/>
      <protection hidden="1"/>
    </xf>
    <xf numFmtId="0" fontId="66" fillId="4" borderId="1" xfId="0" applyFont="1" applyFill="1" applyBorder="1" applyAlignment="1" applyProtection="1">
      <alignment horizontal="center" vertical="top" wrapText="1"/>
      <protection hidden="1"/>
    </xf>
    <xf numFmtId="0" fontId="138" fillId="4" borderId="1" xfId="0" applyFont="1" applyFill="1" applyBorder="1" applyAlignment="1" applyProtection="1">
      <alignment horizontal="center" vertical="top" wrapText="1"/>
      <protection hidden="1"/>
    </xf>
    <xf numFmtId="0" fontId="66" fillId="3" borderId="1" xfId="0" applyFont="1" applyFill="1" applyBorder="1" applyAlignment="1" applyProtection="1">
      <alignment horizontal="center" vertical="center"/>
      <protection locked="0"/>
    </xf>
    <xf numFmtId="0" fontId="66" fillId="3" borderId="2" xfId="0" applyFont="1" applyFill="1" applyBorder="1" applyAlignment="1" applyProtection="1">
      <alignment horizontal="center" vertical="center" wrapText="1"/>
      <protection locked="0"/>
    </xf>
    <xf numFmtId="0" fontId="66" fillId="3" borderId="12" xfId="0" applyFont="1" applyFill="1" applyBorder="1" applyAlignment="1" applyProtection="1">
      <alignment horizontal="center" vertical="center" wrapText="1"/>
      <protection locked="0"/>
    </xf>
    <xf numFmtId="0" fontId="66" fillId="3" borderId="3" xfId="0" applyFont="1" applyFill="1" applyBorder="1" applyAlignment="1" applyProtection="1">
      <alignment horizontal="center" vertical="center" wrapText="1"/>
      <protection locked="0"/>
    </xf>
    <xf numFmtId="0" fontId="66" fillId="3" borderId="1" xfId="0" applyFont="1" applyFill="1" applyBorder="1" applyAlignment="1" applyProtection="1">
      <alignment horizontal="center" vertical="center" wrapText="1"/>
      <protection locked="0"/>
    </xf>
    <xf numFmtId="0" fontId="66" fillId="3" borderId="1" xfId="0" applyFont="1" applyFill="1" applyBorder="1" applyAlignment="1" applyProtection="1">
      <alignment horizontal="center" vertical="top"/>
      <protection locked="0"/>
    </xf>
    <xf numFmtId="0" fontId="66" fillId="3" borderId="2" xfId="0" applyFont="1" applyFill="1" applyBorder="1" applyAlignment="1" applyProtection="1">
      <alignment horizontal="center" vertical="top" wrapText="1"/>
      <protection locked="0"/>
    </xf>
    <xf numFmtId="0" fontId="66" fillId="3" borderId="12" xfId="0" applyFont="1" applyFill="1" applyBorder="1" applyAlignment="1" applyProtection="1">
      <alignment horizontal="center" vertical="top" wrapText="1"/>
      <protection locked="0"/>
    </xf>
    <xf numFmtId="0" fontId="66" fillId="3" borderId="3" xfId="0" applyFont="1" applyFill="1" applyBorder="1" applyAlignment="1" applyProtection="1">
      <alignment horizontal="center" vertical="top" wrapText="1"/>
      <protection locked="0"/>
    </xf>
    <xf numFmtId="0" fontId="66" fillId="3" borderId="1" xfId="0" applyFont="1" applyFill="1" applyBorder="1" applyAlignment="1" applyProtection="1">
      <alignment horizontal="center" vertical="top" wrapText="1"/>
      <protection locked="0"/>
    </xf>
    <xf numFmtId="0" fontId="41" fillId="0" borderId="2" xfId="0" applyFont="1" applyBorder="1" applyAlignment="1">
      <alignment horizontal="center" vertical="top"/>
    </xf>
    <xf numFmtId="0" fontId="41" fillId="0" borderId="12" xfId="0" applyFont="1" applyBorder="1" applyAlignment="1">
      <alignment horizontal="center" vertical="top"/>
    </xf>
    <xf numFmtId="0" fontId="41" fillId="0" borderId="3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3" fillId="0" borderId="12" xfId="0" applyFont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14" fontId="33" fillId="0" borderId="2" xfId="0" applyNumberFormat="1" applyFont="1" applyBorder="1" applyAlignment="1">
      <alignment horizontal="center" vertical="top"/>
    </xf>
    <xf numFmtId="14" fontId="33" fillId="0" borderId="12" xfId="0" applyNumberFormat="1" applyFont="1" applyBorder="1" applyAlignment="1">
      <alignment horizontal="center" vertical="top"/>
    </xf>
    <xf numFmtId="14" fontId="33" fillId="0" borderId="3" xfId="0" applyNumberFormat="1" applyFont="1" applyBorder="1" applyAlignment="1">
      <alignment horizontal="center" vertical="top"/>
    </xf>
    <xf numFmtId="0" fontId="41" fillId="0" borderId="2" xfId="0" applyFont="1" applyBorder="1" applyAlignment="1">
      <alignment horizontal="center" vertical="top" wrapText="1"/>
    </xf>
    <xf numFmtId="0" fontId="41" fillId="0" borderId="12" xfId="0" applyFont="1" applyBorder="1" applyAlignment="1">
      <alignment horizontal="center" vertical="top" wrapText="1"/>
    </xf>
    <xf numFmtId="0" fontId="41" fillId="0" borderId="3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3" fillId="0" borderId="2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" fontId="33" fillId="0" borderId="2" xfId="0" applyNumberFormat="1" applyFont="1" applyBorder="1" applyAlignment="1">
      <alignment horizontal="center" vertical="top"/>
    </xf>
    <xf numFmtId="1" fontId="33" fillId="0" borderId="12" xfId="0" applyNumberFormat="1" applyFont="1" applyBorder="1" applyAlignment="1">
      <alignment horizontal="center" vertical="top"/>
    </xf>
    <xf numFmtId="1" fontId="33" fillId="0" borderId="3" xfId="0" applyNumberFormat="1" applyFont="1" applyBorder="1" applyAlignment="1">
      <alignment horizontal="center" vertical="top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33" fillId="0" borderId="2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14" fontId="24" fillId="0" borderId="0" xfId="0" applyNumberFormat="1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14" fontId="4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top" wrapText="1"/>
    </xf>
    <xf numFmtId="14" fontId="26" fillId="0" borderId="0" xfId="0" applyNumberFormat="1" applyFont="1" applyFill="1" applyAlignment="1">
      <alignment horizontal="center"/>
    </xf>
    <xf numFmtId="14" fontId="26" fillId="0" borderId="0" xfId="0" applyNumberFormat="1" applyFont="1" applyFill="1" applyAlignment="1">
      <alignment horizontal="left"/>
    </xf>
    <xf numFmtId="0" fontId="34" fillId="4" borderId="0" xfId="0" applyFont="1" applyFill="1" applyAlignment="1" applyProtection="1">
      <alignment horizontal="center" vertical="center" wrapText="1"/>
      <protection hidden="1"/>
    </xf>
    <xf numFmtId="0" fontId="33" fillId="4" borderId="4" xfId="0" applyFont="1" applyFill="1" applyBorder="1" applyAlignment="1" applyProtection="1">
      <alignment horizontal="center" vertical="center"/>
      <protection hidden="1"/>
    </xf>
    <xf numFmtId="0" fontId="33" fillId="4" borderId="5" xfId="0" applyFont="1" applyFill="1" applyBorder="1" applyAlignment="1" applyProtection="1">
      <alignment horizontal="center" vertical="center"/>
      <protection hidden="1"/>
    </xf>
    <xf numFmtId="14" fontId="51" fillId="4" borderId="0" xfId="0" applyNumberFormat="1" applyFont="1" applyFill="1" applyAlignment="1" applyProtection="1">
      <alignment horizontal="center"/>
      <protection hidden="1"/>
    </xf>
    <xf numFmtId="0" fontId="111" fillId="4" borderId="4" xfId="0" applyFont="1" applyFill="1" applyBorder="1" applyAlignment="1" applyProtection="1">
      <alignment horizontal="center" vertical="center"/>
      <protection hidden="1"/>
    </xf>
    <xf numFmtId="0" fontId="111" fillId="4" borderId="5" xfId="0" applyFont="1" applyFill="1" applyBorder="1" applyAlignment="1" applyProtection="1">
      <alignment horizontal="center" vertical="center"/>
      <protection hidden="1"/>
    </xf>
    <xf numFmtId="0" fontId="48" fillId="4" borderId="4" xfId="0" applyFont="1" applyFill="1" applyBorder="1" applyAlignment="1" applyProtection="1">
      <alignment horizontal="center" vertical="center"/>
      <protection hidden="1"/>
    </xf>
    <xf numFmtId="0" fontId="48" fillId="4" borderId="5" xfId="0" applyFont="1" applyFill="1" applyBorder="1" applyAlignment="1" applyProtection="1">
      <alignment horizontal="center" vertical="center"/>
      <protection hidden="1"/>
    </xf>
    <xf numFmtId="0" fontId="32" fillId="4" borderId="4" xfId="0" applyFont="1" applyFill="1" applyBorder="1" applyAlignment="1" applyProtection="1">
      <alignment horizontal="center" vertical="center" wrapText="1"/>
      <protection hidden="1"/>
    </xf>
    <xf numFmtId="0" fontId="32" fillId="4" borderId="5" xfId="0" applyFont="1" applyFill="1" applyBorder="1" applyAlignment="1" applyProtection="1">
      <alignment horizontal="center" vertical="center" wrapText="1"/>
      <protection hidden="1"/>
    </xf>
    <xf numFmtId="0" fontId="149" fillId="4" borderId="13" xfId="0" applyFont="1" applyFill="1" applyBorder="1" applyAlignment="1" applyProtection="1">
      <alignment horizontal="left" vertical="center"/>
      <protection locked="0"/>
    </xf>
    <xf numFmtId="0" fontId="67" fillId="4" borderId="13" xfId="0" applyFont="1" applyFill="1" applyBorder="1" applyAlignment="1" applyProtection="1">
      <alignment horizontal="left" vertical="center"/>
      <protection hidden="1"/>
    </xf>
    <xf numFmtId="0" fontId="51" fillId="4" borderId="1" xfId="0" applyFont="1" applyFill="1" applyBorder="1" applyAlignment="1" applyProtection="1">
      <alignment horizontal="center" vertical="top"/>
      <protection hidden="1"/>
    </xf>
    <xf numFmtId="0" fontId="51" fillId="4" borderId="1" xfId="0" applyFont="1" applyFill="1" applyBorder="1" applyAlignment="1" applyProtection="1">
      <alignment horizontal="center" vertical="top" wrapText="1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67" fillId="3" borderId="0" xfId="0" applyFont="1" applyFill="1" applyBorder="1" applyAlignment="1" applyProtection="1">
      <alignment horizontal="left" vertical="center"/>
      <protection locked="0"/>
    </xf>
    <xf numFmtId="0" fontId="66" fillId="4" borderId="0" xfId="0" applyFont="1" applyFill="1" applyAlignment="1" applyProtection="1">
      <alignment horizontal="left"/>
      <protection locked="0"/>
    </xf>
    <xf numFmtId="0" fontId="111" fillId="4" borderId="0" xfId="0" applyFont="1" applyFill="1" applyAlignment="1" applyProtection="1">
      <alignment horizontal="left" vertical="center"/>
      <protection hidden="1"/>
    </xf>
    <xf numFmtId="0" fontId="51" fillId="4" borderId="0" xfId="0" applyFont="1" applyFill="1" applyAlignment="1" applyProtection="1">
      <alignment vertical="center"/>
      <protection hidden="1"/>
    </xf>
    <xf numFmtId="14" fontId="33" fillId="4" borderId="0" xfId="0" applyNumberFormat="1" applyFont="1" applyFill="1" applyAlignment="1" applyProtection="1">
      <alignment horizontal="left"/>
      <protection hidden="1"/>
    </xf>
    <xf numFmtId="0" fontId="51" fillId="4" borderId="1" xfId="0" applyFont="1" applyFill="1" applyBorder="1" applyAlignment="1">
      <alignment horizontal="left" vertical="top" wrapText="1"/>
    </xf>
    <xf numFmtId="0" fontId="68" fillId="4" borderId="2" xfId="0" applyFont="1" applyFill="1" applyBorder="1" applyAlignment="1" applyProtection="1">
      <alignment horizontal="center" vertical="center" wrapText="1"/>
      <protection locked="0"/>
    </xf>
    <xf numFmtId="0" fontId="68" fillId="4" borderId="12" xfId="0" applyFont="1" applyFill="1" applyBorder="1" applyAlignment="1" applyProtection="1">
      <alignment horizontal="center" vertical="center" wrapText="1"/>
      <protection locked="0"/>
    </xf>
    <xf numFmtId="0" fontId="68" fillId="4" borderId="3" xfId="0" applyFont="1" applyFill="1" applyBorder="1" applyAlignment="1" applyProtection="1">
      <alignment horizontal="center" vertical="center" wrapText="1"/>
      <protection locked="0"/>
    </xf>
    <xf numFmtId="0" fontId="68" fillId="4" borderId="1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 applyProtection="1">
      <alignment horizontal="center" vertical="center"/>
      <protection locked="0"/>
    </xf>
    <xf numFmtId="1" fontId="68" fillId="4" borderId="1" xfId="0" applyNumberFormat="1" applyFont="1" applyFill="1" applyBorder="1" applyAlignment="1" applyProtection="1">
      <alignment horizontal="center" vertical="center"/>
      <protection locked="0"/>
    </xf>
    <xf numFmtId="0" fontId="218" fillId="4" borderId="2" xfId="0" applyFont="1" applyFill="1" applyBorder="1" applyAlignment="1" applyProtection="1">
      <alignment horizontal="left" vertical="center" wrapText="1"/>
      <protection locked="0"/>
    </xf>
    <xf numFmtId="0" fontId="218" fillId="4" borderId="12" xfId="0" applyFont="1" applyFill="1" applyBorder="1" applyAlignment="1" applyProtection="1">
      <alignment horizontal="left" vertical="center" wrapText="1"/>
      <protection locked="0"/>
    </xf>
    <xf numFmtId="0" fontId="218" fillId="4" borderId="3" xfId="0" applyFont="1" applyFill="1" applyBorder="1" applyAlignment="1" applyProtection="1">
      <alignment horizontal="left" vertical="center" wrapText="1"/>
      <protection locked="0"/>
    </xf>
    <xf numFmtId="1" fontId="6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center"/>
    </xf>
    <xf numFmtId="0" fontId="250" fillId="4" borderId="0" xfId="0" applyFont="1" applyFill="1" applyAlignment="1">
      <alignment horizontal="center" wrapText="1"/>
    </xf>
    <xf numFmtId="0" fontId="18" fillId="4" borderId="0" xfId="0" applyFont="1" applyFill="1" applyBorder="1" applyAlignment="1">
      <alignment horizontal="left" vertical="top"/>
    </xf>
    <xf numFmtId="0" fontId="55" fillId="4" borderId="2" xfId="0" applyFont="1" applyFill="1" applyBorder="1" applyAlignment="1">
      <alignment horizontal="center" vertical="center" wrapText="1"/>
    </xf>
    <xf numFmtId="0" fontId="55" fillId="4" borderId="12" xfId="0" applyFont="1" applyFill="1" applyBorder="1" applyAlignment="1">
      <alignment horizontal="center" vertical="center" wrapText="1"/>
    </xf>
    <xf numFmtId="0" fontId="55" fillId="4" borderId="3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top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" fontId="24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/>
    </xf>
    <xf numFmtId="1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4" fontId="2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14" fontId="45" fillId="0" borderId="0" xfId="0" applyNumberFormat="1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8" fillId="0" borderId="0" xfId="0" applyFont="1" applyFill="1" applyAlignment="1">
      <alignment horizontal="left" vertical="top"/>
    </xf>
    <xf numFmtId="0" fontId="43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14" fontId="39" fillId="0" borderId="0" xfId="0" applyNumberFormat="1" applyFont="1" applyFill="1" applyAlignment="1">
      <alignment horizontal="center"/>
    </xf>
    <xf numFmtId="14" fontId="32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left" vertical="top" wrapText="1"/>
    </xf>
    <xf numFmtId="0" fontId="83" fillId="0" borderId="0" xfId="0" applyFont="1" applyFill="1" applyAlignment="1">
      <alignment horizontal="left"/>
    </xf>
    <xf numFmtId="14" fontId="33" fillId="4" borderId="0" xfId="0" applyNumberFormat="1" applyFont="1" applyFill="1" applyAlignment="1" applyProtection="1">
      <alignment horizontal="center"/>
      <protection hidden="1"/>
    </xf>
    <xf numFmtId="0" fontId="6" fillId="4" borderId="2" xfId="0" applyFont="1" applyFill="1" applyBorder="1" applyAlignment="1" applyProtection="1">
      <alignment horizontal="justify" vertical="top"/>
      <protection hidden="1"/>
    </xf>
    <xf numFmtId="0" fontId="6" fillId="4" borderId="3" xfId="0" applyFont="1" applyFill="1" applyBorder="1" applyAlignment="1" applyProtection="1">
      <alignment horizontal="justify" vertical="top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149" fillId="4" borderId="2" xfId="0" applyNumberFormat="1" applyFont="1" applyFill="1" applyBorder="1" applyAlignment="1" applyProtection="1">
      <alignment horizontal="center" vertical="top" wrapText="1"/>
      <protection hidden="1"/>
    </xf>
    <xf numFmtId="0" fontId="149" fillId="4" borderId="3" xfId="0" applyNumberFormat="1" applyFont="1" applyFill="1" applyBorder="1" applyAlignment="1" applyProtection="1">
      <alignment horizontal="center" vertical="top" wrapText="1"/>
      <protection hidden="1"/>
    </xf>
    <xf numFmtId="0" fontId="39" fillId="4" borderId="0" xfId="0" applyFont="1" applyFill="1" applyAlignment="1" applyProtection="1">
      <alignment horizontal="center"/>
      <protection hidden="1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83" fillId="0" borderId="0" xfId="0" applyFont="1" applyFill="1" applyAlignment="1">
      <alignment horizontal="left" vertical="top" wrapText="1"/>
    </xf>
    <xf numFmtId="0" fontId="25" fillId="0" borderId="1" xfId="0" applyFont="1" applyFill="1" applyBorder="1" applyAlignment="1"/>
    <xf numFmtId="0" fontId="6" fillId="0" borderId="1" xfId="0" applyFont="1" applyFill="1" applyBorder="1" applyAlignment="1"/>
    <xf numFmtId="14" fontId="47" fillId="0" borderId="1" xfId="0" applyNumberFormat="1" applyFont="1" applyFill="1" applyBorder="1" applyAlignment="1">
      <alignment horizontal="center"/>
    </xf>
    <xf numFmtId="0" fontId="97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center"/>
    </xf>
    <xf numFmtId="0" fontId="42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8" fillId="0" borderId="0" xfId="0" applyFont="1" applyFill="1" applyAlignment="1">
      <alignment horizontal="left"/>
    </xf>
    <xf numFmtId="0" fontId="18" fillId="4" borderId="0" xfId="0" applyFont="1" applyFill="1" applyAlignment="1" applyProtection="1">
      <alignment horizontal="left"/>
      <protection hidden="1"/>
    </xf>
    <xf numFmtId="0" fontId="9" fillId="4" borderId="4" xfId="0" applyFont="1" applyFill="1" applyBorder="1" applyAlignment="1" applyProtection="1">
      <alignment horizontal="justify" vertical="top"/>
      <protection hidden="1"/>
    </xf>
    <xf numFmtId="0" fontId="9" fillId="4" borderId="5" xfId="0" applyFont="1" applyFill="1" applyBorder="1" applyAlignment="1" applyProtection="1">
      <alignment horizontal="justify" vertical="top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9" fillId="4" borderId="4" xfId="0" applyFont="1" applyFill="1" applyBorder="1" applyAlignment="1" applyProtection="1">
      <alignment horizontal="center" vertical="top"/>
      <protection hidden="1"/>
    </xf>
    <xf numFmtId="0" fontId="9" fillId="4" borderId="5" xfId="0" applyFont="1" applyFill="1" applyBorder="1" applyAlignment="1" applyProtection="1">
      <alignment horizontal="center" vertical="top"/>
      <protection hidden="1"/>
    </xf>
    <xf numFmtId="0" fontId="9" fillId="4" borderId="4" xfId="0" applyFont="1" applyFill="1" applyBorder="1" applyAlignment="1" applyProtection="1">
      <alignment vertical="top"/>
      <protection hidden="1"/>
    </xf>
    <xf numFmtId="0" fontId="9" fillId="4" borderId="5" xfId="0" applyFont="1" applyFill="1" applyBorder="1" applyAlignment="1" applyProtection="1">
      <alignment vertical="top"/>
      <protection hidden="1"/>
    </xf>
    <xf numFmtId="0" fontId="9" fillId="4" borderId="1" xfId="0" applyFont="1" applyFill="1" applyBorder="1" applyAlignment="1" applyProtection="1">
      <alignment horizontal="center" vertical="top"/>
      <protection hidden="1"/>
    </xf>
    <xf numFmtId="0" fontId="6" fillId="4" borderId="0" xfId="0" applyFont="1" applyFill="1" applyAlignment="1" applyProtection="1">
      <alignment horizontal="center" vertical="top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center" vertical="center" wrapText="1"/>
      <protection hidden="1"/>
    </xf>
    <xf numFmtId="0" fontId="6" fillId="4" borderId="0" xfId="0" applyFont="1" applyFill="1" applyAlignment="1" applyProtection="1">
      <alignment horizontal="right" vertical="top"/>
      <protection hidden="1"/>
    </xf>
    <xf numFmtId="0" fontId="134" fillId="4" borderId="13" xfId="0" applyFont="1" applyFill="1" applyBorder="1" applyAlignment="1" applyProtection="1">
      <alignment horizontal="left" vertical="center" wrapText="1"/>
      <protection hidden="1"/>
    </xf>
    <xf numFmtId="0" fontId="134" fillId="4" borderId="0" xfId="0" applyFont="1" applyFill="1" applyBorder="1" applyAlignment="1" applyProtection="1">
      <alignment horizontal="left" vertical="center" wrapText="1"/>
      <protection hidden="1"/>
    </xf>
    <xf numFmtId="0" fontId="184" fillId="4" borderId="0" xfId="0" applyFont="1" applyFill="1" applyAlignment="1" applyProtection="1">
      <alignment horizontal="left" vertical="center"/>
      <protection hidden="1"/>
    </xf>
    <xf numFmtId="0" fontId="174" fillId="4" borderId="0" xfId="0" applyFont="1" applyFill="1" applyAlignment="1" applyProtection="1">
      <alignment horizontal="left" vertical="center"/>
      <protection hidden="1"/>
    </xf>
    <xf numFmtId="0" fontId="174" fillId="4" borderId="14" xfId="0" applyFont="1" applyFill="1" applyBorder="1" applyAlignment="1" applyProtection="1">
      <alignment vertical="top" wrapText="1"/>
      <protection hidden="1"/>
    </xf>
    <xf numFmtId="14" fontId="174" fillId="4" borderId="0" xfId="0" applyNumberFormat="1" applyFont="1" applyFill="1" applyAlignment="1" applyProtection="1">
      <alignment horizontal="left" vertical="center"/>
      <protection hidden="1"/>
    </xf>
    <xf numFmtId="0" fontId="174" fillId="4" borderId="2" xfId="0" applyFont="1" applyFill="1" applyBorder="1" applyAlignment="1" applyProtection="1">
      <alignment horizontal="left" vertical="center"/>
      <protection hidden="1"/>
    </xf>
    <xf numFmtId="0" fontId="174" fillId="4" borderId="3" xfId="0" applyFont="1" applyFill="1" applyBorder="1" applyAlignment="1" applyProtection="1">
      <alignment horizontal="left" vertical="center"/>
      <protection hidden="1"/>
    </xf>
    <xf numFmtId="0" fontId="124" fillId="4" borderId="2" xfId="0" applyFont="1" applyFill="1" applyBorder="1" applyAlignment="1" applyProtection="1">
      <alignment horizontal="center"/>
      <protection hidden="1"/>
    </xf>
    <xf numFmtId="0" fontId="124" fillId="4" borderId="12" xfId="0" applyFont="1" applyFill="1" applyBorder="1" applyAlignment="1" applyProtection="1">
      <alignment horizontal="center"/>
      <protection hidden="1"/>
    </xf>
    <xf numFmtId="0" fontId="124" fillId="4" borderId="3" xfId="0" applyFont="1" applyFill="1" applyBorder="1" applyAlignment="1" applyProtection="1">
      <alignment horizontal="center"/>
      <protection hidden="1"/>
    </xf>
    <xf numFmtId="0" fontId="174" fillId="4" borderId="1" xfId="0" applyFont="1" applyFill="1" applyBorder="1" applyAlignment="1" applyProtection="1">
      <alignment horizontal="center" vertical="center" wrapText="1"/>
      <protection hidden="1"/>
    </xf>
    <xf numFmtId="0" fontId="174" fillId="4" borderId="2" xfId="0" applyFont="1" applyFill="1" applyBorder="1" applyAlignment="1" applyProtection="1">
      <alignment horizontal="center" vertical="center" wrapText="1"/>
      <protection hidden="1"/>
    </xf>
    <xf numFmtId="0" fontId="174" fillId="4" borderId="3" xfId="0" applyFont="1" applyFill="1" applyBorder="1" applyAlignment="1" applyProtection="1">
      <alignment horizontal="center" vertical="center" wrapText="1"/>
      <protection hidden="1"/>
    </xf>
    <xf numFmtId="0" fontId="174" fillId="4" borderId="6" xfId="0" applyFont="1" applyFill="1" applyBorder="1" applyAlignment="1" applyProtection="1">
      <alignment horizontal="center" vertical="center" wrapText="1"/>
      <protection hidden="1"/>
    </xf>
    <xf numFmtId="0" fontId="174" fillId="4" borderId="13" xfId="0" applyFont="1" applyFill="1" applyBorder="1" applyAlignment="1" applyProtection="1">
      <alignment horizontal="center" vertical="center" wrapText="1"/>
      <protection hidden="1"/>
    </xf>
    <xf numFmtId="0" fontId="174" fillId="4" borderId="7" xfId="0" applyFont="1" applyFill="1" applyBorder="1" applyAlignment="1" applyProtection="1">
      <alignment horizontal="center" vertical="center" wrapText="1"/>
      <protection hidden="1"/>
    </xf>
    <xf numFmtId="0" fontId="174" fillId="4" borderId="2" xfId="0" applyFont="1" applyFill="1" applyBorder="1" applyAlignment="1" applyProtection="1">
      <alignment horizontal="center" vertical="center"/>
      <protection hidden="1"/>
    </xf>
    <xf numFmtId="0" fontId="174" fillId="4" borderId="12" xfId="0" applyFont="1" applyFill="1" applyBorder="1" applyAlignment="1" applyProtection="1">
      <alignment horizontal="center" vertical="center"/>
      <protection hidden="1"/>
    </xf>
    <xf numFmtId="0" fontId="174" fillId="4" borderId="3" xfId="0" applyFont="1" applyFill="1" applyBorder="1" applyAlignment="1" applyProtection="1">
      <alignment horizontal="center" vertical="center"/>
      <protection hidden="1"/>
    </xf>
    <xf numFmtId="0" fontId="66" fillId="4" borderId="0" xfId="0" applyFont="1" applyFill="1" applyAlignment="1" applyProtection="1">
      <alignment horizontal="center" vertical="top" wrapText="1"/>
      <protection hidden="1"/>
    </xf>
    <xf numFmtId="0" fontId="174" fillId="4" borderId="0" xfId="0" applyFont="1" applyFill="1" applyAlignment="1" applyProtection="1">
      <alignment horizontal="center"/>
      <protection hidden="1"/>
    </xf>
    <xf numFmtId="0" fontId="255" fillId="4" borderId="0" xfId="0" applyFont="1" applyFill="1" applyAlignment="1" applyProtection="1">
      <alignment horizontal="left" vertical="top" wrapText="1"/>
      <protection hidden="1"/>
    </xf>
    <xf numFmtId="0" fontId="174" fillId="4" borderId="8" xfId="0" applyFont="1" applyFill="1" applyBorder="1" applyAlignment="1" applyProtection="1">
      <alignment horizontal="center" vertical="center" wrapText="1"/>
      <protection hidden="1"/>
    </xf>
    <xf numFmtId="0" fontId="174" fillId="4" borderId="0" xfId="0" applyFont="1" applyFill="1" applyBorder="1" applyAlignment="1" applyProtection="1">
      <alignment horizontal="center" vertical="center" wrapText="1"/>
      <protection hidden="1"/>
    </xf>
    <xf numFmtId="0" fontId="174" fillId="4" borderId="9" xfId="0" applyFont="1" applyFill="1" applyBorder="1" applyAlignment="1" applyProtection="1">
      <alignment horizontal="center" vertical="center" wrapText="1"/>
      <protection hidden="1"/>
    </xf>
    <xf numFmtId="0" fontId="174" fillId="12" borderId="1" xfId="0" applyFont="1" applyFill="1" applyBorder="1" applyAlignment="1">
      <alignment horizontal="center" vertical="center" wrapText="1"/>
    </xf>
    <xf numFmtId="0" fontId="174" fillId="12" borderId="4" xfId="0" applyFont="1" applyFill="1" applyBorder="1" applyAlignment="1">
      <alignment horizontal="center" vertical="center" wrapText="1"/>
    </xf>
    <xf numFmtId="0" fontId="174" fillId="12" borderId="5" xfId="0" applyFont="1" applyFill="1" applyBorder="1" applyAlignment="1">
      <alignment horizontal="center" vertical="center" wrapText="1"/>
    </xf>
    <xf numFmtId="14" fontId="36" fillId="0" borderId="0" xfId="0" applyNumberFormat="1" applyFont="1" applyFill="1" applyAlignment="1">
      <alignment horizontal="left"/>
    </xf>
    <xf numFmtId="0" fontId="84" fillId="4" borderId="0" xfId="0" applyFont="1" applyFill="1" applyAlignment="1" applyProtection="1">
      <alignment horizontal="center"/>
      <protection hidden="1"/>
    </xf>
    <xf numFmtId="0" fontId="6" fillId="4" borderId="0" xfId="0" quotePrefix="1" applyFont="1" applyFill="1" applyAlignment="1" applyProtection="1">
      <alignment horizontal="center"/>
      <protection hidden="1"/>
    </xf>
    <xf numFmtId="0" fontId="18" fillId="4" borderId="0" xfId="0" applyFont="1" applyFill="1" applyAlignment="1" applyProtection="1">
      <alignment horizontal="center" vertical="top" wrapText="1"/>
      <protection hidden="1"/>
    </xf>
    <xf numFmtId="0" fontId="84" fillId="3" borderId="0" xfId="0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0" fontId="221" fillId="3" borderId="0" xfId="0" applyFont="1" applyFill="1" applyAlignment="1" applyProtection="1">
      <alignment horizontal="center" vertical="center"/>
      <protection locked="0" hidden="1"/>
    </xf>
    <xf numFmtId="0" fontId="84" fillId="3" borderId="0" xfId="0" applyFont="1" applyFill="1" applyAlignment="1" applyProtection="1">
      <alignment horizontal="left" wrapText="1"/>
      <protection locked="0"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84" fillId="3" borderId="0" xfId="0" applyFont="1" applyFill="1" applyAlignment="1" applyProtection="1">
      <alignment horizontal="center"/>
      <protection locked="0" hidden="1"/>
    </xf>
    <xf numFmtId="14" fontId="84" fillId="3" borderId="0" xfId="0" applyNumberFormat="1" applyFont="1" applyFill="1" applyAlignment="1" applyProtection="1">
      <alignment horizontal="center"/>
      <protection locked="0" hidden="1"/>
    </xf>
    <xf numFmtId="0" fontId="75" fillId="4" borderId="0" xfId="0" applyFont="1" applyFill="1" applyAlignment="1" applyProtection="1">
      <alignment horizontal="left"/>
      <protection hidden="1"/>
    </xf>
    <xf numFmtId="14" fontId="23" fillId="4" borderId="0" xfId="0" applyNumberFormat="1" applyFont="1" applyFill="1" applyAlignment="1" applyProtection="1">
      <alignment horizontal="left"/>
      <protection hidden="1"/>
    </xf>
    <xf numFmtId="0" fontId="75" fillId="4" borderId="0" xfId="0" applyFont="1" applyFill="1" applyAlignment="1" applyProtection="1">
      <alignment horizontal="center" vertical="center"/>
      <protection hidden="1"/>
    </xf>
    <xf numFmtId="1" fontId="193" fillId="3" borderId="0" xfId="0" applyNumberFormat="1" applyFont="1" applyFill="1" applyAlignment="1" applyProtection="1">
      <alignment horizontal="left"/>
      <protection locked="0" hidden="1"/>
    </xf>
    <xf numFmtId="14" fontId="68" fillId="3" borderId="0" xfId="0" applyNumberFormat="1" applyFont="1" applyFill="1" applyAlignment="1" applyProtection="1">
      <alignment horizontal="left"/>
      <protection locked="0" hidden="1"/>
    </xf>
    <xf numFmtId="0" fontId="84" fillId="3" borderId="0" xfId="0" applyFont="1" applyFill="1" applyAlignment="1" applyProtection="1">
      <alignment horizontal="left"/>
      <protection locked="0" hidden="1"/>
    </xf>
    <xf numFmtId="14" fontId="32" fillId="4" borderId="0" xfId="0" applyNumberFormat="1" applyFont="1" applyFill="1" applyAlignment="1" applyProtection="1">
      <alignment horizontal="center" vertical="center"/>
      <protection hidden="1"/>
    </xf>
    <xf numFmtId="0" fontId="221" fillId="3" borderId="0" xfId="0" applyFont="1" applyFill="1" applyAlignment="1" applyProtection="1">
      <alignment horizontal="center"/>
      <protection locked="0" hidden="1"/>
    </xf>
    <xf numFmtId="0" fontId="75" fillId="4" borderId="0" xfId="0" applyFont="1" applyFill="1" applyAlignment="1" applyProtection="1">
      <alignment horizontal="center" vertical="center" wrapText="1"/>
      <protection hidden="1"/>
    </xf>
    <xf numFmtId="1" fontId="23" fillId="4" borderId="0" xfId="0" applyNumberFormat="1" applyFont="1" applyFill="1" applyAlignment="1" applyProtection="1">
      <alignment horizontal="left"/>
      <protection hidden="1"/>
    </xf>
    <xf numFmtId="14" fontId="189" fillId="3" borderId="0" xfId="0" applyNumberFormat="1" applyFont="1" applyFill="1" applyAlignment="1" applyProtection="1">
      <alignment horizontal="left"/>
      <protection locked="0" hidden="1"/>
    </xf>
    <xf numFmtId="0" fontId="84" fillId="3" borderId="0" xfId="0" applyFont="1" applyFill="1" applyAlignment="1" applyProtection="1">
      <alignment horizontal="left" vertical="top" wrapText="1"/>
      <protection locked="0" hidden="1"/>
    </xf>
    <xf numFmtId="0" fontId="75" fillId="4" borderId="0" xfId="0" applyFont="1" applyFill="1" applyAlignment="1" applyProtection="1">
      <alignment horizontal="center"/>
      <protection hidden="1"/>
    </xf>
    <xf numFmtId="0" fontId="8" fillId="4" borderId="0" xfId="0" applyFont="1" applyFill="1" applyAlignment="1" applyProtection="1">
      <alignment horizontal="center"/>
      <protection hidden="1"/>
    </xf>
    <xf numFmtId="14" fontId="75" fillId="4" borderId="0" xfId="0" applyNumberFormat="1" applyFont="1" applyFill="1" applyAlignment="1" applyProtection="1">
      <alignment horizontal="left" vertical="top" wrapText="1"/>
      <protection hidden="1"/>
    </xf>
    <xf numFmtId="14" fontId="219" fillId="3" borderId="0" xfId="0" applyNumberFormat="1" applyFont="1" applyFill="1" applyAlignment="1" applyProtection="1">
      <alignment horizontal="left" vertical="top" wrapText="1"/>
      <protection locked="0" hidden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83" fillId="0" borderId="2" xfId="0" applyFont="1" applyFill="1" applyBorder="1" applyAlignment="1">
      <alignment vertical="top" wrapText="1"/>
    </xf>
    <xf numFmtId="0" fontId="83" fillId="0" borderId="3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18" fillId="0" borderId="2" xfId="0" applyFont="1" applyFill="1" applyBorder="1" applyAlignment="1"/>
    <xf numFmtId="0" fontId="18" fillId="0" borderId="3" xfId="0" applyFont="1" applyFill="1" applyBorder="1" applyAlignment="1"/>
    <xf numFmtId="0" fontId="6" fillId="0" borderId="0" xfId="0" applyNumberFormat="1" applyFont="1" applyFill="1" applyAlignment="1">
      <alignment horizontal="justify" vertical="top"/>
    </xf>
    <xf numFmtId="0" fontId="18" fillId="0" borderId="4" xfId="0" applyFont="1" applyBorder="1" applyAlignment="1">
      <alignment horizontal="center" vertical="top"/>
    </xf>
    <xf numFmtId="0" fontId="18" fillId="0" borderId="15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14" fontId="33" fillId="0" borderId="4" xfId="0" applyNumberFormat="1" applyFont="1" applyBorder="1" applyAlignment="1">
      <alignment horizontal="center" vertical="top"/>
    </xf>
    <xf numFmtId="14" fontId="33" fillId="0" borderId="15" xfId="0" applyNumberFormat="1" applyFont="1" applyBorder="1" applyAlignment="1">
      <alignment horizontal="center" vertical="top"/>
    </xf>
    <xf numFmtId="14" fontId="33" fillId="0" borderId="5" xfId="0" applyNumberFormat="1" applyFont="1" applyBorder="1" applyAlignment="1">
      <alignment horizontal="center" vertical="top"/>
    </xf>
    <xf numFmtId="0" fontId="25" fillId="0" borderId="4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horizontal="center" vertical="top"/>
    </xf>
    <xf numFmtId="14" fontId="18" fillId="0" borderId="4" xfId="0" applyNumberFormat="1" applyFont="1" applyFill="1" applyBorder="1" applyAlignment="1">
      <alignment horizontal="center" vertical="top"/>
    </xf>
    <xf numFmtId="14" fontId="18" fillId="0" borderId="15" xfId="0" applyNumberFormat="1" applyFont="1" applyFill="1" applyBorder="1" applyAlignment="1">
      <alignment horizontal="center" vertical="top"/>
    </xf>
    <xf numFmtId="14" fontId="18" fillId="0" borderId="5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2" xfId="0" applyFont="1" applyFill="1" applyBorder="1" applyAlignment="1">
      <alignment wrapText="1"/>
    </xf>
    <xf numFmtId="0" fontId="18" fillId="0" borderId="3" xfId="0" applyFont="1" applyFill="1" applyBorder="1" applyAlignment="1">
      <alignment wrapText="1"/>
    </xf>
    <xf numFmtId="14" fontId="1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18" fillId="0" borderId="6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center" vertical="top"/>
    </xf>
    <xf numFmtId="0" fontId="18" fillId="0" borderId="9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/>
    </xf>
    <xf numFmtId="0" fontId="18" fillId="0" borderId="11" xfId="0" applyFont="1" applyFill="1" applyBorder="1" applyAlignment="1">
      <alignment horizontal="center" vertical="top"/>
    </xf>
    <xf numFmtId="14" fontId="29" fillId="0" borderId="4" xfId="0" applyNumberFormat="1" applyFont="1" applyFill="1" applyBorder="1" applyAlignment="1">
      <alignment horizontal="center" vertical="top"/>
    </xf>
    <xf numFmtId="14" fontId="29" fillId="0" borderId="15" xfId="0" applyNumberFormat="1" applyFont="1" applyFill="1" applyBorder="1" applyAlignment="1">
      <alignment horizontal="center" vertical="top"/>
    </xf>
    <xf numFmtId="14" fontId="29" fillId="0" borderId="5" xfId="0" applyNumberFormat="1" applyFont="1" applyFill="1" applyBorder="1" applyAlignment="1">
      <alignment horizontal="center" vertical="top"/>
    </xf>
    <xf numFmtId="0" fontId="25" fillId="0" borderId="0" xfId="0" applyFont="1" applyAlignment="1">
      <alignment horizontal="left" vertical="center" wrapText="1"/>
    </xf>
    <xf numFmtId="0" fontId="18" fillId="0" borderId="2" xfId="0" applyFont="1" applyFill="1" applyBorder="1" applyAlignment="1">
      <alignment horizontal="left" vertical="top"/>
    </xf>
    <xf numFmtId="0" fontId="18" fillId="0" borderId="3" xfId="0" applyFont="1" applyFill="1" applyBorder="1" applyAlignment="1">
      <alignment horizontal="left" vertical="top"/>
    </xf>
    <xf numFmtId="14" fontId="25" fillId="0" borderId="0" xfId="0" applyNumberFormat="1" applyFont="1" applyAlignment="1">
      <alignment horizontal="center"/>
    </xf>
    <xf numFmtId="14" fontId="33" fillId="0" borderId="4" xfId="0" applyNumberFormat="1" applyFont="1" applyFill="1" applyBorder="1" applyAlignment="1">
      <alignment horizontal="center" vertical="top"/>
    </xf>
    <xf numFmtId="14" fontId="33" fillId="0" borderId="15" xfId="0" applyNumberFormat="1" applyFont="1" applyFill="1" applyBorder="1" applyAlignment="1">
      <alignment horizontal="center" vertical="top"/>
    </xf>
    <xf numFmtId="14" fontId="33" fillId="0" borderId="5" xfId="0" applyNumberFormat="1" applyFont="1" applyFill="1" applyBorder="1" applyAlignment="1">
      <alignment horizontal="center" vertical="top"/>
    </xf>
    <xf numFmtId="14" fontId="25" fillId="0" borderId="4" xfId="0" applyNumberFormat="1" applyFont="1" applyFill="1" applyBorder="1" applyAlignment="1">
      <alignment horizontal="center" vertical="top" wrapText="1"/>
    </xf>
    <xf numFmtId="14" fontId="25" fillId="0" borderId="15" xfId="0" applyNumberFormat="1" applyFont="1" applyFill="1" applyBorder="1" applyAlignment="1">
      <alignment horizontal="center" vertical="top" wrapText="1"/>
    </xf>
    <xf numFmtId="14" fontId="25" fillId="0" borderId="5" xfId="0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right" vertical="top"/>
    </xf>
    <xf numFmtId="0" fontId="64" fillId="3" borderId="0" xfId="3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center"/>
      <protection hidden="1"/>
    </xf>
    <xf numFmtId="0" fontId="44" fillId="3" borderId="0" xfId="0" applyFont="1" applyFill="1" applyAlignment="1" applyProtection="1">
      <alignment horizontal="left" vertical="center"/>
      <protection locked="0"/>
    </xf>
    <xf numFmtId="14" fontId="192" fillId="4" borderId="0" xfId="0" applyNumberFormat="1" applyFont="1" applyFill="1" applyAlignment="1" applyProtection="1">
      <alignment horizontal="left"/>
      <protection locked="0" hidden="1"/>
    </xf>
    <xf numFmtId="0" fontId="66" fillId="3" borderId="0" xfId="0" applyFont="1" applyFill="1" applyAlignment="1" applyProtection="1">
      <alignment horizontal="left" vertical="center"/>
      <protection locked="0"/>
    </xf>
    <xf numFmtId="0" fontId="66" fillId="4" borderId="0" xfId="3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 vertical="center"/>
      <protection hidden="1"/>
    </xf>
    <xf numFmtId="0" fontId="66" fillId="4" borderId="0" xfId="0" applyFont="1" applyFill="1" applyAlignment="1" applyProtection="1">
      <alignment horizontal="left" vertical="center"/>
      <protection hidden="1"/>
    </xf>
    <xf numFmtId="0" fontId="175" fillId="4" borderId="0" xfId="0" applyFont="1" applyFill="1" applyAlignment="1" applyProtection="1">
      <alignment horizontal="left" vertical="center"/>
      <protection hidden="1"/>
    </xf>
    <xf numFmtId="0" fontId="64" fillId="4" borderId="0" xfId="0" applyFont="1" applyFill="1" applyAlignment="1" applyProtection="1">
      <alignment horizontal="left"/>
      <protection hidden="1"/>
    </xf>
    <xf numFmtId="0" fontId="66" fillId="3" borderId="0" xfId="0" applyFont="1" applyFill="1" applyAlignment="1" applyProtection="1">
      <alignment horizontal="left"/>
      <protection locked="0"/>
    </xf>
    <xf numFmtId="0" fontId="175" fillId="3" borderId="0" xfId="0" applyFont="1" applyFill="1" applyAlignment="1" applyProtection="1">
      <alignment horizontal="left" vertical="center"/>
      <protection locked="0"/>
    </xf>
    <xf numFmtId="0" fontId="44" fillId="4" borderId="0" xfId="0" applyFont="1" applyFill="1" applyAlignment="1" applyProtection="1">
      <alignment horizontal="left"/>
      <protection hidden="1"/>
    </xf>
    <xf numFmtId="14" fontId="44" fillId="4" borderId="0" xfId="0" applyNumberFormat="1" applyFont="1" applyFill="1" applyAlignment="1" applyProtection="1">
      <alignment horizontal="left"/>
      <protection hidden="1"/>
    </xf>
    <xf numFmtId="0" fontId="44" fillId="4" borderId="0" xfId="0" applyFont="1" applyFill="1" applyAlignment="1" applyProtection="1">
      <alignment horizontal="left" wrapText="1"/>
      <protection hidden="1"/>
    </xf>
    <xf numFmtId="0" fontId="44" fillId="4" borderId="0" xfId="0" applyFont="1" applyFill="1" applyAlignment="1" applyProtection="1">
      <alignment horizontal="center"/>
      <protection hidden="1"/>
    </xf>
    <xf numFmtId="0" fontId="44" fillId="4" borderId="1" xfId="0" applyFont="1" applyFill="1" applyBorder="1" applyAlignment="1" applyProtection="1">
      <alignment horizontal="left" vertical="top" wrapText="1"/>
      <protection hidden="1"/>
    </xf>
    <xf numFmtId="0" fontId="137" fillId="4" borderId="0" xfId="0" applyFont="1" applyFill="1" applyAlignment="1" applyProtection="1">
      <alignment horizontal="left" vertical="top" wrapText="1"/>
      <protection hidden="1"/>
    </xf>
    <xf numFmtId="14" fontId="44" fillId="4" borderId="0" xfId="0" applyNumberFormat="1" applyFont="1" applyFill="1" applyAlignment="1" applyProtection="1">
      <alignment horizontal="left" vertical="center"/>
      <protection hidden="1"/>
    </xf>
    <xf numFmtId="0" fontId="112" fillId="4" borderId="0" xfId="0" applyFont="1" applyFill="1" applyAlignment="1" applyProtection="1">
      <alignment horizontal="center"/>
      <protection hidden="1"/>
    </xf>
    <xf numFmtId="0" fontId="66" fillId="4" borderId="0" xfId="0" applyFont="1" applyFill="1" applyAlignment="1" applyProtection="1">
      <alignment horizontal="left" vertical="top" wrapText="1"/>
      <protection hidden="1"/>
    </xf>
    <xf numFmtId="0" fontId="64" fillId="4" borderId="0" xfId="0" applyFont="1" applyFill="1" applyAlignment="1" applyProtection="1">
      <alignment horizontal="left" vertical="top" wrapText="1"/>
      <protection hidden="1"/>
    </xf>
    <xf numFmtId="0" fontId="204" fillId="4" borderId="0" xfId="0" applyFont="1" applyFill="1" applyAlignment="1" applyProtection="1">
      <alignment horizontal="center" vertical="center"/>
      <protection hidden="1"/>
    </xf>
    <xf numFmtId="0" fontId="19" fillId="4" borderId="0" xfId="0" applyFont="1" applyFill="1" applyAlignment="1" applyProtection="1">
      <alignment horizontal="left" vertical="center"/>
      <protection hidden="1"/>
    </xf>
    <xf numFmtId="0" fontId="65" fillId="4" borderId="0" xfId="0" applyFont="1" applyFill="1" applyAlignment="1" applyProtection="1">
      <alignment horizontal="center" vertical="center"/>
      <protection hidden="1"/>
    </xf>
    <xf numFmtId="0" fontId="66" fillId="3" borderId="0" xfId="0" applyFont="1" applyFill="1" applyAlignment="1" applyProtection="1">
      <alignment horizontal="left" vertical="top" wrapText="1"/>
      <protection locked="0"/>
    </xf>
    <xf numFmtId="0" fontId="55" fillId="4" borderId="0" xfId="0" applyFont="1" applyFill="1" applyAlignment="1" applyProtection="1">
      <alignment horizontal="left" vertical="top" wrapText="1"/>
      <protection hidden="1"/>
    </xf>
    <xf numFmtId="0" fontId="18" fillId="3" borderId="0" xfId="0" applyFont="1" applyFill="1" applyAlignment="1" applyProtection="1">
      <alignment horizontal="left"/>
      <protection locked="0"/>
    </xf>
    <xf numFmtId="14" fontId="32" fillId="3" borderId="0" xfId="0" applyNumberFormat="1" applyFont="1" applyFill="1" applyAlignment="1" applyProtection="1">
      <alignment horizontal="left"/>
      <protection locked="0" hidden="1"/>
    </xf>
    <xf numFmtId="0" fontId="75" fillId="3" borderId="0" xfId="0" applyFont="1" applyFill="1" applyAlignment="1" applyProtection="1">
      <alignment horizontal="left"/>
      <protection locked="0" hidden="1"/>
    </xf>
    <xf numFmtId="0" fontId="86" fillId="4" borderId="0" xfId="0" applyFont="1" applyFill="1" applyAlignment="1" applyProtection="1">
      <alignment horizontal="center"/>
      <protection hidden="1"/>
    </xf>
    <xf numFmtId="0" fontId="87" fillId="4" borderId="0" xfId="0" applyFont="1" applyFill="1" applyAlignment="1" applyProtection="1">
      <alignment horizontal="center"/>
      <protection hidden="1"/>
    </xf>
    <xf numFmtId="0" fontId="71" fillId="4" borderId="0" xfId="0" applyFont="1" applyFill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left" vertical="top" wrapText="1"/>
      <protection hidden="1"/>
    </xf>
    <xf numFmtId="0" fontId="25" fillId="4" borderId="0" xfId="0" applyFont="1" applyFill="1" applyAlignment="1" applyProtection="1">
      <alignment horizontal="left" vertical="top"/>
      <protection hidden="1"/>
    </xf>
    <xf numFmtId="0" fontId="25" fillId="4" borderId="0" xfId="0" applyFont="1" applyFill="1" applyAlignment="1" applyProtection="1">
      <alignment vertical="center"/>
      <protection hidden="1"/>
    </xf>
    <xf numFmtId="0" fontId="75" fillId="4" borderId="0" xfId="0" applyFont="1" applyFill="1" applyAlignment="1" applyProtection="1">
      <alignment horizontal="left" vertical="top" wrapText="1"/>
      <protection hidden="1"/>
    </xf>
    <xf numFmtId="0" fontId="175" fillId="3" borderId="0" xfId="0" applyFont="1" applyFill="1" applyAlignment="1" applyProtection="1">
      <alignment horizontal="left" vertical="top"/>
      <protection locked="0"/>
    </xf>
    <xf numFmtId="14" fontId="166" fillId="3" borderId="0" xfId="0" applyNumberFormat="1" applyFont="1" applyFill="1" applyAlignment="1" applyProtection="1">
      <alignment horizontal="left" vertical="center"/>
      <protection locked="0" hidden="1"/>
    </xf>
    <xf numFmtId="0" fontId="218" fillId="3" borderId="0" xfId="0" applyFont="1" applyFill="1" applyAlignment="1" applyProtection="1">
      <alignment horizontal="left"/>
      <protection locked="0"/>
    </xf>
    <xf numFmtId="14" fontId="24" fillId="4" borderId="0" xfId="0" applyNumberFormat="1" applyFont="1" applyFill="1" applyAlignment="1" applyProtection="1">
      <alignment horizontal="left" vertical="center"/>
      <protection hidden="1"/>
    </xf>
    <xf numFmtId="0" fontId="24" fillId="4" borderId="0" xfId="0" applyFont="1" applyFill="1" applyAlignment="1" applyProtection="1">
      <alignment horizontal="left" vertical="center"/>
      <protection hidden="1"/>
    </xf>
    <xf numFmtId="0" fontId="64" fillId="4" borderId="0" xfId="0" applyFont="1" applyFill="1" applyAlignment="1" applyProtection="1">
      <alignment horizontal="center" vertical="center" wrapText="1"/>
      <protection hidden="1"/>
    </xf>
    <xf numFmtId="0" fontId="67" fillId="4" borderId="0" xfId="0" applyFont="1" applyFill="1" applyAlignment="1" applyProtection="1">
      <alignment horizontal="left"/>
      <protection hidden="1"/>
    </xf>
    <xf numFmtId="0" fontId="64" fillId="4" borderId="0" xfId="0" applyFont="1" applyFill="1" applyBorder="1" applyAlignment="1" applyProtection="1">
      <alignment horizontal="center" vertical="top" wrapText="1"/>
      <protection hidden="1"/>
    </xf>
    <xf numFmtId="0" fontId="64" fillId="4" borderId="0" xfId="0" applyFont="1" applyFill="1" applyBorder="1" applyAlignment="1" applyProtection="1">
      <alignment horizontal="left" vertical="top" wrapText="1"/>
      <protection hidden="1"/>
    </xf>
    <xf numFmtId="0" fontId="166" fillId="3" borderId="0" xfId="0" applyFont="1" applyFill="1" applyAlignment="1" applyProtection="1">
      <alignment horizontal="left" vertical="center"/>
      <protection locked="0" hidden="1"/>
    </xf>
    <xf numFmtId="0" fontId="149" fillId="4" borderId="0" xfId="0" applyFont="1" applyFill="1" applyAlignment="1" applyProtection="1">
      <alignment horizontal="center" vertical="top"/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218" fillId="4" borderId="0" xfId="0" applyFont="1" applyFill="1" applyAlignment="1" applyProtection="1">
      <alignment horizontal="left"/>
      <protection hidden="1"/>
    </xf>
    <xf numFmtId="0" fontId="175" fillId="4" borderId="0" xfId="0" applyFont="1" applyFill="1" applyAlignment="1" applyProtection="1">
      <alignment horizontal="left" vertical="top"/>
      <protection hidden="1"/>
    </xf>
    <xf numFmtId="14" fontId="166" fillId="4" borderId="0" xfId="0" applyNumberFormat="1" applyFont="1" applyFill="1" applyAlignment="1" applyProtection="1">
      <alignment horizontal="left" vertical="center"/>
      <protection hidden="1"/>
    </xf>
    <xf numFmtId="0" fontId="65" fillId="4" borderId="0" xfId="0" applyFont="1" applyFill="1" applyBorder="1" applyAlignment="1" applyProtection="1">
      <alignment horizontal="center"/>
      <protection hidden="1"/>
    </xf>
    <xf numFmtId="0" fontId="44" fillId="3" borderId="0" xfId="0" applyFont="1" applyFill="1" applyAlignment="1" applyProtection="1">
      <alignment horizontal="center" vertical="center"/>
      <protection locked="0" hidden="1"/>
    </xf>
    <xf numFmtId="0" fontId="35" fillId="3" borderId="0" xfId="0" applyFont="1" applyFill="1" applyAlignment="1" applyProtection="1">
      <alignment horizontal="center"/>
      <protection locked="0" hidden="1"/>
    </xf>
    <xf numFmtId="14" fontId="39" fillId="4" borderId="14" xfId="0" applyNumberFormat="1" applyFont="1" applyFill="1" applyBorder="1" applyAlignment="1" applyProtection="1">
      <alignment horizontal="center"/>
      <protection hidden="1"/>
    </xf>
    <xf numFmtId="0" fontId="44" fillId="4" borderId="0" xfId="0" applyFont="1" applyFill="1" applyAlignment="1" applyProtection="1">
      <alignment horizontal="left" vertical="top" wrapText="1"/>
      <protection hidden="1"/>
    </xf>
    <xf numFmtId="0" fontId="35" fillId="4" borderId="0" xfId="0" applyFont="1" applyFill="1" applyAlignment="1" applyProtection="1">
      <alignment horizontal="right"/>
      <protection hidden="1"/>
    </xf>
    <xf numFmtId="0" fontId="44" fillId="4" borderId="0" xfId="0" applyFont="1" applyFill="1" applyAlignment="1" applyProtection="1">
      <alignment horizontal="center" vertical="center"/>
      <protection hidden="1"/>
    </xf>
    <xf numFmtId="0" fontId="33" fillId="4" borderId="0" xfId="0" applyFont="1" applyFill="1" applyAlignment="1" applyProtection="1">
      <alignment horizontal="center"/>
      <protection hidden="1"/>
    </xf>
    <xf numFmtId="0" fontId="47" fillId="4" borderId="0" xfId="0" applyFont="1" applyFill="1" applyAlignment="1" applyProtection="1">
      <alignment horizontal="left"/>
      <protection hidden="1"/>
    </xf>
    <xf numFmtId="0" fontId="19" fillId="3" borderId="1" xfId="0" applyFont="1" applyFill="1" applyBorder="1" applyAlignment="1" applyProtection="1">
      <alignment horizontal="center"/>
      <protection locked="0"/>
    </xf>
    <xf numFmtId="0" fontId="36" fillId="3" borderId="1" xfId="0" applyFont="1" applyFill="1" applyBorder="1" applyAlignment="1" applyProtection="1">
      <alignment horizontal="center"/>
      <protection locked="0"/>
    </xf>
    <xf numFmtId="0" fontId="19" fillId="3" borderId="2" xfId="0" applyFont="1" applyFill="1" applyBorder="1" applyAlignment="1" applyProtection="1">
      <alignment horizontal="center"/>
      <protection locked="0"/>
    </xf>
    <xf numFmtId="0" fontId="19" fillId="3" borderId="12" xfId="0" applyFont="1" applyFill="1" applyBorder="1" applyAlignment="1" applyProtection="1">
      <alignment horizontal="center"/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0" fontId="36" fillId="15" borderId="1" xfId="0" applyFont="1" applyFill="1" applyBorder="1" applyAlignment="1">
      <alignment horizontal="center"/>
    </xf>
    <xf numFmtId="0" fontId="15" fillId="4" borderId="0" xfId="0" applyFont="1" applyFill="1" applyAlignment="1" applyProtection="1">
      <alignment horizontal="center" vertical="center"/>
      <protection hidden="1"/>
    </xf>
    <xf numFmtId="0" fontId="41" fillId="4" borderId="0" xfId="0" applyFont="1" applyFill="1" applyAlignment="1" applyProtection="1">
      <alignment horizontal="center" vertical="center"/>
      <protection hidden="1"/>
    </xf>
    <xf numFmtId="0" fontId="148" fillId="4" borderId="0" xfId="0" applyFont="1" applyFill="1" applyAlignment="1" applyProtection="1">
      <alignment horizontal="center" vertical="center"/>
      <protection hidden="1"/>
    </xf>
    <xf numFmtId="0" fontId="36" fillId="4" borderId="1" xfId="0" applyFont="1" applyFill="1" applyBorder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32" fillId="4" borderId="0" xfId="0" applyFont="1" applyFill="1" applyAlignment="1" applyProtection="1">
      <alignment horizontal="center" vertical="center"/>
      <protection hidden="1"/>
    </xf>
    <xf numFmtId="0" fontId="75" fillId="4" borderId="0" xfId="0" applyFont="1" applyFill="1" applyAlignment="1" applyProtection="1">
      <alignment horizontal="left" vertical="center"/>
      <protection hidden="1"/>
    </xf>
    <xf numFmtId="14" fontId="39" fillId="4" borderId="0" xfId="0" applyNumberFormat="1" applyFont="1" applyFill="1" applyBorder="1" applyAlignment="1" applyProtection="1">
      <alignment horizontal="center"/>
      <protection hidden="1"/>
    </xf>
    <xf numFmtId="0" fontId="137" fillId="4" borderId="13" xfId="0" applyFont="1" applyFill="1" applyBorder="1" applyAlignment="1" applyProtection="1">
      <alignment horizontal="center" vertical="center"/>
      <protection hidden="1"/>
    </xf>
    <xf numFmtId="14" fontId="34" fillId="4" borderId="0" xfId="0" applyNumberFormat="1" applyFont="1" applyFill="1" applyBorder="1" applyAlignment="1" applyProtection="1">
      <alignment horizontal="center"/>
      <protection hidden="1"/>
    </xf>
    <xf numFmtId="0" fontId="68" fillId="3" borderId="0" xfId="0" applyFont="1" applyFill="1" applyAlignment="1" applyProtection="1">
      <alignment horizontal="left" vertical="top"/>
      <protection locked="0"/>
    </xf>
    <xf numFmtId="0" fontId="66" fillId="4" borderId="0" xfId="0" applyFont="1" applyFill="1" applyAlignment="1" applyProtection="1">
      <alignment horizontal="center" vertical="top"/>
      <protection hidden="1"/>
    </xf>
    <xf numFmtId="0" fontId="68" fillId="4" borderId="0" xfId="0" applyFont="1" applyFill="1" applyAlignment="1" applyProtection="1">
      <alignment horizontal="left" vertical="top"/>
      <protection hidden="1"/>
    </xf>
    <xf numFmtId="0" fontId="18" fillId="3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/>
      <protection hidden="1"/>
    </xf>
    <xf numFmtId="14" fontId="18" fillId="0" borderId="0" xfId="0" applyNumberFormat="1" applyFont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center"/>
      <protection hidden="1"/>
    </xf>
    <xf numFmtId="0" fontId="79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left" vertical="center"/>
      <protection hidden="1"/>
    </xf>
    <xf numFmtId="0" fontId="79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4" borderId="0" xfId="0" applyFont="1" applyFill="1" applyAlignment="1" applyProtection="1">
      <alignment horizontal="left" vertical="center"/>
    </xf>
    <xf numFmtId="14" fontId="18" fillId="0" borderId="0" xfId="0" applyNumberFormat="1" applyFont="1" applyAlignment="1">
      <alignment horizontal="left" vertical="top" wrapText="1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 vertical="top"/>
    </xf>
    <xf numFmtId="0" fontId="35" fillId="0" borderId="0" xfId="0" applyFont="1" applyBorder="1" applyAlignment="1">
      <alignment horizontal="center" vertical="top"/>
    </xf>
    <xf numFmtId="14" fontId="35" fillId="0" borderId="0" xfId="0" applyNumberFormat="1" applyFont="1" applyBorder="1" applyAlignment="1">
      <alignment horizontal="center" vertical="top"/>
    </xf>
    <xf numFmtId="0" fontId="45" fillId="0" borderId="0" xfId="0" applyFont="1" applyBorder="1" applyAlignment="1">
      <alignment horizontal="center" vertical="top"/>
    </xf>
    <xf numFmtId="0" fontId="115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11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 vertical="top"/>
    </xf>
    <xf numFmtId="0" fontId="149" fillId="3" borderId="0" xfId="0" applyFont="1" applyFill="1" applyAlignment="1" applyProtection="1">
      <alignment horizontal="left" vertical="top" wrapText="1"/>
      <protection locked="0"/>
    </xf>
    <xf numFmtId="0" fontId="149" fillId="3" borderId="0" xfId="0" applyFont="1" applyFill="1" applyAlignment="1" applyProtection="1">
      <alignment horizontal="left" vertical="top"/>
      <protection locked="0"/>
    </xf>
    <xf numFmtId="0" fontId="149" fillId="3" borderId="0" xfId="0" applyFont="1" applyFill="1" applyAlignment="1" applyProtection="1">
      <alignment horizontal="left"/>
      <protection locked="0"/>
    </xf>
    <xf numFmtId="0" fontId="73" fillId="4" borderId="0" xfId="0" applyFont="1" applyFill="1" applyAlignment="1" applyProtection="1">
      <alignment horizontal="center" vertical="top" wrapText="1"/>
      <protection hidden="1"/>
    </xf>
    <xf numFmtId="0" fontId="51" fillId="4" borderId="0" xfId="0" applyFont="1" applyFill="1" applyAlignment="1" applyProtection="1">
      <alignment horizontal="left"/>
      <protection hidden="1"/>
    </xf>
    <xf numFmtId="0" fontId="51" fillId="4" borderId="0" xfId="0" applyFont="1" applyFill="1" applyAlignment="1" applyProtection="1">
      <alignment horizontal="left" vertical="top" wrapText="1"/>
      <protection hidden="1"/>
    </xf>
    <xf numFmtId="0" fontId="77" fillId="4" borderId="0" xfId="0" applyFont="1" applyFill="1" applyAlignment="1" applyProtection="1">
      <alignment horizontal="left" vertical="top" wrapText="1"/>
      <protection hidden="1"/>
    </xf>
    <xf numFmtId="14" fontId="45" fillId="4" borderId="0" xfId="0" applyNumberFormat="1" applyFont="1" applyFill="1" applyAlignment="1" applyProtection="1">
      <alignment horizontal="center" vertical="top" wrapText="1"/>
      <protection hidden="1"/>
    </xf>
    <xf numFmtId="14" fontId="51" fillId="4" borderId="0" xfId="0" applyNumberFormat="1" applyFont="1" applyFill="1" applyAlignment="1" applyProtection="1">
      <alignment horizontal="left" vertical="top" wrapText="1"/>
      <protection hidden="1"/>
    </xf>
    <xf numFmtId="0" fontId="51" fillId="4" borderId="0" xfId="0" applyFont="1" applyFill="1" applyAlignment="1" applyProtection="1">
      <alignment horizontal="center" vertical="top" wrapText="1"/>
      <protection hidden="1"/>
    </xf>
    <xf numFmtId="0" fontId="149" fillId="4" borderId="0" xfId="0" applyFont="1" applyFill="1" applyAlignment="1" applyProtection="1">
      <alignment horizontal="left" vertical="top" wrapText="1"/>
      <protection hidden="1"/>
    </xf>
    <xf numFmtId="0" fontId="149" fillId="4" borderId="0" xfId="0" applyFont="1" applyFill="1" applyAlignment="1" applyProtection="1">
      <alignment horizontal="left" vertical="top"/>
      <protection hidden="1"/>
    </xf>
    <xf numFmtId="0" fontId="77" fillId="4" borderId="0" xfId="0" applyFont="1" applyFill="1" applyAlignment="1" applyProtection="1">
      <alignment horizontal="center" wrapText="1"/>
      <protection hidden="1"/>
    </xf>
    <xf numFmtId="0" fontId="149" fillId="4" borderId="0" xfId="0" applyFont="1" applyFill="1" applyAlignment="1" applyProtection="1">
      <alignment horizontal="left"/>
      <protection hidden="1"/>
    </xf>
    <xf numFmtId="14" fontId="45" fillId="4" borderId="0" xfId="0" applyNumberFormat="1" applyFont="1" applyFill="1" applyAlignment="1" applyProtection="1">
      <alignment horizontal="center" vertical="center" wrapText="1"/>
      <protection hidden="1"/>
    </xf>
    <xf numFmtId="0" fontId="227" fillId="4" borderId="6" xfId="0" applyFont="1" applyFill="1" applyBorder="1" applyAlignment="1" applyProtection="1">
      <alignment horizontal="left" vertical="top" wrapText="1"/>
      <protection locked="0"/>
    </xf>
    <xf numFmtId="0" fontId="227" fillId="4" borderId="13" xfId="0" applyFont="1" applyFill="1" applyBorder="1" applyAlignment="1" applyProtection="1">
      <alignment horizontal="left" vertical="top" wrapText="1"/>
      <protection locked="0"/>
    </xf>
    <xf numFmtId="0" fontId="227" fillId="4" borderId="7" xfId="0" applyFont="1" applyFill="1" applyBorder="1" applyAlignment="1" applyProtection="1">
      <alignment horizontal="left" vertical="top" wrapText="1"/>
      <protection locked="0"/>
    </xf>
    <xf numFmtId="0" fontId="227" fillId="4" borderId="8" xfId="0" applyFont="1" applyFill="1" applyBorder="1" applyAlignment="1" applyProtection="1">
      <alignment horizontal="left" vertical="top" wrapText="1"/>
      <protection locked="0"/>
    </xf>
    <xf numFmtId="0" fontId="227" fillId="4" borderId="0" xfId="0" applyFont="1" applyFill="1" applyBorder="1" applyAlignment="1" applyProtection="1">
      <alignment horizontal="left" vertical="top" wrapText="1"/>
      <protection locked="0"/>
    </xf>
    <xf numFmtId="0" fontId="227" fillId="4" borderId="9" xfId="0" applyFont="1" applyFill="1" applyBorder="1" applyAlignment="1" applyProtection="1">
      <alignment horizontal="left" vertical="top" wrapText="1"/>
      <protection locked="0"/>
    </xf>
    <xf numFmtId="0" fontId="227" fillId="4" borderId="10" xfId="0" applyFont="1" applyFill="1" applyBorder="1" applyAlignment="1" applyProtection="1">
      <alignment horizontal="left" vertical="top" wrapText="1"/>
      <protection locked="0"/>
    </xf>
    <xf numFmtId="0" fontId="227" fillId="4" borderId="14" xfId="0" applyFont="1" applyFill="1" applyBorder="1" applyAlignment="1" applyProtection="1">
      <alignment horizontal="left" vertical="top" wrapText="1"/>
      <protection locked="0"/>
    </xf>
    <xf numFmtId="0" fontId="227" fillId="4" borderId="11" xfId="0" applyFont="1" applyFill="1" applyBorder="1" applyAlignment="1" applyProtection="1">
      <alignment horizontal="left" vertical="top" wrapText="1"/>
      <protection locked="0"/>
    </xf>
    <xf numFmtId="0" fontId="191" fillId="4" borderId="4" xfId="0" applyFont="1" applyFill="1" applyBorder="1" applyAlignment="1" applyProtection="1">
      <alignment horizontal="center" vertical="center" wrapText="1"/>
      <protection locked="0"/>
    </xf>
    <xf numFmtId="0" fontId="191" fillId="4" borderId="15" xfId="0" applyFont="1" applyFill="1" applyBorder="1" applyAlignment="1" applyProtection="1">
      <alignment horizontal="center" vertical="center" wrapText="1"/>
      <protection locked="0"/>
    </xf>
    <xf numFmtId="0" fontId="191" fillId="4" borderId="5" xfId="0" applyFont="1" applyFill="1" applyBorder="1" applyAlignment="1" applyProtection="1">
      <alignment horizontal="center" vertical="center" wrapText="1"/>
      <protection locked="0"/>
    </xf>
    <xf numFmtId="0" fontId="191" fillId="4" borderId="4" xfId="0" applyFont="1" applyFill="1" applyBorder="1" applyAlignment="1" applyProtection="1">
      <alignment horizontal="center" vertical="center"/>
      <protection locked="0"/>
    </xf>
    <xf numFmtId="0" fontId="191" fillId="4" borderId="15" xfId="0" applyFont="1" applyFill="1" applyBorder="1" applyAlignment="1" applyProtection="1">
      <alignment horizontal="center" vertical="center"/>
      <protection locked="0"/>
    </xf>
    <xf numFmtId="0" fontId="191" fillId="4" borderId="5" xfId="0" applyFont="1" applyFill="1" applyBorder="1" applyAlignment="1" applyProtection="1">
      <alignment horizontal="center" vertical="center"/>
      <protection locked="0"/>
    </xf>
    <xf numFmtId="0" fontId="225" fillId="4" borderId="4" xfId="0" applyFont="1" applyFill="1" applyBorder="1" applyAlignment="1" applyProtection="1">
      <alignment horizontal="center" vertical="top" wrapText="1"/>
      <protection locked="0"/>
    </xf>
    <xf numFmtId="0" fontId="225" fillId="4" borderId="15" xfId="0" applyFont="1" applyFill="1" applyBorder="1" applyAlignment="1" applyProtection="1">
      <alignment horizontal="center" vertical="top" wrapText="1"/>
      <protection locked="0"/>
    </xf>
    <xf numFmtId="0" fontId="225" fillId="4" borderId="5" xfId="0" applyFont="1" applyFill="1" applyBorder="1" applyAlignment="1" applyProtection="1">
      <alignment horizontal="center" vertical="top" wrapText="1"/>
      <protection locked="0"/>
    </xf>
    <xf numFmtId="0" fontId="6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39" fillId="4" borderId="0" xfId="0" applyFont="1" applyFill="1" applyAlignment="1">
      <alignment horizontal="center"/>
    </xf>
    <xf numFmtId="14" fontId="32" fillId="4" borderId="0" xfId="0" applyNumberFormat="1" applyFont="1" applyFill="1" applyAlignment="1">
      <alignment horizontal="center" vertical="top"/>
    </xf>
    <xf numFmtId="14" fontId="25" fillId="4" borderId="0" xfId="0" applyNumberFormat="1" applyFont="1" applyFill="1" applyAlignment="1">
      <alignment horizontal="left" vertical="top"/>
    </xf>
    <xf numFmtId="14" fontId="32" fillId="4" borderId="0" xfId="0" applyNumberFormat="1" applyFont="1" applyFill="1" applyBorder="1" applyAlignment="1">
      <alignment horizontal="center" vertical="top"/>
    </xf>
    <xf numFmtId="0" fontId="25" fillId="4" borderId="14" xfId="0" applyFont="1" applyFill="1" applyBorder="1" applyAlignment="1">
      <alignment horizontal="left" vertical="top"/>
    </xf>
    <xf numFmtId="0" fontId="83" fillId="4" borderId="14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horizontal="center" vertical="top"/>
    </xf>
    <xf numFmtId="0" fontId="108" fillId="4" borderId="4" xfId="0" applyFont="1" applyFill="1" applyBorder="1" applyAlignment="1">
      <alignment horizontal="center" vertical="top" wrapText="1"/>
    </xf>
    <xf numFmtId="0" fontId="108" fillId="4" borderId="15" xfId="0" applyFont="1" applyFill="1" applyBorder="1" applyAlignment="1">
      <alignment horizontal="center" vertical="top" wrapText="1"/>
    </xf>
    <xf numFmtId="0" fontId="108" fillId="4" borderId="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108" fillId="4" borderId="1" xfId="0" applyFont="1" applyFill="1" applyBorder="1" applyAlignment="1">
      <alignment horizontal="center" vertical="top" wrapText="1"/>
    </xf>
    <xf numFmtId="0" fontId="107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35" fillId="4" borderId="0" xfId="0" applyFont="1" applyFill="1" applyBorder="1" applyAlignment="1" applyProtection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left" vertical="center"/>
    </xf>
    <xf numFmtId="0" fontId="77" fillId="4" borderId="0" xfId="0" applyFont="1" applyFill="1" applyAlignment="1" applyProtection="1">
      <alignment horizontal="center"/>
      <protection hidden="1"/>
    </xf>
    <xf numFmtId="0" fontId="149" fillId="3" borderId="0" xfId="0" applyFont="1" applyFill="1" applyAlignment="1" applyProtection="1">
      <alignment horizontal="left" vertical="center"/>
      <protection locked="0"/>
    </xf>
    <xf numFmtId="0" fontId="51" fillId="4" borderId="0" xfId="0" applyFont="1" applyFill="1" applyAlignment="1" applyProtection="1">
      <alignment horizontal="center" vertical="top"/>
      <protection hidden="1"/>
    </xf>
    <xf numFmtId="0" fontId="0" fillId="4" borderId="0" xfId="0" applyFill="1" applyAlignment="1" applyProtection="1">
      <alignment horizontal="center" vertical="top"/>
    </xf>
    <xf numFmtId="14" fontId="191" fillId="4" borderId="0" xfId="0" quotePrefix="1" applyNumberFormat="1" applyFont="1" applyFill="1" applyAlignment="1" applyProtection="1">
      <alignment horizontal="center" vertical="top"/>
    </xf>
    <xf numFmtId="0" fontId="119" fillId="4" borderId="0" xfId="0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/>
    </xf>
    <xf numFmtId="0" fontId="187" fillId="4" borderId="1" xfId="0" applyFont="1" applyFill="1" applyBorder="1" applyAlignment="1" applyProtection="1">
      <alignment horizontal="center" vertical="center"/>
      <protection locked="0"/>
    </xf>
    <xf numFmtId="0" fontId="117" fillId="4" borderId="0" xfId="0" applyFont="1" applyFill="1" applyAlignment="1" applyProtection="1">
      <alignment horizontal="center" vertical="top"/>
    </xf>
    <xf numFmtId="0" fontId="120" fillId="4" borderId="2" xfId="0" quotePrefix="1" applyFont="1" applyFill="1" applyBorder="1" applyAlignment="1" applyProtection="1">
      <alignment horizontal="center" vertical="top"/>
    </xf>
    <xf numFmtId="0" fontId="120" fillId="4" borderId="3" xfId="0" quotePrefix="1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/>
    </xf>
    <xf numFmtId="0" fontId="118" fillId="4" borderId="1" xfId="0" applyFont="1" applyFill="1" applyBorder="1" applyAlignment="1" applyProtection="1">
      <alignment horizontal="center" vertical="top" wrapText="1"/>
    </xf>
    <xf numFmtId="165" fontId="120" fillId="4" borderId="1" xfId="0" quotePrefix="1" applyNumberFormat="1" applyFont="1" applyFill="1" applyBorder="1" applyAlignment="1" applyProtection="1">
      <alignment horizontal="center" vertical="top"/>
    </xf>
    <xf numFmtId="0" fontId="120" fillId="4" borderId="1" xfId="0" quotePrefix="1" applyFont="1" applyFill="1" applyBorder="1" applyAlignment="1" applyProtection="1">
      <alignment horizontal="center" vertical="top"/>
    </xf>
    <xf numFmtId="0" fontId="120" fillId="4" borderId="12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 vertical="top" wrapText="1"/>
    </xf>
    <xf numFmtId="0" fontId="121" fillId="4" borderId="1" xfId="0" applyFont="1" applyFill="1" applyBorder="1" applyAlignment="1" applyProtection="1">
      <alignment horizontal="center" vertical="top"/>
      <protection locked="0"/>
    </xf>
    <xf numFmtId="0" fontId="120" fillId="4" borderId="1" xfId="0" applyFont="1" applyFill="1" applyBorder="1" applyAlignment="1" applyProtection="1">
      <alignment horizontal="center" vertical="top"/>
    </xf>
    <xf numFmtId="0" fontId="120" fillId="4" borderId="2" xfId="0" applyFont="1" applyFill="1" applyBorder="1" applyAlignment="1" applyProtection="1">
      <alignment horizontal="center" vertical="top"/>
    </xf>
    <xf numFmtId="0" fontId="120" fillId="4" borderId="3" xfId="0" applyFont="1" applyFill="1" applyBorder="1" applyAlignment="1" applyProtection="1">
      <alignment horizontal="center" vertical="top"/>
    </xf>
    <xf numFmtId="0" fontId="118" fillId="4" borderId="2" xfId="0" applyFont="1" applyFill="1" applyBorder="1" applyAlignment="1" applyProtection="1">
      <alignment horizontal="center" vertical="top"/>
    </xf>
    <xf numFmtId="0" fontId="118" fillId="4" borderId="12" xfId="0" applyFont="1" applyFill="1" applyBorder="1" applyAlignment="1" applyProtection="1">
      <alignment horizontal="center" vertical="top"/>
    </xf>
    <xf numFmtId="0" fontId="118" fillId="4" borderId="3" xfId="0" applyFont="1" applyFill="1" applyBorder="1" applyAlignment="1" applyProtection="1">
      <alignment horizontal="center" vertical="top"/>
    </xf>
    <xf numFmtId="0" fontId="118" fillId="4" borderId="1" xfId="0" quotePrefix="1" applyFont="1" applyFill="1" applyBorder="1" applyAlignment="1" applyProtection="1">
      <alignment horizontal="center" vertical="top" wrapText="1"/>
    </xf>
    <xf numFmtId="0" fontId="118" fillId="4" borderId="0" xfId="0" applyFont="1" applyFill="1" applyAlignment="1" applyProtection="1">
      <alignment horizontal="center" vertical="top"/>
    </xf>
    <xf numFmtId="0" fontId="126" fillId="4" borderId="0" xfId="0" applyFont="1" applyFill="1" applyAlignment="1" applyProtection="1">
      <alignment horizontal="center" vertical="top"/>
    </xf>
    <xf numFmtId="0" fontId="120" fillId="4" borderId="0" xfId="0" applyFont="1" applyFill="1" applyAlignment="1" applyProtection="1">
      <alignment horizontal="center" vertical="top"/>
    </xf>
    <xf numFmtId="0" fontId="117" fillId="4" borderId="1" xfId="0" applyFont="1" applyFill="1" applyBorder="1" applyAlignment="1" applyProtection="1">
      <alignment horizontal="center"/>
    </xf>
    <xf numFmtId="0" fontId="119" fillId="4" borderId="1" xfId="0" applyFont="1" applyFill="1" applyBorder="1" applyAlignment="1" applyProtection="1">
      <alignment horizontal="center" vertical="top" wrapText="1"/>
    </xf>
    <xf numFmtId="0" fontId="119" fillId="4" borderId="0" xfId="0" applyFont="1" applyFill="1" applyAlignment="1" applyProtection="1">
      <alignment horizontal="center" vertical="top"/>
    </xf>
    <xf numFmtId="0" fontId="228" fillId="4" borderId="0" xfId="0" applyFont="1" applyFill="1" applyAlignment="1" applyProtection="1">
      <alignment horizontal="left" vertical="center"/>
      <protection locked="0"/>
    </xf>
    <xf numFmtId="0" fontId="138" fillId="4" borderId="0" xfId="0" applyFont="1" applyFill="1" applyAlignment="1" applyProtection="1">
      <alignment horizontal="left" vertical="center"/>
      <protection locked="0"/>
    </xf>
    <xf numFmtId="0" fontId="231" fillId="4" borderId="12" xfId="0" applyFont="1" applyFill="1" applyBorder="1" applyAlignment="1" applyProtection="1">
      <alignment horizontal="center" vertical="top"/>
      <protection locked="0"/>
    </xf>
    <xf numFmtId="0" fontId="121" fillId="4" borderId="2" xfId="0" applyNumberFormat="1" applyFont="1" applyFill="1" applyBorder="1" applyAlignment="1" applyProtection="1">
      <alignment horizontal="center" vertical="top"/>
      <protection locked="0"/>
    </xf>
    <xf numFmtId="0" fontId="121" fillId="4" borderId="12" xfId="0" applyNumberFormat="1" applyFont="1" applyFill="1" applyBorder="1" applyAlignment="1" applyProtection="1">
      <alignment horizontal="center" vertical="top"/>
      <protection locked="0"/>
    </xf>
    <xf numFmtId="0" fontId="121" fillId="4" borderId="3" xfId="0" applyNumberFormat="1" applyFont="1" applyFill="1" applyBorder="1" applyAlignment="1" applyProtection="1">
      <alignment horizontal="center" vertical="top"/>
      <protection locked="0"/>
    </xf>
    <xf numFmtId="165" fontId="121" fillId="4" borderId="1" xfId="0" applyNumberFormat="1" applyFont="1" applyFill="1" applyBorder="1" applyAlignment="1" applyProtection="1">
      <alignment horizontal="center" vertical="top"/>
      <protection locked="0"/>
    </xf>
    <xf numFmtId="0" fontId="17" fillId="4" borderId="12" xfId="0" applyFont="1" applyFill="1" applyBorder="1" applyAlignment="1" applyProtection="1">
      <alignment horizontal="center" vertical="top"/>
    </xf>
    <xf numFmtId="0" fontId="121" fillId="4" borderId="2" xfId="0" applyNumberFormat="1" applyFont="1" applyFill="1" applyBorder="1" applyAlignment="1" applyProtection="1">
      <alignment horizontal="center" vertical="top"/>
    </xf>
    <xf numFmtId="0" fontId="121" fillId="4" borderId="12" xfId="0" applyNumberFormat="1" applyFont="1" applyFill="1" applyBorder="1" applyAlignment="1" applyProtection="1">
      <alignment horizontal="center" vertical="top"/>
    </xf>
    <xf numFmtId="0" fontId="121" fillId="4" borderId="3" xfId="0" applyNumberFormat="1" applyFont="1" applyFill="1" applyBorder="1" applyAlignment="1" applyProtection="1">
      <alignment horizontal="center" vertical="top"/>
    </xf>
    <xf numFmtId="1" fontId="121" fillId="4" borderId="2" xfId="0" applyNumberFormat="1" applyFont="1" applyFill="1" applyBorder="1" applyAlignment="1" applyProtection="1">
      <alignment horizontal="center" vertical="top"/>
      <protection locked="0"/>
    </xf>
    <xf numFmtId="1" fontId="121" fillId="4" borderId="12" xfId="0" applyNumberFormat="1" applyFont="1" applyFill="1" applyBorder="1" applyAlignment="1" applyProtection="1">
      <alignment horizontal="center" vertical="top"/>
      <protection locked="0"/>
    </xf>
    <xf numFmtId="1" fontId="121" fillId="4" borderId="3" xfId="0" applyNumberFormat="1" applyFont="1" applyFill="1" applyBorder="1" applyAlignment="1" applyProtection="1">
      <alignment horizontal="center" vertical="top"/>
      <protection locked="0"/>
    </xf>
    <xf numFmtId="165" fontId="121" fillId="4" borderId="1" xfId="0" applyNumberFormat="1" applyFont="1" applyFill="1" applyBorder="1" applyAlignment="1" applyProtection="1">
      <alignment horizontal="center" vertical="top"/>
      <protection locked="0" hidden="1"/>
    </xf>
    <xf numFmtId="0" fontId="118" fillId="4" borderId="14" xfId="0" applyFont="1" applyFill="1" applyBorder="1" applyAlignment="1" applyProtection="1">
      <alignment horizontal="center" vertical="top"/>
    </xf>
    <xf numFmtId="0" fontId="118" fillId="4" borderId="10" xfId="0" applyFont="1" applyFill="1" applyBorder="1" applyAlignment="1" applyProtection="1">
      <alignment horizontal="center" vertical="top"/>
    </xf>
    <xf numFmtId="0" fontId="118" fillId="4" borderId="11" xfId="0" applyFont="1" applyFill="1" applyBorder="1" applyAlignment="1" applyProtection="1">
      <alignment horizontal="center" vertical="top"/>
    </xf>
    <xf numFmtId="0" fontId="17" fillId="4" borderId="1" xfId="0" applyFont="1" applyFill="1" applyBorder="1" applyAlignment="1" applyProtection="1">
      <alignment horizontal="center" vertical="top"/>
    </xf>
    <xf numFmtId="1" fontId="121" fillId="4" borderId="2" xfId="0" applyNumberFormat="1" applyFont="1" applyFill="1" applyBorder="1" applyAlignment="1" applyProtection="1">
      <alignment horizontal="center" vertical="top"/>
    </xf>
    <xf numFmtId="1" fontId="121" fillId="4" borderId="12" xfId="0" applyNumberFormat="1" applyFont="1" applyFill="1" applyBorder="1" applyAlignment="1" applyProtection="1">
      <alignment horizontal="center" vertical="top"/>
    </xf>
    <xf numFmtId="1" fontId="121" fillId="4" borderId="3" xfId="0" applyNumberFormat="1" applyFont="1" applyFill="1" applyBorder="1" applyAlignment="1" applyProtection="1">
      <alignment horizontal="center" vertical="top"/>
    </xf>
    <xf numFmtId="0" fontId="125" fillId="4" borderId="13" xfId="0" applyFont="1" applyFill="1" applyBorder="1" applyAlignment="1" applyProtection="1">
      <alignment horizontal="center" vertical="top" wrapText="1"/>
    </xf>
    <xf numFmtId="0" fontId="125" fillId="4" borderId="13" xfId="0" applyFont="1" applyFill="1" applyBorder="1" applyAlignment="1" applyProtection="1">
      <alignment horizontal="center" vertical="top"/>
    </xf>
    <xf numFmtId="0" fontId="125" fillId="4" borderId="6" xfId="0" applyFont="1" applyFill="1" applyBorder="1" applyAlignment="1" applyProtection="1">
      <alignment horizontal="center" vertical="top" wrapText="1"/>
    </xf>
    <xf numFmtId="0" fontId="125" fillId="4" borderId="7" xfId="0" applyFont="1" applyFill="1" applyBorder="1" applyAlignment="1" applyProtection="1">
      <alignment horizontal="center" vertical="top"/>
    </xf>
    <xf numFmtId="0" fontId="125" fillId="4" borderId="1" xfId="0" applyFont="1" applyFill="1" applyBorder="1" applyAlignment="1" applyProtection="1">
      <alignment horizontal="center" vertical="top" wrapText="1"/>
    </xf>
    <xf numFmtId="0" fontId="125" fillId="4" borderId="1" xfId="0" applyFont="1" applyFill="1" applyBorder="1" applyAlignment="1" applyProtection="1">
      <alignment horizontal="center" vertical="top"/>
    </xf>
    <xf numFmtId="0" fontId="120" fillId="4" borderId="0" xfId="0" applyFont="1" applyFill="1" applyAlignment="1" applyProtection="1">
      <alignment horizontal="left" vertical="top" wrapText="1"/>
    </xf>
    <xf numFmtId="0" fontId="120" fillId="4" borderId="0" xfId="0" applyFont="1" applyFill="1" applyAlignment="1" applyProtection="1">
      <alignment horizontal="left" vertical="top" wrapText="1"/>
      <protection locked="0"/>
    </xf>
    <xf numFmtId="0" fontId="218" fillId="4" borderId="0" xfId="0" quotePrefix="1" applyFont="1" applyFill="1" applyAlignment="1" applyProtection="1">
      <alignment horizontal="center" vertical="center"/>
      <protection locked="0"/>
    </xf>
    <xf numFmtId="0" fontId="119" fillId="4" borderId="0" xfId="0" applyFont="1" applyFill="1" applyAlignment="1" applyProtection="1">
      <alignment horizontal="left" vertical="top" wrapText="1" indent="5"/>
    </xf>
    <xf numFmtId="0" fontId="218" fillId="4" borderId="0" xfId="0" quotePrefix="1" applyFont="1" applyFill="1" applyAlignment="1" applyProtection="1">
      <alignment horizontal="center" vertical="center"/>
    </xf>
    <xf numFmtId="0" fontId="120" fillId="4" borderId="0" xfId="0" quotePrefix="1" applyFont="1" applyFill="1" applyAlignment="1" applyProtection="1">
      <alignment horizontal="center" vertical="top"/>
    </xf>
    <xf numFmtId="2" fontId="232" fillId="4" borderId="0" xfId="0" applyNumberFormat="1" applyFont="1" applyFill="1" applyAlignment="1" applyProtection="1">
      <alignment horizontal="center" vertical="center"/>
    </xf>
    <xf numFmtId="0" fontId="118" fillId="4" borderId="0" xfId="0" applyFont="1" applyFill="1" applyAlignment="1" applyProtection="1">
      <alignment vertical="top"/>
    </xf>
    <xf numFmtId="0" fontId="119" fillId="4" borderId="0" xfId="0" applyFont="1" applyFill="1" applyAlignment="1" applyProtection="1">
      <alignment horizontal="left" wrapText="1" indent="10"/>
    </xf>
    <xf numFmtId="0" fontId="119" fillId="4" borderId="0" xfId="0" applyFont="1" applyFill="1" applyAlignment="1" applyProtection="1">
      <alignment horizontal="center" wrapText="1"/>
    </xf>
    <xf numFmtId="0" fontId="118" fillId="4" borderId="0" xfId="0" applyFont="1" applyFill="1" applyAlignment="1" applyProtection="1">
      <alignment horizontal="center" vertical="center"/>
    </xf>
    <xf numFmtId="0" fontId="118" fillId="4" borderId="0" xfId="0" applyFont="1" applyFill="1" applyAlignment="1" applyProtection="1">
      <alignment horizontal="left" vertical="top"/>
    </xf>
    <xf numFmtId="0" fontId="118" fillId="4" borderId="0" xfId="0" quotePrefix="1" applyFont="1" applyFill="1" applyAlignment="1" applyProtection="1">
      <alignment horizontal="left" vertical="top"/>
    </xf>
    <xf numFmtId="0" fontId="116" fillId="4" borderId="0" xfId="0" applyFont="1" applyFill="1" applyAlignment="1" applyProtection="1">
      <alignment horizontal="left" vertical="top" wrapText="1"/>
    </xf>
    <xf numFmtId="0" fontId="116" fillId="4" borderId="0" xfId="0" quotePrefix="1" applyFont="1" applyFill="1" applyAlignment="1" applyProtection="1">
      <alignment horizontal="left" vertical="top" wrapText="1"/>
    </xf>
    <xf numFmtId="0" fontId="118" fillId="4" borderId="0" xfId="0" applyFont="1" applyFill="1" applyAlignment="1" applyProtection="1">
      <alignment horizontal="left" vertical="top" wrapText="1" indent="1"/>
    </xf>
    <xf numFmtId="0" fontId="119" fillId="4" borderId="0" xfId="0" applyFont="1" applyFill="1" applyAlignment="1" applyProtection="1">
      <alignment horizontal="left" vertical="top" wrapText="1" indent="1"/>
    </xf>
    <xf numFmtId="0" fontId="119" fillId="4" borderId="0" xfId="0" applyFont="1" applyFill="1" applyAlignment="1" applyProtection="1">
      <alignment horizontal="center" vertical="top" wrapText="1"/>
    </xf>
    <xf numFmtId="0" fontId="120" fillId="4" borderId="0" xfId="0" applyFont="1" applyFill="1" applyAlignment="1" applyProtection="1">
      <alignment horizontal="center" vertical="top" wrapText="1"/>
    </xf>
    <xf numFmtId="0" fontId="123" fillId="4" borderId="0" xfId="0" applyFont="1" applyFill="1" applyAlignment="1" applyProtection="1">
      <alignment horizontal="center" vertical="top"/>
    </xf>
    <xf numFmtId="0" fontId="123" fillId="4" borderId="0" xfId="0" quotePrefix="1" applyFont="1" applyFill="1" applyAlignment="1" applyProtection="1">
      <alignment horizontal="center" vertical="top"/>
    </xf>
    <xf numFmtId="0" fontId="119" fillId="4" borderId="14" xfId="0" applyFont="1" applyFill="1" applyBorder="1" applyAlignment="1" applyProtection="1">
      <alignment horizontal="center" vertical="top" wrapText="1"/>
    </xf>
    <xf numFmtId="0" fontId="122" fillId="4" borderId="14" xfId="0" applyFont="1" applyFill="1" applyBorder="1" applyAlignment="1" applyProtection="1">
      <alignment horizontal="center" vertical="top" wrapText="1"/>
    </xf>
    <xf numFmtId="0" fontId="120" fillId="4" borderId="14" xfId="0" applyFont="1" applyFill="1" applyBorder="1" applyAlignment="1" applyProtection="1">
      <alignment horizontal="center" vertical="top"/>
    </xf>
    <xf numFmtId="0" fontId="227" fillId="4" borderId="0" xfId="0" applyFont="1" applyFill="1" applyAlignment="1" applyProtection="1">
      <alignment horizontal="left" vertical="top"/>
    </xf>
    <xf numFmtId="0" fontId="229" fillId="4" borderId="0" xfId="0" quotePrefix="1" applyFont="1" applyFill="1" applyAlignment="1" applyProtection="1">
      <alignment horizontal="left" vertical="top"/>
    </xf>
    <xf numFmtId="0" fontId="191" fillId="4" borderId="14" xfId="0" applyFont="1" applyFill="1" applyBorder="1" applyAlignment="1" applyProtection="1">
      <alignment horizontal="left" vertical="top"/>
    </xf>
    <xf numFmtId="0" fontId="66" fillId="4" borderId="0" xfId="0" applyFont="1" applyFill="1" applyAlignment="1" applyProtection="1">
      <alignment horizontal="left" vertical="center"/>
    </xf>
    <xf numFmtId="0" fontId="119" fillId="4" borderId="0" xfId="0" applyFont="1" applyFill="1" applyAlignment="1" applyProtection="1">
      <alignment horizontal="center"/>
    </xf>
    <xf numFmtId="0" fontId="120" fillId="4" borderId="0" xfId="0" quotePrefix="1" applyFont="1" applyFill="1" applyAlignment="1" applyProtection="1">
      <alignment horizontal="left" vertical="top"/>
    </xf>
    <xf numFmtId="0" fontId="17" fillId="4" borderId="0" xfId="0" quotePrefix="1" applyFont="1" applyFill="1" applyAlignment="1" applyProtection="1">
      <alignment horizontal="left" vertical="top"/>
    </xf>
    <xf numFmtId="0" fontId="17" fillId="4" borderId="0" xfId="0" quotePrefix="1" applyFont="1" applyFill="1" applyAlignment="1" applyProtection="1">
      <alignment horizontal="center" vertical="top"/>
    </xf>
    <xf numFmtId="0" fontId="117" fillId="4" borderId="0" xfId="0" applyFont="1" applyFill="1" applyAlignment="1" applyProtection="1">
      <alignment horizontal="center" vertical="top" wrapText="1"/>
    </xf>
    <xf numFmtId="0" fontId="118" fillId="4" borderId="0" xfId="0" applyFont="1" applyFill="1" applyAlignment="1" applyProtection="1">
      <alignment horizontal="center" vertical="top" wrapText="1"/>
    </xf>
    <xf numFmtId="0" fontId="125" fillId="4" borderId="1" xfId="0" applyFont="1" applyFill="1" applyBorder="1" applyAlignment="1" applyProtection="1">
      <alignment horizontal="right" vertical="center"/>
    </xf>
    <xf numFmtId="0" fontId="249" fillId="7" borderId="1" xfId="0" applyFont="1" applyFill="1" applyBorder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14" fontId="172" fillId="4" borderId="0" xfId="0" applyNumberFormat="1" applyFont="1" applyFill="1" applyAlignment="1" applyProtection="1">
      <alignment horizontal="center" vertical="center"/>
      <protection locked="0"/>
    </xf>
    <xf numFmtId="0" fontId="142" fillId="4" borderId="0" xfId="0" applyFont="1" applyFill="1" applyAlignment="1" applyProtection="1">
      <alignment horizontal="left" vertical="center"/>
      <protection locked="0"/>
    </xf>
    <xf numFmtId="1" fontId="55" fillId="0" borderId="0" xfId="0" applyNumberFormat="1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vertical="top" wrapText="1"/>
    </xf>
    <xf numFmtId="14" fontId="35" fillId="0" borderId="0" xfId="0" applyNumberFormat="1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45" fillId="0" borderId="0" xfId="0" applyNumberFormat="1" applyFont="1" applyAlignment="1">
      <alignment horizontal="left" vertical="top"/>
    </xf>
    <xf numFmtId="0" fontId="35" fillId="0" borderId="0" xfId="0" applyFont="1" applyAlignment="1">
      <alignment horizontal="center"/>
    </xf>
    <xf numFmtId="0" fontId="142" fillId="4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top"/>
    </xf>
    <xf numFmtId="0" fontId="62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left" vertical="center"/>
    </xf>
    <xf numFmtId="0" fontId="82" fillId="4" borderId="0" xfId="0" applyFont="1" applyFill="1" applyAlignment="1" applyProtection="1">
      <alignment horizontal="center" vertical="top" wrapText="1"/>
      <protection hidden="1"/>
    </xf>
    <xf numFmtId="14" fontId="83" fillId="4" borderId="0" xfId="0" applyNumberFormat="1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left"/>
      <protection locked="0"/>
    </xf>
    <xf numFmtId="0" fontId="32" fillId="4" borderId="0" xfId="0" applyFont="1" applyFill="1" applyAlignment="1" applyProtection="1">
      <alignment horizontal="left"/>
      <protection locked="0"/>
    </xf>
    <xf numFmtId="0" fontId="25" fillId="4" borderId="0" xfId="0" applyFont="1" applyFill="1" applyAlignment="1" applyProtection="1">
      <alignment horizontal="left"/>
      <protection locked="0"/>
    </xf>
    <xf numFmtId="0" fontId="33" fillId="4" borderId="0" xfId="0" applyFont="1" applyFill="1" applyAlignment="1" applyProtection="1">
      <alignment horizontal="left"/>
      <protection hidden="1"/>
    </xf>
    <xf numFmtId="14" fontId="22" fillId="4" borderId="0" xfId="0" applyNumberFormat="1" applyFont="1" applyFill="1" applyAlignment="1" applyProtection="1">
      <alignment horizontal="left"/>
      <protection hidden="1"/>
    </xf>
    <xf numFmtId="14" fontId="32" fillId="4" borderId="0" xfId="0" applyNumberFormat="1" applyFont="1" applyFill="1" applyAlignment="1" applyProtection="1">
      <alignment horizontal="left"/>
      <protection hidden="1"/>
    </xf>
    <xf numFmtId="0" fontId="32" fillId="4" borderId="0" xfId="0" applyFont="1" applyFill="1" applyAlignment="1" applyProtection="1">
      <alignment horizontal="left"/>
      <protection hidden="1"/>
    </xf>
    <xf numFmtId="0" fontId="25" fillId="4" borderId="0" xfId="0" applyFont="1" applyFill="1" applyAlignment="1" applyProtection="1">
      <alignment horizontal="left"/>
      <protection hidden="1"/>
    </xf>
    <xf numFmtId="0" fontId="75" fillId="4" borderId="0" xfId="0" applyFont="1" applyFill="1" applyAlignment="1" applyProtection="1">
      <protection hidden="1"/>
    </xf>
    <xf numFmtId="0" fontId="51" fillId="4" borderId="4" xfId="0" applyFont="1" applyFill="1" applyBorder="1" applyAlignment="1">
      <alignment horizontal="center" vertical="top"/>
    </xf>
    <xf numFmtId="0" fontId="51" fillId="4" borderId="5" xfId="0" applyFont="1" applyFill="1" applyBorder="1" applyAlignment="1">
      <alignment horizontal="center" vertical="top"/>
    </xf>
    <xf numFmtId="0" fontId="51" fillId="4" borderId="4" xfId="0" applyFont="1" applyFill="1" applyBorder="1" applyAlignment="1">
      <alignment horizontal="center" vertical="top" wrapText="1"/>
    </xf>
    <xf numFmtId="0" fontId="51" fillId="4" borderId="5" xfId="0" applyFont="1" applyFill="1" applyBorder="1" applyAlignment="1">
      <alignment horizontal="center" vertical="top" wrapText="1"/>
    </xf>
    <xf numFmtId="0" fontId="34" fillId="4" borderId="0" xfId="0" applyFont="1" applyFill="1" applyAlignment="1">
      <alignment horizontal="center" vertical="center"/>
    </xf>
    <xf numFmtId="0" fontId="34" fillId="4" borderId="0" xfId="0" applyFont="1" applyFill="1" applyAlignment="1" applyProtection="1">
      <alignment horizontal="left" vertical="center"/>
    </xf>
    <xf numFmtId="0" fontId="34" fillId="4" borderId="0" xfId="0" applyFont="1" applyFill="1" applyAlignment="1" applyProtection="1">
      <alignment horizontal="left" vertical="center"/>
      <protection locked="0"/>
    </xf>
    <xf numFmtId="0" fontId="111" fillId="4" borderId="0" xfId="0" applyFont="1" applyFill="1" applyAlignment="1" applyProtection="1">
      <alignment horizontal="center"/>
      <protection locked="0"/>
    </xf>
    <xf numFmtId="0" fontId="43" fillId="4" borderId="0" xfId="0" applyFont="1" applyFill="1" applyAlignment="1">
      <alignment horizontal="center"/>
    </xf>
    <xf numFmtId="0" fontId="34" fillId="4" borderId="14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3" xfId="0" applyFont="1" applyFill="1" applyBorder="1" applyAlignment="1">
      <alignment horizontal="left" vertical="top" wrapText="1"/>
    </xf>
    <xf numFmtId="0" fontId="51" fillId="4" borderId="2" xfId="0" applyFont="1" applyFill="1" applyBorder="1" applyAlignment="1">
      <alignment horizontal="left" vertical="center"/>
    </xf>
    <xf numFmtId="0" fontId="51" fillId="4" borderId="12" xfId="0" applyFont="1" applyFill="1" applyBorder="1" applyAlignment="1">
      <alignment horizontal="left" vertical="center"/>
    </xf>
    <xf numFmtId="0" fontId="51" fillId="4" borderId="3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9" fillId="4" borderId="1" xfId="0" applyFont="1" applyFill="1" applyBorder="1" applyAlignment="1">
      <alignment horizontal="left" vertical="top" wrapText="1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12" xfId="0" applyFont="1" applyFill="1" applyBorder="1" applyAlignment="1" applyProtection="1">
      <alignment horizontal="center" vertical="center"/>
      <protection locked="0"/>
    </xf>
    <xf numFmtId="0" fontId="34" fillId="4" borderId="3" xfId="0" applyFont="1" applyFill="1" applyBorder="1" applyAlignment="1" applyProtection="1">
      <alignment horizontal="center" vertical="center"/>
      <protection locked="0"/>
    </xf>
    <xf numFmtId="0" fontId="40" fillId="4" borderId="1" xfId="0" applyFont="1" applyFill="1" applyBorder="1" applyAlignment="1">
      <alignment horizontal="left" vertical="top" wrapText="1"/>
    </xf>
    <xf numFmtId="0" fontId="34" fillId="4" borderId="2" xfId="0" applyFont="1" applyFill="1" applyBorder="1" applyAlignment="1" applyProtection="1">
      <alignment horizontal="center" vertical="top"/>
      <protection locked="0"/>
    </xf>
    <xf numFmtId="0" fontId="34" fillId="4" borderId="12" xfId="0" applyFont="1" applyFill="1" applyBorder="1" applyAlignment="1" applyProtection="1">
      <alignment horizontal="center" vertical="top"/>
      <protection locked="0"/>
    </xf>
    <xf numFmtId="0" fontId="34" fillId="4" borderId="3" xfId="0" applyFont="1" applyFill="1" applyBorder="1" applyAlignment="1" applyProtection="1">
      <alignment horizontal="center" vertical="top"/>
      <protection locked="0"/>
    </xf>
    <xf numFmtId="0" fontId="35" fillId="4" borderId="1" xfId="0" applyFont="1" applyFill="1" applyBorder="1" applyAlignment="1">
      <alignment horizontal="left" vertical="top" wrapText="1"/>
    </xf>
    <xf numFmtId="0" fontId="51" fillId="4" borderId="6" xfId="0" applyFont="1" applyFill="1" applyBorder="1" applyAlignment="1">
      <alignment horizontal="left" vertical="top" wrapText="1"/>
    </xf>
    <xf numFmtId="0" fontId="51" fillId="4" borderId="7" xfId="0" applyFont="1" applyFill="1" applyBorder="1" applyAlignment="1">
      <alignment horizontal="left" vertical="top" wrapText="1"/>
    </xf>
    <xf numFmtId="0" fontId="51" fillId="4" borderId="10" xfId="0" applyFont="1" applyFill="1" applyBorder="1" applyAlignment="1">
      <alignment horizontal="left" vertical="top" wrapText="1"/>
    </xf>
    <xf numFmtId="0" fontId="51" fillId="4" borderId="11" xfId="0" applyFont="1" applyFill="1" applyBorder="1" applyAlignment="1">
      <alignment horizontal="left" vertical="top" wrapText="1"/>
    </xf>
    <xf numFmtId="0" fontId="39" fillId="4" borderId="0" xfId="0" applyFont="1" applyFill="1" applyAlignment="1" applyProtection="1">
      <alignment horizontal="center"/>
      <protection locked="0"/>
    </xf>
    <xf numFmtId="0" fontId="51" fillId="4" borderId="0" xfId="0" applyFont="1" applyFill="1" applyAlignment="1">
      <alignment horizontal="left"/>
    </xf>
    <xf numFmtId="14" fontId="51" fillId="4" borderId="0" xfId="0" applyNumberFormat="1" applyFont="1" applyFill="1" applyAlignment="1">
      <alignment horizontal="left"/>
    </xf>
    <xf numFmtId="0" fontId="19" fillId="4" borderId="1" xfId="0" applyFont="1" applyFill="1" applyBorder="1" applyAlignment="1">
      <alignment horizontal="left" vertical="top" wrapText="1"/>
    </xf>
    <xf numFmtId="0" fontId="56" fillId="4" borderId="2" xfId="0" applyFont="1" applyFill="1" applyBorder="1" applyAlignment="1">
      <alignment horizontal="left" vertical="top" wrapText="1"/>
    </xf>
    <xf numFmtId="0" fontId="56" fillId="4" borderId="3" xfId="0" applyFont="1" applyFill="1" applyBorder="1" applyAlignment="1">
      <alignment horizontal="left" vertical="top" wrapText="1"/>
    </xf>
    <xf numFmtId="14" fontId="30" fillId="4" borderId="2" xfId="0" applyNumberFormat="1" applyFont="1" applyFill="1" applyBorder="1" applyAlignment="1" applyProtection="1">
      <alignment horizontal="left" vertical="center"/>
      <protection locked="0" hidden="1"/>
    </xf>
    <xf numFmtId="14" fontId="30" fillId="4" borderId="12" xfId="0" applyNumberFormat="1" applyFont="1" applyFill="1" applyBorder="1" applyAlignment="1" applyProtection="1">
      <alignment horizontal="left" vertical="center"/>
      <protection locked="0" hidden="1"/>
    </xf>
    <xf numFmtId="14" fontId="30" fillId="4" borderId="3" xfId="0" applyNumberFormat="1" applyFont="1" applyFill="1" applyBorder="1" applyAlignment="1" applyProtection="1">
      <alignment horizontal="left" vertical="center"/>
      <protection locked="0" hidden="1"/>
    </xf>
    <xf numFmtId="0" fontId="52" fillId="4" borderId="0" xfId="0" applyFont="1" applyFill="1" applyAlignment="1" applyProtection="1">
      <alignment horizontal="center"/>
      <protection locked="0"/>
    </xf>
    <xf numFmtId="0" fontId="51" fillId="4" borderId="2" xfId="0" applyFont="1" applyFill="1" applyBorder="1" applyAlignment="1">
      <alignment horizontal="center" vertical="top" wrapText="1"/>
    </xf>
    <xf numFmtId="0" fontId="51" fillId="4" borderId="12" xfId="0" applyFont="1" applyFill="1" applyBorder="1" applyAlignment="1">
      <alignment horizontal="center" vertical="top" wrapText="1"/>
    </xf>
    <xf numFmtId="0" fontId="51" fillId="4" borderId="3" xfId="0" applyFont="1" applyFill="1" applyBorder="1" applyAlignment="1">
      <alignment horizontal="center" vertical="top" wrapText="1"/>
    </xf>
    <xf numFmtId="0" fontId="94" fillId="0" borderId="0" xfId="0" applyFont="1" applyFill="1" applyBorder="1" applyAlignment="1">
      <alignment horizontal="right" vertical="top" wrapText="1" indent="1"/>
    </xf>
    <xf numFmtId="0" fontId="88" fillId="0" borderId="0" xfId="0" applyFont="1" applyFill="1" applyBorder="1" applyAlignment="1">
      <alignment horizontal="right" vertical="top" wrapText="1" indent="1"/>
    </xf>
    <xf numFmtId="0" fontId="88" fillId="0" borderId="28" xfId="0" applyFont="1" applyFill="1" applyBorder="1" applyAlignment="1">
      <alignment horizontal="left" vertical="top" wrapText="1"/>
    </xf>
    <xf numFmtId="0" fontId="88" fillId="0" borderId="37" xfId="0" applyFont="1" applyFill="1" applyBorder="1" applyAlignment="1">
      <alignment horizontal="left" vertical="top" wrapText="1"/>
    </xf>
    <xf numFmtId="1" fontId="97" fillId="0" borderId="28" xfId="0" applyNumberFormat="1" applyFont="1" applyFill="1" applyBorder="1" applyAlignment="1">
      <alignment horizontal="left" vertical="top" wrapText="1"/>
    </xf>
    <xf numFmtId="1" fontId="97" fillId="0" borderId="37" xfId="0" applyNumberFormat="1" applyFont="1" applyFill="1" applyBorder="1" applyAlignment="1">
      <alignment horizontal="left" vertical="top" wrapText="1"/>
    </xf>
    <xf numFmtId="0" fontId="88" fillId="0" borderId="0" xfId="0" applyFont="1" applyFill="1" applyBorder="1" applyAlignment="1">
      <alignment horizontal="left" vertical="top" wrapText="1"/>
    </xf>
    <xf numFmtId="9" fontId="24" fillId="0" borderId="28" xfId="0" applyNumberFormat="1" applyFont="1" applyFill="1" applyBorder="1" applyAlignment="1">
      <alignment horizontal="left" vertical="top" wrapText="1"/>
    </xf>
    <xf numFmtId="0" fontId="24" fillId="0" borderId="37" xfId="0" applyFont="1" applyFill="1" applyBorder="1" applyAlignment="1">
      <alignment horizontal="left" vertical="top" wrapText="1"/>
    </xf>
    <xf numFmtId="9" fontId="10" fillId="0" borderId="28" xfId="0" applyNumberFormat="1" applyFont="1" applyFill="1" applyBorder="1" applyAlignment="1">
      <alignment horizontal="left" vertical="top" wrapText="1"/>
    </xf>
    <xf numFmtId="0" fontId="10" fillId="0" borderId="37" xfId="0" applyFont="1" applyFill="1" applyBorder="1" applyAlignment="1">
      <alignment horizontal="left" vertical="top" wrapText="1"/>
    </xf>
    <xf numFmtId="0" fontId="88" fillId="0" borderId="31" xfId="0" applyFont="1" applyFill="1" applyBorder="1" applyAlignment="1">
      <alignment horizontal="left" vertical="top" wrapText="1" indent="2"/>
    </xf>
    <xf numFmtId="0" fontId="88" fillId="0" borderId="0" xfId="0" applyFont="1" applyFill="1" applyBorder="1" applyAlignment="1">
      <alignment horizontal="left" vertical="top" wrapText="1" indent="2"/>
    </xf>
    <xf numFmtId="0" fontId="88" fillId="0" borderId="32" xfId="0" applyFont="1" applyFill="1" applyBorder="1" applyAlignment="1">
      <alignment horizontal="left" vertical="top" wrapText="1" indent="2"/>
    </xf>
    <xf numFmtId="0" fontId="88" fillId="0" borderId="39" xfId="0" applyFont="1" applyFill="1" applyBorder="1" applyAlignment="1">
      <alignment horizontal="left" vertical="top" wrapText="1" indent="13"/>
    </xf>
    <xf numFmtId="0" fontId="88" fillId="0" borderId="40" xfId="0" applyFont="1" applyFill="1" applyBorder="1" applyAlignment="1">
      <alignment horizontal="left" vertical="top" wrapText="1" indent="13"/>
    </xf>
    <xf numFmtId="0" fontId="88" fillId="0" borderId="41" xfId="0" applyFont="1" applyFill="1" applyBorder="1" applyAlignment="1">
      <alignment horizontal="left" vertical="top" wrapText="1" indent="13"/>
    </xf>
    <xf numFmtId="0" fontId="93" fillId="0" borderId="46" xfId="0" applyFont="1" applyFill="1" applyBorder="1" applyAlignment="1">
      <alignment horizontal="left" vertical="top" wrapText="1" indent="3"/>
    </xf>
    <xf numFmtId="0" fontId="93" fillId="0" borderId="32" xfId="0" applyFont="1" applyFill="1" applyBorder="1" applyAlignment="1">
      <alignment horizontal="left" vertical="top" wrapText="1" indent="3"/>
    </xf>
    <xf numFmtId="0" fontId="93" fillId="0" borderId="54" xfId="0" applyFont="1" applyFill="1" applyBorder="1" applyAlignment="1">
      <alignment horizontal="left" vertical="top" wrapText="1" indent="3"/>
    </xf>
    <xf numFmtId="0" fontId="93" fillId="0" borderId="55" xfId="0" applyFont="1" applyFill="1" applyBorder="1" applyAlignment="1">
      <alignment horizontal="left" vertical="top" wrapText="1" indent="3"/>
    </xf>
    <xf numFmtId="0" fontId="88" fillId="0" borderId="32" xfId="0" applyFont="1" applyFill="1" applyBorder="1" applyAlignment="1">
      <alignment horizontal="left" vertical="top" wrapText="1"/>
    </xf>
    <xf numFmtId="9" fontId="90" fillId="0" borderId="28" xfId="0" applyNumberFormat="1" applyFont="1" applyFill="1" applyBorder="1" applyAlignment="1">
      <alignment horizontal="left" vertical="top" shrinkToFit="1"/>
    </xf>
    <xf numFmtId="9" fontId="90" fillId="0" borderId="37" xfId="0" applyNumberFormat="1" applyFont="1" applyFill="1" applyBorder="1" applyAlignment="1">
      <alignment horizontal="left" vertical="top" shrinkToFit="1"/>
    </xf>
    <xf numFmtId="17" fontId="10" fillId="0" borderId="28" xfId="0" applyNumberFormat="1" applyFont="1" applyFill="1" applyBorder="1" applyAlignment="1">
      <alignment horizontal="left" vertical="top" wrapText="1"/>
    </xf>
    <xf numFmtId="0" fontId="10" fillId="0" borderId="56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88" fillId="0" borderId="21" xfId="0" applyFont="1" applyFill="1" applyBorder="1" applyAlignment="1">
      <alignment horizontal="left" vertical="top" wrapText="1"/>
    </xf>
    <xf numFmtId="0" fontId="88" fillId="0" borderId="22" xfId="0" applyFont="1" applyFill="1" applyBorder="1" applyAlignment="1">
      <alignment horizontal="left" vertical="top" wrapText="1"/>
    </xf>
    <xf numFmtId="0" fontId="88" fillId="0" borderId="25" xfId="0" applyFont="1" applyFill="1" applyBorder="1" applyAlignment="1">
      <alignment horizontal="left" vertical="top" wrapText="1"/>
    </xf>
    <xf numFmtId="9" fontId="24" fillId="0" borderId="16" xfId="0" applyNumberFormat="1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 wrapText="1"/>
    </xf>
    <xf numFmtId="0" fontId="24" fillId="0" borderId="21" xfId="0" applyFont="1" applyFill="1" applyBorder="1" applyAlignment="1">
      <alignment horizontal="center" vertical="top" wrapText="1"/>
    </xf>
    <xf numFmtId="0" fontId="24" fillId="0" borderId="22" xfId="0" applyFont="1" applyFill="1" applyBorder="1" applyAlignment="1">
      <alignment horizontal="center" vertical="top" wrapText="1"/>
    </xf>
    <xf numFmtId="0" fontId="24" fillId="0" borderId="25" xfId="0" applyFont="1" applyFill="1" applyBorder="1" applyAlignment="1">
      <alignment horizontal="center" vertical="top" wrapText="1"/>
    </xf>
    <xf numFmtId="0" fontId="97" fillId="0" borderId="16" xfId="0" applyFont="1" applyFill="1" applyBorder="1" applyAlignment="1">
      <alignment horizontal="left" vertical="top" wrapText="1"/>
    </xf>
    <xf numFmtId="0" fontId="97" fillId="0" borderId="17" xfId="0" applyFont="1" applyFill="1" applyBorder="1" applyAlignment="1">
      <alignment horizontal="left" vertical="top" wrapText="1"/>
    </xf>
    <xf numFmtId="0" fontId="97" fillId="0" borderId="20" xfId="0" applyFont="1" applyFill="1" applyBorder="1" applyAlignment="1">
      <alignment horizontal="left" vertical="top" wrapText="1"/>
    </xf>
    <xf numFmtId="0" fontId="97" fillId="0" borderId="21" xfId="0" applyFont="1" applyFill="1" applyBorder="1" applyAlignment="1">
      <alignment horizontal="left" vertical="top" wrapText="1"/>
    </xf>
    <xf numFmtId="0" fontId="97" fillId="0" borderId="22" xfId="0" applyFont="1" applyFill="1" applyBorder="1" applyAlignment="1">
      <alignment horizontal="left" vertical="top" wrapText="1"/>
    </xf>
    <xf numFmtId="0" fontId="97" fillId="0" borderId="25" xfId="0" applyFont="1" applyFill="1" applyBorder="1" applyAlignment="1">
      <alignment horizontal="left" vertical="top" wrapText="1"/>
    </xf>
    <xf numFmtId="0" fontId="10" fillId="0" borderId="46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left" vertical="top" wrapText="1"/>
    </xf>
    <xf numFmtId="0" fontId="88" fillId="0" borderId="41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17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0" fillId="0" borderId="46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0" fontId="10" fillId="0" borderId="52" xfId="0" applyFont="1" applyFill="1" applyBorder="1" applyAlignment="1">
      <alignment horizontal="left" vertical="top" wrapText="1"/>
    </xf>
    <xf numFmtId="0" fontId="10" fillId="0" borderId="30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left" vertical="top" wrapText="1" indent="3"/>
    </xf>
    <xf numFmtId="0" fontId="88" fillId="0" borderId="40" xfId="0" applyFont="1" applyFill="1" applyBorder="1" applyAlignment="1">
      <alignment horizontal="left" vertical="top" wrapText="1" indent="3"/>
    </xf>
    <xf numFmtId="0" fontId="88" fillId="0" borderId="41" xfId="0" applyFont="1" applyFill="1" applyBorder="1" applyAlignment="1">
      <alignment horizontal="left" vertical="top" wrapText="1" indent="3"/>
    </xf>
    <xf numFmtId="0" fontId="93" fillId="0" borderId="39" xfId="0" applyFont="1" applyFill="1" applyBorder="1" applyAlignment="1">
      <alignment horizontal="left" vertical="top" wrapText="1" indent="1"/>
    </xf>
    <xf numFmtId="0" fontId="93" fillId="0" borderId="53" xfId="0" applyFont="1" applyFill="1" applyBorder="1" applyAlignment="1">
      <alignment horizontal="left" vertical="top" wrapText="1" indent="1"/>
    </xf>
    <xf numFmtId="0" fontId="88" fillId="0" borderId="39" xfId="0" applyFont="1" applyFill="1" applyBorder="1" applyAlignment="1">
      <alignment horizontal="left" vertical="top" wrapText="1" indent="1"/>
    </xf>
    <xf numFmtId="0" fontId="88" fillId="0" borderId="41" xfId="0" applyFont="1" applyFill="1" applyBorder="1" applyAlignment="1">
      <alignment horizontal="left" vertical="top" wrapText="1" indent="1"/>
    </xf>
    <xf numFmtId="0" fontId="88" fillId="0" borderId="50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31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vertical="top" wrapText="1"/>
    </xf>
    <xf numFmtId="9" fontId="90" fillId="0" borderId="28" xfId="0" applyNumberFormat="1" applyFont="1" applyFill="1" applyBorder="1" applyAlignment="1">
      <alignment horizontal="left" vertical="top" indent="1" shrinkToFit="1"/>
    </xf>
    <xf numFmtId="9" fontId="90" fillId="0" borderId="33" xfId="0" applyNumberFormat="1" applyFont="1" applyFill="1" applyBorder="1" applyAlignment="1">
      <alignment horizontal="left" vertical="top" indent="1" shrinkToFit="1"/>
    </xf>
    <xf numFmtId="9" fontId="90" fillId="0" borderId="37" xfId="0" applyNumberFormat="1" applyFont="1" applyFill="1" applyBorder="1" applyAlignment="1">
      <alignment horizontal="left" vertical="top" indent="1" shrinkToFit="1"/>
    </xf>
    <xf numFmtId="0" fontId="41" fillId="0" borderId="39" xfId="0" applyFont="1" applyFill="1" applyBorder="1" applyAlignment="1">
      <alignment horizontal="left" vertical="top" wrapText="1"/>
    </xf>
    <xf numFmtId="0" fontId="41" fillId="0" borderId="41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0" fontId="10" fillId="0" borderId="22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1" fontId="90" fillId="0" borderId="28" xfId="0" applyNumberFormat="1" applyFont="1" applyFill="1" applyBorder="1" applyAlignment="1">
      <alignment horizontal="left" vertical="center" shrinkToFit="1"/>
    </xf>
    <xf numFmtId="1" fontId="90" fillId="0" borderId="37" xfId="0" applyNumberFormat="1" applyFont="1" applyFill="1" applyBorder="1" applyAlignment="1">
      <alignment horizontal="left" vertical="center" shrinkToFit="1"/>
    </xf>
    <xf numFmtId="1" fontId="90" fillId="0" borderId="26" xfId="0" applyNumberFormat="1" applyFont="1" applyFill="1" applyBorder="1" applyAlignment="1">
      <alignment horizontal="left" vertical="center" shrinkToFit="1"/>
    </xf>
    <xf numFmtId="1" fontId="90" fillId="0" borderId="29" xfId="0" applyNumberFormat="1" applyFont="1" applyFill="1" applyBorder="1" applyAlignment="1">
      <alignment horizontal="left" vertical="center" shrinkToFit="1"/>
    </xf>
    <xf numFmtId="1" fontId="90" fillId="0" borderId="28" xfId="0" applyNumberFormat="1" applyFont="1" applyFill="1" applyBorder="1" applyAlignment="1">
      <alignment horizontal="center" vertical="center" shrinkToFit="1"/>
    </xf>
    <xf numFmtId="1" fontId="90" fillId="0" borderId="37" xfId="0" applyNumberFormat="1" applyFont="1" applyFill="1" applyBorder="1" applyAlignment="1">
      <alignment horizontal="center" vertical="center" shrinkToFit="1"/>
    </xf>
    <xf numFmtId="1" fontId="90" fillId="0" borderId="39" xfId="0" applyNumberFormat="1" applyFont="1" applyFill="1" applyBorder="1" applyAlignment="1">
      <alignment horizontal="left" vertical="top" indent="2" shrinkToFit="1"/>
    </xf>
    <xf numFmtId="1" fontId="90" fillId="0" borderId="40" xfId="0" applyNumberFormat="1" applyFont="1" applyFill="1" applyBorder="1" applyAlignment="1">
      <alignment horizontal="left" vertical="top" indent="2" shrinkToFit="1"/>
    </xf>
    <xf numFmtId="1" fontId="90" fillId="0" borderId="41" xfId="0" applyNumberFormat="1" applyFont="1" applyFill="1" applyBorder="1" applyAlignment="1">
      <alignment horizontal="left" vertical="top" indent="2" shrinkToFit="1"/>
    </xf>
    <xf numFmtId="1" fontId="90" fillId="0" borderId="39" xfId="0" applyNumberFormat="1" applyFont="1" applyFill="1" applyBorder="1" applyAlignment="1">
      <alignment horizontal="center" vertical="top" shrinkToFit="1"/>
    </xf>
    <xf numFmtId="1" fontId="90" fillId="0" borderId="41" xfId="0" applyNumberFormat="1" applyFont="1" applyFill="1" applyBorder="1" applyAlignment="1">
      <alignment horizontal="center" vertical="top" shrinkToFit="1"/>
    </xf>
    <xf numFmtId="0" fontId="88" fillId="0" borderId="16" xfId="0" applyFont="1" applyFill="1" applyBorder="1" applyAlignment="1">
      <alignment horizontal="left" vertical="top" wrapText="1"/>
    </xf>
    <xf numFmtId="0" fontId="88" fillId="0" borderId="20" xfId="0" applyFont="1" applyFill="1" applyBorder="1" applyAlignment="1">
      <alignment horizontal="left" vertical="top" wrapText="1"/>
    </xf>
    <xf numFmtId="1" fontId="90" fillId="0" borderId="39" xfId="0" applyNumberFormat="1" applyFont="1" applyFill="1" applyBorder="1" applyAlignment="1">
      <alignment horizontal="left" vertical="top" indent="1" shrinkToFit="1"/>
    </xf>
    <xf numFmtId="1" fontId="90" fillId="0" borderId="41" xfId="0" applyNumberFormat="1" applyFont="1" applyFill="1" applyBorder="1" applyAlignment="1">
      <alignment horizontal="left" vertical="top" indent="1" shrinkToFit="1"/>
    </xf>
    <xf numFmtId="0" fontId="88" fillId="0" borderId="40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 indent="1"/>
    </xf>
    <xf numFmtId="0" fontId="10" fillId="0" borderId="17" xfId="0" applyFont="1" applyFill="1" applyBorder="1" applyAlignment="1">
      <alignment horizontal="left" vertical="top" wrapText="1" indent="1"/>
    </xf>
    <xf numFmtId="0" fontId="10" fillId="0" borderId="20" xfId="0" applyFont="1" applyFill="1" applyBorder="1" applyAlignment="1">
      <alignment horizontal="left" vertical="top" wrapText="1" indent="1"/>
    </xf>
    <xf numFmtId="0" fontId="10" fillId="0" borderId="21" xfId="0" applyFont="1" applyFill="1" applyBorder="1" applyAlignment="1">
      <alignment horizontal="left" vertical="top" wrapText="1" indent="1"/>
    </xf>
    <xf numFmtId="0" fontId="10" fillId="0" borderId="22" xfId="0" applyFont="1" applyFill="1" applyBorder="1" applyAlignment="1">
      <alignment horizontal="left" vertical="top" wrapText="1" indent="1"/>
    </xf>
    <xf numFmtId="0" fontId="10" fillId="0" borderId="25" xfId="0" applyFont="1" applyFill="1" applyBorder="1" applyAlignment="1">
      <alignment horizontal="left" vertical="top" wrapText="1" indent="1"/>
    </xf>
    <xf numFmtId="0" fontId="10" fillId="0" borderId="22" xfId="0" applyFont="1" applyFill="1" applyBorder="1" applyAlignment="1">
      <alignment horizontal="center" vertical="top" wrapText="1"/>
    </xf>
    <xf numFmtId="1" fontId="90" fillId="0" borderId="40" xfId="0" applyNumberFormat="1" applyFont="1" applyFill="1" applyBorder="1" applyAlignment="1">
      <alignment horizontal="center" vertical="top" shrinkToFit="1"/>
    </xf>
    <xf numFmtId="0" fontId="88" fillId="0" borderId="39" xfId="0" applyFont="1" applyFill="1" applyBorder="1" applyAlignment="1">
      <alignment horizontal="left" vertical="top" wrapText="1" indent="2"/>
    </xf>
    <xf numFmtId="0" fontId="88" fillId="0" borderId="41" xfId="0" applyFont="1" applyFill="1" applyBorder="1" applyAlignment="1">
      <alignment horizontal="left" vertical="top" wrapText="1" indent="2"/>
    </xf>
    <xf numFmtId="0" fontId="88" fillId="0" borderId="47" xfId="0" applyFont="1" applyFill="1" applyBorder="1" applyAlignment="1">
      <alignment horizontal="left" vertical="top" wrapText="1" indent="3"/>
    </xf>
    <xf numFmtId="0" fontId="88" fillId="0" borderId="48" xfId="0" applyFont="1" applyFill="1" applyBorder="1" applyAlignment="1">
      <alignment horizontal="left" vertical="top" wrapText="1" indent="3"/>
    </xf>
    <xf numFmtId="0" fontId="88" fillId="0" borderId="49" xfId="0" applyFont="1" applyFill="1" applyBorder="1" applyAlignment="1">
      <alignment horizontal="left" vertical="top" wrapText="1" indent="3"/>
    </xf>
    <xf numFmtId="0" fontId="88" fillId="0" borderId="50" xfId="0" applyFont="1" applyFill="1" applyBorder="1" applyAlignment="1">
      <alignment horizontal="left" vertical="top" wrapText="1" indent="2"/>
    </xf>
    <xf numFmtId="0" fontId="12" fillId="0" borderId="24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top" wrapText="1"/>
    </xf>
    <xf numFmtId="0" fontId="12" fillId="0" borderId="45" xfId="0" applyFont="1" applyFill="1" applyBorder="1" applyAlignment="1">
      <alignment horizontal="left" vertical="top" wrapText="1"/>
    </xf>
    <xf numFmtId="0" fontId="12" fillId="0" borderId="46" xfId="0" applyFont="1" applyFill="1" applyBorder="1" applyAlignment="1">
      <alignment horizontal="left" vertical="top" wrapText="1"/>
    </xf>
    <xf numFmtId="0" fontId="12" fillId="0" borderId="32" xfId="0" applyFont="1" applyFill="1" applyBorder="1" applyAlignment="1">
      <alignment horizontal="left" vertical="top" wrapText="1"/>
    </xf>
    <xf numFmtId="0" fontId="88" fillId="0" borderId="39" xfId="0" applyFont="1" applyFill="1" applyBorder="1" applyAlignment="1">
      <alignment horizontal="center" vertical="top" wrapText="1"/>
    </xf>
    <xf numFmtId="0" fontId="88" fillId="0" borderId="41" xfId="0" applyFont="1" applyFill="1" applyBorder="1" applyAlignment="1">
      <alignment horizontal="center" vertical="top" wrapText="1"/>
    </xf>
    <xf numFmtId="0" fontId="88" fillId="0" borderId="28" xfId="0" applyFont="1" applyFill="1" applyBorder="1" applyAlignment="1">
      <alignment horizontal="left" textRotation="90" wrapText="1"/>
    </xf>
    <xf numFmtId="0" fontId="88" fillId="0" borderId="33" xfId="0" applyFont="1" applyFill="1" applyBorder="1" applyAlignment="1">
      <alignment horizontal="left" textRotation="90" wrapText="1"/>
    </xf>
    <xf numFmtId="0" fontId="88" fillId="0" borderId="37" xfId="0" applyFont="1" applyFill="1" applyBorder="1" applyAlignment="1">
      <alignment horizontal="left" textRotation="90" wrapText="1"/>
    </xf>
    <xf numFmtId="0" fontId="88" fillId="0" borderId="16" xfId="0" applyFont="1" applyFill="1" applyBorder="1" applyAlignment="1">
      <alignment horizontal="left" textRotation="90" wrapText="1"/>
    </xf>
    <xf numFmtId="0" fontId="88" fillId="0" borderId="20" xfId="0" applyFont="1" applyFill="1" applyBorder="1" applyAlignment="1">
      <alignment horizontal="left" textRotation="90" wrapText="1"/>
    </xf>
    <xf numFmtId="0" fontId="88" fillId="0" borderId="31" xfId="0" applyFont="1" applyFill="1" applyBorder="1" applyAlignment="1">
      <alignment horizontal="left" textRotation="90" wrapText="1"/>
    </xf>
    <xf numFmtId="0" fontId="88" fillId="0" borderId="32" xfId="0" applyFont="1" applyFill="1" applyBorder="1" applyAlignment="1">
      <alignment horizontal="left" textRotation="90" wrapText="1"/>
    </xf>
    <xf numFmtId="0" fontId="88" fillId="0" borderId="21" xfId="0" applyFont="1" applyFill="1" applyBorder="1" applyAlignment="1">
      <alignment horizontal="left" textRotation="90" wrapText="1"/>
    </xf>
    <xf numFmtId="0" fontId="88" fillId="0" borderId="25" xfId="0" applyFont="1" applyFill="1" applyBorder="1" applyAlignment="1">
      <alignment horizontal="left" textRotation="90" wrapText="1"/>
    </xf>
    <xf numFmtId="0" fontId="88" fillId="0" borderId="23" xfId="0" applyFont="1" applyFill="1" applyBorder="1" applyAlignment="1">
      <alignment horizontal="left" vertical="top" wrapText="1"/>
    </xf>
    <xf numFmtId="0" fontId="88" fillId="0" borderId="22" xfId="0" applyFont="1" applyFill="1" applyBorder="1" applyAlignment="1">
      <alignment horizontal="left" vertical="top" wrapText="1" indent="1"/>
    </xf>
    <xf numFmtId="0" fontId="88" fillId="0" borderId="24" xfId="0" applyFont="1" applyFill="1" applyBorder="1" applyAlignment="1">
      <alignment horizontal="left" vertical="top" wrapText="1" indent="2"/>
    </xf>
    <xf numFmtId="0" fontId="88" fillId="0" borderId="22" xfId="0" applyFont="1" applyFill="1" applyBorder="1" applyAlignment="1">
      <alignment horizontal="left" vertical="top" wrapText="1" indent="2"/>
    </xf>
    <xf numFmtId="0" fontId="88" fillId="0" borderId="23" xfId="0" applyFont="1" applyFill="1" applyBorder="1" applyAlignment="1">
      <alignment horizontal="left" vertical="top" wrapText="1" indent="2"/>
    </xf>
    <xf numFmtId="0" fontId="88" fillId="0" borderId="17" xfId="0" applyFont="1" applyFill="1" applyBorder="1" applyAlignment="1">
      <alignment horizontal="left" vertical="top" wrapText="1" indent="2"/>
    </xf>
    <xf numFmtId="0" fontId="88" fillId="0" borderId="17" xfId="0" applyFont="1" applyFill="1" applyBorder="1" applyAlignment="1">
      <alignment horizontal="left" vertical="top" wrapText="1" indent="1"/>
    </xf>
    <xf numFmtId="0" fontId="88" fillId="0" borderId="27" xfId="0" applyFont="1" applyFill="1" applyBorder="1" applyAlignment="1">
      <alignment horizontal="left" textRotation="90" wrapText="1"/>
    </xf>
    <xf numFmtId="0" fontId="88" fillId="0" borderId="30" xfId="0" applyFont="1" applyFill="1" applyBorder="1" applyAlignment="1">
      <alignment horizontal="left" textRotation="90" wrapText="1"/>
    </xf>
    <xf numFmtId="0" fontId="88" fillId="0" borderId="36" xfId="0" applyFont="1" applyFill="1" applyBorder="1" applyAlignment="1">
      <alignment horizontal="left" textRotation="90" wrapText="1"/>
    </xf>
    <xf numFmtId="0" fontId="88" fillId="0" borderId="17" xfId="0" applyFont="1" applyFill="1" applyBorder="1" applyAlignment="1">
      <alignment horizontal="left" textRotation="90" wrapText="1"/>
    </xf>
    <xf numFmtId="0" fontId="88" fillId="0" borderId="0" xfId="0" applyFont="1" applyFill="1" applyBorder="1" applyAlignment="1">
      <alignment horizontal="left" textRotation="90" wrapText="1"/>
    </xf>
    <xf numFmtId="0" fontId="88" fillId="0" borderId="22" xfId="0" applyFont="1" applyFill="1" applyBorder="1" applyAlignment="1">
      <alignment horizontal="left" textRotation="90" wrapText="1"/>
    </xf>
    <xf numFmtId="0" fontId="10" fillId="0" borderId="28" xfId="0" applyFont="1" applyFill="1" applyBorder="1" applyAlignment="1">
      <alignment horizontal="left" textRotation="90" wrapText="1"/>
    </xf>
    <xf numFmtId="0" fontId="10" fillId="0" borderId="33" xfId="0" applyFont="1" applyFill="1" applyBorder="1" applyAlignment="1">
      <alignment horizontal="left" textRotation="90" wrapText="1"/>
    </xf>
    <xf numFmtId="0" fontId="10" fillId="0" borderId="37" xfId="0" applyFont="1" applyFill="1" applyBorder="1" applyAlignment="1">
      <alignment horizontal="left" textRotation="90" wrapText="1"/>
    </xf>
    <xf numFmtId="0" fontId="66" fillId="3" borderId="0" xfId="0" applyFont="1" applyFill="1" applyAlignment="1">
      <alignment horizontal="center" vertical="top"/>
    </xf>
    <xf numFmtId="0" fontId="64" fillId="3" borderId="0" xfId="0" applyFont="1" applyFill="1" applyBorder="1" applyAlignment="1">
      <alignment horizontal="left" vertical="top" wrapText="1"/>
    </xf>
    <xf numFmtId="0" fontId="33" fillId="4" borderId="0" xfId="0" applyFont="1" applyFill="1" applyAlignment="1" applyProtection="1">
      <alignment horizontal="left"/>
      <protection locked="0"/>
    </xf>
    <xf numFmtId="0" fontId="67" fillId="3" borderId="0" xfId="0" applyFont="1" applyFill="1" applyAlignment="1">
      <alignment horizontal="left"/>
    </xf>
    <xf numFmtId="0" fontId="64" fillId="3" borderId="0" xfId="0" applyFont="1" applyFill="1" applyBorder="1" applyAlignment="1">
      <alignment horizontal="center" vertical="top"/>
    </xf>
    <xf numFmtId="0" fontId="64" fillId="3" borderId="0" xfId="0" applyFont="1" applyFill="1" applyBorder="1" applyAlignment="1">
      <alignment horizontal="center" vertical="top" wrapText="1"/>
    </xf>
    <xf numFmtId="0" fontId="65" fillId="3" borderId="0" xfId="0" applyFont="1" applyFill="1" applyBorder="1" applyAlignment="1">
      <alignment horizontal="center"/>
    </xf>
    <xf numFmtId="0" fontId="76" fillId="3" borderId="0" xfId="0" applyFont="1" applyFill="1" applyBorder="1" applyAlignment="1">
      <alignment horizontal="left" vertical="top" wrapText="1"/>
    </xf>
    <xf numFmtId="0" fontId="64" fillId="3" borderId="0" xfId="0" applyFont="1" applyFill="1" applyAlignment="1">
      <alignment horizontal="left" vertical="center"/>
    </xf>
    <xf numFmtId="0" fontId="44" fillId="4" borderId="0" xfId="0" applyFont="1" applyFill="1" applyAlignment="1" applyProtection="1">
      <alignment horizontal="left"/>
      <protection locked="0"/>
    </xf>
    <xf numFmtId="14" fontId="33" fillId="4" borderId="0" xfId="0" applyNumberFormat="1" applyFont="1" applyFill="1" applyAlignment="1" applyProtection="1">
      <alignment horizontal="left" vertical="center"/>
      <protection locked="0"/>
    </xf>
    <xf numFmtId="0" fontId="173" fillId="3" borderId="0" xfId="0" applyFont="1" applyFill="1" applyAlignment="1">
      <alignment horizontal="center" vertical="center"/>
    </xf>
    <xf numFmtId="0" fontId="64" fillId="3" borderId="0" xfId="0" applyFont="1" applyFill="1" applyAlignment="1">
      <alignment horizontal="center" vertical="center"/>
    </xf>
    <xf numFmtId="0" fontId="137" fillId="4" borderId="0" xfId="0" applyFont="1" applyFill="1" applyAlignment="1" applyProtection="1">
      <alignment horizontal="left" vertical="center"/>
      <protection locked="0"/>
    </xf>
    <xf numFmtId="0" fontId="66" fillId="3" borderId="0" xfId="0" applyFont="1" applyFill="1" applyAlignment="1">
      <alignment horizontal="center" vertical="center"/>
    </xf>
    <xf numFmtId="0" fontId="175" fillId="3" borderId="0" xfId="0" applyFont="1" applyFill="1" applyAlignment="1">
      <alignment horizontal="center" vertical="center"/>
    </xf>
    <xf numFmtId="0" fontId="174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left"/>
    </xf>
    <xf numFmtId="0" fontId="75" fillId="4" borderId="0" xfId="0" applyFont="1" applyFill="1" applyAlignment="1" applyProtection="1">
      <alignment horizontal="left"/>
      <protection locked="0"/>
    </xf>
    <xf numFmtId="0" fontId="75" fillId="4" borderId="0" xfId="0" applyFont="1" applyFill="1" applyAlignment="1" applyProtection="1">
      <alignment horizontal="left" vertical="center"/>
      <protection locked="0"/>
    </xf>
    <xf numFmtId="0" fontId="97" fillId="4" borderId="0" xfId="0" applyFont="1" applyFill="1" applyAlignment="1" applyProtection="1">
      <alignment horizontal="left"/>
      <protection locked="0"/>
    </xf>
    <xf numFmtId="0" fontId="137" fillId="4" borderId="0" xfId="0" applyFont="1" applyFill="1" applyAlignment="1" applyProtection="1">
      <alignment horizontal="left"/>
      <protection locked="0"/>
    </xf>
    <xf numFmtId="0" fontId="97" fillId="4" borderId="0" xfId="0" applyFont="1" applyFill="1" applyAlignment="1" applyProtection="1">
      <alignment horizontal="center"/>
      <protection locked="0"/>
    </xf>
    <xf numFmtId="0" fontId="11" fillId="4" borderId="0" xfId="0" applyFont="1" applyFill="1" applyAlignment="1">
      <alignment horizontal="left"/>
    </xf>
    <xf numFmtId="0" fontId="51" fillId="3" borderId="0" xfId="0" applyFont="1" applyFill="1" applyAlignment="1">
      <alignment horizontal="right" vertical="center"/>
    </xf>
    <xf numFmtId="0" fontId="43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 wrapText="1"/>
    </xf>
    <xf numFmtId="14" fontId="20" fillId="3" borderId="0" xfId="0" applyNumberFormat="1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1" fontId="126" fillId="3" borderId="0" xfId="0" applyNumberFormat="1" applyFont="1" applyFill="1" applyAlignment="1">
      <alignment horizontal="left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26" fillId="3" borderId="0" xfId="0" applyFont="1" applyFill="1" applyAlignment="1">
      <alignment horizontal="left" vertical="center"/>
    </xf>
    <xf numFmtId="0" fontId="97" fillId="4" borderId="0" xfId="0" applyFont="1" applyFill="1" applyAlignment="1" applyProtection="1">
      <alignment horizontal="left" vertical="center"/>
      <protection locked="0"/>
    </xf>
    <xf numFmtId="1" fontId="233" fillId="4" borderId="0" xfId="0" applyNumberFormat="1" applyFont="1" applyFill="1" applyAlignment="1" applyProtection="1">
      <alignment horizontal="left" vertical="center"/>
      <protection locked="0"/>
    </xf>
    <xf numFmtId="14" fontId="233" fillId="4" borderId="0" xfId="0" applyNumberFormat="1" applyFont="1" applyFill="1" applyAlignment="1" applyProtection="1">
      <alignment horizontal="left" vertical="center"/>
      <protection locked="0"/>
    </xf>
    <xf numFmtId="0" fontId="177" fillId="3" borderId="6" xfId="0" applyFont="1" applyFill="1" applyBorder="1" applyAlignment="1">
      <alignment horizontal="center" vertical="center" wrapText="1"/>
    </xf>
    <xf numFmtId="0" fontId="177" fillId="3" borderId="7" xfId="0" applyFont="1" applyFill="1" applyBorder="1" applyAlignment="1">
      <alignment horizontal="center" vertical="center" wrapText="1"/>
    </xf>
    <xf numFmtId="0" fontId="177" fillId="3" borderId="10" xfId="0" applyFont="1" applyFill="1" applyBorder="1" applyAlignment="1">
      <alignment horizontal="center" vertical="center" wrapText="1"/>
    </xf>
    <xf numFmtId="0" fontId="177" fillId="3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92" fillId="3" borderId="1" xfId="0" applyFont="1" applyFill="1" applyBorder="1" applyAlignment="1">
      <alignment horizontal="center" vertical="center" wrapText="1"/>
    </xf>
    <xf numFmtId="0" fontId="192" fillId="3" borderId="2" xfId="0" applyFont="1" applyFill="1" applyBorder="1" applyAlignment="1">
      <alignment horizontal="center" vertical="center" wrapText="1"/>
    </xf>
    <xf numFmtId="0" fontId="192" fillId="3" borderId="12" xfId="0" applyFont="1" applyFill="1" applyBorder="1" applyAlignment="1">
      <alignment horizontal="center" vertical="center" wrapText="1"/>
    </xf>
    <xf numFmtId="0" fontId="192" fillId="3" borderId="3" xfId="0" applyFont="1" applyFill="1" applyBorder="1" applyAlignment="1">
      <alignment horizontal="center" vertical="center" wrapText="1"/>
    </xf>
    <xf numFmtId="0" fontId="234" fillId="4" borderId="1" xfId="0" applyFont="1" applyFill="1" applyBorder="1" applyAlignment="1">
      <alignment horizontal="center" vertical="center" wrapText="1"/>
    </xf>
    <xf numFmtId="0" fontId="180" fillId="3" borderId="1" xfId="0" applyFont="1" applyFill="1" applyBorder="1" applyAlignment="1">
      <alignment horizontal="center" vertical="center" wrapText="1"/>
    </xf>
    <xf numFmtId="1" fontId="66" fillId="3" borderId="6" xfId="0" applyNumberFormat="1" applyFont="1" applyFill="1" applyBorder="1" applyAlignment="1">
      <alignment horizontal="center" vertical="center" wrapText="1"/>
    </xf>
    <xf numFmtId="0" fontId="66" fillId="3" borderId="13" xfId="0" applyFont="1" applyFill="1" applyBorder="1" applyAlignment="1">
      <alignment horizontal="center" vertical="center" wrapText="1"/>
    </xf>
    <xf numFmtId="0" fontId="66" fillId="3" borderId="7" xfId="0" applyFont="1" applyFill="1" applyBorder="1" applyAlignment="1">
      <alignment horizontal="center" vertical="center" wrapText="1"/>
    </xf>
    <xf numFmtId="0" fontId="66" fillId="3" borderId="8" xfId="0" applyFont="1" applyFill="1" applyBorder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66" fillId="3" borderId="9" xfId="0" applyFont="1" applyFill="1" applyBorder="1" applyAlignment="1">
      <alignment horizontal="center" vertical="center" wrapText="1"/>
    </xf>
    <xf numFmtId="0" fontId="66" fillId="3" borderId="10" xfId="0" applyFont="1" applyFill="1" applyBorder="1" applyAlignment="1">
      <alignment horizontal="center" vertical="center" wrapText="1"/>
    </xf>
    <xf numFmtId="0" fontId="66" fillId="3" borderId="14" xfId="0" applyFont="1" applyFill="1" applyBorder="1" applyAlignment="1">
      <alignment horizontal="center" vertical="center" wrapText="1"/>
    </xf>
    <xf numFmtId="0" fontId="66" fillId="3" borderId="11" xfId="0" applyFont="1" applyFill="1" applyBorder="1" applyAlignment="1">
      <alignment horizontal="center" vertical="center" wrapText="1"/>
    </xf>
    <xf numFmtId="0" fontId="138" fillId="3" borderId="2" xfId="0" applyFont="1" applyFill="1" applyBorder="1" applyAlignment="1">
      <alignment horizontal="left" vertical="center" wrapText="1"/>
    </xf>
    <xf numFmtId="0" fontId="138" fillId="3" borderId="3" xfId="0" applyFont="1" applyFill="1" applyBorder="1" applyAlignment="1">
      <alignment horizontal="left" vertical="center" wrapText="1"/>
    </xf>
    <xf numFmtId="0" fontId="191" fillId="3" borderId="2" xfId="0" applyFont="1" applyFill="1" applyBorder="1" applyAlignment="1">
      <alignment horizontal="center" vertical="center" wrapText="1"/>
    </xf>
    <xf numFmtId="0" fontId="191" fillId="3" borderId="12" xfId="0" applyFont="1" applyFill="1" applyBorder="1" applyAlignment="1">
      <alignment horizontal="center" vertical="center" wrapText="1"/>
    </xf>
    <xf numFmtId="0" fontId="191" fillId="3" borderId="3" xfId="0" applyFont="1" applyFill="1" applyBorder="1" applyAlignment="1">
      <alignment horizontal="center" vertical="center" wrapText="1"/>
    </xf>
    <xf numFmtId="0" fontId="138" fillId="3" borderId="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 applyProtection="1">
      <alignment horizontal="center" vertical="center" wrapText="1"/>
      <protection locked="0"/>
    </xf>
    <xf numFmtId="0" fontId="34" fillId="4" borderId="12" xfId="0" applyFont="1" applyFill="1" applyBorder="1" applyAlignment="1" applyProtection="1">
      <alignment horizontal="center" vertical="center" wrapText="1"/>
      <protection locked="0"/>
    </xf>
    <xf numFmtId="0" fontId="34" fillId="4" borderId="3" xfId="0" applyFont="1" applyFill="1" applyBorder="1" applyAlignment="1" applyProtection="1">
      <alignment horizontal="center" vertical="center" wrapText="1"/>
      <protection locked="0"/>
    </xf>
    <xf numFmtId="14" fontId="76" fillId="3" borderId="2" xfId="0" applyNumberFormat="1" applyFont="1" applyFill="1" applyBorder="1" applyAlignment="1">
      <alignment horizontal="center"/>
    </xf>
    <xf numFmtId="0" fontId="76" fillId="3" borderId="3" xfId="0" applyFont="1" applyFill="1" applyBorder="1" applyAlignment="1">
      <alignment horizontal="center"/>
    </xf>
    <xf numFmtId="0" fontId="149" fillId="3" borderId="0" xfId="0" applyFont="1" applyFill="1" applyAlignment="1">
      <alignment horizontal="center" vertical="center"/>
    </xf>
    <xf numFmtId="0" fontId="65" fillId="3" borderId="0" xfId="0" applyFont="1" applyFill="1" applyAlignment="1">
      <alignment horizontal="right" vertical="center"/>
    </xf>
    <xf numFmtId="0" fontId="66" fillId="3" borderId="0" xfId="0" applyFont="1" applyFill="1" applyAlignment="1">
      <alignment horizontal="center" vertical="top" wrapText="1"/>
    </xf>
    <xf numFmtId="0" fontId="66" fillId="3" borderId="14" xfId="0" applyFont="1" applyFill="1" applyBorder="1" applyAlignment="1">
      <alignment horizontal="center" vertical="top" wrapText="1"/>
    </xf>
    <xf numFmtId="0" fontId="174" fillId="3" borderId="1" xfId="0" applyFont="1" applyFill="1" applyBorder="1" applyAlignment="1">
      <alignment horizontal="center"/>
    </xf>
    <xf numFmtId="14" fontId="174" fillId="3" borderId="2" xfId="0" applyNumberFormat="1" applyFont="1" applyFill="1" applyBorder="1" applyAlignment="1">
      <alignment horizontal="left"/>
    </xf>
    <xf numFmtId="0" fontId="174" fillId="3" borderId="3" xfId="0" applyFont="1" applyFill="1" applyBorder="1" applyAlignment="1">
      <alignment horizontal="left"/>
    </xf>
    <xf numFmtId="1" fontId="64" fillId="3" borderId="1" xfId="0" applyNumberFormat="1" applyFont="1" applyFill="1" applyBorder="1" applyAlignment="1">
      <alignment horizontal="center"/>
    </xf>
    <xf numFmtId="0" fontId="183" fillId="3" borderId="2" xfId="0" applyFont="1" applyFill="1" applyBorder="1" applyAlignment="1">
      <alignment horizontal="left"/>
    </xf>
    <xf numFmtId="0" fontId="183" fillId="3" borderId="3" xfId="0" applyFont="1" applyFill="1" applyBorder="1" applyAlignment="1">
      <alignment horizontal="left"/>
    </xf>
    <xf numFmtId="0" fontId="182" fillId="3" borderId="2" xfId="0" applyFont="1" applyFill="1" applyBorder="1" applyAlignment="1">
      <alignment horizontal="left"/>
    </xf>
    <xf numFmtId="0" fontId="182" fillId="3" borderId="12" xfId="0" applyFont="1" applyFill="1" applyBorder="1" applyAlignment="1">
      <alignment horizontal="left"/>
    </xf>
    <xf numFmtId="0" fontId="182" fillId="3" borderId="3" xfId="0" applyFont="1" applyFill="1" applyBorder="1" applyAlignment="1">
      <alignment horizontal="left"/>
    </xf>
    <xf numFmtId="0" fontId="174" fillId="3" borderId="13" xfId="0" applyFont="1" applyFill="1" applyBorder="1" applyAlignment="1">
      <alignment horizontal="center"/>
    </xf>
    <xf numFmtId="0" fontId="174" fillId="3" borderId="4" xfId="0" applyFont="1" applyFill="1" applyBorder="1" applyAlignment="1">
      <alignment horizontal="center" vertical="center"/>
    </xf>
    <xf numFmtId="0" fontId="174" fillId="3" borderId="5" xfId="0" applyFont="1" applyFill="1" applyBorder="1" applyAlignment="1">
      <alignment horizontal="center" vertical="center"/>
    </xf>
    <xf numFmtId="0" fontId="64" fillId="3" borderId="13" xfId="0" applyFont="1" applyFill="1" applyBorder="1" applyAlignment="1">
      <alignment horizontal="right" vertical="center"/>
    </xf>
    <xf numFmtId="0" fontId="64" fillId="3" borderId="13" xfId="0" applyFont="1" applyFill="1" applyBorder="1" applyAlignment="1">
      <alignment horizontal="left" vertical="center"/>
    </xf>
    <xf numFmtId="0" fontId="184" fillId="3" borderId="0" xfId="0" applyFont="1" applyFill="1" applyAlignment="1">
      <alignment horizontal="center"/>
    </xf>
    <xf numFmtId="0" fontId="64" fillId="3" borderId="0" xfId="0" applyFont="1" applyFill="1" applyAlignment="1">
      <alignment horizontal="center"/>
    </xf>
    <xf numFmtId="0" fontId="65" fillId="3" borderId="0" xfId="0" applyFont="1" applyFill="1" applyAlignment="1">
      <alignment horizontal="left"/>
    </xf>
    <xf numFmtId="0" fontId="44" fillId="4" borderId="2" xfId="0" applyFont="1" applyFill="1" applyBorder="1" applyAlignment="1" applyProtection="1">
      <alignment horizontal="left" vertical="top" wrapText="1"/>
      <protection locked="0"/>
    </xf>
    <xf numFmtId="0" fontId="44" fillId="4" borderId="3" xfId="0" applyFont="1" applyFill="1" applyBorder="1" applyAlignment="1" applyProtection="1">
      <alignment horizontal="left" vertical="top" wrapText="1"/>
      <protection locked="0"/>
    </xf>
    <xf numFmtId="14" fontId="76" fillId="3" borderId="1" xfId="0" applyNumberFormat="1" applyFont="1" applyFill="1" applyBorder="1" applyAlignment="1">
      <alignment horizontal="center"/>
    </xf>
    <xf numFmtId="0" fontId="76" fillId="3" borderId="1" xfId="0" applyFont="1" applyFill="1" applyBorder="1" applyAlignment="1">
      <alignment horizontal="center"/>
    </xf>
    <xf numFmtId="0" fontId="34" fillId="4" borderId="0" xfId="0" applyFont="1" applyFill="1" applyAlignment="1" applyProtection="1">
      <alignment horizontal="center" vertical="center"/>
      <protection locked="0"/>
    </xf>
    <xf numFmtId="0" fontId="34" fillId="4" borderId="0" xfId="0" applyFont="1" applyFill="1" applyAlignment="1" applyProtection="1">
      <alignment horizontal="left"/>
      <protection locked="0"/>
    </xf>
    <xf numFmtId="0" fontId="66" fillId="3" borderId="0" xfId="0" applyFont="1" applyFill="1" applyAlignment="1">
      <alignment horizontal="left" vertical="center" wrapText="1"/>
    </xf>
    <xf numFmtId="0" fontId="64" fillId="3" borderId="1" xfId="0" applyFont="1" applyFill="1" applyBorder="1" applyAlignment="1">
      <alignment horizontal="center"/>
    </xf>
    <xf numFmtId="14" fontId="64" fillId="3" borderId="1" xfId="0" applyNumberFormat="1" applyFont="1" applyFill="1" applyBorder="1" applyAlignment="1">
      <alignment horizontal="center"/>
    </xf>
    <xf numFmtId="0" fontId="64" fillId="3" borderId="4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64" fillId="3" borderId="4" xfId="0" applyFont="1" applyFill="1" applyBorder="1" applyAlignment="1">
      <alignment horizontal="left" vertical="center" wrapText="1"/>
    </xf>
    <xf numFmtId="0" fontId="64" fillId="3" borderId="5" xfId="0" applyFont="1" applyFill="1" applyBorder="1" applyAlignment="1">
      <alignment horizontal="left" vertical="center" wrapText="1"/>
    </xf>
    <xf numFmtId="1" fontId="76" fillId="3" borderId="1" xfId="0" applyNumberFormat="1" applyFont="1" applyFill="1" applyBorder="1" applyAlignment="1">
      <alignment horizontal="center"/>
    </xf>
    <xf numFmtId="1" fontId="33" fillId="4" borderId="1" xfId="0" applyNumberFormat="1" applyFont="1" applyFill="1" applyBorder="1" applyAlignment="1" applyProtection="1">
      <alignment horizontal="center"/>
      <protection locked="0"/>
    </xf>
    <xf numFmtId="0" fontId="64" fillId="3" borderId="15" xfId="0" applyFont="1" applyFill="1" applyBorder="1" applyAlignment="1">
      <alignment horizontal="center" vertical="center"/>
    </xf>
    <xf numFmtId="0" fontId="64" fillId="3" borderId="15" xfId="0" applyFont="1" applyFill="1" applyBorder="1" applyAlignment="1">
      <alignment horizontal="left" vertical="center" wrapText="1"/>
    </xf>
    <xf numFmtId="0" fontId="66" fillId="3" borderId="2" xfId="0" applyFont="1" applyFill="1" applyBorder="1" applyAlignment="1">
      <alignment horizontal="center" vertical="center" wrapText="1"/>
    </xf>
    <xf numFmtId="0" fontId="66" fillId="3" borderId="3" xfId="0" applyFont="1" applyFill="1" applyBorder="1" applyAlignment="1">
      <alignment horizontal="center" vertical="center" wrapText="1"/>
    </xf>
    <xf numFmtId="0" fontId="64" fillId="3" borderId="4" xfId="0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190" fillId="3" borderId="0" xfId="0" applyFont="1" applyFill="1" applyAlignment="1">
      <alignment horizontal="center" vertical="center"/>
    </xf>
    <xf numFmtId="0" fontId="235" fillId="4" borderId="0" xfId="0" applyFont="1" applyFill="1" applyAlignment="1" applyProtection="1">
      <alignment horizontal="center"/>
      <protection locked="0"/>
    </xf>
    <xf numFmtId="0" fontId="190" fillId="3" borderId="0" xfId="0" applyFont="1" applyFill="1" applyAlignment="1">
      <alignment horizontal="center"/>
    </xf>
    <xf numFmtId="0" fontId="35" fillId="4" borderId="0" xfId="0" applyFont="1" applyFill="1" applyAlignment="1">
      <alignment horizontal="left" vertical="top" wrapText="1"/>
    </xf>
    <xf numFmtId="0" fontId="112" fillId="4" borderId="0" xfId="0" applyFont="1" applyFill="1" applyAlignment="1" applyProtection="1">
      <alignment horizontal="center" vertical="center"/>
      <protection locked="0"/>
    </xf>
    <xf numFmtId="1" fontId="55" fillId="4" borderId="0" xfId="0" applyNumberFormat="1" applyFont="1" applyFill="1" applyAlignment="1">
      <alignment horizontal="left"/>
    </xf>
    <xf numFmtId="0" fontId="33" fillId="4" borderId="0" xfId="0" applyFont="1" applyFill="1" applyAlignment="1" applyProtection="1">
      <alignment horizontal="center"/>
      <protection locked="0"/>
    </xf>
    <xf numFmtId="0" fontId="45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/>
    </xf>
    <xf numFmtId="1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236" fillId="4" borderId="0" xfId="0" applyFont="1" applyFill="1" applyAlignment="1" applyProtection="1">
      <alignment horizontal="left" vertical="center"/>
      <protection locked="0"/>
    </xf>
    <xf numFmtId="0" fontId="44" fillId="4" borderId="13" xfId="0" applyFont="1" applyFill="1" applyBorder="1" applyAlignment="1">
      <alignment horizontal="center"/>
    </xf>
    <xf numFmtId="14" fontId="44" fillId="4" borderId="0" xfId="0" applyNumberFormat="1" applyFont="1" applyFill="1" applyAlignment="1" applyProtection="1">
      <alignment horizontal="left"/>
      <protection locked="0"/>
    </xf>
    <xf numFmtId="14" fontId="75" fillId="4" borderId="0" xfId="0" applyNumberFormat="1" applyFont="1" applyFill="1" applyAlignment="1" applyProtection="1">
      <alignment horizontal="left"/>
      <protection locked="0"/>
    </xf>
    <xf numFmtId="0" fontId="51" fillId="4" borderId="14" xfId="0" applyFont="1" applyFill="1" applyBorder="1" applyAlignment="1">
      <alignment horizontal="left"/>
    </xf>
    <xf numFmtId="0" fontId="45" fillId="4" borderId="14" xfId="0" applyFont="1" applyFill="1" applyBorder="1" applyAlignment="1">
      <alignment horizontal="left"/>
    </xf>
    <xf numFmtId="0" fontId="35" fillId="4" borderId="0" xfId="0" applyFont="1" applyFill="1" applyAlignment="1">
      <alignment horizontal="left"/>
    </xf>
    <xf numFmtId="0" fontId="45" fillId="4" borderId="0" xfId="0" applyFont="1" applyFill="1" applyAlignment="1">
      <alignment horizontal="left"/>
    </xf>
    <xf numFmtId="0" fontId="282" fillId="4" borderId="0" xfId="0" applyFont="1" applyFill="1" applyAlignment="1" applyProtection="1">
      <alignment horizontal="center" vertical="center"/>
    </xf>
    <xf numFmtId="0" fontId="44" fillId="3" borderId="1" xfId="0" applyFont="1" applyFill="1" applyBorder="1" applyAlignment="1" applyProtection="1">
      <alignment horizontal="left"/>
      <protection locked="0"/>
    </xf>
    <xf numFmtId="0" fontId="44" fillId="4" borderId="0" xfId="0" applyFont="1" applyFill="1" applyAlignment="1" applyProtection="1">
      <alignment horizontal="left"/>
    </xf>
    <xf numFmtId="1" fontId="33" fillId="4" borderId="0" xfId="0" applyNumberFormat="1" applyFont="1" applyFill="1" applyAlignment="1" applyProtection="1">
      <alignment horizontal="center"/>
    </xf>
    <xf numFmtId="1" fontId="39" fillId="4" borderId="0" xfId="0" applyNumberFormat="1" applyFont="1" applyFill="1" applyAlignment="1">
      <alignment horizontal="left"/>
    </xf>
    <xf numFmtId="0" fontId="97" fillId="4" borderId="0" xfId="0" applyFont="1" applyFill="1" applyAlignment="1" applyProtection="1">
      <alignment horizontal="left" vertical="center"/>
    </xf>
    <xf numFmtId="1" fontId="39" fillId="3" borderId="1" xfId="0" applyNumberFormat="1" applyFont="1" applyFill="1" applyBorder="1" applyAlignment="1" applyProtection="1">
      <alignment horizontal="left"/>
      <protection locked="0"/>
    </xf>
    <xf numFmtId="1" fontId="29" fillId="0" borderId="0" xfId="0" applyNumberFormat="1" applyFont="1" applyAlignment="1" applyProtection="1">
      <alignment horizontal="left"/>
    </xf>
    <xf numFmtId="1" fontId="39" fillId="4" borderId="1" xfId="0" applyNumberFormat="1" applyFont="1" applyFill="1" applyBorder="1" applyAlignment="1" applyProtection="1">
      <alignment horizontal="left"/>
      <protection locked="0"/>
    </xf>
    <xf numFmtId="14" fontId="192" fillId="3" borderId="0" xfId="0" applyNumberFormat="1" applyFont="1" applyFill="1" applyAlignment="1" applyProtection="1">
      <alignment horizontal="center"/>
      <protection locked="0"/>
    </xf>
    <xf numFmtId="0" fontId="235" fillId="4" borderId="0" xfId="0" applyFont="1" applyFill="1" applyAlignment="1" applyProtection="1">
      <alignment horizontal="left" vertical="center"/>
      <protection hidden="1"/>
    </xf>
    <xf numFmtId="0" fontId="257" fillId="4" borderId="0" xfId="0" applyFont="1" applyFill="1" applyAlignment="1" applyProtection="1">
      <alignment horizontal="center" vertical="center"/>
      <protection hidden="1"/>
    </xf>
    <xf numFmtId="14" fontId="18" fillId="4" borderId="0" xfId="0" applyNumberFormat="1" applyFont="1" applyFill="1" applyAlignment="1" applyProtection="1">
      <alignment horizontal="left" vertical="top" wrapText="1"/>
      <protection hidden="1"/>
    </xf>
    <xf numFmtId="0" fontId="33" fillId="4" borderId="4" xfId="0" applyFont="1" applyFill="1" applyBorder="1" applyAlignment="1" applyProtection="1">
      <alignment horizontal="center" vertical="center"/>
    </xf>
    <xf numFmtId="0" fontId="33" fillId="4" borderId="5" xfId="0" applyFont="1" applyFill="1" applyBorder="1" applyAlignment="1" applyProtection="1">
      <alignment horizontal="center" vertical="center"/>
    </xf>
    <xf numFmtId="14" fontId="51" fillId="4" borderId="0" xfId="0" applyNumberFormat="1" applyFont="1" applyFill="1" applyAlignment="1" applyProtection="1">
      <alignment horizontal="center"/>
    </xf>
    <xf numFmtId="14" fontId="33" fillId="4" borderId="0" xfId="0" applyNumberFormat="1" applyFont="1" applyFill="1" applyAlignment="1" applyProtection="1">
      <alignment horizontal="left"/>
      <protection locked="0"/>
    </xf>
    <xf numFmtId="0" fontId="51" fillId="4" borderId="0" xfId="0" applyFont="1" applyFill="1" applyAlignment="1" applyProtection="1">
      <alignment horizontal="center"/>
    </xf>
    <xf numFmtId="0" fontId="111" fillId="4" borderId="4" xfId="0" applyFont="1" applyFill="1" applyBorder="1" applyAlignment="1" applyProtection="1">
      <alignment horizontal="center" vertical="center"/>
    </xf>
    <xf numFmtId="0" fontId="111" fillId="4" borderId="5" xfId="0" applyFont="1" applyFill="1" applyBorder="1" applyAlignment="1" applyProtection="1">
      <alignment horizontal="center" vertical="center"/>
    </xf>
    <xf numFmtId="0" fontId="47" fillId="4" borderId="4" xfId="0" applyFont="1" applyFill="1" applyBorder="1" applyAlignment="1" applyProtection="1">
      <alignment horizontal="center" vertical="center"/>
    </xf>
    <xf numFmtId="0" fontId="47" fillId="4" borderId="5" xfId="0" applyFont="1" applyFill="1" applyBorder="1" applyAlignment="1" applyProtection="1">
      <alignment horizontal="center" vertical="center"/>
    </xf>
    <xf numFmtId="0" fontId="32" fillId="4" borderId="4" xfId="0" applyFont="1" applyFill="1" applyBorder="1" applyAlignment="1" applyProtection="1">
      <alignment horizontal="center" vertical="center" wrapText="1"/>
    </xf>
    <xf numFmtId="0" fontId="32" fillId="4" borderId="5" xfId="0" applyFont="1" applyFill="1" applyBorder="1" applyAlignment="1" applyProtection="1">
      <alignment horizontal="center" vertical="center" wrapText="1"/>
    </xf>
    <xf numFmtId="0" fontId="51" fillId="4" borderId="0" xfId="0" applyFont="1" applyFill="1" applyAlignment="1" applyProtection="1">
      <alignment vertical="center"/>
    </xf>
    <xf numFmtId="0" fontId="111" fillId="4" borderId="0" xfId="0" applyFont="1" applyFill="1" applyAlignment="1" applyProtection="1">
      <alignment horizontal="left" vertical="center"/>
    </xf>
    <xf numFmtId="0" fontId="149" fillId="4" borderId="13" xfId="0" applyFont="1" applyFill="1" applyBorder="1" applyAlignment="1" applyProtection="1">
      <alignment horizontal="left" vertical="center"/>
    </xf>
    <xf numFmtId="0" fontId="256" fillId="4" borderId="13" xfId="0" applyFont="1" applyFill="1" applyBorder="1" applyAlignment="1" applyProtection="1">
      <alignment horizontal="center" vertical="center"/>
      <protection locked="0"/>
    </xf>
    <xf numFmtId="0" fontId="34" fillId="4" borderId="0" xfId="0" applyFont="1" applyFill="1" applyAlignment="1" applyProtection="1">
      <alignment horizontal="center"/>
    </xf>
    <xf numFmtId="0" fontId="8" fillId="12" borderId="1" xfId="0" applyFont="1" applyFill="1" applyBorder="1" applyAlignment="1" applyProtection="1">
      <alignment horizontal="center" vertical="top"/>
    </xf>
    <xf numFmtId="0" fontId="111" fillId="14" borderId="1" xfId="0" applyFont="1" applyFill="1" applyBorder="1" applyAlignment="1" applyProtection="1">
      <alignment horizontal="center" vertical="center"/>
    </xf>
    <xf numFmtId="0" fontId="43" fillId="15" borderId="1" xfId="0" applyFont="1" applyFill="1" applyBorder="1" applyAlignment="1" applyProtection="1">
      <alignment horizontal="center"/>
    </xf>
    <xf numFmtId="0" fontId="262" fillId="3" borderId="1" xfId="0" applyFont="1" applyFill="1" applyBorder="1" applyAlignment="1" applyProtection="1">
      <alignment horizontal="center" vertical="center"/>
    </xf>
    <xf numFmtId="0" fontId="34" fillId="4" borderId="0" xfId="0" applyFont="1" applyFill="1" applyAlignment="1" applyProtection="1">
      <alignment horizontal="center" vertical="center" wrapText="1"/>
    </xf>
    <xf numFmtId="0" fontId="51" fillId="4" borderId="1" xfId="0" applyFont="1" applyFill="1" applyBorder="1" applyAlignment="1" applyProtection="1">
      <alignment horizontal="center" vertical="top" wrapText="1"/>
    </xf>
    <xf numFmtId="0" fontId="55" fillId="4" borderId="6" xfId="0" applyFont="1" applyFill="1" applyBorder="1" applyAlignment="1" applyProtection="1">
      <alignment horizontal="center" vertical="center" wrapText="1"/>
    </xf>
    <xf numFmtId="0" fontId="55" fillId="4" borderId="13" xfId="0" applyFont="1" applyFill="1" applyBorder="1" applyAlignment="1" applyProtection="1">
      <alignment horizontal="center" vertical="center" wrapText="1"/>
    </xf>
    <xf numFmtId="0" fontId="55" fillId="4" borderId="7" xfId="0" applyFont="1" applyFill="1" applyBorder="1" applyAlignment="1" applyProtection="1">
      <alignment horizontal="center" vertical="center" wrapText="1"/>
    </xf>
    <xf numFmtId="0" fontId="55" fillId="4" borderId="10" xfId="0" applyFont="1" applyFill="1" applyBorder="1" applyAlignment="1" applyProtection="1">
      <alignment horizontal="center" vertical="center" wrapText="1"/>
    </xf>
    <xf numFmtId="0" fontId="55" fillId="4" borderId="14" xfId="0" applyFont="1" applyFill="1" applyBorder="1" applyAlignment="1" applyProtection="1">
      <alignment horizontal="center" vertical="center" wrapText="1"/>
    </xf>
    <xf numFmtId="0" fontId="55" fillId="4" borderId="11" xfId="0" applyFont="1" applyFill="1" applyBorder="1" applyAlignment="1" applyProtection="1">
      <alignment horizontal="center" vertical="center" wrapText="1"/>
    </xf>
    <xf numFmtId="0" fontId="65" fillId="3" borderId="0" xfId="0" applyFont="1" applyFill="1" applyBorder="1" applyAlignment="1" applyProtection="1">
      <alignment horizontal="left" vertical="center"/>
      <protection locked="0"/>
    </xf>
    <xf numFmtId="0" fontId="33" fillId="4" borderId="14" xfId="0" applyFont="1" applyFill="1" applyBorder="1" applyAlignment="1" applyProtection="1">
      <alignment horizontal="center" vertical="center"/>
    </xf>
    <xf numFmtId="0" fontId="44" fillId="7" borderId="1" xfId="0" applyFont="1" applyFill="1" applyBorder="1" applyAlignment="1" applyProtection="1">
      <alignment horizontal="left" vertical="center"/>
    </xf>
    <xf numFmtId="0" fontId="75" fillId="14" borderId="1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/>
    </xf>
    <xf numFmtId="0" fontId="186" fillId="0" borderId="2" xfId="0" applyFont="1" applyBorder="1" applyAlignment="1" applyProtection="1">
      <alignment horizontal="center" vertical="center" wrapText="1"/>
    </xf>
    <xf numFmtId="0" fontId="186" fillId="0" borderId="12" xfId="0" applyFont="1" applyBorder="1" applyAlignment="1" applyProtection="1">
      <alignment horizontal="center" vertical="center" wrapText="1"/>
    </xf>
    <xf numFmtId="0" fontId="186" fillId="0" borderId="3" xfId="0" applyFont="1" applyBorder="1" applyAlignment="1" applyProtection="1">
      <alignment horizontal="center" vertical="center" wrapText="1"/>
    </xf>
    <xf numFmtId="0" fontId="186" fillId="0" borderId="4" xfId="0" applyFont="1" applyBorder="1" applyAlignment="1" applyProtection="1">
      <alignment horizontal="center" vertical="center" wrapText="1"/>
    </xf>
    <xf numFmtId="0" fontId="186" fillId="0" borderId="5" xfId="0" applyFont="1" applyBorder="1" applyAlignment="1" applyProtection="1">
      <alignment horizontal="center" vertical="center" wrapText="1"/>
    </xf>
    <xf numFmtId="0" fontId="44" fillId="15" borderId="1" xfId="0" applyFont="1" applyFill="1" applyBorder="1" applyAlignment="1" applyProtection="1">
      <alignment horizontal="center" vertical="center"/>
    </xf>
    <xf numFmtId="0" fontId="35" fillId="4" borderId="0" xfId="0" applyFont="1" applyFill="1" applyAlignment="1" applyProtection="1">
      <alignment horizontal="left" vertical="top" wrapText="1"/>
      <protection locked="0"/>
    </xf>
    <xf numFmtId="0" fontId="186" fillId="12" borderId="1" xfId="0" applyFont="1" applyFill="1" applyBorder="1" applyAlignment="1">
      <alignment horizontal="center" vertical="center" wrapText="1"/>
    </xf>
    <xf numFmtId="0" fontId="186" fillId="12" borderId="2" xfId="0" applyFont="1" applyFill="1" applyBorder="1" applyAlignment="1">
      <alignment horizontal="center" vertical="center" wrapText="1"/>
    </xf>
    <xf numFmtId="0" fontId="186" fillId="12" borderId="12" xfId="0" applyFont="1" applyFill="1" applyBorder="1" applyAlignment="1">
      <alignment horizontal="center" vertical="center" wrapText="1"/>
    </xf>
    <xf numFmtId="0" fontId="186" fillId="12" borderId="3" xfId="0" applyFont="1" applyFill="1" applyBorder="1" applyAlignment="1">
      <alignment horizontal="center" vertical="center" wrapText="1"/>
    </xf>
    <xf numFmtId="0" fontId="190" fillId="0" borderId="0" xfId="0" applyFont="1" applyAlignment="1" applyProtection="1">
      <alignment horizontal="left"/>
    </xf>
    <xf numFmtId="0" fontId="19" fillId="4" borderId="0" xfId="0" applyFont="1" applyFill="1" applyAlignment="1" applyProtection="1">
      <alignment horizontal="center"/>
    </xf>
    <xf numFmtId="0" fontId="184" fillId="0" borderId="1" xfId="0" applyFont="1" applyBorder="1" applyAlignment="1" applyProtection="1">
      <alignment horizontal="center" vertical="center" wrapText="1"/>
    </xf>
    <xf numFmtId="0" fontId="186" fillId="0" borderId="1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left" vertical="center"/>
    </xf>
    <xf numFmtId="0" fontId="34" fillId="4" borderId="0" xfId="0" applyFont="1" applyFill="1" applyBorder="1" applyAlignment="1" applyProtection="1">
      <alignment horizontal="left" vertical="center"/>
    </xf>
    <xf numFmtId="0" fontId="34" fillId="4" borderId="14" xfId="0" applyFont="1" applyFill="1" applyBorder="1" applyAlignment="1" applyProtection="1">
      <alignment horizontal="left" vertical="center"/>
    </xf>
    <xf numFmtId="0" fontId="64" fillId="0" borderId="0" xfId="0" applyFont="1" applyBorder="1" applyAlignment="1" applyProtection="1">
      <alignment horizontal="left" vertical="center"/>
    </xf>
    <xf numFmtId="0" fontId="270" fillId="0" borderId="0" xfId="0" applyFont="1" applyBorder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/>
    </xf>
    <xf numFmtId="14" fontId="32" fillId="3" borderId="1" xfId="0" applyNumberFormat="1" applyFont="1" applyFill="1" applyBorder="1" applyAlignment="1" applyProtection="1">
      <alignment horizontal="left" vertical="center"/>
      <protection locked="0"/>
    </xf>
    <xf numFmtId="1" fontId="66" fillId="0" borderId="4" xfId="0" applyNumberFormat="1" applyFont="1" applyBorder="1" applyAlignment="1" applyProtection="1">
      <alignment horizontal="center" vertical="center" wrapText="1"/>
    </xf>
    <xf numFmtId="1" fontId="66" fillId="0" borderId="5" xfId="0" applyNumberFormat="1" applyFont="1" applyBorder="1" applyAlignment="1" applyProtection="1">
      <alignment horizontal="center" vertical="center" wrapText="1"/>
    </xf>
    <xf numFmtId="0" fontId="68" fillId="0" borderId="4" xfId="0" applyFont="1" applyBorder="1" applyAlignment="1" applyProtection="1">
      <alignment horizontal="center" vertical="center" wrapText="1"/>
    </xf>
    <xf numFmtId="0" fontId="68" fillId="0" borderId="5" xfId="0" applyFont="1" applyBorder="1" applyAlignment="1" applyProtection="1">
      <alignment horizontal="center" vertical="center" wrapText="1"/>
    </xf>
    <xf numFmtId="1" fontId="68" fillId="0" borderId="4" xfId="0" applyNumberFormat="1" applyFont="1" applyBorder="1" applyAlignment="1" applyProtection="1">
      <alignment horizontal="center" vertical="center" wrapText="1"/>
    </xf>
    <xf numFmtId="1" fontId="68" fillId="0" borderId="5" xfId="0" applyNumberFormat="1" applyFont="1" applyBorder="1" applyAlignment="1" applyProtection="1">
      <alignment horizontal="center" vertical="center" wrapText="1"/>
    </xf>
    <xf numFmtId="0" fontId="227" fillId="0" borderId="4" xfId="0" applyFont="1" applyBorder="1" applyAlignment="1" applyProtection="1">
      <alignment horizontal="center" vertical="center"/>
    </xf>
    <xf numFmtId="0" fontId="227" fillId="0" borderId="5" xfId="0" applyFont="1" applyBorder="1" applyAlignment="1" applyProtection="1">
      <alignment horizontal="center" vertical="center"/>
    </xf>
    <xf numFmtId="14" fontId="121" fillId="0" borderId="4" xfId="0" applyNumberFormat="1" applyFont="1" applyBorder="1" applyAlignment="1" applyProtection="1">
      <alignment horizontal="center" vertical="center" wrapText="1"/>
    </xf>
    <xf numFmtId="14" fontId="121" fillId="0" borderId="5" xfId="0" applyNumberFormat="1" applyFont="1" applyBorder="1" applyAlignment="1" applyProtection="1">
      <alignment horizontal="center" vertical="center" wrapText="1"/>
    </xf>
    <xf numFmtId="0" fontId="44" fillId="4" borderId="0" xfId="0" applyFont="1" applyFill="1" applyBorder="1" applyAlignment="1" applyProtection="1">
      <alignment horizontal="left" vertical="center"/>
    </xf>
    <xf numFmtId="0" fontId="43" fillId="4" borderId="0" xfId="0" applyFont="1" applyFill="1" applyAlignment="1" applyProtection="1">
      <alignment horizontal="center"/>
    </xf>
    <xf numFmtId="0" fontId="64" fillId="0" borderId="0" xfId="0" applyFont="1" applyBorder="1" applyAlignment="1" applyProtection="1">
      <alignment horizontal="center" vertical="center"/>
    </xf>
    <xf numFmtId="14" fontId="51" fillId="0" borderId="0" xfId="0" applyNumberFormat="1" applyFont="1" applyAlignment="1" applyProtection="1">
      <alignment horizontal="left" vertical="top"/>
    </xf>
    <xf numFmtId="0" fontId="51" fillId="0" borderId="0" xfId="0" applyFont="1" applyAlignment="1" applyProtection="1">
      <alignment horizontal="left" vertical="top"/>
    </xf>
    <xf numFmtId="0" fontId="44" fillId="0" borderId="0" xfId="0" applyFont="1" applyAlignment="1" applyProtection="1">
      <alignment horizontal="center" vertical="top"/>
    </xf>
    <xf numFmtId="0" fontId="44" fillId="0" borderId="14" xfId="0" applyFont="1" applyBorder="1" applyAlignment="1" applyProtection="1">
      <alignment horizontal="left" vertical="center"/>
    </xf>
  </cellXfs>
  <cellStyles count="4">
    <cellStyle name="Hyperlink" xfId="3" builtinId="8"/>
    <cellStyle name="Normal" xfId="0" builtinId="0"/>
    <cellStyle name="Normal 2" xfId="1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MASTER!A1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hyperlink" Target="#'24 (2)'!A1"/><Relationship Id="rId21" Type="http://schemas.openxmlformats.org/officeDocument/2006/relationships/hyperlink" Target="#'17'!A1"/><Relationship Id="rId42" Type="http://schemas.openxmlformats.org/officeDocument/2006/relationships/hyperlink" Target="#'CUTTING PAGE IN SB '!A1"/><Relationship Id="rId47" Type="http://schemas.openxmlformats.org/officeDocument/2006/relationships/hyperlink" Target="#'MEDICAL DIARY APPLICATION'!A1"/><Relationship Id="rId63" Type="http://schemas.openxmlformats.org/officeDocument/2006/relationships/hyperlink" Target="#'CHECK LIST FOR PENSION KULAK '!Print_Area"/><Relationship Id="rId68" Type="http://schemas.openxmlformats.org/officeDocument/2006/relationships/hyperlink" Target="#'REVISE PL PAYMENT ORDER DA'!Print_Area"/><Relationship Id="rId7" Type="http://schemas.openxmlformats.org/officeDocument/2006/relationships/hyperlink" Target="#'3'!A1"/><Relationship Id="rId71" Type="http://schemas.openxmlformats.org/officeDocument/2006/relationships/hyperlink" Target="#'JIVIN PRAMAN PRAPTRA FOR BANK'!A1"/><Relationship Id="rId2" Type="http://schemas.openxmlformats.org/officeDocument/2006/relationships/hyperlink" Target="#'HOW TO USE'!A1"/><Relationship Id="rId16" Type="http://schemas.openxmlformats.org/officeDocument/2006/relationships/hyperlink" Target="#'12 (3)'!A1"/><Relationship Id="rId29" Type="http://schemas.openxmlformats.org/officeDocument/2006/relationships/hyperlink" Target="#'27'!A1"/><Relationship Id="rId11" Type="http://schemas.openxmlformats.org/officeDocument/2006/relationships/hyperlink" Target="#'7'!A1"/><Relationship Id="rId24" Type="http://schemas.openxmlformats.org/officeDocument/2006/relationships/hyperlink" Target="#'20'!A1"/><Relationship Id="rId32" Type="http://schemas.openxmlformats.org/officeDocument/2006/relationships/hyperlink" Target="#'31'!A1"/><Relationship Id="rId37" Type="http://schemas.openxmlformats.org/officeDocument/2006/relationships/hyperlink" Target="#'NO DUES'!A1"/><Relationship Id="rId40" Type="http://schemas.openxmlformats.org/officeDocument/2006/relationships/hyperlink" Target="#'GPF FORWARDING'!A1"/><Relationship Id="rId45" Type="http://schemas.openxmlformats.org/officeDocument/2006/relationships/hyperlink" Target="#'LEAVE ACCOUNT GA 46'!A1"/><Relationship Id="rId53" Type="http://schemas.openxmlformats.org/officeDocument/2006/relationships/hyperlink" Target="#'NPS Parishishtha-6'!A1"/><Relationship Id="rId58" Type="http://schemas.openxmlformats.org/officeDocument/2006/relationships/hyperlink" Target="#'21'!A1"/><Relationship Id="rId66" Type="http://schemas.openxmlformats.org/officeDocument/2006/relationships/hyperlink" Target="#'REVISE PL PAYMENT'!A1"/><Relationship Id="rId5" Type="http://schemas.openxmlformats.org/officeDocument/2006/relationships/hyperlink" Target="#'1'!A1"/><Relationship Id="rId61" Type="http://schemas.openxmlformats.org/officeDocument/2006/relationships/hyperlink" Target="#'SI RECOVERY EFFECTED FORM PART'!Print_Area"/><Relationship Id="rId19" Type="http://schemas.openxmlformats.org/officeDocument/2006/relationships/hyperlink" Target="#'15'!A1"/><Relationship Id="rId14" Type="http://schemas.openxmlformats.org/officeDocument/2006/relationships/hyperlink" Target="#'10'!A1"/><Relationship Id="rId22" Type="http://schemas.openxmlformats.org/officeDocument/2006/relationships/hyperlink" Target="#'18'!A1"/><Relationship Id="rId27" Type="http://schemas.openxmlformats.org/officeDocument/2006/relationships/hyperlink" Target="#'25'!A1"/><Relationship Id="rId30" Type="http://schemas.openxmlformats.org/officeDocument/2006/relationships/hyperlink" Target="#'29'!A1"/><Relationship Id="rId35" Type="http://schemas.openxmlformats.org/officeDocument/2006/relationships/hyperlink" Target="#'SB CHECK RULE'!A1"/><Relationship Id="rId43" Type="http://schemas.openxmlformats.org/officeDocument/2006/relationships/hyperlink" Target="#'PL FORM'!A1"/><Relationship Id="rId48" Type="http://schemas.openxmlformats.org/officeDocument/2006/relationships/hyperlink" Target="#'TREASURY AFFIDAVIT'!A1"/><Relationship Id="rId56" Type="http://schemas.openxmlformats.org/officeDocument/2006/relationships/hyperlink" Target="#'SIPF Department NOC'!A1"/><Relationship Id="rId64" Type="http://schemas.openxmlformats.org/officeDocument/2006/relationships/hyperlink" Target="#'22'!A1"/><Relationship Id="rId69" Type="http://schemas.openxmlformats.org/officeDocument/2006/relationships/hyperlink" Target="#'SURRENDER PL FORM'!Print_Area"/><Relationship Id="rId8" Type="http://schemas.openxmlformats.org/officeDocument/2006/relationships/hyperlink" Target="#'4'!A1"/><Relationship Id="rId51" Type="http://schemas.openxmlformats.org/officeDocument/2006/relationships/hyperlink" Target="#'NPS FORWARDING'!A1"/><Relationship Id="rId72" Type="http://schemas.openxmlformats.org/officeDocument/2006/relationships/hyperlink" Target="#'JIVIN PRAMAN PRAPTRA FOR BLANK'!Print_Area"/><Relationship Id="rId3" Type="http://schemas.openxmlformats.org/officeDocument/2006/relationships/hyperlink" Target="#'INDEX and ALL BUTTONS'!A1"/><Relationship Id="rId12" Type="http://schemas.openxmlformats.org/officeDocument/2006/relationships/hyperlink" Target="#'8'!A1"/><Relationship Id="rId17" Type="http://schemas.openxmlformats.org/officeDocument/2006/relationships/hyperlink" Target="#'13'!A1"/><Relationship Id="rId25" Type="http://schemas.openxmlformats.org/officeDocument/2006/relationships/hyperlink" Target="#'23 (2)'!A1"/><Relationship Id="rId33" Type="http://schemas.openxmlformats.org/officeDocument/2006/relationships/hyperlink" Target="#'32'!A1"/><Relationship Id="rId38" Type="http://schemas.openxmlformats.org/officeDocument/2006/relationships/hyperlink" Target="#'FROM 6'!A1"/><Relationship Id="rId46" Type="http://schemas.openxmlformats.org/officeDocument/2006/relationships/hyperlink" Target="#LPC!A1"/><Relationship Id="rId59" Type="http://schemas.openxmlformats.org/officeDocument/2006/relationships/hyperlink" Target="#'DDO FORWARDING AFTER OBJECTION'!A1"/><Relationship Id="rId67" Type="http://schemas.openxmlformats.org/officeDocument/2006/relationships/hyperlink" Target="#'REVISE PL PAYMENT ORDER ACP'!Print_Area"/><Relationship Id="rId20" Type="http://schemas.openxmlformats.org/officeDocument/2006/relationships/hyperlink" Target="#'16'!A1"/><Relationship Id="rId41" Type="http://schemas.openxmlformats.org/officeDocument/2006/relationships/hyperlink" Target="#' GPF AFFIDAVIT'!A1"/><Relationship Id="rId54" Type="http://schemas.openxmlformats.org/officeDocument/2006/relationships/hyperlink" Target="#'NPS Prapatra K'!A1"/><Relationship Id="rId62" Type="http://schemas.openxmlformats.org/officeDocument/2006/relationships/hyperlink" Target="#'SI CLAIM ANNEXURE K'!A1"/><Relationship Id="rId70" Type="http://schemas.openxmlformats.org/officeDocument/2006/relationships/hyperlink" Target="#'SURRENDER PL SENCTION ORDER'!Print_Area"/><Relationship Id="rId1" Type="http://schemas.openxmlformats.org/officeDocument/2006/relationships/hyperlink" Target="#MASTER!A1"/><Relationship Id="rId6" Type="http://schemas.openxmlformats.org/officeDocument/2006/relationships/hyperlink" Target="#'2'!A1"/><Relationship Id="rId15" Type="http://schemas.openxmlformats.org/officeDocument/2006/relationships/hyperlink" Target="#'11 (3)'!A1"/><Relationship Id="rId23" Type="http://schemas.openxmlformats.org/officeDocument/2006/relationships/hyperlink" Target="#'19'!A1"/><Relationship Id="rId28" Type="http://schemas.openxmlformats.org/officeDocument/2006/relationships/hyperlink" Target="#'26'!A1"/><Relationship Id="rId36" Type="http://schemas.openxmlformats.org/officeDocument/2006/relationships/hyperlink" Target="#'GA 126'!A1"/><Relationship Id="rId49" Type="http://schemas.openxmlformats.org/officeDocument/2006/relationships/hyperlink" Target="#'VOLUNTARY  RETIRDMENT APPLICAT'!A1"/><Relationship Id="rId57" Type="http://schemas.openxmlformats.org/officeDocument/2006/relationships/hyperlink" Target="#'JIVIT PRAMAN PRAPTRA FOR BANK '!A1"/><Relationship Id="rId10" Type="http://schemas.openxmlformats.org/officeDocument/2006/relationships/hyperlink" Target="#'6'!A1"/><Relationship Id="rId31" Type="http://schemas.openxmlformats.org/officeDocument/2006/relationships/hyperlink" Target="#'30'!A1"/><Relationship Id="rId44" Type="http://schemas.openxmlformats.org/officeDocument/2006/relationships/hyperlink" Target="#'PL SENCTION ORDER'!A1"/><Relationship Id="rId52" Type="http://schemas.openxmlformats.org/officeDocument/2006/relationships/hyperlink" Target="#'NPS Underteking'!A1"/><Relationship Id="rId60" Type="http://schemas.openxmlformats.org/officeDocument/2006/relationships/hyperlink" Target="#'SI MATURITY CLAIM FORM'!Print_Area"/><Relationship Id="rId65" Type="http://schemas.openxmlformats.org/officeDocument/2006/relationships/hyperlink" Target="#'DDO FORWARDING PL GARUJUTY'!Print_Area"/><Relationship Id="rId4" Type="http://schemas.openxmlformats.org/officeDocument/2006/relationships/hyperlink" Target="#'MASTER BLANK'!A1"/><Relationship Id="rId9" Type="http://schemas.openxmlformats.org/officeDocument/2006/relationships/hyperlink" Target="#'5'!A1"/><Relationship Id="rId13" Type="http://schemas.openxmlformats.org/officeDocument/2006/relationships/hyperlink" Target="#'9'!A1"/><Relationship Id="rId18" Type="http://schemas.openxmlformats.org/officeDocument/2006/relationships/hyperlink" Target="#'14'!A1"/><Relationship Id="rId39" Type="http://schemas.openxmlformats.org/officeDocument/2006/relationships/hyperlink" Target="#'SI FORWARDING'!A1"/><Relationship Id="rId34" Type="http://schemas.openxmlformats.org/officeDocument/2006/relationships/hyperlink" Target="#'DDO FORWARDING'!A1"/><Relationship Id="rId50" Type="http://schemas.openxmlformats.org/officeDocument/2006/relationships/hyperlink" Target="#'CSS AAO PAY CHART'!A1"/><Relationship Id="rId55" Type="http://schemas.openxmlformats.org/officeDocument/2006/relationships/hyperlink" Target="#'NPS Prapatra KK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ALL BUTTONS'!A1"/><Relationship Id="rId2" Type="http://schemas.openxmlformats.org/officeDocument/2006/relationships/hyperlink" Target="#'HOW TO USE'!A1"/><Relationship Id="rId1" Type="http://schemas.openxmlformats.org/officeDocument/2006/relationships/hyperlink" Target="#MASTER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AST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152400</xdr:colOff>
      <xdr:row>3</xdr:row>
      <xdr:rowOff>238125</xdr:rowOff>
    </xdr:from>
    <xdr:to>
      <xdr:col>21</xdr:col>
      <xdr:colOff>400050</xdr:colOff>
      <xdr:row>3</xdr:row>
      <xdr:rowOff>685800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3916025" y="1123950"/>
          <a:ext cx="1009650" cy="4476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8</xdr:row>
      <xdr:rowOff>219075</xdr:rowOff>
    </xdr:from>
    <xdr:to>
      <xdr:col>11</xdr:col>
      <xdr:colOff>533400</xdr:colOff>
      <xdr:row>12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524875" y="42767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562975" y="9048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542925</xdr:colOff>
      <xdr:row>2</xdr:row>
      <xdr:rowOff>161925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343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542925</xdr:colOff>
      <xdr:row>2</xdr:row>
      <xdr:rowOff>257175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342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542925</xdr:colOff>
      <xdr:row>2</xdr:row>
      <xdr:rowOff>209550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24800" y="3905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542925</xdr:colOff>
      <xdr:row>2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53350" y="3619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542925</xdr:colOff>
      <xdr:row>3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839075" y="4000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276224</xdr:colOff>
      <xdr:row>1</xdr:row>
      <xdr:rowOff>1</xdr:rowOff>
    </xdr:from>
    <xdr:to>
      <xdr:col>12</xdr:col>
      <xdr:colOff>571499</xdr:colOff>
      <xdr:row>2</xdr:row>
      <xdr:rowOff>57151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86574" y="257176"/>
          <a:ext cx="1514475" cy="8763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14</xdr:col>
      <xdr:colOff>542925</xdr:colOff>
      <xdr:row>5</xdr:row>
      <xdr:rowOff>152400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81825" y="5810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15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15275" y="4000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3</xdr:row>
      <xdr:rowOff>19050</xdr:rowOff>
    </xdr:from>
    <xdr:to>
      <xdr:col>9</xdr:col>
      <xdr:colOff>464863</xdr:colOff>
      <xdr:row>4</xdr:row>
      <xdr:rowOff>28575</xdr:rowOff>
    </xdr:to>
    <xdr:pic>
      <xdr:nvPicPr>
        <xdr:cNvPr id="2" name="Picture 1" descr="lord-rama-43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7075" y="923925"/>
          <a:ext cx="2579413" cy="1200150"/>
        </a:xfrm>
        <a:prstGeom prst="rect">
          <a:avLst/>
        </a:prstGeom>
      </xdr:spPr>
    </xdr:pic>
    <xdr:clientData/>
  </xdr:twoCellAnchor>
  <xdr:twoCellAnchor>
    <xdr:from>
      <xdr:col>16</xdr:col>
      <xdr:colOff>542925</xdr:colOff>
      <xdr:row>3</xdr:row>
      <xdr:rowOff>38100</xdr:rowOff>
    </xdr:from>
    <xdr:to>
      <xdr:col>18</xdr:col>
      <xdr:colOff>476250</xdr:colOff>
      <xdr:row>3</xdr:row>
      <xdr:rowOff>552450</xdr:rowOff>
    </xdr:to>
    <xdr:sp macro="" textlink="">
      <xdr:nvSpPr>
        <xdr:cNvPr id="3" name="Flowchart: Process 2">
          <a:hlinkClick xmlns:r="http://schemas.openxmlformats.org/officeDocument/2006/relationships" r:id="rId2"/>
        </xdr:cNvPr>
        <xdr:cNvSpPr/>
      </xdr:nvSpPr>
      <xdr:spPr>
        <a:xfrm>
          <a:off x="9829800" y="7715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16</xdr:col>
      <xdr:colOff>390525</xdr:colOff>
      <xdr:row>3</xdr:row>
      <xdr:rowOff>1057275</xdr:rowOff>
    </xdr:from>
    <xdr:to>
      <xdr:col>19</xdr:col>
      <xdr:colOff>98915</xdr:colOff>
      <xdr:row>5</xdr:row>
      <xdr:rowOff>390525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9677400" y="1790700"/>
          <a:ext cx="1537190" cy="781050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rgbClr val="7030A0"/>
              </a:solidFill>
            </a:rPr>
            <a:t>INDEX and BUTTONS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13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43725" y="4191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62875" y="4286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542925</xdr:colOff>
      <xdr:row>6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62850" y="4572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72375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8</xdr:col>
      <xdr:colOff>371475</xdr:colOff>
      <xdr:row>10</xdr:row>
      <xdr:rowOff>114300</xdr:rowOff>
    </xdr:from>
    <xdr:to>
      <xdr:col>14</xdr:col>
      <xdr:colOff>323850</xdr:colOff>
      <xdr:row>18</xdr:row>
      <xdr:rowOff>38100</xdr:rowOff>
    </xdr:to>
    <xdr:sp macro="" textlink="">
      <xdr:nvSpPr>
        <xdr:cNvPr id="3" name="Left Arrow 2"/>
        <xdr:cNvSpPr/>
      </xdr:nvSpPr>
      <xdr:spPr>
        <a:xfrm>
          <a:off x="6600825" y="2152650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nks vfrfjDr izfr isa'ku dqyd ds lkFk vo'; yxkosaA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5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867650" y="5048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2</xdr:row>
      <xdr:rowOff>0</xdr:rowOff>
    </xdr:from>
    <xdr:to>
      <xdr:col>5</xdr:col>
      <xdr:colOff>695325</xdr:colOff>
      <xdr:row>2</xdr:row>
      <xdr:rowOff>200025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47529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19050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696200" y="2952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13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542925</xdr:colOff>
      <xdr:row>4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81950" y="238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18</xdr:col>
      <xdr:colOff>542925</xdr:colOff>
      <xdr:row>3</xdr:row>
      <xdr:rowOff>228600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143875" y="4572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16</xdr:col>
      <xdr:colOff>542925</xdr:colOff>
      <xdr:row>6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62950" y="6477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123825</xdr:rowOff>
    </xdr:from>
    <xdr:to>
      <xdr:col>7</xdr:col>
      <xdr:colOff>133350</xdr:colOff>
      <xdr:row>2</xdr:row>
      <xdr:rowOff>381000</xdr:rowOff>
    </xdr:to>
    <xdr:sp macro="" textlink="">
      <xdr:nvSpPr>
        <xdr:cNvPr id="5" name="Flowchart: Process 4">
          <a:hlinkClick xmlns:r="http://schemas.openxmlformats.org/officeDocument/2006/relationships" r:id="rId1"/>
        </xdr:cNvPr>
        <xdr:cNvSpPr/>
      </xdr:nvSpPr>
      <xdr:spPr>
        <a:xfrm>
          <a:off x="7096125" y="476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5</xdr:col>
      <xdr:colOff>85725</xdr:colOff>
      <xdr:row>3</xdr:row>
      <xdr:rowOff>323851</xdr:rowOff>
    </xdr:from>
    <xdr:to>
      <xdr:col>7</xdr:col>
      <xdr:colOff>180975</xdr:colOff>
      <xdr:row>5</xdr:row>
      <xdr:rowOff>152401</xdr:rowOff>
    </xdr:to>
    <xdr:sp macro="" textlink="">
      <xdr:nvSpPr>
        <xdr:cNvPr id="6" name="Oval 5">
          <a:hlinkClick xmlns:r="http://schemas.openxmlformats.org/officeDocument/2006/relationships" r:id="rId2"/>
        </xdr:cNvPr>
        <xdr:cNvSpPr/>
      </xdr:nvSpPr>
      <xdr:spPr>
        <a:xfrm>
          <a:off x="6981825" y="1333501"/>
          <a:ext cx="1314450" cy="76200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3</xdr:col>
      <xdr:colOff>57150</xdr:colOff>
      <xdr:row>3</xdr:row>
      <xdr:rowOff>47625</xdr:rowOff>
    </xdr:from>
    <xdr:to>
      <xdr:col>3</xdr:col>
      <xdr:colOff>809625</xdr:colOff>
      <xdr:row>3</xdr:row>
      <xdr:rowOff>447675</xdr:rowOff>
    </xdr:to>
    <xdr:sp macro="" textlink="">
      <xdr:nvSpPr>
        <xdr:cNvPr id="4" name="Flowchart: Decision 3">
          <a:hlinkClick xmlns:r="http://schemas.openxmlformats.org/officeDocument/2006/relationships" r:id="rId2"/>
        </xdr:cNvPr>
        <xdr:cNvSpPr/>
      </xdr:nvSpPr>
      <xdr:spPr>
        <a:xfrm>
          <a:off x="5438775" y="1057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4</xdr:row>
      <xdr:rowOff>0</xdr:rowOff>
    </xdr:from>
    <xdr:to>
      <xdr:col>3</xdr:col>
      <xdr:colOff>819150</xdr:colOff>
      <xdr:row>4</xdr:row>
      <xdr:rowOff>400050</xdr:rowOff>
    </xdr:to>
    <xdr:sp macro="" textlink="">
      <xdr:nvSpPr>
        <xdr:cNvPr id="7" name="Flowchart: Decision 6">
          <a:hlinkClick xmlns:r="http://schemas.openxmlformats.org/officeDocument/2006/relationships" r:id="rId3"/>
        </xdr:cNvPr>
        <xdr:cNvSpPr/>
      </xdr:nvSpPr>
      <xdr:spPr>
        <a:xfrm>
          <a:off x="5448300" y="1476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752475</xdr:colOff>
      <xdr:row>5</xdr:row>
      <xdr:rowOff>400050</xdr:rowOff>
    </xdr:to>
    <xdr:sp macro="" textlink="">
      <xdr:nvSpPr>
        <xdr:cNvPr id="8" name="Flowchart: Decision 7">
          <a:hlinkClick xmlns:r="http://schemas.openxmlformats.org/officeDocument/2006/relationships" r:id="rId1"/>
        </xdr:cNvPr>
        <xdr:cNvSpPr/>
      </xdr:nvSpPr>
      <xdr:spPr>
        <a:xfrm>
          <a:off x="5381625" y="1943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752475</xdr:colOff>
      <xdr:row>6</xdr:row>
      <xdr:rowOff>400050</xdr:rowOff>
    </xdr:to>
    <xdr:sp macro="" textlink="">
      <xdr:nvSpPr>
        <xdr:cNvPr id="9" name="Flowchart: Decision 8">
          <a:hlinkClick xmlns:r="http://schemas.openxmlformats.org/officeDocument/2006/relationships" r:id="rId4"/>
        </xdr:cNvPr>
        <xdr:cNvSpPr/>
      </xdr:nvSpPr>
      <xdr:spPr>
        <a:xfrm>
          <a:off x="5381625" y="2409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752475</xdr:colOff>
      <xdr:row>8</xdr:row>
      <xdr:rowOff>400050</xdr:rowOff>
    </xdr:to>
    <xdr:sp macro="" textlink="">
      <xdr:nvSpPr>
        <xdr:cNvPr id="10" name="Flowchart: Decision 9">
          <a:hlinkClick xmlns:r="http://schemas.openxmlformats.org/officeDocument/2006/relationships" r:id="rId5"/>
        </xdr:cNvPr>
        <xdr:cNvSpPr/>
      </xdr:nvSpPr>
      <xdr:spPr>
        <a:xfrm>
          <a:off x="5381625" y="2876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752475</xdr:colOff>
      <xdr:row>9</xdr:row>
      <xdr:rowOff>400050</xdr:rowOff>
    </xdr:to>
    <xdr:sp macro="" textlink="">
      <xdr:nvSpPr>
        <xdr:cNvPr id="11" name="Flowchart: Decision 10">
          <a:hlinkClick xmlns:r="http://schemas.openxmlformats.org/officeDocument/2006/relationships" r:id="rId6"/>
        </xdr:cNvPr>
        <xdr:cNvSpPr/>
      </xdr:nvSpPr>
      <xdr:spPr>
        <a:xfrm>
          <a:off x="5381625" y="334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752475</xdr:colOff>
      <xdr:row>10</xdr:row>
      <xdr:rowOff>400050</xdr:rowOff>
    </xdr:to>
    <xdr:sp macro="" textlink="">
      <xdr:nvSpPr>
        <xdr:cNvPr id="12" name="Flowchart: Decision 11">
          <a:hlinkClick xmlns:r="http://schemas.openxmlformats.org/officeDocument/2006/relationships" r:id="rId7"/>
        </xdr:cNvPr>
        <xdr:cNvSpPr/>
      </xdr:nvSpPr>
      <xdr:spPr>
        <a:xfrm>
          <a:off x="5381625" y="3810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752475</xdr:colOff>
      <xdr:row>11</xdr:row>
      <xdr:rowOff>400050</xdr:rowOff>
    </xdr:to>
    <xdr:sp macro="" textlink="">
      <xdr:nvSpPr>
        <xdr:cNvPr id="13" name="Flowchart: Decision 12">
          <a:hlinkClick xmlns:r="http://schemas.openxmlformats.org/officeDocument/2006/relationships" r:id="rId8"/>
        </xdr:cNvPr>
        <xdr:cNvSpPr/>
      </xdr:nvSpPr>
      <xdr:spPr>
        <a:xfrm>
          <a:off x="5381625" y="42767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752475</xdr:colOff>
      <xdr:row>12</xdr:row>
      <xdr:rowOff>400050</xdr:rowOff>
    </xdr:to>
    <xdr:sp macro="" textlink="">
      <xdr:nvSpPr>
        <xdr:cNvPr id="14" name="Flowchart: Decision 13">
          <a:hlinkClick xmlns:r="http://schemas.openxmlformats.org/officeDocument/2006/relationships" r:id="rId9"/>
        </xdr:cNvPr>
        <xdr:cNvSpPr/>
      </xdr:nvSpPr>
      <xdr:spPr>
        <a:xfrm>
          <a:off x="5381625" y="4743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752475</xdr:colOff>
      <xdr:row>13</xdr:row>
      <xdr:rowOff>400050</xdr:rowOff>
    </xdr:to>
    <xdr:sp macro="" textlink="">
      <xdr:nvSpPr>
        <xdr:cNvPr id="15" name="Flowchart: Decision 14">
          <a:hlinkClick xmlns:r="http://schemas.openxmlformats.org/officeDocument/2006/relationships" r:id="rId10"/>
        </xdr:cNvPr>
        <xdr:cNvSpPr/>
      </xdr:nvSpPr>
      <xdr:spPr>
        <a:xfrm>
          <a:off x="5381625" y="5210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14</xdr:row>
      <xdr:rowOff>19050</xdr:rowOff>
    </xdr:from>
    <xdr:to>
      <xdr:col>3</xdr:col>
      <xdr:colOff>790575</xdr:colOff>
      <xdr:row>14</xdr:row>
      <xdr:rowOff>419100</xdr:rowOff>
    </xdr:to>
    <xdr:sp macro="" textlink="">
      <xdr:nvSpPr>
        <xdr:cNvPr id="16" name="Flowchart: Decision 15">
          <a:hlinkClick xmlns:r="http://schemas.openxmlformats.org/officeDocument/2006/relationships" r:id="rId11"/>
        </xdr:cNvPr>
        <xdr:cNvSpPr/>
      </xdr:nvSpPr>
      <xdr:spPr>
        <a:xfrm>
          <a:off x="5419725" y="57626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15</xdr:row>
      <xdr:rowOff>57150</xdr:rowOff>
    </xdr:from>
    <xdr:to>
      <xdr:col>3</xdr:col>
      <xdr:colOff>781050</xdr:colOff>
      <xdr:row>15</xdr:row>
      <xdr:rowOff>457200</xdr:rowOff>
    </xdr:to>
    <xdr:sp macro="" textlink="">
      <xdr:nvSpPr>
        <xdr:cNvPr id="17" name="Flowchart: Decision 16">
          <a:hlinkClick xmlns:r="http://schemas.openxmlformats.org/officeDocument/2006/relationships" r:id="rId12"/>
        </xdr:cNvPr>
        <xdr:cNvSpPr/>
      </xdr:nvSpPr>
      <xdr:spPr>
        <a:xfrm>
          <a:off x="5410200" y="6267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16</xdr:row>
      <xdr:rowOff>76200</xdr:rowOff>
    </xdr:from>
    <xdr:to>
      <xdr:col>3</xdr:col>
      <xdr:colOff>800100</xdr:colOff>
      <xdr:row>17</xdr:row>
      <xdr:rowOff>9525</xdr:rowOff>
    </xdr:to>
    <xdr:sp macro="" textlink="">
      <xdr:nvSpPr>
        <xdr:cNvPr id="18" name="Flowchart: Decision 17">
          <a:hlinkClick xmlns:r="http://schemas.openxmlformats.org/officeDocument/2006/relationships" r:id="rId13"/>
        </xdr:cNvPr>
        <xdr:cNvSpPr/>
      </xdr:nvSpPr>
      <xdr:spPr>
        <a:xfrm>
          <a:off x="5429250" y="67532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17</xdr:row>
      <xdr:rowOff>47625</xdr:rowOff>
    </xdr:from>
    <xdr:to>
      <xdr:col>3</xdr:col>
      <xdr:colOff>819150</xdr:colOff>
      <xdr:row>17</xdr:row>
      <xdr:rowOff>447675</xdr:rowOff>
    </xdr:to>
    <xdr:sp macro="" textlink="">
      <xdr:nvSpPr>
        <xdr:cNvPr id="19" name="Flowchart: Decision 18">
          <a:hlinkClick xmlns:r="http://schemas.openxmlformats.org/officeDocument/2006/relationships" r:id="rId14"/>
        </xdr:cNvPr>
        <xdr:cNvSpPr/>
      </xdr:nvSpPr>
      <xdr:spPr>
        <a:xfrm>
          <a:off x="5448300" y="7191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18</xdr:row>
      <xdr:rowOff>38100</xdr:rowOff>
    </xdr:from>
    <xdr:to>
      <xdr:col>3</xdr:col>
      <xdr:colOff>819150</xdr:colOff>
      <xdr:row>19</xdr:row>
      <xdr:rowOff>19050</xdr:rowOff>
    </xdr:to>
    <xdr:sp macro="" textlink="">
      <xdr:nvSpPr>
        <xdr:cNvPr id="20" name="Flowchart: Decision 19">
          <a:hlinkClick xmlns:r="http://schemas.openxmlformats.org/officeDocument/2006/relationships" r:id="rId15"/>
        </xdr:cNvPr>
        <xdr:cNvSpPr/>
      </xdr:nvSpPr>
      <xdr:spPr>
        <a:xfrm>
          <a:off x="5448300" y="76485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19</xdr:row>
      <xdr:rowOff>47625</xdr:rowOff>
    </xdr:from>
    <xdr:to>
      <xdr:col>3</xdr:col>
      <xdr:colOff>790575</xdr:colOff>
      <xdr:row>19</xdr:row>
      <xdr:rowOff>447675</xdr:rowOff>
    </xdr:to>
    <xdr:sp macro="" textlink="">
      <xdr:nvSpPr>
        <xdr:cNvPr id="21" name="Flowchart: Decision 20">
          <a:hlinkClick xmlns:r="http://schemas.openxmlformats.org/officeDocument/2006/relationships" r:id="rId16"/>
        </xdr:cNvPr>
        <xdr:cNvSpPr/>
      </xdr:nvSpPr>
      <xdr:spPr>
        <a:xfrm>
          <a:off x="5419725" y="80772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20</xdr:row>
      <xdr:rowOff>76200</xdr:rowOff>
    </xdr:from>
    <xdr:to>
      <xdr:col>3</xdr:col>
      <xdr:colOff>790575</xdr:colOff>
      <xdr:row>21</xdr:row>
      <xdr:rowOff>9525</xdr:rowOff>
    </xdr:to>
    <xdr:sp macro="" textlink="">
      <xdr:nvSpPr>
        <xdr:cNvPr id="22" name="Flowchart: Decision 21">
          <a:hlinkClick xmlns:r="http://schemas.openxmlformats.org/officeDocument/2006/relationships" r:id="rId17"/>
        </xdr:cNvPr>
        <xdr:cNvSpPr/>
      </xdr:nvSpPr>
      <xdr:spPr>
        <a:xfrm>
          <a:off x="5419725" y="85725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21</xdr:row>
      <xdr:rowOff>47625</xdr:rowOff>
    </xdr:from>
    <xdr:to>
      <xdr:col>3</xdr:col>
      <xdr:colOff>800100</xdr:colOff>
      <xdr:row>21</xdr:row>
      <xdr:rowOff>447675</xdr:rowOff>
    </xdr:to>
    <xdr:sp macro="" textlink="">
      <xdr:nvSpPr>
        <xdr:cNvPr id="23" name="Flowchart: Decision 22">
          <a:hlinkClick xmlns:r="http://schemas.openxmlformats.org/officeDocument/2006/relationships" r:id="rId18"/>
        </xdr:cNvPr>
        <xdr:cNvSpPr/>
      </xdr:nvSpPr>
      <xdr:spPr>
        <a:xfrm>
          <a:off x="5429250" y="90106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22</xdr:row>
      <xdr:rowOff>19050</xdr:rowOff>
    </xdr:from>
    <xdr:to>
      <xdr:col>3</xdr:col>
      <xdr:colOff>781050</xdr:colOff>
      <xdr:row>22</xdr:row>
      <xdr:rowOff>419100</xdr:rowOff>
    </xdr:to>
    <xdr:sp macro="" textlink="">
      <xdr:nvSpPr>
        <xdr:cNvPr id="24" name="Flowchart: Decision 23">
          <a:hlinkClick xmlns:r="http://schemas.openxmlformats.org/officeDocument/2006/relationships" r:id="rId19"/>
        </xdr:cNvPr>
        <xdr:cNvSpPr/>
      </xdr:nvSpPr>
      <xdr:spPr>
        <a:xfrm>
          <a:off x="5410200" y="94488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</xdr:colOff>
      <xdr:row>23</xdr:row>
      <xdr:rowOff>9525</xdr:rowOff>
    </xdr:from>
    <xdr:to>
      <xdr:col>3</xdr:col>
      <xdr:colOff>771525</xdr:colOff>
      <xdr:row>23</xdr:row>
      <xdr:rowOff>409575</xdr:rowOff>
    </xdr:to>
    <xdr:sp macro="" textlink="">
      <xdr:nvSpPr>
        <xdr:cNvPr id="25" name="Flowchart: Decision 24">
          <a:hlinkClick xmlns:r="http://schemas.openxmlformats.org/officeDocument/2006/relationships" r:id="rId20"/>
        </xdr:cNvPr>
        <xdr:cNvSpPr/>
      </xdr:nvSpPr>
      <xdr:spPr>
        <a:xfrm>
          <a:off x="5400675" y="9906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24</xdr:row>
      <xdr:rowOff>9525</xdr:rowOff>
    </xdr:from>
    <xdr:to>
      <xdr:col>3</xdr:col>
      <xdr:colOff>809625</xdr:colOff>
      <xdr:row>25</xdr:row>
      <xdr:rowOff>0</xdr:rowOff>
    </xdr:to>
    <xdr:sp macro="" textlink="">
      <xdr:nvSpPr>
        <xdr:cNvPr id="26" name="Flowchart: Decision 25">
          <a:hlinkClick xmlns:r="http://schemas.openxmlformats.org/officeDocument/2006/relationships" r:id="rId21"/>
        </xdr:cNvPr>
        <xdr:cNvSpPr/>
      </xdr:nvSpPr>
      <xdr:spPr>
        <a:xfrm>
          <a:off x="5438775" y="10325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38100</xdr:colOff>
      <xdr:row>25</xdr:row>
      <xdr:rowOff>66675</xdr:rowOff>
    </xdr:from>
    <xdr:to>
      <xdr:col>3</xdr:col>
      <xdr:colOff>790575</xdr:colOff>
      <xdr:row>26</xdr:row>
      <xdr:rowOff>0</xdr:rowOff>
    </xdr:to>
    <xdr:sp macro="" textlink="">
      <xdr:nvSpPr>
        <xdr:cNvPr id="27" name="Flowchart: Decision 26">
          <a:hlinkClick xmlns:r="http://schemas.openxmlformats.org/officeDocument/2006/relationships" r:id="rId22"/>
        </xdr:cNvPr>
        <xdr:cNvSpPr/>
      </xdr:nvSpPr>
      <xdr:spPr>
        <a:xfrm>
          <a:off x="5419725" y="10791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28575</xdr:colOff>
      <xdr:row>26</xdr:row>
      <xdr:rowOff>66675</xdr:rowOff>
    </xdr:from>
    <xdr:to>
      <xdr:col>3</xdr:col>
      <xdr:colOff>781050</xdr:colOff>
      <xdr:row>27</xdr:row>
      <xdr:rowOff>0</xdr:rowOff>
    </xdr:to>
    <xdr:sp macro="" textlink="">
      <xdr:nvSpPr>
        <xdr:cNvPr id="28" name="Flowchart: Decision 27">
          <a:hlinkClick xmlns:r="http://schemas.openxmlformats.org/officeDocument/2006/relationships" r:id="rId23"/>
        </xdr:cNvPr>
        <xdr:cNvSpPr/>
      </xdr:nvSpPr>
      <xdr:spPr>
        <a:xfrm>
          <a:off x="5410200" y="11258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47625</xdr:colOff>
      <xdr:row>27</xdr:row>
      <xdr:rowOff>57150</xdr:rowOff>
    </xdr:from>
    <xdr:to>
      <xdr:col>3</xdr:col>
      <xdr:colOff>800100</xdr:colOff>
      <xdr:row>27</xdr:row>
      <xdr:rowOff>457200</xdr:rowOff>
    </xdr:to>
    <xdr:sp macro="" textlink="">
      <xdr:nvSpPr>
        <xdr:cNvPr id="29" name="Flowchart: Decision 28">
          <a:hlinkClick xmlns:r="http://schemas.openxmlformats.org/officeDocument/2006/relationships" r:id="rId24"/>
        </xdr:cNvPr>
        <xdr:cNvSpPr/>
      </xdr:nvSpPr>
      <xdr:spPr>
        <a:xfrm>
          <a:off x="5429250" y="11715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752475</xdr:colOff>
      <xdr:row>30</xdr:row>
      <xdr:rowOff>400050</xdr:rowOff>
    </xdr:to>
    <xdr:sp macro="" textlink="">
      <xdr:nvSpPr>
        <xdr:cNvPr id="30" name="Flowchart: Decision 29">
          <a:hlinkClick xmlns:r="http://schemas.openxmlformats.org/officeDocument/2006/relationships" r:id="rId25"/>
        </xdr:cNvPr>
        <xdr:cNvSpPr/>
      </xdr:nvSpPr>
      <xdr:spPr>
        <a:xfrm>
          <a:off x="5381625" y="122110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752475</xdr:colOff>
      <xdr:row>31</xdr:row>
      <xdr:rowOff>400050</xdr:rowOff>
    </xdr:to>
    <xdr:sp macro="" textlink="">
      <xdr:nvSpPr>
        <xdr:cNvPr id="31" name="Flowchart: Decision 30">
          <a:hlinkClick xmlns:r="http://schemas.openxmlformats.org/officeDocument/2006/relationships" r:id="rId26"/>
        </xdr:cNvPr>
        <xdr:cNvSpPr/>
      </xdr:nvSpPr>
      <xdr:spPr>
        <a:xfrm>
          <a:off x="5381625" y="126777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752475</xdr:colOff>
      <xdr:row>32</xdr:row>
      <xdr:rowOff>400050</xdr:rowOff>
    </xdr:to>
    <xdr:sp macro="" textlink="">
      <xdr:nvSpPr>
        <xdr:cNvPr id="32" name="Flowchart: Decision 31">
          <a:hlinkClick xmlns:r="http://schemas.openxmlformats.org/officeDocument/2006/relationships" r:id="rId27"/>
        </xdr:cNvPr>
        <xdr:cNvSpPr/>
      </xdr:nvSpPr>
      <xdr:spPr>
        <a:xfrm>
          <a:off x="5381625" y="131445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752475</xdr:colOff>
      <xdr:row>33</xdr:row>
      <xdr:rowOff>400050</xdr:rowOff>
    </xdr:to>
    <xdr:sp macro="" textlink="">
      <xdr:nvSpPr>
        <xdr:cNvPr id="33" name="Flowchart: Decision 32">
          <a:hlinkClick xmlns:r="http://schemas.openxmlformats.org/officeDocument/2006/relationships" r:id="rId28"/>
        </xdr:cNvPr>
        <xdr:cNvSpPr/>
      </xdr:nvSpPr>
      <xdr:spPr>
        <a:xfrm>
          <a:off x="5381625" y="136112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752475</xdr:colOff>
      <xdr:row>34</xdr:row>
      <xdr:rowOff>400050</xdr:rowOff>
    </xdr:to>
    <xdr:sp macro="" textlink="">
      <xdr:nvSpPr>
        <xdr:cNvPr id="34" name="Flowchart: Decision 33">
          <a:hlinkClick xmlns:r="http://schemas.openxmlformats.org/officeDocument/2006/relationships" r:id="rId29"/>
        </xdr:cNvPr>
        <xdr:cNvSpPr/>
      </xdr:nvSpPr>
      <xdr:spPr>
        <a:xfrm>
          <a:off x="5381625" y="148685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752475</xdr:colOff>
      <xdr:row>35</xdr:row>
      <xdr:rowOff>400050</xdr:rowOff>
    </xdr:to>
    <xdr:sp macro="" textlink="">
      <xdr:nvSpPr>
        <xdr:cNvPr id="35" name="Flowchart: Decision 34">
          <a:hlinkClick xmlns:r="http://schemas.openxmlformats.org/officeDocument/2006/relationships" r:id="rId29"/>
        </xdr:cNvPr>
        <xdr:cNvSpPr/>
      </xdr:nvSpPr>
      <xdr:spPr>
        <a:xfrm>
          <a:off x="5381625" y="145446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752475</xdr:colOff>
      <xdr:row>36</xdr:row>
      <xdr:rowOff>400050</xdr:rowOff>
    </xdr:to>
    <xdr:sp macro="" textlink="">
      <xdr:nvSpPr>
        <xdr:cNvPr id="36" name="Flowchart: Decision 35">
          <a:hlinkClick xmlns:r="http://schemas.openxmlformats.org/officeDocument/2006/relationships" r:id="rId30"/>
        </xdr:cNvPr>
        <xdr:cNvSpPr/>
      </xdr:nvSpPr>
      <xdr:spPr>
        <a:xfrm>
          <a:off x="5381625" y="150114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3</xdr:col>
      <xdr:colOff>752475</xdr:colOff>
      <xdr:row>37</xdr:row>
      <xdr:rowOff>400050</xdr:rowOff>
    </xdr:to>
    <xdr:sp macro="" textlink="">
      <xdr:nvSpPr>
        <xdr:cNvPr id="37" name="Flowchart: Decision 36">
          <a:hlinkClick xmlns:r="http://schemas.openxmlformats.org/officeDocument/2006/relationships" r:id="rId31"/>
        </xdr:cNvPr>
        <xdr:cNvSpPr/>
      </xdr:nvSpPr>
      <xdr:spPr>
        <a:xfrm>
          <a:off x="5381625" y="154781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752475</xdr:colOff>
      <xdr:row>38</xdr:row>
      <xdr:rowOff>400050</xdr:rowOff>
    </xdr:to>
    <xdr:sp macro="" textlink="">
      <xdr:nvSpPr>
        <xdr:cNvPr id="38" name="Flowchart: Decision 37">
          <a:hlinkClick xmlns:r="http://schemas.openxmlformats.org/officeDocument/2006/relationships" r:id="rId32"/>
        </xdr:cNvPr>
        <xdr:cNvSpPr/>
      </xdr:nvSpPr>
      <xdr:spPr>
        <a:xfrm>
          <a:off x="5381625" y="159448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39</xdr:row>
      <xdr:rowOff>0</xdr:rowOff>
    </xdr:from>
    <xdr:to>
      <xdr:col>3</xdr:col>
      <xdr:colOff>752475</xdr:colOff>
      <xdr:row>39</xdr:row>
      <xdr:rowOff>400050</xdr:rowOff>
    </xdr:to>
    <xdr:sp macro="" textlink="">
      <xdr:nvSpPr>
        <xdr:cNvPr id="39" name="Flowchart: Decision 38">
          <a:hlinkClick xmlns:r="http://schemas.openxmlformats.org/officeDocument/2006/relationships" r:id="rId33"/>
        </xdr:cNvPr>
        <xdr:cNvSpPr/>
      </xdr:nvSpPr>
      <xdr:spPr>
        <a:xfrm>
          <a:off x="5381625" y="164115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40</xdr:row>
      <xdr:rowOff>0</xdr:rowOff>
    </xdr:from>
    <xdr:to>
      <xdr:col>3</xdr:col>
      <xdr:colOff>752475</xdr:colOff>
      <xdr:row>40</xdr:row>
      <xdr:rowOff>400050</xdr:rowOff>
    </xdr:to>
    <xdr:sp macro="" textlink="">
      <xdr:nvSpPr>
        <xdr:cNvPr id="40" name="Flowchart: Decision 39">
          <a:hlinkClick xmlns:r="http://schemas.openxmlformats.org/officeDocument/2006/relationships" r:id="rId34"/>
        </xdr:cNvPr>
        <xdr:cNvSpPr/>
      </xdr:nvSpPr>
      <xdr:spPr>
        <a:xfrm>
          <a:off x="5381625" y="168783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752475</xdr:colOff>
      <xdr:row>42</xdr:row>
      <xdr:rowOff>400050</xdr:rowOff>
    </xdr:to>
    <xdr:sp macro="" textlink="">
      <xdr:nvSpPr>
        <xdr:cNvPr id="41" name="Flowchart: Decision 40">
          <a:hlinkClick xmlns:r="http://schemas.openxmlformats.org/officeDocument/2006/relationships" r:id="rId35"/>
        </xdr:cNvPr>
        <xdr:cNvSpPr/>
      </xdr:nvSpPr>
      <xdr:spPr>
        <a:xfrm>
          <a:off x="5381625" y="173450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43</xdr:row>
      <xdr:rowOff>0</xdr:rowOff>
    </xdr:from>
    <xdr:to>
      <xdr:col>3</xdr:col>
      <xdr:colOff>752475</xdr:colOff>
      <xdr:row>43</xdr:row>
      <xdr:rowOff>400050</xdr:rowOff>
    </xdr:to>
    <xdr:sp macro="" textlink="">
      <xdr:nvSpPr>
        <xdr:cNvPr id="42" name="Flowchart: Decision 41">
          <a:hlinkClick xmlns:r="http://schemas.openxmlformats.org/officeDocument/2006/relationships" r:id="rId36"/>
        </xdr:cNvPr>
        <xdr:cNvSpPr/>
      </xdr:nvSpPr>
      <xdr:spPr>
        <a:xfrm>
          <a:off x="5381625" y="17811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44</xdr:row>
      <xdr:rowOff>0</xdr:rowOff>
    </xdr:from>
    <xdr:to>
      <xdr:col>3</xdr:col>
      <xdr:colOff>752475</xdr:colOff>
      <xdr:row>44</xdr:row>
      <xdr:rowOff>400050</xdr:rowOff>
    </xdr:to>
    <xdr:sp macro="" textlink="">
      <xdr:nvSpPr>
        <xdr:cNvPr id="43" name="Flowchart: Decision 42">
          <a:hlinkClick xmlns:r="http://schemas.openxmlformats.org/officeDocument/2006/relationships" r:id="rId37"/>
        </xdr:cNvPr>
        <xdr:cNvSpPr/>
      </xdr:nvSpPr>
      <xdr:spPr>
        <a:xfrm>
          <a:off x="5381625" y="182784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752475</xdr:colOff>
      <xdr:row>45</xdr:row>
      <xdr:rowOff>400050</xdr:rowOff>
    </xdr:to>
    <xdr:sp macro="" textlink="">
      <xdr:nvSpPr>
        <xdr:cNvPr id="44" name="Flowchart: Decision 43">
          <a:hlinkClick xmlns:r="http://schemas.openxmlformats.org/officeDocument/2006/relationships" r:id="rId38"/>
        </xdr:cNvPr>
        <xdr:cNvSpPr/>
      </xdr:nvSpPr>
      <xdr:spPr>
        <a:xfrm>
          <a:off x="5381625" y="187452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45</xdr:row>
      <xdr:rowOff>466724</xdr:rowOff>
    </xdr:from>
    <xdr:to>
      <xdr:col>3</xdr:col>
      <xdr:colOff>809625</xdr:colOff>
      <xdr:row>46</xdr:row>
      <xdr:rowOff>485774</xdr:rowOff>
    </xdr:to>
    <xdr:sp macro="" textlink="">
      <xdr:nvSpPr>
        <xdr:cNvPr id="45" name="Flowchart: Decision 44">
          <a:hlinkClick xmlns:r="http://schemas.openxmlformats.org/officeDocument/2006/relationships" r:id="rId39"/>
        </xdr:cNvPr>
        <xdr:cNvSpPr/>
      </xdr:nvSpPr>
      <xdr:spPr>
        <a:xfrm>
          <a:off x="5381625" y="20145374"/>
          <a:ext cx="809625" cy="485775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752475</xdr:colOff>
      <xdr:row>50</xdr:row>
      <xdr:rowOff>400050</xdr:rowOff>
    </xdr:to>
    <xdr:sp macro="" textlink="">
      <xdr:nvSpPr>
        <xdr:cNvPr id="46" name="Flowchart: Decision 45">
          <a:hlinkClick xmlns:r="http://schemas.openxmlformats.org/officeDocument/2006/relationships" r:id="rId40"/>
        </xdr:cNvPr>
        <xdr:cNvSpPr/>
      </xdr:nvSpPr>
      <xdr:spPr>
        <a:xfrm>
          <a:off x="5381625" y="196786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752475</xdr:colOff>
      <xdr:row>51</xdr:row>
      <xdr:rowOff>400050</xdr:rowOff>
    </xdr:to>
    <xdr:sp macro="" textlink="">
      <xdr:nvSpPr>
        <xdr:cNvPr id="47" name="Flowchart: Decision 46">
          <a:hlinkClick xmlns:r="http://schemas.openxmlformats.org/officeDocument/2006/relationships" r:id="rId41"/>
        </xdr:cNvPr>
        <xdr:cNvSpPr/>
      </xdr:nvSpPr>
      <xdr:spPr>
        <a:xfrm>
          <a:off x="5381625" y="201453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752475</xdr:colOff>
      <xdr:row>52</xdr:row>
      <xdr:rowOff>400050</xdr:rowOff>
    </xdr:to>
    <xdr:sp macro="" textlink="">
      <xdr:nvSpPr>
        <xdr:cNvPr id="48" name="Flowchart: Decision 47">
          <a:hlinkClick xmlns:r="http://schemas.openxmlformats.org/officeDocument/2006/relationships" r:id="rId42"/>
        </xdr:cNvPr>
        <xdr:cNvSpPr/>
      </xdr:nvSpPr>
      <xdr:spPr>
        <a:xfrm>
          <a:off x="5381625" y="206121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752475</xdr:colOff>
      <xdr:row>53</xdr:row>
      <xdr:rowOff>400050</xdr:rowOff>
    </xdr:to>
    <xdr:sp macro="" textlink="">
      <xdr:nvSpPr>
        <xdr:cNvPr id="49" name="Flowchart: Decision 48">
          <a:hlinkClick xmlns:r="http://schemas.openxmlformats.org/officeDocument/2006/relationships" r:id="rId43"/>
        </xdr:cNvPr>
        <xdr:cNvSpPr/>
      </xdr:nvSpPr>
      <xdr:spPr>
        <a:xfrm>
          <a:off x="5381625" y="210788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54</xdr:row>
      <xdr:rowOff>0</xdr:rowOff>
    </xdr:from>
    <xdr:to>
      <xdr:col>3</xdr:col>
      <xdr:colOff>752475</xdr:colOff>
      <xdr:row>54</xdr:row>
      <xdr:rowOff>400050</xdr:rowOff>
    </xdr:to>
    <xdr:sp macro="" textlink="">
      <xdr:nvSpPr>
        <xdr:cNvPr id="50" name="Flowchart: Decision 49">
          <a:hlinkClick xmlns:r="http://schemas.openxmlformats.org/officeDocument/2006/relationships" r:id="rId44"/>
        </xdr:cNvPr>
        <xdr:cNvSpPr/>
      </xdr:nvSpPr>
      <xdr:spPr>
        <a:xfrm>
          <a:off x="5381625" y="215455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55</xdr:row>
      <xdr:rowOff>0</xdr:rowOff>
    </xdr:from>
    <xdr:to>
      <xdr:col>3</xdr:col>
      <xdr:colOff>752475</xdr:colOff>
      <xdr:row>55</xdr:row>
      <xdr:rowOff>400050</xdr:rowOff>
    </xdr:to>
    <xdr:sp macro="" textlink="">
      <xdr:nvSpPr>
        <xdr:cNvPr id="51" name="Flowchart: Decision 50">
          <a:hlinkClick xmlns:r="http://schemas.openxmlformats.org/officeDocument/2006/relationships" r:id="rId45"/>
        </xdr:cNvPr>
        <xdr:cNvSpPr/>
      </xdr:nvSpPr>
      <xdr:spPr>
        <a:xfrm>
          <a:off x="5381625" y="22012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58</xdr:row>
      <xdr:rowOff>0</xdr:rowOff>
    </xdr:from>
    <xdr:to>
      <xdr:col>3</xdr:col>
      <xdr:colOff>752475</xdr:colOff>
      <xdr:row>58</xdr:row>
      <xdr:rowOff>400050</xdr:rowOff>
    </xdr:to>
    <xdr:sp macro="" textlink="">
      <xdr:nvSpPr>
        <xdr:cNvPr id="52" name="Flowchart: Decision 51">
          <a:hlinkClick xmlns:r="http://schemas.openxmlformats.org/officeDocument/2006/relationships" r:id="rId46"/>
        </xdr:cNvPr>
        <xdr:cNvSpPr/>
      </xdr:nvSpPr>
      <xdr:spPr>
        <a:xfrm>
          <a:off x="5381625" y="224790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59</xdr:row>
      <xdr:rowOff>0</xdr:rowOff>
    </xdr:from>
    <xdr:to>
      <xdr:col>3</xdr:col>
      <xdr:colOff>752475</xdr:colOff>
      <xdr:row>59</xdr:row>
      <xdr:rowOff>400050</xdr:rowOff>
    </xdr:to>
    <xdr:sp macro="" textlink="">
      <xdr:nvSpPr>
        <xdr:cNvPr id="53" name="Flowchart: Decision 52">
          <a:hlinkClick xmlns:r="http://schemas.openxmlformats.org/officeDocument/2006/relationships" r:id="rId47"/>
        </xdr:cNvPr>
        <xdr:cNvSpPr/>
      </xdr:nvSpPr>
      <xdr:spPr>
        <a:xfrm>
          <a:off x="5381625" y="229457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752475</xdr:colOff>
      <xdr:row>60</xdr:row>
      <xdr:rowOff>400050</xdr:rowOff>
    </xdr:to>
    <xdr:sp macro="" textlink="">
      <xdr:nvSpPr>
        <xdr:cNvPr id="54" name="Flowchart: Decision 53">
          <a:hlinkClick xmlns:r="http://schemas.openxmlformats.org/officeDocument/2006/relationships" r:id="rId48"/>
        </xdr:cNvPr>
        <xdr:cNvSpPr/>
      </xdr:nvSpPr>
      <xdr:spPr>
        <a:xfrm>
          <a:off x="5381625" y="23412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752475</xdr:colOff>
      <xdr:row>61</xdr:row>
      <xdr:rowOff>400050</xdr:rowOff>
    </xdr:to>
    <xdr:sp macro="" textlink="">
      <xdr:nvSpPr>
        <xdr:cNvPr id="55" name="Flowchart: Decision 54">
          <a:hlinkClick xmlns:r="http://schemas.openxmlformats.org/officeDocument/2006/relationships" r:id="rId49"/>
        </xdr:cNvPr>
        <xdr:cNvSpPr/>
      </xdr:nvSpPr>
      <xdr:spPr>
        <a:xfrm>
          <a:off x="5381625" y="23879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752475</xdr:colOff>
      <xdr:row>62</xdr:row>
      <xdr:rowOff>400050</xdr:rowOff>
    </xdr:to>
    <xdr:sp macro="" textlink="">
      <xdr:nvSpPr>
        <xdr:cNvPr id="56" name="Flowchart: Decision 55">
          <a:hlinkClick xmlns:r="http://schemas.openxmlformats.org/officeDocument/2006/relationships" r:id="rId50"/>
        </xdr:cNvPr>
        <xdr:cNvSpPr/>
      </xdr:nvSpPr>
      <xdr:spPr>
        <a:xfrm>
          <a:off x="5381625" y="24345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752475</xdr:colOff>
      <xdr:row>63</xdr:row>
      <xdr:rowOff>400050</xdr:rowOff>
    </xdr:to>
    <xdr:sp macro="" textlink="">
      <xdr:nvSpPr>
        <xdr:cNvPr id="57" name="Flowchart: Decision 56">
          <a:hlinkClick xmlns:r="http://schemas.openxmlformats.org/officeDocument/2006/relationships" r:id="rId51"/>
        </xdr:cNvPr>
        <xdr:cNvSpPr/>
      </xdr:nvSpPr>
      <xdr:spPr>
        <a:xfrm>
          <a:off x="5381625" y="253174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64</xdr:row>
      <xdr:rowOff>0</xdr:rowOff>
    </xdr:from>
    <xdr:to>
      <xdr:col>3</xdr:col>
      <xdr:colOff>752475</xdr:colOff>
      <xdr:row>64</xdr:row>
      <xdr:rowOff>400050</xdr:rowOff>
    </xdr:to>
    <xdr:sp macro="" textlink="">
      <xdr:nvSpPr>
        <xdr:cNvPr id="58" name="Flowchart: Decision 57">
          <a:hlinkClick xmlns:r="http://schemas.openxmlformats.org/officeDocument/2006/relationships" r:id="rId52"/>
        </xdr:cNvPr>
        <xdr:cNvSpPr/>
      </xdr:nvSpPr>
      <xdr:spPr>
        <a:xfrm>
          <a:off x="5381625" y="257841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65</xdr:row>
      <xdr:rowOff>0</xdr:rowOff>
    </xdr:from>
    <xdr:to>
      <xdr:col>3</xdr:col>
      <xdr:colOff>752475</xdr:colOff>
      <xdr:row>65</xdr:row>
      <xdr:rowOff>400050</xdr:rowOff>
    </xdr:to>
    <xdr:sp macro="" textlink="">
      <xdr:nvSpPr>
        <xdr:cNvPr id="59" name="Flowchart: Decision 58">
          <a:hlinkClick xmlns:r="http://schemas.openxmlformats.org/officeDocument/2006/relationships" r:id="rId53"/>
        </xdr:cNvPr>
        <xdr:cNvSpPr/>
      </xdr:nvSpPr>
      <xdr:spPr>
        <a:xfrm>
          <a:off x="5381625" y="26250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752475</xdr:colOff>
      <xdr:row>66</xdr:row>
      <xdr:rowOff>400050</xdr:rowOff>
    </xdr:to>
    <xdr:sp macro="" textlink="">
      <xdr:nvSpPr>
        <xdr:cNvPr id="60" name="Flowchart: Decision 59">
          <a:hlinkClick xmlns:r="http://schemas.openxmlformats.org/officeDocument/2006/relationships" r:id="rId54"/>
        </xdr:cNvPr>
        <xdr:cNvSpPr/>
      </xdr:nvSpPr>
      <xdr:spPr>
        <a:xfrm>
          <a:off x="5381625" y="267176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752475</xdr:colOff>
      <xdr:row>67</xdr:row>
      <xdr:rowOff>400050</xdr:rowOff>
    </xdr:to>
    <xdr:sp macro="" textlink="">
      <xdr:nvSpPr>
        <xdr:cNvPr id="61" name="Flowchart: Decision 60">
          <a:hlinkClick xmlns:r="http://schemas.openxmlformats.org/officeDocument/2006/relationships" r:id="rId55"/>
        </xdr:cNvPr>
        <xdr:cNvSpPr/>
      </xdr:nvSpPr>
      <xdr:spPr>
        <a:xfrm>
          <a:off x="5381625" y="271843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68</xdr:row>
      <xdr:rowOff>0</xdr:rowOff>
    </xdr:from>
    <xdr:to>
      <xdr:col>3</xdr:col>
      <xdr:colOff>752475</xdr:colOff>
      <xdr:row>68</xdr:row>
      <xdr:rowOff>400050</xdr:rowOff>
    </xdr:to>
    <xdr:sp macro="" textlink="">
      <xdr:nvSpPr>
        <xdr:cNvPr id="62" name="Flowchart: Decision 61">
          <a:hlinkClick xmlns:r="http://schemas.openxmlformats.org/officeDocument/2006/relationships" r:id="rId56"/>
        </xdr:cNvPr>
        <xdr:cNvSpPr/>
      </xdr:nvSpPr>
      <xdr:spPr>
        <a:xfrm>
          <a:off x="5381625" y="276510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69</xdr:row>
      <xdr:rowOff>0</xdr:rowOff>
    </xdr:from>
    <xdr:to>
      <xdr:col>3</xdr:col>
      <xdr:colOff>752475</xdr:colOff>
      <xdr:row>69</xdr:row>
      <xdr:rowOff>400050</xdr:rowOff>
    </xdr:to>
    <xdr:sp macro="" textlink="">
      <xdr:nvSpPr>
        <xdr:cNvPr id="63" name="Flowchart: Decision 62">
          <a:hlinkClick xmlns:r="http://schemas.openxmlformats.org/officeDocument/2006/relationships" r:id="rId57"/>
        </xdr:cNvPr>
        <xdr:cNvSpPr/>
      </xdr:nvSpPr>
      <xdr:spPr>
        <a:xfrm>
          <a:off x="5381625" y="281178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9525</xdr:colOff>
      <xdr:row>28</xdr:row>
      <xdr:rowOff>0</xdr:rowOff>
    </xdr:from>
    <xdr:to>
      <xdr:col>3</xdr:col>
      <xdr:colOff>762000</xdr:colOff>
      <xdr:row>28</xdr:row>
      <xdr:rowOff>400050</xdr:rowOff>
    </xdr:to>
    <xdr:sp macro="" textlink="">
      <xdr:nvSpPr>
        <xdr:cNvPr id="64" name="Flowchart: Decision 63">
          <a:hlinkClick xmlns:r="http://schemas.openxmlformats.org/officeDocument/2006/relationships" r:id="rId58"/>
        </xdr:cNvPr>
        <xdr:cNvSpPr/>
      </xdr:nvSpPr>
      <xdr:spPr>
        <a:xfrm>
          <a:off x="5391150" y="121253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752475</xdr:colOff>
      <xdr:row>41</xdr:row>
      <xdr:rowOff>400050</xdr:rowOff>
    </xdr:to>
    <xdr:sp macro="" textlink="">
      <xdr:nvSpPr>
        <xdr:cNvPr id="65" name="Flowchart: Decision 64">
          <a:hlinkClick xmlns:r="http://schemas.openxmlformats.org/officeDocument/2006/relationships" r:id="rId59"/>
        </xdr:cNvPr>
        <xdr:cNvSpPr/>
      </xdr:nvSpPr>
      <xdr:spPr>
        <a:xfrm>
          <a:off x="5381625" y="178117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781050</xdr:colOff>
      <xdr:row>47</xdr:row>
      <xdr:rowOff>514350</xdr:rowOff>
    </xdr:to>
    <xdr:sp macro="" textlink="">
      <xdr:nvSpPr>
        <xdr:cNvPr id="66" name="Flowchart: Decision 65">
          <a:hlinkClick xmlns:r="http://schemas.openxmlformats.org/officeDocument/2006/relationships" r:id="rId60"/>
        </xdr:cNvPr>
        <xdr:cNvSpPr/>
      </xdr:nvSpPr>
      <xdr:spPr>
        <a:xfrm>
          <a:off x="5381625" y="20764500"/>
          <a:ext cx="781050" cy="5143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752475</xdr:colOff>
      <xdr:row>48</xdr:row>
      <xdr:rowOff>514350</xdr:rowOff>
    </xdr:to>
    <xdr:sp macro="" textlink="">
      <xdr:nvSpPr>
        <xdr:cNvPr id="67" name="Flowchart: Decision 66">
          <a:hlinkClick xmlns:r="http://schemas.openxmlformats.org/officeDocument/2006/relationships" r:id="rId61"/>
        </xdr:cNvPr>
        <xdr:cNvSpPr/>
      </xdr:nvSpPr>
      <xdr:spPr>
        <a:xfrm>
          <a:off x="5381625" y="21383625"/>
          <a:ext cx="752475" cy="5143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49</xdr:row>
      <xdr:rowOff>28575</xdr:rowOff>
    </xdr:from>
    <xdr:to>
      <xdr:col>3</xdr:col>
      <xdr:colOff>809625</xdr:colOff>
      <xdr:row>49</xdr:row>
      <xdr:rowOff>504825</xdr:rowOff>
    </xdr:to>
    <xdr:sp macro="" textlink="">
      <xdr:nvSpPr>
        <xdr:cNvPr id="68" name="Flowchart: Decision 67">
          <a:hlinkClick xmlns:r="http://schemas.openxmlformats.org/officeDocument/2006/relationships" r:id="rId62"/>
        </xdr:cNvPr>
        <xdr:cNvSpPr/>
      </xdr:nvSpPr>
      <xdr:spPr>
        <a:xfrm>
          <a:off x="5438775" y="22031325"/>
          <a:ext cx="752475" cy="4762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57150</xdr:colOff>
      <xdr:row>7</xdr:row>
      <xdr:rowOff>19051</xdr:rowOff>
    </xdr:from>
    <xdr:to>
      <xdr:col>3</xdr:col>
      <xdr:colOff>809625</xdr:colOff>
      <xdr:row>7</xdr:row>
      <xdr:rowOff>400051</xdr:rowOff>
    </xdr:to>
    <xdr:sp macro="" textlink="">
      <xdr:nvSpPr>
        <xdr:cNvPr id="69" name="Flowchart: Decision 68">
          <a:hlinkClick xmlns:r="http://schemas.openxmlformats.org/officeDocument/2006/relationships" r:id="rId63"/>
        </xdr:cNvPr>
        <xdr:cNvSpPr/>
      </xdr:nvSpPr>
      <xdr:spPr>
        <a:xfrm>
          <a:off x="5438775" y="2895601"/>
          <a:ext cx="752475" cy="38100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19050</xdr:colOff>
      <xdr:row>29</xdr:row>
      <xdr:rowOff>0</xdr:rowOff>
    </xdr:from>
    <xdr:to>
      <xdr:col>3</xdr:col>
      <xdr:colOff>771525</xdr:colOff>
      <xdr:row>29</xdr:row>
      <xdr:rowOff>400050</xdr:rowOff>
    </xdr:to>
    <xdr:sp macro="" textlink="">
      <xdr:nvSpPr>
        <xdr:cNvPr id="70" name="Flowchart: Decision 69">
          <a:hlinkClick xmlns:r="http://schemas.openxmlformats.org/officeDocument/2006/relationships" r:id="rId64"/>
        </xdr:cNvPr>
        <xdr:cNvSpPr/>
      </xdr:nvSpPr>
      <xdr:spPr>
        <a:xfrm>
          <a:off x="5400675" y="1253490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71</xdr:row>
      <xdr:rowOff>0</xdr:rowOff>
    </xdr:from>
    <xdr:to>
      <xdr:col>3</xdr:col>
      <xdr:colOff>752475</xdr:colOff>
      <xdr:row>71</xdr:row>
      <xdr:rowOff>400050</xdr:rowOff>
    </xdr:to>
    <xdr:sp macro="" textlink="">
      <xdr:nvSpPr>
        <xdr:cNvPr id="71" name="Flowchart: Decision 70">
          <a:hlinkClick xmlns:r="http://schemas.openxmlformats.org/officeDocument/2006/relationships" r:id="rId65"/>
        </xdr:cNvPr>
        <xdr:cNvSpPr/>
      </xdr:nvSpPr>
      <xdr:spPr>
        <a:xfrm>
          <a:off x="5381625" y="3001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72</xdr:row>
      <xdr:rowOff>0</xdr:rowOff>
    </xdr:from>
    <xdr:to>
      <xdr:col>3</xdr:col>
      <xdr:colOff>752475</xdr:colOff>
      <xdr:row>72</xdr:row>
      <xdr:rowOff>400050</xdr:rowOff>
    </xdr:to>
    <xdr:sp macro="" textlink="">
      <xdr:nvSpPr>
        <xdr:cNvPr id="72" name="Flowchart: Decision 71">
          <a:hlinkClick xmlns:r="http://schemas.openxmlformats.org/officeDocument/2006/relationships" r:id="rId66"/>
        </xdr:cNvPr>
        <xdr:cNvSpPr/>
      </xdr:nvSpPr>
      <xdr:spPr>
        <a:xfrm>
          <a:off x="5381625" y="3001327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73</xdr:row>
      <xdr:rowOff>66674</xdr:rowOff>
    </xdr:from>
    <xdr:to>
      <xdr:col>3</xdr:col>
      <xdr:colOff>752475</xdr:colOff>
      <xdr:row>73</xdr:row>
      <xdr:rowOff>676275</xdr:rowOff>
    </xdr:to>
    <xdr:sp macro="" textlink="">
      <xdr:nvSpPr>
        <xdr:cNvPr id="73" name="Flowchart: Decision 72">
          <a:hlinkClick xmlns:r="http://schemas.openxmlformats.org/officeDocument/2006/relationships" r:id="rId67"/>
        </xdr:cNvPr>
        <xdr:cNvSpPr/>
      </xdr:nvSpPr>
      <xdr:spPr>
        <a:xfrm>
          <a:off x="5448300" y="31203899"/>
          <a:ext cx="685800" cy="609601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74</xdr:row>
      <xdr:rowOff>171450</xdr:rowOff>
    </xdr:from>
    <xdr:to>
      <xdr:col>3</xdr:col>
      <xdr:colOff>752475</xdr:colOff>
      <xdr:row>74</xdr:row>
      <xdr:rowOff>695325</xdr:rowOff>
    </xdr:to>
    <xdr:sp macro="" textlink="">
      <xdr:nvSpPr>
        <xdr:cNvPr id="74" name="Flowchart: Decision 73">
          <a:hlinkClick xmlns:r="http://schemas.openxmlformats.org/officeDocument/2006/relationships" r:id="rId68"/>
        </xdr:cNvPr>
        <xdr:cNvSpPr/>
      </xdr:nvSpPr>
      <xdr:spPr>
        <a:xfrm>
          <a:off x="5448300" y="32080200"/>
          <a:ext cx="685800" cy="523875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56</xdr:row>
      <xdr:rowOff>0</xdr:rowOff>
    </xdr:from>
    <xdr:to>
      <xdr:col>3</xdr:col>
      <xdr:colOff>752475</xdr:colOff>
      <xdr:row>56</xdr:row>
      <xdr:rowOff>400050</xdr:rowOff>
    </xdr:to>
    <xdr:sp macro="" textlink="">
      <xdr:nvSpPr>
        <xdr:cNvPr id="75" name="Flowchart: Decision 74">
          <a:hlinkClick xmlns:r="http://schemas.openxmlformats.org/officeDocument/2006/relationships" r:id="rId69"/>
        </xdr:cNvPr>
        <xdr:cNvSpPr/>
      </xdr:nvSpPr>
      <xdr:spPr>
        <a:xfrm>
          <a:off x="5381625" y="25155525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752475</xdr:colOff>
      <xdr:row>57</xdr:row>
      <xdr:rowOff>400050</xdr:rowOff>
    </xdr:to>
    <xdr:sp macro="" textlink="">
      <xdr:nvSpPr>
        <xdr:cNvPr id="76" name="Flowchart: Decision 75">
          <a:hlinkClick xmlns:r="http://schemas.openxmlformats.org/officeDocument/2006/relationships" r:id="rId70"/>
        </xdr:cNvPr>
        <xdr:cNvSpPr/>
      </xdr:nvSpPr>
      <xdr:spPr>
        <a:xfrm>
          <a:off x="5381625" y="25622250"/>
          <a:ext cx="752475" cy="40005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3</xdr:col>
      <xdr:colOff>752475</xdr:colOff>
      <xdr:row>71</xdr:row>
      <xdr:rowOff>0</xdr:rowOff>
    </xdr:to>
    <xdr:sp macro="" textlink="">
      <xdr:nvSpPr>
        <xdr:cNvPr id="77" name="Flowchart: Decision 76">
          <a:hlinkClick xmlns:r="http://schemas.openxmlformats.org/officeDocument/2006/relationships" r:id="rId71"/>
        </xdr:cNvPr>
        <xdr:cNvSpPr/>
      </xdr:nvSpPr>
      <xdr:spPr>
        <a:xfrm>
          <a:off x="5381625" y="29660850"/>
          <a:ext cx="752475" cy="38100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66675</xdr:colOff>
      <xdr:row>75</xdr:row>
      <xdr:rowOff>171450</xdr:rowOff>
    </xdr:from>
    <xdr:to>
      <xdr:col>3</xdr:col>
      <xdr:colOff>752475</xdr:colOff>
      <xdr:row>75</xdr:row>
      <xdr:rowOff>695325</xdr:rowOff>
    </xdr:to>
    <xdr:sp macro="" textlink="">
      <xdr:nvSpPr>
        <xdr:cNvPr id="78" name="Flowchart: Decision 77">
          <a:hlinkClick xmlns:r="http://schemas.openxmlformats.org/officeDocument/2006/relationships" r:id="rId72"/>
        </xdr:cNvPr>
        <xdr:cNvSpPr/>
      </xdr:nvSpPr>
      <xdr:spPr>
        <a:xfrm>
          <a:off x="5448300" y="31061025"/>
          <a:ext cx="685800" cy="342900"/>
        </a:xfrm>
        <a:prstGeom prst="flowChartDecision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134350" y="6667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47625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67600" y="476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5</xdr:row>
      <xdr:rowOff>57149</xdr:rowOff>
    </xdr:from>
    <xdr:to>
      <xdr:col>10</xdr:col>
      <xdr:colOff>257175</xdr:colOff>
      <xdr:row>8</xdr:row>
      <xdr:rowOff>190499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10400" y="1323974"/>
          <a:ext cx="1152525" cy="8858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3</xdr:row>
      <xdr:rowOff>38099</xdr:rowOff>
    </xdr:from>
    <xdr:to>
      <xdr:col>16</xdr:col>
      <xdr:colOff>0</xdr:colOff>
      <xdr:row>5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0353675" y="638174"/>
          <a:ext cx="1152525" cy="390526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11</xdr:col>
      <xdr:colOff>542925</xdr:colOff>
      <xdr:row>4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46772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7</xdr:col>
      <xdr:colOff>257175</xdr:colOff>
      <xdr:row>4</xdr:row>
      <xdr:rowOff>142875</xdr:rowOff>
    </xdr:from>
    <xdr:to>
      <xdr:col>13</xdr:col>
      <xdr:colOff>400050</xdr:colOff>
      <xdr:row>11</xdr:row>
      <xdr:rowOff>142875</xdr:rowOff>
    </xdr:to>
    <xdr:sp macro="" textlink="">
      <xdr:nvSpPr>
        <xdr:cNvPr id="3" name="Left Arrow 2"/>
        <xdr:cNvSpPr/>
      </xdr:nvSpPr>
      <xdr:spPr>
        <a:xfrm>
          <a:off x="6896100" y="1000125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,d vfrfjDr izfr isa'ku dqyd ds lkFk vo'; yxkosaA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14</xdr:col>
      <xdr:colOff>542925</xdr:colOff>
      <xdr:row>7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56297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10</xdr:col>
      <xdr:colOff>333375</xdr:colOff>
      <xdr:row>9</xdr:row>
      <xdr:rowOff>76200</xdr:rowOff>
    </xdr:from>
    <xdr:to>
      <xdr:col>16</xdr:col>
      <xdr:colOff>476250</xdr:colOff>
      <xdr:row>16</xdr:row>
      <xdr:rowOff>85725</xdr:rowOff>
    </xdr:to>
    <xdr:sp macro="" textlink="">
      <xdr:nvSpPr>
        <xdr:cNvPr id="3" name="Left Arrow 2"/>
        <xdr:cNvSpPr/>
      </xdr:nvSpPr>
      <xdr:spPr>
        <a:xfrm>
          <a:off x="7067550" y="1781175"/>
          <a:ext cx="3800475" cy="15621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>
              <a:solidFill>
                <a:schemeClr val="tx1"/>
              </a:solidFill>
              <a:latin typeface="DevLys 010" pitchFamily="2" charset="0"/>
            </a:rPr>
            <a:t>bl ist dh ,d vfrfjDr izfr isa'ku dqyd ds lkFk vo'; yxkosaA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15</xdr:col>
      <xdr:colOff>542925</xdr:colOff>
      <xdr:row>5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124950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17</xdr:col>
      <xdr:colOff>466725</xdr:colOff>
      <xdr:row>31</xdr:row>
      <xdr:rowOff>180975</xdr:rowOff>
    </xdr:from>
    <xdr:to>
      <xdr:col>22</xdr:col>
      <xdr:colOff>495300</xdr:colOff>
      <xdr:row>38</xdr:row>
      <xdr:rowOff>85725</xdr:rowOff>
    </xdr:to>
    <xdr:sp macro="" textlink="">
      <xdr:nvSpPr>
        <xdr:cNvPr id="3" name="Left Arrow 2"/>
        <xdr:cNvSpPr/>
      </xdr:nvSpPr>
      <xdr:spPr>
        <a:xfrm>
          <a:off x="11477625" y="7077075"/>
          <a:ext cx="3076575" cy="16192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0000"/>
              </a:solidFill>
              <a:latin typeface="DevLys 010" pitchFamily="2" charset="0"/>
            </a:rPr>
            <a:t>fcuk fpfdRlk izek.k i= ds voSrfud vodk'k dh fnukad lkeus</a:t>
          </a:r>
          <a:r>
            <a:rPr lang="en-US" sz="1600" baseline="0">
              <a:solidFill>
                <a:srgbClr val="FF0000"/>
              </a:solidFill>
              <a:latin typeface="DevLys 010" pitchFamily="2" charset="0"/>
            </a:rPr>
            <a:t> fy[ksaA</a:t>
          </a:r>
          <a:endParaRPr lang="en-US" sz="1600">
            <a:solidFill>
              <a:srgbClr val="FF0000"/>
            </a:solidFill>
            <a:latin typeface="DevLys 010" pitchFamily="2" charset="0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12</xdr:col>
      <xdr:colOff>542925</xdr:colOff>
      <xdr:row>6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43800" y="5143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1</xdr:row>
      <xdr:rowOff>104775</xdr:rowOff>
    </xdr:from>
    <xdr:to>
      <xdr:col>13</xdr:col>
      <xdr:colOff>133350</xdr:colOff>
      <xdr:row>3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629525" y="266700"/>
          <a:ext cx="109537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81925" y="8001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402981</xdr:colOff>
      <xdr:row>1</xdr:row>
      <xdr:rowOff>36635</xdr:rowOff>
    </xdr:from>
    <xdr:to>
      <xdr:col>16</xdr:col>
      <xdr:colOff>0</xdr:colOff>
      <xdr:row>3</xdr:row>
      <xdr:rowOff>169985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82154" y="227135"/>
          <a:ext cx="1313718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14</xdr:col>
      <xdr:colOff>337039</xdr:colOff>
      <xdr:row>4</xdr:row>
      <xdr:rowOff>146538</xdr:rowOff>
    </xdr:from>
    <xdr:to>
      <xdr:col>16</xdr:col>
      <xdr:colOff>0</xdr:colOff>
      <xdr:row>7</xdr:row>
      <xdr:rowOff>190499</xdr:rowOff>
    </xdr:to>
    <xdr:sp macro="" textlink="">
      <xdr:nvSpPr>
        <xdr:cNvPr id="3" name="Oval 2">
          <a:hlinkClick xmlns:r="http://schemas.openxmlformats.org/officeDocument/2006/relationships" r:id="rId2"/>
        </xdr:cNvPr>
        <xdr:cNvSpPr/>
      </xdr:nvSpPr>
      <xdr:spPr>
        <a:xfrm>
          <a:off x="6616212" y="908538"/>
          <a:ext cx="1450731" cy="615461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14</xdr:col>
      <xdr:colOff>417634</xdr:colOff>
      <xdr:row>11</xdr:row>
      <xdr:rowOff>249114</xdr:rowOff>
    </xdr:from>
    <xdr:to>
      <xdr:col>16</xdr:col>
      <xdr:colOff>0</xdr:colOff>
      <xdr:row>14</xdr:row>
      <xdr:rowOff>190499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6674826" y="2923441"/>
          <a:ext cx="1384790" cy="586154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rgbClr val="7030A0"/>
              </a:solidFill>
            </a:rPr>
            <a:t>INDEX and BUTTONS</a:t>
          </a:r>
        </a:p>
      </xdr:txBody>
    </xdr:sp>
    <xdr:clientData/>
  </xdr:twoCellAnchor>
  <xdr:twoCellAnchor>
    <xdr:from>
      <xdr:col>14</xdr:col>
      <xdr:colOff>43961</xdr:colOff>
      <xdr:row>8</xdr:row>
      <xdr:rowOff>0</xdr:rowOff>
    </xdr:from>
    <xdr:to>
      <xdr:col>16</xdr:col>
      <xdr:colOff>388327</xdr:colOff>
      <xdr:row>11</xdr:row>
      <xdr:rowOff>139211</xdr:rowOff>
    </xdr:to>
    <xdr:sp macro="" textlink="">
      <xdr:nvSpPr>
        <xdr:cNvPr id="5" name="Left Arrow 4"/>
        <xdr:cNvSpPr/>
      </xdr:nvSpPr>
      <xdr:spPr>
        <a:xfrm>
          <a:off x="6315807" y="1641231"/>
          <a:ext cx="1963616" cy="73269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  <a:latin typeface="DevLys 010" pitchFamily="2" charset="0"/>
            </a:rPr>
            <a:t>viuh ,l-,l-vks-vkbZ-Mh-ls ns[kdj vfUre 'ks"k</a:t>
          </a:r>
          <a:r>
            <a:rPr lang="en-US" sz="1100" baseline="0">
              <a:solidFill>
                <a:srgbClr val="FFFF00"/>
              </a:solidFill>
              <a:latin typeface="DevLys 010" pitchFamily="2" charset="0"/>
            </a:rPr>
            <a:t> fy[k ldrs gSA</a:t>
          </a:r>
          <a:endParaRPr lang="en-US" sz="1100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  <xdr:twoCellAnchor>
    <xdr:from>
      <xdr:col>14</xdr:col>
      <xdr:colOff>36635</xdr:colOff>
      <xdr:row>15</xdr:row>
      <xdr:rowOff>58616</xdr:rowOff>
    </xdr:from>
    <xdr:to>
      <xdr:col>21</xdr:col>
      <xdr:colOff>102577</xdr:colOff>
      <xdr:row>22</xdr:row>
      <xdr:rowOff>168520</xdr:rowOff>
    </xdr:to>
    <xdr:sp macro="" textlink="">
      <xdr:nvSpPr>
        <xdr:cNvPr id="6" name="Left Arrow 5"/>
        <xdr:cNvSpPr/>
      </xdr:nvSpPr>
      <xdr:spPr>
        <a:xfrm>
          <a:off x="6279173" y="3443654"/>
          <a:ext cx="4469423" cy="1450731"/>
        </a:xfrm>
        <a:prstGeom prst="lef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C00000"/>
              </a:solidFill>
              <a:latin typeface="DevLys 010" pitchFamily="2" charset="0"/>
            </a:rPr>
            <a:t>fcuk fpfdRlk izek.k i= ds voSrfud vodk'k tks fy;k gS oks</a:t>
          </a:r>
          <a:r>
            <a:rPr lang="en-US" sz="1600" baseline="0">
              <a:solidFill>
                <a:srgbClr val="C00000"/>
              </a:solidFill>
              <a:latin typeface="DevLys 010" pitchFamily="2" charset="0"/>
            </a:rPr>
            <a:t> ftrus</a:t>
          </a:r>
          <a:r>
            <a:rPr lang="en-US" sz="1600">
              <a:solidFill>
                <a:srgbClr val="C00000"/>
              </a:solidFill>
              <a:latin typeface="DevLys 010" pitchFamily="2" charset="0"/>
            </a:rPr>
            <a:t> o"kZ ekg fnu gksrs gS og </a:t>
          </a:r>
          <a:r>
            <a:rPr lang="en-US" sz="1600" baseline="0">
              <a:solidFill>
                <a:srgbClr val="C00000"/>
              </a:solidFill>
              <a:latin typeface="DevLys 010" pitchFamily="2" charset="0"/>
            </a:rPr>
            <a:t>fy[ksa vU;Fkk tks fy[kk gS mlesa dksbZ ifjorZu ugha djsaA fo'ks"k /;ku j[ksaA</a:t>
          </a:r>
          <a:endParaRPr lang="en-US" sz="16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  <xdr:twoCellAnchor>
    <xdr:from>
      <xdr:col>6</xdr:col>
      <xdr:colOff>29307</xdr:colOff>
      <xdr:row>1</xdr:row>
      <xdr:rowOff>0</xdr:rowOff>
    </xdr:from>
    <xdr:to>
      <xdr:col>14</xdr:col>
      <xdr:colOff>7327</xdr:colOff>
      <xdr:row>3</xdr:row>
      <xdr:rowOff>80596</xdr:rowOff>
    </xdr:to>
    <xdr:sp macro="" textlink="">
      <xdr:nvSpPr>
        <xdr:cNvPr id="7" name="Oval Callout 6"/>
        <xdr:cNvSpPr/>
      </xdr:nvSpPr>
      <xdr:spPr>
        <a:xfrm>
          <a:off x="4835769" y="161192"/>
          <a:ext cx="1414096" cy="424962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viMsV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 fnukad </a:t>
          </a:r>
          <a:r>
            <a:rPr lang="en-US" sz="1400" baseline="0">
              <a:solidFill>
                <a:srgbClr val="C00000"/>
              </a:solidFill>
              <a:latin typeface="DevLys 010" pitchFamily="2" charset="0"/>
            </a:rPr>
            <a:t>07-10-2025</a:t>
          </a:r>
          <a:endParaRPr lang="en-US" sz="14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  <xdr:twoCellAnchor>
    <xdr:from>
      <xdr:col>14</xdr:col>
      <xdr:colOff>21982</xdr:colOff>
      <xdr:row>36</xdr:row>
      <xdr:rowOff>131884</xdr:rowOff>
    </xdr:from>
    <xdr:to>
      <xdr:col>18</xdr:col>
      <xdr:colOff>476250</xdr:colOff>
      <xdr:row>42</xdr:row>
      <xdr:rowOff>183173</xdr:rowOff>
    </xdr:to>
    <xdr:sp macro="" textlink="">
      <xdr:nvSpPr>
        <xdr:cNvPr id="8" name="Left Arrow 7"/>
        <xdr:cNvSpPr/>
      </xdr:nvSpPr>
      <xdr:spPr>
        <a:xfrm>
          <a:off x="6264520" y="7693269"/>
          <a:ext cx="3289788" cy="13188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200" b="1">
              <a:solidFill>
                <a:srgbClr val="FFFF00"/>
              </a:solidFill>
              <a:latin typeface="DevLys 010" pitchFamily="2" charset="0"/>
            </a:rPr>
            <a:t>vxj dkfeZd dE;qVs'ku dh jkf'k ugh</a:t>
          </a:r>
          <a:r>
            <a:rPr lang="en-US" sz="1200" b="1" baseline="0">
              <a:solidFill>
                <a:srgbClr val="FFFF00"/>
              </a:solidFill>
              <a:latin typeface="DevLys 010" pitchFamily="2" charset="0"/>
            </a:rPr>
            <a:t> ysuk pkgs rks LkhV 26 o 27 esa vafdr lwpuk dks fMfyV dj nsos rFkk mu ij isu ls </a:t>
          </a:r>
          <a:r>
            <a:rPr lang="en-US" sz="1200" b="1" baseline="0">
              <a:solidFill>
                <a:srgbClr val="FFFF00"/>
              </a:solidFill>
              <a:latin typeface="DevLys 010"/>
            </a:rPr>
            <a:t>ß ykxw ugha Þ fy[k dj Hkst nsosaA</a:t>
          </a:r>
          <a:endParaRPr lang="en-US" sz="1200" b="1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19050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220075" y="4953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10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62850" y="619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5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72375" y="8572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542925</xdr:colOff>
      <xdr:row>8</xdr:row>
      <xdr:rowOff>76200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15275" y="8096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11</xdr:col>
      <xdr:colOff>542925</xdr:colOff>
      <xdr:row>7</xdr:row>
      <xdr:rowOff>38100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11144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11</xdr:col>
      <xdr:colOff>542925</xdr:colOff>
      <xdr:row>6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72400" y="11144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8</xdr:col>
      <xdr:colOff>542925</xdr:colOff>
      <xdr:row>4</xdr:row>
      <xdr:rowOff>180975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15225" y="10001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10</xdr:col>
      <xdr:colOff>542925</xdr:colOff>
      <xdr:row>3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81925" y="6286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66675</xdr:rowOff>
    </xdr:from>
    <xdr:to>
      <xdr:col>9</xdr:col>
      <xdr:colOff>57150</xdr:colOff>
      <xdr:row>2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600825" y="2667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13</xdr:col>
      <xdr:colOff>542925</xdr:colOff>
      <xdr:row>13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343900" y="9715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109903</xdr:colOff>
      <xdr:row>1</xdr:row>
      <xdr:rowOff>58616</xdr:rowOff>
    </xdr:from>
    <xdr:to>
      <xdr:col>11</xdr:col>
      <xdr:colOff>2199</xdr:colOff>
      <xdr:row>4</xdr:row>
      <xdr:rowOff>1466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89884" y="190501"/>
          <a:ext cx="1108565" cy="455734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131884</xdr:colOff>
      <xdr:row>5</xdr:row>
      <xdr:rowOff>7326</xdr:rowOff>
    </xdr:from>
    <xdr:to>
      <xdr:col>11</xdr:col>
      <xdr:colOff>95251</xdr:colOff>
      <xdr:row>7</xdr:row>
      <xdr:rowOff>205153</xdr:rowOff>
    </xdr:to>
    <xdr:sp macro="" textlink="">
      <xdr:nvSpPr>
        <xdr:cNvPr id="3" name="Oval 2">
          <a:hlinkClick xmlns:r="http://schemas.openxmlformats.org/officeDocument/2006/relationships" r:id="rId2"/>
        </xdr:cNvPr>
        <xdr:cNvSpPr/>
      </xdr:nvSpPr>
      <xdr:spPr>
        <a:xfrm>
          <a:off x="7011865" y="805961"/>
          <a:ext cx="1179636" cy="622788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rgbClr val="FFFF00"/>
              </a:solidFill>
            </a:rPr>
            <a:t>HOW TO USE</a:t>
          </a:r>
        </a:p>
      </xdr:txBody>
    </xdr:sp>
    <xdr:clientData/>
  </xdr:twoCellAnchor>
  <xdr:twoCellAnchor>
    <xdr:from>
      <xdr:col>9</xdr:col>
      <xdr:colOff>381000</xdr:colOff>
      <xdr:row>8</xdr:row>
      <xdr:rowOff>86457</xdr:rowOff>
    </xdr:from>
    <xdr:to>
      <xdr:col>11</xdr:col>
      <xdr:colOff>175846</xdr:colOff>
      <xdr:row>11</xdr:row>
      <xdr:rowOff>7326</xdr:rowOff>
    </xdr:to>
    <xdr:sp macro="" textlink="">
      <xdr:nvSpPr>
        <xdr:cNvPr id="4" name="Flowchart: Process 3">
          <a:hlinkClick xmlns:r="http://schemas.openxmlformats.org/officeDocument/2006/relationships" r:id="rId3"/>
        </xdr:cNvPr>
        <xdr:cNvSpPr/>
      </xdr:nvSpPr>
      <xdr:spPr>
        <a:xfrm>
          <a:off x="7260981" y="1661745"/>
          <a:ext cx="1011115" cy="624254"/>
        </a:xfrm>
        <a:prstGeom prst="flowChartProcess">
          <a:avLst/>
        </a:prstGeom>
        <a:solidFill>
          <a:srgbClr val="FFC00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rgbClr val="7030A0"/>
              </a:solidFill>
            </a:rPr>
            <a:t>INDEX and BUTTONS</a:t>
          </a:r>
        </a:p>
      </xdr:txBody>
    </xdr:sp>
    <xdr:clientData/>
  </xdr:twoCellAnchor>
  <xdr:twoCellAnchor>
    <xdr:from>
      <xdr:col>6</xdr:col>
      <xdr:colOff>29307</xdr:colOff>
      <xdr:row>1</xdr:row>
      <xdr:rowOff>0</xdr:rowOff>
    </xdr:from>
    <xdr:to>
      <xdr:col>8</xdr:col>
      <xdr:colOff>0</xdr:colOff>
      <xdr:row>3</xdr:row>
      <xdr:rowOff>80596</xdr:rowOff>
    </xdr:to>
    <xdr:sp macro="" textlink="">
      <xdr:nvSpPr>
        <xdr:cNvPr id="7" name="Oval Callout 6"/>
        <xdr:cNvSpPr/>
      </xdr:nvSpPr>
      <xdr:spPr>
        <a:xfrm>
          <a:off x="4839432" y="133350"/>
          <a:ext cx="1435345" cy="423496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viMsV</a:t>
          </a:r>
          <a:r>
            <a:rPr lang="en-US" sz="1400" baseline="0">
              <a:solidFill>
                <a:schemeClr val="tx1">
                  <a:lumMod val="95000"/>
                  <a:lumOff val="5000"/>
                </a:schemeClr>
              </a:solidFill>
              <a:latin typeface="DevLys 010" pitchFamily="2" charset="0"/>
            </a:rPr>
            <a:t> fnukad </a:t>
          </a:r>
          <a:r>
            <a:rPr lang="en-US" sz="1400" baseline="0">
              <a:solidFill>
                <a:srgbClr val="C00000"/>
              </a:solidFill>
              <a:latin typeface="DevLys 010" pitchFamily="2" charset="0"/>
            </a:rPr>
            <a:t>16-03-2024</a:t>
          </a:r>
          <a:endParaRPr lang="en-US" sz="1400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76201</xdr:colOff>
      <xdr:row>0</xdr:row>
      <xdr:rowOff>85725</xdr:rowOff>
    </xdr:from>
    <xdr:to>
      <xdr:col>12</xdr:col>
      <xdr:colOff>1</xdr:colOff>
      <xdr:row>3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48476" y="85725"/>
          <a:ext cx="1143000" cy="5334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4</xdr:row>
      <xdr:rowOff>142875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553200" y="447675"/>
          <a:ext cx="1362074" cy="6667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142874</xdr:colOff>
      <xdr:row>4</xdr:row>
      <xdr:rowOff>190500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05675" y="371475"/>
          <a:ext cx="1362074" cy="6096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4</xdr:row>
      <xdr:rowOff>142875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829425" y="447675"/>
          <a:ext cx="1362074" cy="6096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104775</xdr:rowOff>
    </xdr:from>
    <xdr:to>
      <xdr:col>7</xdr:col>
      <xdr:colOff>581025</xdr:colOff>
      <xdr:row>3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162800" y="1047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14</xdr:col>
      <xdr:colOff>542925</xdr:colOff>
      <xdr:row>10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953500" y="11334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14</xdr:col>
      <xdr:colOff>542925</xdr:colOff>
      <xdr:row>12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953500" y="14573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12</xdr:col>
      <xdr:colOff>542925</xdr:colOff>
      <xdr:row>4</xdr:row>
      <xdr:rowOff>276225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19975" y="6096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28575</xdr:rowOff>
    </xdr:from>
    <xdr:to>
      <xdr:col>11</xdr:col>
      <xdr:colOff>95250</xdr:colOff>
      <xdr:row>1</xdr:row>
      <xdr:rowOff>247650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362700" y="285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</xdr:row>
      <xdr:rowOff>0</xdr:rowOff>
    </xdr:from>
    <xdr:to>
      <xdr:col>32</xdr:col>
      <xdr:colOff>104775</xdr:colOff>
      <xdr:row>3</xdr:row>
      <xdr:rowOff>57150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0563225" y="20002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28</xdr:col>
      <xdr:colOff>238125</xdr:colOff>
      <xdr:row>8</xdr:row>
      <xdr:rowOff>152400</xdr:rowOff>
    </xdr:from>
    <xdr:to>
      <xdr:col>37</xdr:col>
      <xdr:colOff>266700</xdr:colOff>
      <xdr:row>15</xdr:row>
      <xdr:rowOff>314325</xdr:rowOff>
    </xdr:to>
    <xdr:sp macro="" textlink="">
      <xdr:nvSpPr>
        <xdr:cNvPr id="3" name="Left Arrow 2"/>
        <xdr:cNvSpPr/>
      </xdr:nvSpPr>
      <xdr:spPr>
        <a:xfrm>
          <a:off x="9896475" y="2838450"/>
          <a:ext cx="5029200" cy="2466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3200" b="1">
              <a:solidFill>
                <a:srgbClr val="C00000"/>
              </a:solidFill>
              <a:latin typeface="DevLys 010" pitchFamily="2" charset="0"/>
            </a:rPr>
            <a:t>vko';drkuqlkj</a:t>
          </a:r>
          <a:r>
            <a:rPr lang="en-US" sz="3200" b="1" baseline="0">
              <a:solidFill>
                <a:srgbClr val="C00000"/>
              </a:solidFill>
              <a:latin typeface="DevLys 010" pitchFamily="2" charset="0"/>
            </a:rPr>
            <a:t> </a:t>
          </a:r>
          <a:r>
            <a:rPr lang="en-US" sz="3200" b="1">
              <a:solidFill>
                <a:srgbClr val="C00000"/>
              </a:solidFill>
              <a:latin typeface="DevLys 010" pitchFamily="2" charset="0"/>
            </a:rPr>
            <a:t>lkeus</a:t>
          </a:r>
          <a:r>
            <a:rPr lang="en-US" sz="3200" b="1" baseline="0">
              <a:solidFill>
                <a:srgbClr val="C00000"/>
              </a:solidFill>
              <a:latin typeface="DevLys 010" pitchFamily="2" charset="0"/>
            </a:rPr>
            <a:t> fy[ks</a:t>
          </a:r>
          <a:endParaRPr lang="en-US" sz="3200" b="1">
            <a:solidFill>
              <a:srgbClr val="C00000"/>
            </a:solidFill>
            <a:latin typeface="DevLys 010" pitchFamily="2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94519</xdr:colOff>
      <xdr:row>3</xdr:row>
      <xdr:rowOff>211015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315200" y="514350"/>
          <a:ext cx="1313719" cy="47771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10</xdr:col>
      <xdr:colOff>542925</xdr:colOff>
      <xdr:row>4</xdr:row>
      <xdr:rowOff>276225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419975" y="6096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</xdr:row>
      <xdr:rowOff>28575</xdr:rowOff>
    </xdr:from>
    <xdr:to>
      <xdr:col>9</xdr:col>
      <xdr:colOff>95250</xdr:colOff>
      <xdr:row>2</xdr:row>
      <xdr:rowOff>247650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362700" y="285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0</xdr:rowOff>
    </xdr:from>
    <xdr:to>
      <xdr:col>16</xdr:col>
      <xdr:colOff>542925</xdr:colOff>
      <xdr:row>6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943850" y="34290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14</xdr:col>
      <xdr:colOff>600075</xdr:colOff>
      <xdr:row>17</xdr:row>
      <xdr:rowOff>85725</xdr:rowOff>
    </xdr:from>
    <xdr:to>
      <xdr:col>21</xdr:col>
      <xdr:colOff>466725</xdr:colOff>
      <xdr:row>27</xdr:row>
      <xdr:rowOff>133350</xdr:rowOff>
    </xdr:to>
    <xdr:sp macro="" textlink="">
      <xdr:nvSpPr>
        <xdr:cNvPr id="3" name="Left Arrow 2"/>
        <xdr:cNvSpPr/>
      </xdr:nvSpPr>
      <xdr:spPr>
        <a:xfrm>
          <a:off x="7934325" y="3352800"/>
          <a:ext cx="4133850" cy="1857375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solidFill>
                <a:srgbClr val="FFFF00"/>
              </a:solidFill>
              <a:latin typeface="DevLys 010" pitchFamily="2" charset="0"/>
            </a:rPr>
            <a:t>vko';drkuqlkj blesa</a:t>
          </a:r>
          <a:r>
            <a:rPr lang="en-US" sz="2400" baseline="0">
              <a:solidFill>
                <a:srgbClr val="FFFF00"/>
              </a:solidFill>
              <a:latin typeface="DevLys 010" pitchFamily="2" charset="0"/>
            </a:rPr>
            <a:t> psUt djsa</a:t>
          </a:r>
          <a:endParaRPr lang="en-US" sz="2400">
            <a:solidFill>
              <a:srgbClr val="FFFF00"/>
            </a:solidFill>
            <a:latin typeface="DevLys 010" pitchFamily="2" charset="0"/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76201</xdr:colOff>
      <xdr:row>0</xdr:row>
      <xdr:rowOff>152400</xdr:rowOff>
    </xdr:from>
    <xdr:to>
      <xdr:col>13</xdr:col>
      <xdr:colOff>514351</xdr:colOff>
      <xdr:row>2</xdr:row>
      <xdr:rowOff>95250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086726" y="152400"/>
          <a:ext cx="1047750" cy="5429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14</xdr:col>
      <xdr:colOff>542925</xdr:colOff>
      <xdr:row>5</xdr:row>
      <xdr:rowOff>28575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791450" y="3238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11</xdr:col>
      <xdr:colOff>542925</xdr:colOff>
      <xdr:row>5</xdr:row>
      <xdr:rowOff>114300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639050" y="43815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9525</xdr:colOff>
      <xdr:row>7</xdr:row>
      <xdr:rowOff>447675</xdr:rowOff>
    </xdr:from>
    <xdr:to>
      <xdr:col>14</xdr:col>
      <xdr:colOff>600075</xdr:colOff>
      <xdr:row>11</xdr:row>
      <xdr:rowOff>152400</xdr:rowOff>
    </xdr:to>
    <xdr:sp macro="" textlink="">
      <xdr:nvSpPr>
        <xdr:cNvPr id="3" name="Left Arrow 2"/>
        <xdr:cNvSpPr/>
      </xdr:nvSpPr>
      <xdr:spPr>
        <a:xfrm>
          <a:off x="7315200" y="2695575"/>
          <a:ext cx="3638550" cy="1981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solidFill>
                <a:srgbClr val="7030A0"/>
              </a:solidFill>
              <a:latin typeface="DevLys 010" pitchFamily="2" charset="0"/>
            </a:rPr>
            <a:t>vko';drkuqlkj psUt</a:t>
          </a:r>
          <a:r>
            <a:rPr lang="en-US" sz="2400" baseline="0">
              <a:solidFill>
                <a:srgbClr val="7030A0"/>
              </a:solidFill>
              <a:latin typeface="DevLys 010" pitchFamily="2" charset="0"/>
            </a:rPr>
            <a:t> djsa </a:t>
          </a:r>
          <a:endParaRPr lang="en-US" sz="2400">
            <a:solidFill>
              <a:srgbClr val="7030A0"/>
            </a:solidFill>
            <a:latin typeface="DevLys 010" pitchFamily="2" charset="0"/>
          </a:endParaRP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24</xdr:col>
      <xdr:colOff>171450</xdr:colOff>
      <xdr:row>2</xdr:row>
      <xdr:rowOff>133350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8648700" y="0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142875</xdr:rowOff>
    </xdr:from>
    <xdr:to>
      <xdr:col>8</xdr:col>
      <xdr:colOff>342900</xdr:colOff>
      <xdr:row>5</xdr:row>
      <xdr:rowOff>133350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753225" y="30480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6</xdr:col>
      <xdr:colOff>200025</xdr:colOff>
      <xdr:row>6</xdr:row>
      <xdr:rowOff>133350</xdr:rowOff>
    </xdr:from>
    <xdr:to>
      <xdr:col>13</xdr:col>
      <xdr:colOff>209549</xdr:colOff>
      <xdr:row>18</xdr:row>
      <xdr:rowOff>76200</xdr:rowOff>
    </xdr:to>
    <xdr:sp macro="" textlink="">
      <xdr:nvSpPr>
        <xdr:cNvPr id="4" name="Left Arrow 3"/>
        <xdr:cNvSpPr/>
      </xdr:nvSpPr>
      <xdr:spPr>
        <a:xfrm>
          <a:off x="6543675" y="14668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0</xdr:rowOff>
    </xdr:from>
    <xdr:to>
      <xdr:col>9</xdr:col>
      <xdr:colOff>200025</xdr:colOff>
      <xdr:row>6</xdr:row>
      <xdr:rowOff>190500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553200" y="714375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7</xdr:col>
      <xdr:colOff>171450</xdr:colOff>
      <xdr:row>8</xdr:row>
      <xdr:rowOff>47625</xdr:rowOff>
    </xdr:from>
    <xdr:to>
      <xdr:col>14</xdr:col>
      <xdr:colOff>180974</xdr:colOff>
      <xdr:row>19</xdr:row>
      <xdr:rowOff>171450</xdr:rowOff>
    </xdr:to>
    <xdr:sp macro="" textlink="">
      <xdr:nvSpPr>
        <xdr:cNvPr id="4" name="Left Arrow 3"/>
        <xdr:cNvSpPr/>
      </xdr:nvSpPr>
      <xdr:spPr>
        <a:xfrm>
          <a:off x="6457950" y="195262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5</xdr:row>
      <xdr:rowOff>180975</xdr:rowOff>
    </xdr:from>
    <xdr:to>
      <xdr:col>11</xdr:col>
      <xdr:colOff>285750</xdr:colOff>
      <xdr:row>10</xdr:row>
      <xdr:rowOff>85725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6829425" y="78105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9</xdr:col>
      <xdr:colOff>209550</xdr:colOff>
      <xdr:row>10</xdr:row>
      <xdr:rowOff>171450</xdr:rowOff>
    </xdr:from>
    <xdr:to>
      <xdr:col>16</xdr:col>
      <xdr:colOff>219074</xdr:colOff>
      <xdr:row>25</xdr:row>
      <xdr:rowOff>104775</xdr:rowOff>
    </xdr:to>
    <xdr:sp macro="" textlink="">
      <xdr:nvSpPr>
        <xdr:cNvPr id="4" name="Left Arrow 3"/>
        <xdr:cNvSpPr/>
      </xdr:nvSpPr>
      <xdr:spPr>
        <a:xfrm>
          <a:off x="6791325" y="217170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2</xdr:row>
      <xdr:rowOff>9525</xdr:rowOff>
    </xdr:from>
    <xdr:to>
      <xdr:col>11</xdr:col>
      <xdr:colOff>504824</xdr:colOff>
      <xdr:row>3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77075" y="447675"/>
          <a:ext cx="1752599" cy="53340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7</xdr:row>
      <xdr:rowOff>104775</xdr:rowOff>
    </xdr:from>
    <xdr:to>
      <xdr:col>20</xdr:col>
      <xdr:colOff>152399</xdr:colOff>
      <xdr:row>24</xdr:row>
      <xdr:rowOff>104775</xdr:rowOff>
    </xdr:to>
    <xdr:sp macro="" textlink="">
      <xdr:nvSpPr>
        <xdr:cNvPr id="2" name="Left Arrow 1"/>
        <xdr:cNvSpPr/>
      </xdr:nvSpPr>
      <xdr:spPr>
        <a:xfrm>
          <a:off x="6886575" y="156210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  <xdr:twoCellAnchor>
    <xdr:from>
      <xdr:col>13</xdr:col>
      <xdr:colOff>485775</xdr:colOff>
      <xdr:row>3</xdr:row>
      <xdr:rowOff>95250</xdr:rowOff>
    </xdr:from>
    <xdr:to>
      <xdr:col>15</xdr:col>
      <xdr:colOff>419100</xdr:colOff>
      <xdr:row>7</xdr:row>
      <xdr:rowOff>28575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229475" y="581025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</xdr:row>
      <xdr:rowOff>95250</xdr:rowOff>
    </xdr:from>
    <xdr:to>
      <xdr:col>13</xdr:col>
      <xdr:colOff>571500</xdr:colOff>
      <xdr:row>6</xdr:row>
      <xdr:rowOff>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410450" y="257175"/>
          <a:ext cx="1152525" cy="12668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11</xdr:col>
      <xdr:colOff>257175</xdr:colOff>
      <xdr:row>6</xdr:row>
      <xdr:rowOff>123825</xdr:rowOff>
    </xdr:from>
    <xdr:to>
      <xdr:col>18</xdr:col>
      <xdr:colOff>266699</xdr:colOff>
      <xdr:row>16</xdr:row>
      <xdr:rowOff>228600</xdr:rowOff>
    </xdr:to>
    <xdr:sp macro="" textlink="">
      <xdr:nvSpPr>
        <xdr:cNvPr id="4" name="Left Arrow 3"/>
        <xdr:cNvSpPr/>
      </xdr:nvSpPr>
      <xdr:spPr>
        <a:xfrm>
          <a:off x="6905625" y="1647825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238125</xdr:rowOff>
    </xdr:from>
    <xdr:to>
      <xdr:col>7</xdr:col>
      <xdr:colOff>314325</xdr:colOff>
      <xdr:row>2</xdr:row>
      <xdr:rowOff>762000</xdr:rowOff>
    </xdr:to>
    <xdr:sp macro="" textlink="">
      <xdr:nvSpPr>
        <xdr:cNvPr id="3" name="Flowchart: Process 2">
          <a:hlinkClick xmlns:r="http://schemas.openxmlformats.org/officeDocument/2006/relationships" r:id="rId1"/>
        </xdr:cNvPr>
        <xdr:cNvSpPr/>
      </xdr:nvSpPr>
      <xdr:spPr>
        <a:xfrm>
          <a:off x="7038975" y="238125"/>
          <a:ext cx="1152525" cy="103822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5</xdr:col>
      <xdr:colOff>209550</xdr:colOff>
      <xdr:row>2</xdr:row>
      <xdr:rowOff>762000</xdr:rowOff>
    </xdr:from>
    <xdr:to>
      <xdr:col>12</xdr:col>
      <xdr:colOff>219074</xdr:colOff>
      <xdr:row>15</xdr:row>
      <xdr:rowOff>19050</xdr:rowOff>
    </xdr:to>
    <xdr:sp macro="" textlink="">
      <xdr:nvSpPr>
        <xdr:cNvPr id="4" name="Left Arrow 3"/>
        <xdr:cNvSpPr/>
      </xdr:nvSpPr>
      <xdr:spPr>
        <a:xfrm>
          <a:off x="6867525" y="1276350"/>
          <a:ext cx="4276724" cy="2895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400">
              <a:latin typeface="DevLys 010" pitchFamily="2" charset="0"/>
            </a:rPr>
            <a:t>dsoy ,u-ih-,l-okys</a:t>
          </a:r>
          <a:r>
            <a:rPr lang="en-US" sz="2400" baseline="0">
              <a:latin typeface="DevLys 010" pitchFamily="2" charset="0"/>
            </a:rPr>
            <a:t> lsokfuo`r gksus okys </a:t>
          </a:r>
          <a:r>
            <a:rPr lang="en-US" sz="2400">
              <a:latin typeface="DevLys 010" pitchFamily="2" charset="0"/>
            </a:rPr>
            <a:t>dkfeZd ds fy, mi;ksx esa ysosa A</a:t>
          </a:r>
        </a:p>
      </xdr:txBody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</xdr:row>
      <xdr:rowOff>85725</xdr:rowOff>
    </xdr:from>
    <xdr:to>
      <xdr:col>14</xdr:col>
      <xdr:colOff>171450</xdr:colOff>
      <xdr:row>4</xdr:row>
      <xdr:rowOff>219075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6915150" y="247650"/>
          <a:ext cx="1152525" cy="9048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13</xdr:col>
      <xdr:colOff>247651</xdr:colOff>
      <xdr:row>11</xdr:row>
      <xdr:rowOff>38100</xdr:rowOff>
    </xdr:from>
    <xdr:to>
      <xdr:col>18</xdr:col>
      <xdr:colOff>542925</xdr:colOff>
      <xdr:row>18</xdr:row>
      <xdr:rowOff>28575</xdr:rowOff>
    </xdr:to>
    <xdr:sp macro="" textlink="">
      <xdr:nvSpPr>
        <xdr:cNvPr id="3" name="Left Arrow 2"/>
        <xdr:cNvSpPr/>
      </xdr:nvSpPr>
      <xdr:spPr>
        <a:xfrm>
          <a:off x="7534276" y="2962275"/>
          <a:ext cx="3343274" cy="1676400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2400">
              <a:latin typeface="DevLys 010" pitchFamily="2" charset="0"/>
            </a:rPr>
            <a:t>vko';drkuqlkj</a:t>
          </a:r>
          <a:r>
            <a:rPr lang="en-US" sz="2400" baseline="0">
              <a:latin typeface="DevLys 010" pitchFamily="2" charset="0"/>
            </a:rPr>
            <a:t> psUt</a:t>
          </a:r>
          <a:r>
            <a:rPr lang="en-US" sz="2400">
              <a:latin typeface="DevLys 010" pitchFamily="2" charset="0"/>
            </a:rPr>
            <a:t> djsa</a:t>
          </a:r>
        </a:p>
      </xdr:txBody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9</xdr:row>
      <xdr:rowOff>409575</xdr:rowOff>
    </xdr:from>
    <xdr:to>
      <xdr:col>14</xdr:col>
      <xdr:colOff>0</xdr:colOff>
      <xdr:row>11</xdr:row>
      <xdr:rowOff>66676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58025" y="1866900"/>
          <a:ext cx="885825" cy="638176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  <xdr:twoCellAnchor>
    <xdr:from>
      <xdr:col>18</xdr:col>
      <xdr:colOff>38101</xdr:colOff>
      <xdr:row>10</xdr:row>
      <xdr:rowOff>85725</xdr:rowOff>
    </xdr:from>
    <xdr:to>
      <xdr:col>20</xdr:col>
      <xdr:colOff>285750</xdr:colOff>
      <xdr:row>18</xdr:row>
      <xdr:rowOff>180975</xdr:rowOff>
    </xdr:to>
    <xdr:sp macro="" textlink="">
      <xdr:nvSpPr>
        <xdr:cNvPr id="3" name="Left Arrow 2"/>
        <xdr:cNvSpPr/>
      </xdr:nvSpPr>
      <xdr:spPr>
        <a:xfrm>
          <a:off x="10420351" y="2286000"/>
          <a:ext cx="1466849" cy="1581150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400">
              <a:latin typeface="DevLys 010" pitchFamily="2" charset="0"/>
            </a:rPr>
            <a:t>vko';drkuqlkj</a:t>
          </a:r>
          <a:r>
            <a:rPr lang="en-US" sz="1400" baseline="0">
              <a:latin typeface="DevLys 010" pitchFamily="2" charset="0"/>
            </a:rPr>
            <a:t> psUt</a:t>
          </a:r>
          <a:r>
            <a:rPr lang="en-US" sz="1400">
              <a:latin typeface="DevLys 010" pitchFamily="2" charset="0"/>
            </a:rPr>
            <a:t> djsa</a:t>
          </a:r>
        </a:p>
      </xdr:txBody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76200</xdr:rowOff>
    </xdr:from>
    <xdr:to>
      <xdr:col>12</xdr:col>
      <xdr:colOff>123825</xdr:colOff>
      <xdr:row>2</xdr:row>
      <xdr:rowOff>104775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515225" y="76200"/>
          <a:ext cx="1152525" cy="4762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0</xdr:rowOff>
    </xdr:from>
    <xdr:to>
      <xdr:col>13</xdr:col>
      <xdr:colOff>295275</xdr:colOff>
      <xdr:row>3</xdr:row>
      <xdr:rowOff>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11591925" y="257175"/>
          <a:ext cx="11525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11</xdr:row>
      <xdr:rowOff>19050</xdr:rowOff>
    </xdr:from>
    <xdr:to>
      <xdr:col>16</xdr:col>
      <xdr:colOff>514350</xdr:colOff>
      <xdr:row>14</xdr:row>
      <xdr:rowOff>47625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829800" y="4572000"/>
          <a:ext cx="12668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16</xdr:row>
      <xdr:rowOff>19050</xdr:rowOff>
    </xdr:from>
    <xdr:to>
      <xdr:col>16</xdr:col>
      <xdr:colOff>514350</xdr:colOff>
      <xdr:row>19</xdr:row>
      <xdr:rowOff>47625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829800" y="4572000"/>
          <a:ext cx="1266825" cy="5143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9</xdr:row>
      <xdr:rowOff>409575</xdr:rowOff>
    </xdr:from>
    <xdr:to>
      <xdr:col>14</xdr:col>
      <xdr:colOff>0</xdr:colOff>
      <xdr:row>11</xdr:row>
      <xdr:rowOff>66676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058025" y="1866900"/>
          <a:ext cx="885825" cy="638176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371475</xdr:colOff>
      <xdr:row>0</xdr:row>
      <xdr:rowOff>47625</xdr:rowOff>
    </xdr:from>
    <xdr:to>
      <xdr:col>17</xdr:col>
      <xdr:colOff>304800</xdr:colOff>
      <xdr:row>3</xdr:row>
      <xdr:rowOff>171450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9115425" y="47625"/>
          <a:ext cx="1152525" cy="752475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7</xdr:row>
      <xdr:rowOff>47624</xdr:rowOff>
    </xdr:from>
    <xdr:to>
      <xdr:col>10</xdr:col>
      <xdr:colOff>533400</xdr:colOff>
      <xdr:row>10</xdr:row>
      <xdr:rowOff>66674</xdr:rowOff>
    </xdr:to>
    <xdr:sp macro="" textlink="">
      <xdr:nvSpPr>
        <xdr:cNvPr id="2" name="Flowchart: Process 1">
          <a:hlinkClick xmlns:r="http://schemas.openxmlformats.org/officeDocument/2006/relationships" r:id="rId1"/>
        </xdr:cNvPr>
        <xdr:cNvSpPr/>
      </xdr:nvSpPr>
      <xdr:spPr>
        <a:xfrm>
          <a:off x="7286625" y="5391149"/>
          <a:ext cx="1152525" cy="819150"/>
        </a:xfrm>
        <a:prstGeom prst="flowChartProcess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>
              <a:solidFill>
                <a:srgbClr val="FFFF00"/>
              </a:solidFill>
            </a:rPr>
            <a:t>MASTER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ension-Kulak-SITA%20RAM%20JI%20Princip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ension-Kulak-Death-Case-Update%20On%20-21.6.21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HOW TO USE"/>
      <sheetName val="INDEX and ALL BUTTONS"/>
      <sheetName val="MASTER"/>
      <sheetName val="MASTER BLAN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 (3)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(2)"/>
      <sheetName val="22 (2)"/>
      <sheetName val="23"/>
      <sheetName val="24"/>
      <sheetName val="25"/>
      <sheetName val="26"/>
      <sheetName val="27"/>
      <sheetName val="28"/>
      <sheetName val="29"/>
      <sheetName val="30"/>
      <sheetName val="DDO FORWARDING"/>
      <sheetName val="SB CHECK RULE"/>
      <sheetName val="GA 126"/>
      <sheetName val="NO DUES"/>
      <sheetName val="FROM 6"/>
      <sheetName val="SI FORWARDING"/>
      <sheetName val="GPF FORWARDING"/>
      <sheetName val=" GPF AFFIDAVIT"/>
      <sheetName val="CUTTING PAGE IN SB "/>
      <sheetName val="PL FORM"/>
      <sheetName val="PL SENCTION ORDER"/>
      <sheetName val="LEAVE ACCOUNT GA 46"/>
      <sheetName val="LPC"/>
      <sheetName val="MEDICAL DIARY APPLICATION"/>
      <sheetName val="TREASURY AFFIDAVIT"/>
      <sheetName val="VOLUNTARY  RETIRDMENT APPLICAT"/>
      <sheetName val="CSS AAO PAY CHART"/>
    </sheetNames>
    <sheetDataSet>
      <sheetData sheetId="0" refreshError="1"/>
      <sheetData sheetId="1" refreshError="1"/>
      <sheetData sheetId="2" refreshError="1"/>
      <sheetData sheetId="3" refreshError="1">
        <row r="64">
          <cell r="C64" t="str">
            <v>28.07.2021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"/>
      <sheetName val="HOW TO USE"/>
      <sheetName val="INDEX AND ALL BUTTONS"/>
      <sheetName val="PAY MANAGER INFO ADVISE"/>
      <sheetName val="MASTER"/>
      <sheetName val="MASTER BLANK"/>
      <sheetName val="FORM 6 "/>
      <sheetName val="GA 1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 (3)"/>
      <sheetName val="18"/>
      <sheetName val="19"/>
      <sheetName val="20"/>
      <sheetName val="21"/>
      <sheetName val="22"/>
      <sheetName val="23"/>
      <sheetName val="24(2)"/>
      <sheetName val="25"/>
      <sheetName val="26(2)"/>
      <sheetName val="27"/>
      <sheetName val="DDO FORWARDING"/>
      <sheetName val="SB CHECK RULE"/>
      <sheetName val="SB DAMAGED PAPERS"/>
      <sheetName val="NO DUES"/>
      <sheetName val="SI FORWARDING"/>
      <sheetName val="GPF FORWARDING"/>
      <sheetName val="GPF AFFIDEVID"/>
      <sheetName val="NPS FORWARDING"/>
      <sheetName val="NPS Underteking"/>
      <sheetName val="NPS Parishishtha-6"/>
      <sheetName val="NPS Prapatra K"/>
      <sheetName val="NPS Prapatra KK"/>
      <sheetName val="SIPF Department NOC"/>
      <sheetName val="PL FORM"/>
      <sheetName val="PL SANCTION ORDER"/>
      <sheetName val="LEAVE ACCOUNT GA 46"/>
      <sheetName val="LPC"/>
      <sheetName val="TREASURY AFFIDAVIT"/>
      <sheetName val="MEDICAL DIARY APPLICATION"/>
      <sheetName val="OBJECTION ANUKAMPA NIYUKTI"/>
      <sheetName val="ANUKAMPA NIYUKTI FORWARDING"/>
      <sheetName val="A"/>
      <sheetName val="B"/>
      <sheetName val="C"/>
      <sheetName val="D"/>
      <sheetName val="E"/>
      <sheetName val="F"/>
      <sheetName val="G"/>
      <sheetName val="AFF 1"/>
      <sheetName val="AFF 2"/>
      <sheetName val="AFF 3"/>
      <sheetName val="AFF 4"/>
      <sheetName val="AFF 5"/>
      <sheetName val="AFF 6"/>
      <sheetName val="AFF 7"/>
      <sheetName val="AFF 8"/>
      <sheetName val="AFF 9"/>
      <sheetName val="SANTAN GOSHANA"/>
      <sheetName val="HITKARI NIDHI"/>
      <sheetName val="HITKARI  FORWARDING"/>
      <sheetName val="RASHTRIYA SHIKSHAK KALYAN APPLI"/>
      <sheetName val="RASHTRIYA SHIKSHAK KALYAN FORWA"/>
      <sheetName val="ANUKAMPA JOINING KARMIK"/>
      <sheetName val="ANUKAMPA JOINING SUCHNA DDO"/>
      <sheetName val="JIVIT PRAMAN PRAPTRA FOR BANK "/>
      <sheetName val="CSS AAO PAY CHART"/>
    </sheetNames>
    <sheetDataSet>
      <sheetData sheetId="0"/>
      <sheetData sheetId="1"/>
      <sheetData sheetId="2"/>
      <sheetData sheetId="3"/>
      <sheetData sheetId="4">
        <row r="2">
          <cell r="C2" t="str">
            <v xml:space="preserve">Lo-Jh vfuy </v>
          </cell>
        </row>
        <row r="37">
          <cell r="G37">
            <v>1234567</v>
          </cell>
        </row>
        <row r="44">
          <cell r="C44">
            <v>44311</v>
          </cell>
        </row>
        <row r="50">
          <cell r="E50" t="str">
            <v>iRuh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6.xml"/><Relationship Id="rId2" Type="http://schemas.openxmlformats.org/officeDocument/2006/relationships/printerSettings" Target="../printerSettings/printerSettings68.bin"/><Relationship Id="rId1" Type="http://schemas.openxmlformats.org/officeDocument/2006/relationships/hyperlink" Target="mailto:shekharhemlata@gmail.com" TargetMode="Externa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A3" sqref="A3:XFD72"/>
    </sheetView>
  </sheetViews>
  <sheetFormatPr defaultRowHeight="12.75" x14ac:dyDescent="0.2"/>
  <cols>
    <col min="1" max="1" width="11.85546875" style="197" customWidth="1"/>
    <col min="2" max="2" width="13" style="197" customWidth="1"/>
    <col min="3" max="3" width="8.140625" style="197" customWidth="1"/>
    <col min="4" max="4" width="0.7109375" style="197" customWidth="1"/>
    <col min="5" max="5" width="13.85546875" style="197" customWidth="1"/>
    <col min="6" max="6" width="12.5703125" style="197" customWidth="1"/>
    <col min="7" max="7" width="15" style="197" customWidth="1"/>
    <col min="8" max="8" width="13.85546875" style="197" customWidth="1"/>
    <col min="9" max="9" width="10.5703125" style="197" customWidth="1"/>
    <col min="10" max="10" width="4.85546875" style="197" customWidth="1"/>
    <col min="11" max="11" width="4.140625" style="197" customWidth="1"/>
    <col min="12" max="16384" width="9.140625" style="197"/>
  </cols>
  <sheetData>
    <row r="1" spans="1:9" ht="17.25" customHeight="1" x14ac:dyDescent="0.2">
      <c r="A1" s="1476" t="s">
        <v>570</v>
      </c>
      <c r="B1" s="1476"/>
      <c r="C1" s="1476"/>
      <c r="D1" s="1476"/>
    </row>
    <row r="2" spans="1:9" ht="23.25" x14ac:dyDescent="0.25">
      <c r="A2" s="1477" t="s">
        <v>735</v>
      </c>
      <c r="B2" s="1477"/>
      <c r="C2" s="456" t="s">
        <v>734</v>
      </c>
      <c r="E2" s="1478" t="s">
        <v>2001</v>
      </c>
      <c r="F2" s="1478"/>
      <c r="G2" s="1478"/>
      <c r="H2" s="1478"/>
    </row>
    <row r="3" spans="1:9" ht="15.75" hidden="1" x14ac:dyDescent="0.25">
      <c r="A3" s="457">
        <v>39083</v>
      </c>
      <c r="B3" s="457" t="s">
        <v>2318</v>
      </c>
      <c r="C3" s="458">
        <v>6</v>
      </c>
      <c r="D3" s="51"/>
    </row>
    <row r="4" spans="1:9" ht="15.75" hidden="1" x14ac:dyDescent="0.25">
      <c r="A4" s="457">
        <v>39264</v>
      </c>
      <c r="B4" s="457" t="s">
        <v>2319</v>
      </c>
      <c r="C4" s="458">
        <v>9</v>
      </c>
      <c r="D4" s="51"/>
      <c r="E4" s="421" t="s">
        <v>1735</v>
      </c>
      <c r="F4" s="422">
        <f>MASTER!C25</f>
        <v>45961</v>
      </c>
      <c r="G4" s="423"/>
      <c r="H4" s="424"/>
      <c r="I4" s="424"/>
    </row>
    <row r="5" spans="1:9" ht="31.5" hidden="1" x14ac:dyDescent="0.2">
      <c r="A5" s="462">
        <v>39448</v>
      </c>
      <c r="B5" s="462" t="s">
        <v>2343</v>
      </c>
      <c r="C5" s="463">
        <v>12</v>
      </c>
      <c r="D5" s="51"/>
      <c r="E5" s="450">
        <f>YEAR(F4)</f>
        <v>2025</v>
      </c>
      <c r="F5" s="451" t="str">
        <f>IF(OR(MOD(E5,400)=0,AND(MOD(E5,4)=0,MOD(E5,100)&lt;&gt;0)),"Leap Year", "NOT a Leap Year")</f>
        <v>NOT a Leap Year</v>
      </c>
      <c r="G5" s="452">
        <f>E5/4</f>
        <v>506.25</v>
      </c>
      <c r="H5" s="424"/>
      <c r="I5" s="424"/>
    </row>
    <row r="6" spans="1:9" ht="15.75" hidden="1" x14ac:dyDescent="0.25">
      <c r="A6" s="457">
        <v>68850</v>
      </c>
      <c r="B6" s="457" t="s">
        <v>2344</v>
      </c>
      <c r="C6" s="458">
        <v>16</v>
      </c>
      <c r="D6" s="420"/>
      <c r="E6" s="421" t="s">
        <v>1736</v>
      </c>
      <c r="F6" s="425">
        <f>IF(F5="Leap Year",1,0)</f>
        <v>0</v>
      </c>
      <c r="G6" s="426" t="str">
        <f>IF(F6&gt;0,"NO","YES")</f>
        <v>YES</v>
      </c>
      <c r="H6" s="424"/>
      <c r="I6" s="424"/>
    </row>
    <row r="7" spans="1:9" ht="15.75" hidden="1" x14ac:dyDescent="0.25">
      <c r="A7" s="457">
        <v>39814</v>
      </c>
      <c r="B7" s="457" t="s">
        <v>2345</v>
      </c>
      <c r="C7" s="458">
        <v>22</v>
      </c>
      <c r="D7" s="420"/>
      <c r="E7" s="427"/>
      <c r="F7" s="424"/>
      <c r="G7" s="424"/>
      <c r="H7" s="424"/>
      <c r="I7" s="424"/>
    </row>
    <row r="8" spans="1:9" ht="37.5" hidden="1" x14ac:dyDescent="0.25">
      <c r="A8" s="457">
        <v>39995</v>
      </c>
      <c r="B8" s="457" t="s">
        <v>2346</v>
      </c>
      <c r="C8" s="458">
        <v>27</v>
      </c>
      <c r="E8" s="428" t="s">
        <v>1737</v>
      </c>
      <c r="F8" s="429">
        <f>DAY(F4)</f>
        <v>31</v>
      </c>
      <c r="G8" s="424"/>
      <c r="H8" s="424"/>
      <c r="I8" s="424"/>
    </row>
    <row r="9" spans="1:9" ht="37.5" hidden="1" x14ac:dyDescent="0.25">
      <c r="A9" s="457">
        <v>40179</v>
      </c>
      <c r="B9" s="457" t="s">
        <v>2347</v>
      </c>
      <c r="C9" s="458">
        <v>35</v>
      </c>
      <c r="E9" s="428" t="s">
        <v>1738</v>
      </c>
      <c r="F9" s="429">
        <f>H26</f>
        <v>31</v>
      </c>
      <c r="G9" s="424"/>
      <c r="H9" s="424"/>
      <c r="I9" s="424"/>
    </row>
    <row r="10" spans="1:9" ht="18.75" hidden="1" x14ac:dyDescent="0.25">
      <c r="A10" s="457">
        <v>40360</v>
      </c>
      <c r="B10" s="457" t="s">
        <v>2348</v>
      </c>
      <c r="C10" s="458">
        <v>45</v>
      </c>
      <c r="E10" s="428" t="s">
        <v>1739</v>
      </c>
      <c r="F10" s="430">
        <f>MASTER!C27</f>
        <v>101000</v>
      </c>
      <c r="G10" s="424"/>
      <c r="H10" s="424"/>
      <c r="I10" s="424"/>
    </row>
    <row r="11" spans="1:9" ht="37.5" hidden="1" x14ac:dyDescent="0.25">
      <c r="A11" s="457">
        <v>40544</v>
      </c>
      <c r="B11" s="457" t="s">
        <v>2349</v>
      </c>
      <c r="C11" s="458">
        <v>51</v>
      </c>
      <c r="D11" s="51"/>
      <c r="E11" s="428" t="s">
        <v>1740</v>
      </c>
      <c r="F11" s="430">
        <f>ROUND(F10*F8/F9,0)</f>
        <v>101000</v>
      </c>
      <c r="G11" s="424"/>
      <c r="H11" s="424"/>
      <c r="I11" s="424"/>
    </row>
    <row r="12" spans="1:9" ht="15.75" hidden="1" x14ac:dyDescent="0.25">
      <c r="A12" s="457">
        <v>40725</v>
      </c>
      <c r="B12" s="457" t="s">
        <v>2350</v>
      </c>
      <c r="C12" s="458">
        <v>58</v>
      </c>
      <c r="D12" s="51"/>
      <c r="E12" s="424"/>
      <c r="F12" s="424"/>
      <c r="G12" s="424"/>
    </row>
    <row r="13" spans="1:9" ht="30" hidden="1" x14ac:dyDescent="0.25">
      <c r="A13" s="459">
        <v>40909</v>
      </c>
      <c r="B13" s="459" t="s">
        <v>2351</v>
      </c>
      <c r="C13" s="460">
        <v>65</v>
      </c>
      <c r="D13" s="51"/>
      <c r="E13" s="431" t="s">
        <v>1741</v>
      </c>
      <c r="F13" s="432" t="s">
        <v>1741</v>
      </c>
      <c r="G13" s="432" t="s">
        <v>1742</v>
      </c>
      <c r="H13" s="431" t="s">
        <v>1743</v>
      </c>
      <c r="I13" s="432" t="s">
        <v>1744</v>
      </c>
    </row>
    <row r="14" spans="1:9" ht="15.75" hidden="1" x14ac:dyDescent="0.25">
      <c r="A14" s="459">
        <v>41091</v>
      </c>
      <c r="B14" s="459" t="s">
        <v>2352</v>
      </c>
      <c r="C14" s="460">
        <v>72</v>
      </c>
      <c r="D14" s="51"/>
      <c r="E14" s="433">
        <v>1</v>
      </c>
      <c r="F14" s="434" t="s">
        <v>1745</v>
      </c>
      <c r="G14" s="435" t="s">
        <v>891</v>
      </c>
      <c r="H14" s="433">
        <v>31</v>
      </c>
      <c r="I14" s="433">
        <f>H25</f>
        <v>31</v>
      </c>
    </row>
    <row r="15" spans="1:9" ht="15.75" hidden="1" x14ac:dyDescent="0.25">
      <c r="A15" s="457">
        <v>41275</v>
      </c>
      <c r="B15" s="457" t="s">
        <v>2353</v>
      </c>
      <c r="C15" s="458">
        <v>80</v>
      </c>
      <c r="D15" s="51"/>
      <c r="E15" s="433">
        <v>2</v>
      </c>
      <c r="F15" s="436" t="s">
        <v>1746</v>
      </c>
      <c r="G15" s="437" t="s">
        <v>892</v>
      </c>
      <c r="H15" s="433">
        <f>IF(F5="Leap Year",29,28)</f>
        <v>28</v>
      </c>
      <c r="I15" s="433">
        <f t="shared" ref="I15:I25" si="0">H14</f>
        <v>31</v>
      </c>
    </row>
    <row r="16" spans="1:9" ht="15.75" hidden="1" x14ac:dyDescent="0.25">
      <c r="A16" s="457">
        <v>41456</v>
      </c>
      <c r="B16" s="457" t="s">
        <v>2354</v>
      </c>
      <c r="C16" s="458">
        <v>90</v>
      </c>
      <c r="D16" s="51"/>
      <c r="E16" s="433">
        <v>3</v>
      </c>
      <c r="F16" s="434" t="s">
        <v>1747</v>
      </c>
      <c r="G16" s="435" t="s">
        <v>893</v>
      </c>
      <c r="H16" s="433">
        <v>31</v>
      </c>
      <c r="I16" s="433">
        <f t="shared" si="0"/>
        <v>28</v>
      </c>
    </row>
    <row r="17" spans="1:9" ht="15.75" hidden="1" x14ac:dyDescent="0.25">
      <c r="A17" s="457">
        <v>41640</v>
      </c>
      <c r="B17" s="457" t="s">
        <v>2355</v>
      </c>
      <c r="C17" s="458">
        <v>100</v>
      </c>
      <c r="D17" s="51"/>
      <c r="E17" s="433">
        <v>4</v>
      </c>
      <c r="F17" s="434" t="s">
        <v>1748</v>
      </c>
      <c r="G17" s="435" t="s">
        <v>882</v>
      </c>
      <c r="H17" s="433">
        <v>30</v>
      </c>
      <c r="I17" s="433">
        <f t="shared" si="0"/>
        <v>31</v>
      </c>
    </row>
    <row r="18" spans="1:9" ht="15.75" hidden="1" x14ac:dyDescent="0.25">
      <c r="A18" s="457">
        <v>41821</v>
      </c>
      <c r="B18" s="457" t="s">
        <v>2356</v>
      </c>
      <c r="C18" s="458">
        <v>107</v>
      </c>
      <c r="D18" s="51"/>
      <c r="E18" s="433">
        <v>5</v>
      </c>
      <c r="F18" s="434" t="s">
        <v>1749</v>
      </c>
      <c r="G18" s="435" t="s">
        <v>883</v>
      </c>
      <c r="H18" s="433">
        <v>31</v>
      </c>
      <c r="I18" s="433">
        <f t="shared" si="0"/>
        <v>30</v>
      </c>
    </row>
    <row r="19" spans="1:9" ht="15.75" hidden="1" x14ac:dyDescent="0.25">
      <c r="A19" s="457">
        <v>42005</v>
      </c>
      <c r="B19" s="457" t="s">
        <v>2357</v>
      </c>
      <c r="C19" s="458">
        <v>113</v>
      </c>
      <c r="D19" s="51"/>
      <c r="E19" s="433">
        <v>6</v>
      </c>
      <c r="F19" s="434" t="s">
        <v>1750</v>
      </c>
      <c r="G19" s="435" t="s">
        <v>884</v>
      </c>
      <c r="H19" s="433">
        <v>30</v>
      </c>
      <c r="I19" s="433">
        <f t="shared" si="0"/>
        <v>31</v>
      </c>
    </row>
    <row r="20" spans="1:9" ht="15.75" hidden="1" x14ac:dyDescent="0.25">
      <c r="A20" s="457">
        <v>42186</v>
      </c>
      <c r="B20" s="457" t="s">
        <v>2358</v>
      </c>
      <c r="C20" s="458">
        <v>119</v>
      </c>
      <c r="D20" s="51"/>
      <c r="E20" s="433">
        <v>7</v>
      </c>
      <c r="F20" s="434" t="s">
        <v>1751</v>
      </c>
      <c r="G20" s="435" t="s">
        <v>885</v>
      </c>
      <c r="H20" s="433">
        <v>31</v>
      </c>
      <c r="I20" s="433">
        <f t="shared" si="0"/>
        <v>30</v>
      </c>
    </row>
    <row r="21" spans="1:9" ht="15.75" hidden="1" x14ac:dyDescent="0.25">
      <c r="A21" s="457">
        <v>42370</v>
      </c>
      <c r="B21" s="457" t="s">
        <v>2359</v>
      </c>
      <c r="C21" s="458">
        <v>125</v>
      </c>
      <c r="D21" s="51"/>
      <c r="E21" s="433">
        <v>8</v>
      </c>
      <c r="F21" s="434" t="s">
        <v>1752</v>
      </c>
      <c r="G21" s="435" t="s">
        <v>886</v>
      </c>
      <c r="H21" s="433">
        <v>31</v>
      </c>
      <c r="I21" s="433">
        <f t="shared" si="0"/>
        <v>31</v>
      </c>
    </row>
    <row r="22" spans="1:9" ht="15.75" hidden="1" x14ac:dyDescent="0.25">
      <c r="A22" s="457">
        <v>42552</v>
      </c>
      <c r="B22" s="457" t="s">
        <v>2360</v>
      </c>
      <c r="C22" s="458">
        <v>132</v>
      </c>
      <c r="D22" s="51"/>
      <c r="E22" s="433">
        <v>9</v>
      </c>
      <c r="F22" s="434" t="s">
        <v>1753</v>
      </c>
      <c r="G22" s="435" t="s">
        <v>887</v>
      </c>
      <c r="H22" s="433">
        <v>30</v>
      </c>
      <c r="I22" s="433">
        <f t="shared" si="0"/>
        <v>31</v>
      </c>
    </row>
    <row r="23" spans="1:9" ht="15.75" hidden="1" x14ac:dyDescent="0.25">
      <c r="A23" s="457">
        <v>42736</v>
      </c>
      <c r="B23" s="457" t="s">
        <v>2361</v>
      </c>
      <c r="C23" s="458">
        <v>4</v>
      </c>
      <c r="D23" s="51"/>
      <c r="E23" s="433">
        <v>10</v>
      </c>
      <c r="F23" s="434">
        <v>10</v>
      </c>
      <c r="G23" s="435" t="s">
        <v>888</v>
      </c>
      <c r="H23" s="433">
        <v>31</v>
      </c>
      <c r="I23" s="433">
        <f t="shared" si="0"/>
        <v>30</v>
      </c>
    </row>
    <row r="24" spans="1:9" ht="15.75" hidden="1" x14ac:dyDescent="0.25">
      <c r="A24" s="457">
        <v>42917</v>
      </c>
      <c r="B24" s="457" t="s">
        <v>2362</v>
      </c>
      <c r="C24" s="458">
        <v>5</v>
      </c>
      <c r="D24" s="51"/>
      <c r="E24" s="433">
        <v>11</v>
      </c>
      <c r="F24" s="434">
        <v>11</v>
      </c>
      <c r="G24" s="435" t="s">
        <v>889</v>
      </c>
      <c r="H24" s="433">
        <v>30</v>
      </c>
      <c r="I24" s="433">
        <f t="shared" si="0"/>
        <v>31</v>
      </c>
    </row>
    <row r="25" spans="1:9" ht="15.75" hidden="1" x14ac:dyDescent="0.25">
      <c r="A25" s="457">
        <v>43101</v>
      </c>
      <c r="B25" s="457" t="s">
        <v>2363</v>
      </c>
      <c r="C25" s="458">
        <v>7</v>
      </c>
      <c r="D25" s="51"/>
      <c r="E25" s="438">
        <v>12</v>
      </c>
      <c r="F25" s="434">
        <v>12</v>
      </c>
      <c r="G25" s="435" t="s">
        <v>890</v>
      </c>
      <c r="H25" s="433">
        <v>31</v>
      </c>
      <c r="I25" s="433">
        <f t="shared" si="0"/>
        <v>30</v>
      </c>
    </row>
    <row r="26" spans="1:9" ht="18" hidden="1" x14ac:dyDescent="0.25">
      <c r="A26" s="457">
        <v>43282</v>
      </c>
      <c r="B26" s="457" t="s">
        <v>2323</v>
      </c>
      <c r="C26" s="458">
        <v>9</v>
      </c>
      <c r="D26" s="51"/>
      <c r="E26" s="439">
        <f>MONTH(F4)</f>
        <v>10</v>
      </c>
      <c r="F26" s="439">
        <f>INDEX(F14:F25,MATCH($E$26,$E$14:$E$25,0))</f>
        <v>10</v>
      </c>
      <c r="G26" s="440" t="str">
        <f>INDEX(G14:G25,MATCH($E$26,$E$14:$E$25,0))</f>
        <v>October</v>
      </c>
      <c r="H26" s="439">
        <f>INDEX(H14:H25,MATCH($E$26,$E$14:$E$25,0))</f>
        <v>31</v>
      </c>
      <c r="I26" s="439">
        <f>INDEX(I14:I25,MATCH($E$26,$E$14:$E$25,0))</f>
        <v>30</v>
      </c>
    </row>
    <row r="27" spans="1:9" ht="15.75" hidden="1" x14ac:dyDescent="0.25">
      <c r="A27" s="457">
        <v>43466</v>
      </c>
      <c r="B27" s="457" t="s">
        <v>2324</v>
      </c>
      <c r="C27" s="458">
        <v>12</v>
      </c>
      <c r="D27" s="51"/>
      <c r="E27" s="424"/>
      <c r="F27" s="424"/>
      <c r="G27" s="424"/>
      <c r="H27" s="424"/>
      <c r="I27" s="424"/>
    </row>
    <row r="28" spans="1:9" ht="20.25" hidden="1" x14ac:dyDescent="0.3">
      <c r="A28" s="457">
        <v>43647</v>
      </c>
      <c r="B28" s="457" t="s">
        <v>2325</v>
      </c>
      <c r="C28" s="458">
        <v>17</v>
      </c>
      <c r="D28" s="51"/>
      <c r="E28" s="444" t="s">
        <v>1754</v>
      </c>
      <c r="F28" s="445"/>
      <c r="G28" s="446"/>
      <c r="H28" s="447">
        <f>F8</f>
        <v>31</v>
      </c>
      <c r="I28" s="448"/>
    </row>
    <row r="29" spans="1:9" ht="20.25" hidden="1" x14ac:dyDescent="0.3">
      <c r="A29" s="457">
        <v>43831</v>
      </c>
      <c r="B29" s="457" t="s">
        <v>2320</v>
      </c>
      <c r="C29" s="458">
        <v>21</v>
      </c>
      <c r="D29" s="51"/>
      <c r="E29" s="453" t="s">
        <v>1755</v>
      </c>
      <c r="F29" s="441"/>
      <c r="G29" s="442"/>
      <c r="H29" s="443">
        <f>F26</f>
        <v>10</v>
      </c>
      <c r="I29" s="448"/>
    </row>
    <row r="30" spans="1:9" ht="20.25" hidden="1" x14ac:dyDescent="0.3">
      <c r="A30" s="457">
        <v>44013</v>
      </c>
      <c r="B30" s="457" t="s">
        <v>2321</v>
      </c>
      <c r="C30" s="458">
        <v>24</v>
      </c>
      <c r="D30" s="51"/>
      <c r="E30" s="444" t="s">
        <v>1756</v>
      </c>
      <c r="F30" s="445"/>
      <c r="G30" s="446"/>
      <c r="H30" s="449">
        <f>F9</f>
        <v>31</v>
      </c>
      <c r="I30" s="448"/>
    </row>
    <row r="31" spans="1:9" ht="20.25" hidden="1" customHeight="1" x14ac:dyDescent="0.25">
      <c r="A31" s="457">
        <v>44197</v>
      </c>
      <c r="B31" s="457" t="s">
        <v>2322</v>
      </c>
      <c r="C31" s="458">
        <v>28</v>
      </c>
      <c r="E31" s="1479" t="s">
        <v>1757</v>
      </c>
      <c r="F31" s="1479"/>
      <c r="G31" s="1479"/>
      <c r="H31" s="1480">
        <f>F10</f>
        <v>101000</v>
      </c>
      <c r="I31" s="1481"/>
    </row>
    <row r="32" spans="1:9" ht="20.25" hidden="1" x14ac:dyDescent="0.25">
      <c r="A32" s="457">
        <v>44378</v>
      </c>
      <c r="B32" s="457" t="s">
        <v>2326</v>
      </c>
      <c r="C32" s="458">
        <v>31</v>
      </c>
      <c r="E32" s="1479" t="s">
        <v>1758</v>
      </c>
      <c r="F32" s="1479"/>
      <c r="G32" s="1479"/>
      <c r="H32" s="1480">
        <f>ROUND(H28*H31/H30,0)</f>
        <v>101000</v>
      </c>
      <c r="I32" s="1480"/>
    </row>
    <row r="33" spans="1:7" ht="15.75" hidden="1" x14ac:dyDescent="0.25">
      <c r="A33" s="457">
        <v>44562</v>
      </c>
      <c r="B33" s="457" t="s">
        <v>2327</v>
      </c>
      <c r="C33" s="458">
        <v>34</v>
      </c>
    </row>
    <row r="34" spans="1:7" ht="20.25" hidden="1" customHeight="1" x14ac:dyDescent="0.35">
      <c r="A34" s="457">
        <v>44743</v>
      </c>
      <c r="B34" s="457" t="s">
        <v>2328</v>
      </c>
      <c r="C34" s="458">
        <v>38</v>
      </c>
      <c r="F34" s="454" t="s">
        <v>428</v>
      </c>
      <c r="G34" s="454" t="s">
        <v>429</v>
      </c>
    </row>
    <row r="35" spans="1:7" ht="15.75" hidden="1" x14ac:dyDescent="0.25">
      <c r="A35" s="457">
        <v>44927</v>
      </c>
      <c r="B35" s="457" t="s">
        <v>2329</v>
      </c>
      <c r="C35" s="458">
        <v>42</v>
      </c>
      <c r="F35" s="455">
        <v>45</v>
      </c>
      <c r="G35" s="455">
        <v>8.9960000000000004</v>
      </c>
    </row>
    <row r="36" spans="1:7" ht="15.75" hidden="1" x14ac:dyDescent="0.25">
      <c r="A36" s="457">
        <v>45108</v>
      </c>
      <c r="B36" s="457" t="s">
        <v>2330</v>
      </c>
      <c r="C36" s="458">
        <v>46</v>
      </c>
      <c r="F36" s="455">
        <f>F35+1</f>
        <v>46</v>
      </c>
      <c r="G36" s="455">
        <v>8.9710000000000001</v>
      </c>
    </row>
    <row r="37" spans="1:7" ht="15.75" hidden="1" x14ac:dyDescent="0.25">
      <c r="A37" s="457">
        <v>45292</v>
      </c>
      <c r="B37" s="457" t="s">
        <v>2331</v>
      </c>
      <c r="C37" s="458">
        <v>50</v>
      </c>
      <c r="F37" s="455">
        <f t="shared" ref="F37:F53" si="1">F36+1</f>
        <v>47</v>
      </c>
      <c r="G37" s="455">
        <v>8.9429999999999996</v>
      </c>
    </row>
    <row r="38" spans="1:7" ht="15.75" hidden="1" x14ac:dyDescent="0.25">
      <c r="A38" s="457">
        <v>45474</v>
      </c>
      <c r="B38" s="457" t="s">
        <v>2332</v>
      </c>
      <c r="C38" s="458">
        <v>53</v>
      </c>
      <c r="F38" s="455">
        <f t="shared" si="1"/>
        <v>48</v>
      </c>
      <c r="G38" s="455">
        <v>8.9130000000000003</v>
      </c>
    </row>
    <row r="39" spans="1:7" ht="15.75" hidden="1" x14ac:dyDescent="0.25">
      <c r="A39" s="457">
        <v>45658</v>
      </c>
      <c r="B39" s="457" t="s">
        <v>2333</v>
      </c>
      <c r="C39" s="458">
        <v>55</v>
      </c>
      <c r="F39" s="455">
        <f t="shared" si="1"/>
        <v>49</v>
      </c>
      <c r="G39" s="455">
        <v>8.8810000000000002</v>
      </c>
    </row>
    <row r="40" spans="1:7" ht="15.75" hidden="1" x14ac:dyDescent="0.25">
      <c r="A40" s="457">
        <v>45839</v>
      </c>
      <c r="B40" s="457" t="s">
        <v>2334</v>
      </c>
      <c r="C40" s="458">
        <v>58</v>
      </c>
      <c r="F40" s="455">
        <f t="shared" si="1"/>
        <v>50</v>
      </c>
      <c r="G40" s="455">
        <v>8.8460000000000001</v>
      </c>
    </row>
    <row r="41" spans="1:7" ht="15.75" hidden="1" x14ac:dyDescent="0.25">
      <c r="A41" s="457">
        <v>46023</v>
      </c>
      <c r="B41" s="457" t="s">
        <v>2335</v>
      </c>
      <c r="C41" s="458">
        <v>58</v>
      </c>
      <c r="F41" s="455">
        <f t="shared" si="1"/>
        <v>51</v>
      </c>
      <c r="G41" s="455">
        <v>8.8079999999999998</v>
      </c>
    </row>
    <row r="42" spans="1:7" ht="15.75" hidden="1" x14ac:dyDescent="0.25">
      <c r="A42" s="457">
        <v>46204</v>
      </c>
      <c r="B42" s="457" t="s">
        <v>2336</v>
      </c>
      <c r="C42" s="458">
        <v>58</v>
      </c>
      <c r="F42" s="455">
        <f t="shared" si="1"/>
        <v>52</v>
      </c>
      <c r="G42" s="455">
        <v>8.7680000000000007</v>
      </c>
    </row>
    <row r="43" spans="1:7" ht="15.75" hidden="1" x14ac:dyDescent="0.25">
      <c r="A43" s="457">
        <v>46388</v>
      </c>
      <c r="B43" s="457" t="s">
        <v>2337</v>
      </c>
      <c r="C43" s="458">
        <v>58</v>
      </c>
      <c r="F43" s="455">
        <f t="shared" si="1"/>
        <v>53</v>
      </c>
      <c r="G43" s="455">
        <v>8.7240000000000002</v>
      </c>
    </row>
    <row r="44" spans="1:7" ht="15.75" hidden="1" x14ac:dyDescent="0.25">
      <c r="A44" s="457">
        <v>46569</v>
      </c>
      <c r="B44" s="457" t="s">
        <v>2338</v>
      </c>
      <c r="C44" s="458">
        <v>58</v>
      </c>
      <c r="F44" s="455">
        <f t="shared" si="1"/>
        <v>54</v>
      </c>
      <c r="G44" s="455">
        <v>8.6780000000000008</v>
      </c>
    </row>
    <row r="45" spans="1:7" ht="15.75" hidden="1" x14ac:dyDescent="0.25">
      <c r="A45" s="457">
        <v>46753</v>
      </c>
      <c r="B45" s="457" t="s">
        <v>2339</v>
      </c>
      <c r="C45" s="458">
        <v>58</v>
      </c>
      <c r="F45" s="455">
        <f t="shared" si="1"/>
        <v>55</v>
      </c>
      <c r="G45" s="455">
        <v>8.6270000000000007</v>
      </c>
    </row>
    <row r="46" spans="1:7" ht="15.75" hidden="1" x14ac:dyDescent="0.25">
      <c r="A46" s="457">
        <v>46935</v>
      </c>
      <c r="B46" s="457" t="s">
        <v>2340</v>
      </c>
      <c r="C46" s="458">
        <v>58</v>
      </c>
      <c r="F46" s="455">
        <f t="shared" si="1"/>
        <v>56</v>
      </c>
      <c r="G46" s="455">
        <v>8.5719999999999992</v>
      </c>
    </row>
    <row r="47" spans="1:7" ht="15.75" hidden="1" x14ac:dyDescent="0.25">
      <c r="A47" s="457">
        <v>47119</v>
      </c>
      <c r="B47" s="457" t="s">
        <v>2341</v>
      </c>
      <c r="C47" s="458">
        <v>58</v>
      </c>
      <c r="F47" s="455">
        <f t="shared" si="1"/>
        <v>57</v>
      </c>
      <c r="G47" s="455">
        <v>8.5120000000000005</v>
      </c>
    </row>
    <row r="48" spans="1:7" ht="15.75" hidden="1" x14ac:dyDescent="0.25">
      <c r="A48" s="457">
        <v>47300</v>
      </c>
      <c r="B48" s="457" t="s">
        <v>2342</v>
      </c>
      <c r="C48" s="458">
        <v>58</v>
      </c>
      <c r="F48" s="455">
        <f t="shared" si="1"/>
        <v>58</v>
      </c>
      <c r="G48" s="455">
        <v>8.4459999999999997</v>
      </c>
    </row>
    <row r="49" spans="1:9" ht="15.75" hidden="1" x14ac:dyDescent="0.25">
      <c r="A49" s="461"/>
      <c r="B49" s="461"/>
      <c r="C49" s="461"/>
      <c r="F49" s="455">
        <f>F48+1</f>
        <v>59</v>
      </c>
      <c r="G49" s="455">
        <v>8.3710000000000004</v>
      </c>
    </row>
    <row r="50" spans="1:9" ht="15.75" hidden="1" x14ac:dyDescent="0.25">
      <c r="A50" s="461"/>
      <c r="B50" s="461"/>
      <c r="C50" s="461"/>
      <c r="F50" s="455">
        <f>F49+1</f>
        <v>60</v>
      </c>
      <c r="G50" s="455">
        <v>8.2870000000000008</v>
      </c>
    </row>
    <row r="51" spans="1:9" ht="15.75" hidden="1" x14ac:dyDescent="0.25">
      <c r="A51" s="461"/>
      <c r="B51" s="461"/>
      <c r="C51" s="461"/>
      <c r="F51" s="455">
        <f>F50+1</f>
        <v>61</v>
      </c>
      <c r="G51" s="455">
        <v>8.1940000000000008</v>
      </c>
    </row>
    <row r="52" spans="1:9" ht="15.75" hidden="1" x14ac:dyDescent="0.25">
      <c r="A52" s="461"/>
      <c r="B52" s="461"/>
      <c r="C52" s="461"/>
      <c r="F52" s="455">
        <f t="shared" si="1"/>
        <v>62</v>
      </c>
      <c r="G52" s="455">
        <v>8.093</v>
      </c>
    </row>
    <row r="53" spans="1:9" ht="15.75" hidden="1" x14ac:dyDescent="0.25">
      <c r="A53" s="461"/>
      <c r="B53" s="461"/>
      <c r="C53" s="461"/>
      <c r="F53" s="455">
        <f t="shared" si="1"/>
        <v>63</v>
      </c>
      <c r="G53" s="455">
        <v>7.9820000000000002</v>
      </c>
    </row>
    <row r="54" spans="1:9" ht="15.75" hidden="1" x14ac:dyDescent="0.25">
      <c r="A54" s="461"/>
      <c r="B54" s="461"/>
      <c r="C54" s="461"/>
      <c r="F54" s="455">
        <v>66</v>
      </c>
      <c r="G54" s="455">
        <v>7.8620000000000001</v>
      </c>
    </row>
    <row r="55" spans="1:9" hidden="1" x14ac:dyDescent="0.2">
      <c r="A55" s="461"/>
      <c r="B55" s="461"/>
      <c r="C55" s="461"/>
    </row>
    <row r="56" spans="1:9" hidden="1" x14ac:dyDescent="0.2">
      <c r="A56" s="461"/>
      <c r="B56" s="461"/>
      <c r="C56" s="461"/>
    </row>
    <row r="57" spans="1:9" hidden="1" x14ac:dyDescent="0.2">
      <c r="A57" s="461"/>
      <c r="B57" s="461"/>
      <c r="C57" s="461"/>
    </row>
    <row r="58" spans="1:9" ht="15" hidden="1" x14ac:dyDescent="0.2">
      <c r="A58" s="461"/>
      <c r="B58" s="461"/>
      <c r="C58" s="461"/>
      <c r="F58" s="486" t="s">
        <v>1759</v>
      </c>
      <c r="G58" s="486">
        <v>2500000</v>
      </c>
      <c r="H58" s="486"/>
      <c r="I58" s="487" t="s">
        <v>1760</v>
      </c>
    </row>
    <row r="59" spans="1:9" ht="15" hidden="1" x14ac:dyDescent="0.2">
      <c r="A59" s="461"/>
      <c r="B59" s="461"/>
      <c r="C59" s="461"/>
      <c r="F59" s="1474" t="s">
        <v>1761</v>
      </c>
      <c r="G59" s="1474"/>
      <c r="H59" s="488">
        <f>MASTER!G22</f>
        <v>66</v>
      </c>
      <c r="I59" s="489">
        <f>MASTER!F27</f>
        <v>159580</v>
      </c>
    </row>
    <row r="60" spans="1:9" hidden="1" x14ac:dyDescent="0.2">
      <c r="A60" s="461"/>
      <c r="B60" s="461"/>
      <c r="C60" s="461"/>
      <c r="F60" s="490">
        <v>0</v>
      </c>
      <c r="G60" s="490">
        <v>1</v>
      </c>
      <c r="H60" s="490">
        <v>2</v>
      </c>
      <c r="I60" s="489" t="str">
        <f>IF(($I$59*H60)&gt;$G$58,$G$58,IF($H$64=H60,$I$59*H60,"N.A."))</f>
        <v>N.A.</v>
      </c>
    </row>
    <row r="61" spans="1:9" hidden="1" x14ac:dyDescent="0.2">
      <c r="A61" s="461"/>
      <c r="B61" s="461"/>
      <c r="C61" s="461"/>
      <c r="F61" s="490">
        <v>1</v>
      </c>
      <c r="G61" s="490">
        <v>5</v>
      </c>
      <c r="H61" s="490">
        <v>6</v>
      </c>
      <c r="I61" s="489" t="str">
        <f>IF(($I$59*H61)&gt;$G$58,$G$58,IF($H$64=H61,$I$59*H61,"N.A."))</f>
        <v>N.A.</v>
      </c>
    </row>
    <row r="62" spans="1:9" hidden="1" x14ac:dyDescent="0.2">
      <c r="A62" s="461"/>
      <c r="B62" s="461"/>
      <c r="C62" s="461"/>
      <c r="F62" s="490">
        <v>5</v>
      </c>
      <c r="G62" s="490">
        <v>20</v>
      </c>
      <c r="H62" s="490">
        <v>12</v>
      </c>
      <c r="I62" s="489" t="str">
        <f>IF(($I$59*H62)&gt;$G$58,$G$58,IF($H$64=H62,$I$59*H62,"N.A."))</f>
        <v>N.A.</v>
      </c>
    </row>
    <row r="63" spans="1:9" hidden="1" x14ac:dyDescent="0.2">
      <c r="A63" s="461"/>
      <c r="B63" s="461"/>
      <c r="C63" s="461"/>
      <c r="F63" s="490">
        <v>20</v>
      </c>
      <c r="G63" s="491"/>
      <c r="H63" s="490">
        <f>H59</f>
        <v>66</v>
      </c>
      <c r="I63" s="489">
        <f>IF(($I$59*H63/4)&gt;$G$58,$G$58,IF($H$64=H63,$I$59*H63/4,"N.A."))</f>
        <v>2500000</v>
      </c>
    </row>
    <row r="64" spans="1:9" hidden="1" x14ac:dyDescent="0.2">
      <c r="A64" s="461"/>
      <c r="B64" s="461"/>
      <c r="C64" s="461"/>
      <c r="F64" s="490"/>
      <c r="G64" s="492">
        <f>IF(H59&gt;66,33,H59/2)</f>
        <v>33</v>
      </c>
      <c r="H64" s="490">
        <f>VLOOKUP(G64,$F$60:$H$63,3)</f>
        <v>66</v>
      </c>
      <c r="I64" s="489">
        <f>MAX(I60:I63)</f>
        <v>2500000</v>
      </c>
    </row>
    <row r="65" spans="1:9" ht="18" hidden="1" x14ac:dyDescent="0.25">
      <c r="A65" s="461"/>
      <c r="B65" s="461"/>
      <c r="C65" s="461"/>
      <c r="F65" s="1475" t="str">
        <f>CONCATENATE("(","  ","Q.S.","  ",G64,"  ","Years","  ",")")</f>
        <v>(  Q.S.  33  Years  )</v>
      </c>
      <c r="G65" s="1475"/>
      <c r="H65" s="493"/>
      <c r="I65" s="489">
        <f>ROUND((I64),0)</f>
        <v>2500000</v>
      </c>
    </row>
    <row r="66" spans="1:9" ht="15" hidden="1" x14ac:dyDescent="0.25">
      <c r="A66" s="461"/>
      <c r="B66" s="461"/>
      <c r="C66" s="461"/>
      <c r="F66" s="4"/>
      <c r="G66" s="4"/>
      <c r="H66" s="4"/>
      <c r="I66" s="4"/>
    </row>
    <row r="67" spans="1:9" ht="15" hidden="1" x14ac:dyDescent="0.25">
      <c r="A67" s="461"/>
      <c r="B67" s="461"/>
      <c r="C67" s="461"/>
      <c r="F67" s="4"/>
      <c r="G67" s="4"/>
      <c r="H67" s="4"/>
      <c r="I67" s="4"/>
    </row>
    <row r="68" spans="1:9" ht="16.5" hidden="1" x14ac:dyDescent="0.3">
      <c r="A68" s="461"/>
      <c r="B68" s="461"/>
      <c r="C68" s="461"/>
      <c r="F68" s="485" t="str">
        <f>DATEDIF(MASTER!C24,MASTER!C25,"y") &amp;" years,"&amp;DATEDIF(MASTER!C24,MASTER!C25,"ym") &amp;" months," &amp;DATEDIF(MASTER!C24,MASTER!C25,"md") &amp;" days"</f>
        <v>39 years,1 months,18 days</v>
      </c>
      <c r="G68" s="4"/>
      <c r="H68" s="4"/>
      <c r="I68" s="4"/>
    </row>
    <row r="69" spans="1:9" hidden="1" x14ac:dyDescent="0.2">
      <c r="A69" s="461"/>
      <c r="B69" s="461"/>
      <c r="C69" s="461"/>
    </row>
    <row r="70" spans="1:9" ht="18.75" hidden="1" x14ac:dyDescent="0.3">
      <c r="A70" s="461"/>
      <c r="B70" s="461"/>
      <c r="C70" s="461"/>
      <c r="F70" s="84">
        <f>IF(MASTER!F27*(MASTER!G22/MASTER!H22)&gt;2500000,2500000,(MASTER!F27*(MASTER!G22/MASTER!H22)))</f>
        <v>2500000</v>
      </c>
    </row>
    <row r="71" spans="1:9" ht="15.75" hidden="1" x14ac:dyDescent="0.25">
      <c r="A71" s="461"/>
      <c r="B71" s="461"/>
      <c r="C71" s="461"/>
      <c r="F71" s="484">
        <f>ROUND(F70,0)</f>
        <v>2500000</v>
      </c>
    </row>
    <row r="72" spans="1:9" hidden="1" x14ac:dyDescent="0.2"/>
  </sheetData>
  <sheetProtection password="CFA1" sheet="1" objects="1" scenarios="1" selectLockedCells="1" selectUnlockedCells="1"/>
  <mergeCells count="9">
    <mergeCell ref="F59:G59"/>
    <mergeCell ref="F65:G65"/>
    <mergeCell ref="A1:D1"/>
    <mergeCell ref="A2:B2"/>
    <mergeCell ref="E2:H2"/>
    <mergeCell ref="E31:G31"/>
    <mergeCell ref="H31:I31"/>
    <mergeCell ref="E32:G32"/>
    <mergeCell ref="H32:I32"/>
  </mergeCells>
  <pageMargins left="0.25" right="0.25" top="0.46" bottom="0.41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S45"/>
  <sheetViews>
    <sheetView workbookViewId="0">
      <selection activeCell="S8" sqref="S8"/>
    </sheetView>
  </sheetViews>
  <sheetFormatPr defaultRowHeight="12.75" x14ac:dyDescent="0.2"/>
  <cols>
    <col min="1" max="1" width="2" style="23" customWidth="1"/>
    <col min="2" max="2" width="4.42578125" style="23" customWidth="1"/>
    <col min="3" max="3" width="8.85546875" style="23" customWidth="1"/>
    <col min="4" max="4" width="9.7109375" style="23" customWidth="1"/>
    <col min="5" max="5" width="10.5703125" style="23" customWidth="1"/>
    <col min="6" max="6" width="13.140625" style="23" customWidth="1"/>
    <col min="7" max="7" width="8" style="23" customWidth="1"/>
    <col min="8" max="8" width="8.5703125" style="23" customWidth="1"/>
    <col min="9" max="9" width="8.140625" style="23" customWidth="1"/>
    <col min="10" max="16384" width="9.140625" style="23"/>
  </cols>
  <sheetData>
    <row r="1" spans="2:19" ht="17.100000000000001" customHeight="1" x14ac:dyDescent="0.2"/>
    <row r="2" spans="2:19" ht="17.100000000000001" customHeight="1" x14ac:dyDescent="0.2"/>
    <row r="3" spans="2:19" ht="17.100000000000001" customHeight="1" x14ac:dyDescent="0.2"/>
    <row r="4" spans="2:19" ht="33.75" x14ac:dyDescent="0.5">
      <c r="B4" s="1770" t="s">
        <v>132</v>
      </c>
      <c r="C4" s="1770"/>
      <c r="D4" s="1770"/>
      <c r="E4" s="1770"/>
      <c r="F4" s="1770"/>
      <c r="G4" s="1770"/>
      <c r="H4" s="1770"/>
      <c r="I4" s="1770"/>
      <c r="J4" s="1770"/>
      <c r="K4" s="1770"/>
      <c r="L4" s="1770"/>
    </row>
    <row r="5" spans="2:19" ht="18.75" x14ac:dyDescent="0.3">
      <c r="B5" s="13"/>
      <c r="C5" s="1768"/>
      <c r="D5" s="1768"/>
      <c r="E5" s="13"/>
      <c r="F5" s="13"/>
      <c r="G5" s="13"/>
    </row>
    <row r="6" spans="2:19" ht="18.75" x14ac:dyDescent="0.3">
      <c r="B6" s="47" t="s">
        <v>2511</v>
      </c>
      <c r="C6" s="47"/>
      <c r="D6" s="47"/>
      <c r="E6" s="112" t="str">
        <f>N6</f>
        <v>eq[; CykWd f'k{kk vf/kdkjh jktleUn ftyk&amp;jktleUn ¼jktLFkku½</v>
      </c>
      <c r="F6" s="112"/>
      <c r="G6" s="112"/>
      <c r="H6" s="112"/>
      <c r="I6" s="112"/>
      <c r="J6" s="112"/>
      <c r="K6" s="112"/>
      <c r="L6" s="112"/>
      <c r="N6" s="1398" t="s">
        <v>2530</v>
      </c>
    </row>
    <row r="7" spans="2:19" ht="18.75" x14ac:dyDescent="0.3">
      <c r="B7" s="47"/>
      <c r="C7" s="47"/>
      <c r="D7" s="47"/>
      <c r="E7" s="112"/>
      <c r="F7" s="112"/>
      <c r="G7" s="112"/>
      <c r="H7" s="112"/>
      <c r="I7" s="112"/>
      <c r="J7" s="112"/>
      <c r="K7" s="112"/>
      <c r="L7" s="112"/>
    </row>
    <row r="8" spans="2:19" ht="18.75" x14ac:dyDescent="0.3">
      <c r="B8" s="47" t="s">
        <v>2512</v>
      </c>
      <c r="C8" s="47"/>
      <c r="D8" s="47" t="str">
        <f>N8</f>
        <v>eq-Cykd-f'k-v-@jktleUn@2023@</v>
      </c>
      <c r="E8" s="47"/>
      <c r="F8" s="47"/>
      <c r="G8" s="47"/>
      <c r="I8" s="47" t="s">
        <v>578</v>
      </c>
      <c r="K8" s="1771" t="str">
        <f>S8</f>
        <v xml:space="preserve">     .03.2024</v>
      </c>
      <c r="L8" s="1771"/>
      <c r="N8" s="1398" t="s">
        <v>2589</v>
      </c>
      <c r="S8" s="1455" t="s">
        <v>2665</v>
      </c>
    </row>
    <row r="9" spans="2:19" ht="18.75" x14ac:dyDescent="0.3">
      <c r="B9" s="47"/>
      <c r="C9" s="47"/>
      <c r="D9" s="47"/>
      <c r="E9" s="47"/>
      <c r="F9" s="47"/>
      <c r="G9" s="47"/>
    </row>
    <row r="10" spans="2:19" ht="33.75" x14ac:dyDescent="0.5">
      <c r="B10" s="1770" t="s">
        <v>2513</v>
      </c>
      <c r="C10" s="1770"/>
      <c r="D10" s="1770"/>
      <c r="E10" s="1770"/>
      <c r="F10" s="1770"/>
      <c r="G10" s="1770"/>
      <c r="H10" s="1770"/>
      <c r="I10" s="1770"/>
      <c r="J10" s="1770"/>
      <c r="K10" s="1770"/>
      <c r="L10" s="1770"/>
    </row>
    <row r="11" spans="2:19" ht="22.5" customHeight="1" x14ac:dyDescent="0.5">
      <c r="B11" s="1395"/>
      <c r="C11" s="1395"/>
      <c r="D11" s="1395"/>
      <c r="E11" s="1395"/>
      <c r="F11" s="1395"/>
      <c r="G11" s="1395"/>
      <c r="H11" s="1395"/>
      <c r="I11" s="1395"/>
      <c r="J11" s="1395"/>
      <c r="K11" s="1395"/>
      <c r="L11" s="1395"/>
    </row>
    <row r="12" spans="2:19" ht="18.75" x14ac:dyDescent="0.3">
      <c r="B12" s="47"/>
      <c r="C12" s="1388" t="s">
        <v>2527</v>
      </c>
      <c r="D12" s="47"/>
      <c r="E12" s="47"/>
      <c r="F12" s="47"/>
      <c r="G12" s="47"/>
    </row>
    <row r="13" spans="2:19" ht="18.75" x14ac:dyDescent="0.3">
      <c r="B13" s="1769" t="str">
        <f>MASTER!C2</f>
        <v xml:space="preserve">Jh </v>
      </c>
      <c r="C13" s="1769"/>
      <c r="D13" s="1769"/>
      <c r="E13" s="1769"/>
      <c r="F13" s="47" t="s">
        <v>2534</v>
      </c>
      <c r="G13" s="47"/>
      <c r="H13" s="1772" t="str">
        <f>MASTER!C4</f>
        <v xml:space="preserve">Jh </v>
      </c>
      <c r="I13" s="1772"/>
      <c r="J13" s="1772"/>
      <c r="K13" s="1772"/>
      <c r="L13" s="1772"/>
    </row>
    <row r="14" spans="2:19" ht="31.5" customHeight="1" x14ac:dyDescent="0.3">
      <c r="B14" s="1388" t="s">
        <v>2514</v>
      </c>
      <c r="C14" s="1388"/>
      <c r="D14" s="1773" t="str">
        <f>MASTER!C7</f>
        <v xml:space="preserve">ofj"B </v>
      </c>
      <c r="E14" s="1768"/>
      <c r="F14" s="1768"/>
      <c r="G14" s="1388" t="s">
        <v>2515</v>
      </c>
      <c r="I14" s="1774" t="str">
        <f>MASTER!C8</f>
        <v>jktdh; mPp ek/;fed izkFkfed fo|ky; &amp;  ftyk &amp; jktleUn</v>
      </c>
      <c r="J14" s="1774"/>
      <c r="K14" s="1774"/>
      <c r="L14" s="1774"/>
    </row>
    <row r="15" spans="2:19" ht="18.75" x14ac:dyDescent="0.3">
      <c r="B15" s="1388" t="s">
        <v>2516</v>
      </c>
      <c r="C15" s="1388"/>
      <c r="D15" s="1764">
        <f>MASTER!C25</f>
        <v>45961</v>
      </c>
      <c r="E15" s="1765"/>
      <c r="F15" s="1388" t="s">
        <v>2517</v>
      </c>
      <c r="G15" s="13"/>
    </row>
    <row r="16" spans="2:19" ht="18.75" x14ac:dyDescent="0.3">
      <c r="B16" s="1388" t="s">
        <v>2518</v>
      </c>
      <c r="C16" s="1388"/>
      <c r="D16" s="13"/>
      <c r="E16" s="13"/>
      <c r="F16" s="13"/>
      <c r="G16" s="13"/>
    </row>
    <row r="17" spans="2:14" ht="18.75" x14ac:dyDescent="0.3">
      <c r="B17" s="1388" t="s">
        <v>2519</v>
      </c>
      <c r="C17" s="1388"/>
      <c r="D17" s="13"/>
      <c r="E17" s="13"/>
      <c r="F17" s="13"/>
      <c r="G17" s="13"/>
    </row>
    <row r="18" spans="2:14" ht="18.75" x14ac:dyDescent="0.3">
      <c r="B18" s="1388" t="s">
        <v>2520</v>
      </c>
      <c r="C18" s="1388"/>
      <c r="D18" s="13"/>
      <c r="E18" s="1766">
        <f>MASTER!E25</f>
        <v>101000</v>
      </c>
      <c r="F18" s="1766"/>
      <c r="G18" s="1388" t="s">
        <v>2529</v>
      </c>
      <c r="H18" s="1397" t="str">
        <f>N18</f>
        <v xml:space="preserve">vLlh gtkj nkS lkS ek= </v>
      </c>
      <c r="N18" s="1398" t="s">
        <v>2599</v>
      </c>
    </row>
    <row r="19" spans="2:14" ht="18.75" x14ac:dyDescent="0.3">
      <c r="B19" s="1388" t="s">
        <v>2528</v>
      </c>
      <c r="C19" s="13"/>
      <c r="D19" s="13"/>
      <c r="E19" s="1764" t="str">
        <f>MASTER!D28</f>
        <v>L-14</v>
      </c>
      <c r="F19" s="1765"/>
      <c r="G19" s="1388" t="s">
        <v>2521</v>
      </c>
    </row>
    <row r="20" spans="2:14" ht="18.75" x14ac:dyDescent="0.3">
      <c r="B20" s="1388" t="s">
        <v>2522</v>
      </c>
      <c r="C20" s="13"/>
      <c r="D20" s="13"/>
      <c r="E20" s="13"/>
      <c r="F20" s="13"/>
      <c r="G20" s="13"/>
      <c r="H20" s="1772" t="str">
        <f>B13</f>
        <v xml:space="preserve">Jh </v>
      </c>
      <c r="I20" s="1772"/>
      <c r="J20" s="1772"/>
      <c r="K20" s="1772"/>
      <c r="L20" s="1772"/>
    </row>
    <row r="21" spans="2:14" ht="18.75" x14ac:dyDescent="0.3">
      <c r="B21" s="1388" t="s">
        <v>2523</v>
      </c>
      <c r="C21" s="13"/>
      <c r="D21" s="13"/>
      <c r="E21" s="13"/>
      <c r="F21" s="13"/>
      <c r="G21" s="13"/>
    </row>
    <row r="22" spans="2:14" ht="18.75" x14ac:dyDescent="0.3">
      <c r="B22" s="1388" t="s">
        <v>1940</v>
      </c>
      <c r="C22" s="1396">
        <f>MASTER!D22</f>
        <v>39</v>
      </c>
      <c r="D22" s="1388" t="s">
        <v>2524</v>
      </c>
      <c r="E22" s="1396">
        <f>MASTER!E22</f>
        <v>1</v>
      </c>
      <c r="F22" s="1388" t="s">
        <v>2525</v>
      </c>
      <c r="G22" s="1396">
        <f>MASTER!F22</f>
        <v>18</v>
      </c>
      <c r="H22" s="1388" t="s">
        <v>2526</v>
      </c>
    </row>
    <row r="23" spans="2:14" ht="18.75" x14ac:dyDescent="0.3">
      <c r="B23" s="1388"/>
      <c r="C23" s="1396"/>
      <c r="D23" s="1388"/>
      <c r="E23" s="1396"/>
      <c r="F23" s="1388"/>
      <c r="G23" s="1396"/>
      <c r="H23" s="1388"/>
    </row>
    <row r="24" spans="2:14" ht="18.75" x14ac:dyDescent="0.3">
      <c r="B24" s="1388"/>
      <c r="C24" s="1396"/>
      <c r="D24" s="1388"/>
      <c r="E24" s="1396"/>
      <c r="F24" s="1388"/>
      <c r="G24" s="1396"/>
      <c r="H24" s="1388"/>
    </row>
    <row r="25" spans="2:14" ht="18.75" x14ac:dyDescent="0.3">
      <c r="B25" s="13"/>
      <c r="D25" s="13"/>
      <c r="E25" s="13"/>
      <c r="F25" s="13"/>
      <c r="G25" s="1776" t="s">
        <v>181</v>
      </c>
      <c r="H25" s="1776"/>
      <c r="I25" s="1776"/>
      <c r="J25" s="1776"/>
      <c r="K25" s="1776"/>
    </row>
    <row r="26" spans="2:14" ht="18.75" x14ac:dyDescent="0.3">
      <c r="B26" s="13"/>
      <c r="D26" s="13"/>
      <c r="E26" s="13"/>
      <c r="F26" s="13"/>
      <c r="G26" s="13"/>
      <c r="H26" s="1389"/>
      <c r="I26" s="1389"/>
      <c r="K26" s="13"/>
    </row>
    <row r="27" spans="2:14" ht="18.75" x14ac:dyDescent="0.3">
      <c r="B27" s="13"/>
      <c r="D27" s="13"/>
      <c r="E27" s="13"/>
      <c r="F27" s="13"/>
      <c r="G27" s="13"/>
      <c r="H27" s="1389"/>
      <c r="I27" s="1389"/>
      <c r="K27" s="13"/>
    </row>
    <row r="28" spans="2:14" ht="18.75" x14ac:dyDescent="0.3">
      <c r="B28" s="13"/>
      <c r="D28" s="13"/>
      <c r="E28" s="13"/>
      <c r="F28" s="13"/>
      <c r="G28" s="1767" t="s">
        <v>464</v>
      </c>
      <c r="H28" s="1767"/>
      <c r="I28" s="1388" t="s">
        <v>2533</v>
      </c>
    </row>
    <row r="29" spans="2:14" ht="18.75" x14ac:dyDescent="0.3">
      <c r="B29" s="13"/>
      <c r="D29" s="13"/>
      <c r="E29" s="13"/>
      <c r="F29" s="13"/>
      <c r="G29" s="1767" t="s">
        <v>2531</v>
      </c>
      <c r="H29" s="1767"/>
      <c r="I29" s="1775" t="str">
        <f>E6</f>
        <v>eq[; CykWd f'k{kk vf/kdkjh jktleUn ftyk&amp;jktleUn ¼jktLFkku½</v>
      </c>
      <c r="J29" s="1775"/>
      <c r="K29" s="1775"/>
      <c r="L29" s="1775"/>
    </row>
    <row r="30" spans="2:14" ht="18.75" x14ac:dyDescent="0.3">
      <c r="B30" s="13"/>
      <c r="D30" s="13"/>
      <c r="E30" s="13"/>
      <c r="F30" s="13"/>
      <c r="G30" s="1390"/>
      <c r="I30" s="1775"/>
      <c r="J30" s="1775"/>
      <c r="K30" s="1775"/>
      <c r="L30" s="1775"/>
    </row>
    <row r="31" spans="2:14" ht="18.75" x14ac:dyDescent="0.3">
      <c r="B31" s="13"/>
      <c r="C31" s="13"/>
      <c r="D31" s="13"/>
      <c r="E31" s="13"/>
      <c r="F31" s="13"/>
      <c r="G31" s="1767" t="s">
        <v>2532</v>
      </c>
      <c r="H31" s="1767"/>
    </row>
    <row r="32" spans="2:14" ht="15.75" x14ac:dyDescent="0.25">
      <c r="B32" s="13"/>
      <c r="C32" s="13"/>
      <c r="D32" s="13"/>
      <c r="E32" s="13"/>
      <c r="F32" s="13"/>
      <c r="G32" s="13"/>
    </row>
    <row r="33" spans="2:7" ht="15.75" x14ac:dyDescent="0.25">
      <c r="B33" s="13"/>
      <c r="C33" s="13"/>
      <c r="D33" s="13"/>
      <c r="E33" s="13"/>
      <c r="F33" s="13"/>
      <c r="G33" s="13"/>
    </row>
    <row r="34" spans="2:7" ht="15.75" x14ac:dyDescent="0.25">
      <c r="B34" s="13"/>
      <c r="C34" s="13"/>
      <c r="D34" s="13"/>
      <c r="E34" s="13"/>
      <c r="F34" s="13"/>
      <c r="G34" s="13"/>
    </row>
    <row r="35" spans="2:7" ht="15.75" x14ac:dyDescent="0.25">
      <c r="B35" s="13"/>
      <c r="C35" s="13"/>
      <c r="D35" s="13"/>
      <c r="E35" s="13"/>
      <c r="F35" s="13"/>
      <c r="G35" s="13"/>
    </row>
    <row r="36" spans="2:7" ht="15.75" x14ac:dyDescent="0.25">
      <c r="B36" s="13"/>
      <c r="C36" s="13"/>
      <c r="D36" s="13"/>
      <c r="E36" s="13"/>
      <c r="F36" s="13"/>
      <c r="G36" s="13"/>
    </row>
    <row r="37" spans="2:7" ht="15.75" x14ac:dyDescent="0.25">
      <c r="B37" s="13"/>
      <c r="C37" s="13"/>
      <c r="D37" s="13"/>
      <c r="E37" s="13"/>
      <c r="F37" s="13"/>
      <c r="G37" s="13"/>
    </row>
    <row r="38" spans="2:7" ht="15.75" x14ac:dyDescent="0.25">
      <c r="B38" s="13"/>
      <c r="C38" s="13"/>
      <c r="D38" s="13"/>
      <c r="E38" s="13"/>
      <c r="F38" s="13"/>
      <c r="G38" s="13"/>
    </row>
    <row r="39" spans="2:7" ht="15.75" x14ac:dyDescent="0.25">
      <c r="B39" s="13"/>
      <c r="C39" s="13"/>
      <c r="D39" s="13"/>
      <c r="E39" s="13"/>
      <c r="F39" s="13"/>
      <c r="G39" s="13"/>
    </row>
    <row r="40" spans="2:7" ht="15.75" x14ac:dyDescent="0.25">
      <c r="B40" s="13"/>
      <c r="C40" s="13"/>
      <c r="D40" s="13"/>
      <c r="E40" s="13"/>
      <c r="F40" s="13"/>
      <c r="G40" s="13"/>
    </row>
    <row r="41" spans="2:7" ht="15.75" x14ac:dyDescent="0.25">
      <c r="B41" s="13"/>
      <c r="C41" s="13"/>
      <c r="D41" s="13"/>
      <c r="E41" s="13"/>
      <c r="F41" s="13"/>
      <c r="G41" s="13"/>
    </row>
    <row r="42" spans="2:7" ht="15.75" x14ac:dyDescent="0.25">
      <c r="B42" s="13"/>
      <c r="C42" s="13"/>
      <c r="D42" s="13"/>
      <c r="E42" s="13"/>
      <c r="F42" s="13"/>
      <c r="G42" s="13"/>
    </row>
    <row r="43" spans="2:7" ht="15.75" x14ac:dyDescent="0.25">
      <c r="B43" s="13"/>
      <c r="C43" s="13"/>
      <c r="D43" s="13"/>
      <c r="E43" s="13"/>
      <c r="F43" s="13"/>
      <c r="G43" s="13"/>
    </row>
    <row r="44" spans="2:7" ht="15.75" x14ac:dyDescent="0.25">
      <c r="B44" s="13"/>
      <c r="C44" s="13"/>
      <c r="D44" s="13"/>
      <c r="E44" s="13"/>
      <c r="F44" s="13"/>
      <c r="G44" s="13"/>
    </row>
    <row r="45" spans="2:7" ht="15.75" x14ac:dyDescent="0.25">
      <c r="B45" s="13"/>
      <c r="C45" s="13"/>
      <c r="D45" s="13"/>
      <c r="E45" s="13"/>
    </row>
  </sheetData>
  <sheetProtection password="CFA1" sheet="1" objects="1" scenarios="1" selectLockedCells="1"/>
  <mergeCells count="17">
    <mergeCell ref="I29:L30"/>
    <mergeCell ref="G28:H28"/>
    <mergeCell ref="G29:H29"/>
    <mergeCell ref="G25:K25"/>
    <mergeCell ref="H20:L20"/>
    <mergeCell ref="B4:L4"/>
    <mergeCell ref="B10:L10"/>
    <mergeCell ref="K8:L8"/>
    <mergeCell ref="H13:L13"/>
    <mergeCell ref="D14:F14"/>
    <mergeCell ref="I14:L14"/>
    <mergeCell ref="D15:E15"/>
    <mergeCell ref="E18:F18"/>
    <mergeCell ref="G31:H31"/>
    <mergeCell ref="C5:D5"/>
    <mergeCell ref="B13:E13"/>
    <mergeCell ref="E19:F19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38"/>
  <sheetViews>
    <sheetView workbookViewId="0">
      <selection sqref="A1:H49"/>
    </sheetView>
  </sheetViews>
  <sheetFormatPr defaultRowHeight="12.75" x14ac:dyDescent="0.2"/>
  <cols>
    <col min="1" max="1" width="7" style="23" customWidth="1"/>
    <col min="2" max="2" width="11.42578125" style="23" customWidth="1"/>
    <col min="3" max="3" width="5.140625" style="23" customWidth="1"/>
    <col min="4" max="4" width="11.28515625" style="23" customWidth="1"/>
    <col min="5" max="5" width="16.5703125" style="23" customWidth="1"/>
    <col min="6" max="6" width="19.28515625" style="23" customWidth="1"/>
    <col min="7" max="7" width="16.85546875" style="23" customWidth="1"/>
    <col min="8" max="8" width="12.7109375" style="23" customWidth="1"/>
    <col min="9" max="12" width="9.140625" style="23"/>
    <col min="13" max="14" width="0" style="23" hidden="1" customWidth="1"/>
    <col min="15" max="16384" width="9.140625" style="23"/>
  </cols>
  <sheetData>
    <row r="2" spans="1:14" ht="22.5" customHeight="1" x14ac:dyDescent="0.2"/>
    <row r="3" spans="1:14" ht="15.75" x14ac:dyDescent="0.25">
      <c r="A3" s="892"/>
      <c r="B3" s="875"/>
      <c r="C3" s="875"/>
      <c r="D3" s="875"/>
      <c r="E3" s="875"/>
      <c r="F3" s="875"/>
      <c r="G3" s="950"/>
      <c r="H3" s="1379"/>
    </row>
    <row r="4" spans="1:14" ht="18.75" x14ac:dyDescent="0.3">
      <c r="A4" s="1779" t="s">
        <v>272</v>
      </c>
      <c r="B4" s="1779"/>
      <c r="C4" s="1779"/>
      <c r="D4" s="1779"/>
      <c r="E4" s="1779"/>
      <c r="F4" s="1779"/>
      <c r="G4" s="1779"/>
      <c r="H4" s="1779"/>
    </row>
    <row r="5" spans="1:14" ht="21" customHeight="1" x14ac:dyDescent="0.35">
      <c r="A5" s="1780" t="s">
        <v>273</v>
      </c>
      <c r="B5" s="1780"/>
      <c r="C5" s="1780"/>
      <c r="D5" s="1780"/>
      <c r="E5" s="1780"/>
      <c r="F5" s="1780"/>
      <c r="G5" s="1780"/>
      <c r="H5" s="1780"/>
    </row>
    <row r="6" spans="1:14" ht="17.25" customHeight="1" x14ac:dyDescent="0.3">
      <c r="A6" s="1779" t="s">
        <v>275</v>
      </c>
      <c r="B6" s="1779"/>
      <c r="C6" s="1779"/>
      <c r="D6" s="1779"/>
      <c r="E6" s="1779"/>
      <c r="F6" s="1779"/>
      <c r="G6" s="1779"/>
      <c r="H6" s="1779"/>
    </row>
    <row r="7" spans="1:14" ht="17.25" customHeight="1" x14ac:dyDescent="0.3">
      <c r="A7" s="1391"/>
      <c r="B7" s="1391"/>
      <c r="C7" s="1391"/>
      <c r="D7" s="1391"/>
      <c r="E7" s="1391"/>
      <c r="F7" s="1391"/>
      <c r="G7" s="1391"/>
      <c r="H7" s="1391"/>
    </row>
    <row r="8" spans="1:14" ht="18.75" x14ac:dyDescent="0.3">
      <c r="A8" s="892"/>
      <c r="B8" s="1089" t="s">
        <v>276</v>
      </c>
      <c r="C8" s="1375" t="str">
        <f>MASTER!C9</f>
        <v>f'k{kk foHkkx</v>
      </c>
      <c r="D8" s="1375"/>
      <c r="E8" s="1375"/>
      <c r="F8" s="892"/>
      <c r="G8" s="875"/>
      <c r="H8" s="875"/>
    </row>
    <row r="9" spans="1:14" ht="18.75" x14ac:dyDescent="0.3">
      <c r="A9" s="892"/>
      <c r="B9" s="1089" t="s">
        <v>106</v>
      </c>
      <c r="C9" s="1375" t="str">
        <f>MASTER!C41</f>
        <v>iz/kkukpk;Z jktdh; mPp ek/;fed fo|ky;  ftyk &amp; jktleUn</v>
      </c>
      <c r="D9" s="1375"/>
      <c r="E9" s="1375"/>
      <c r="F9" s="1375"/>
      <c r="G9" s="1375"/>
      <c r="H9" s="1375"/>
    </row>
    <row r="10" spans="1:14" ht="18.75" x14ac:dyDescent="0.2">
      <c r="A10" s="1376" t="s">
        <v>198</v>
      </c>
      <c r="B10" s="952" t="str">
        <f>MASTER!C2</f>
        <v xml:space="preserve">Jh </v>
      </c>
      <c r="C10" s="935"/>
      <c r="D10" s="935"/>
      <c r="E10" s="953" t="str">
        <f>MASTER!C7</f>
        <v xml:space="preserve">ofj"B </v>
      </c>
      <c r="F10" s="1401" t="s">
        <v>107</v>
      </c>
      <c r="G10" s="955">
        <f>MASTER!C25</f>
        <v>45961</v>
      </c>
      <c r="H10" s="1078" t="s">
        <v>378</v>
      </c>
    </row>
    <row r="11" spans="1:14" ht="15.75" x14ac:dyDescent="0.25">
      <c r="A11" s="944"/>
      <c r="B11" s="1089" t="s">
        <v>400</v>
      </c>
      <c r="C11" s="875"/>
      <c r="D11" s="875"/>
      <c r="E11" s="892"/>
      <c r="F11" s="875"/>
      <c r="G11" s="875"/>
      <c r="H11" s="875"/>
    </row>
    <row r="12" spans="1:14" ht="20.25" x14ac:dyDescent="0.3">
      <c r="A12" s="944"/>
      <c r="B12" s="875"/>
      <c r="C12" s="1781" t="s">
        <v>1577</v>
      </c>
      <c r="D12" s="1781"/>
      <c r="E12" s="1781"/>
      <c r="F12" s="1782" t="str">
        <f>MASTER!D28</f>
        <v>L-14</v>
      </c>
      <c r="G12" s="1783"/>
      <c r="H12" s="1783"/>
    </row>
    <row r="13" spans="1:14" ht="20.25" x14ac:dyDescent="0.3">
      <c r="A13" s="944" t="s">
        <v>200</v>
      </c>
      <c r="B13" s="1089" t="s">
        <v>644</v>
      </c>
      <c r="C13" s="875"/>
      <c r="D13" s="875"/>
      <c r="E13" s="956">
        <f>MASTER!C25</f>
        <v>45961</v>
      </c>
      <c r="F13" s="1089" t="s">
        <v>420</v>
      </c>
      <c r="G13" s="892"/>
      <c r="H13" s="892"/>
    </row>
    <row r="14" spans="1:14" ht="20.25" x14ac:dyDescent="0.3">
      <c r="A14" s="934"/>
      <c r="B14" s="1089" t="s">
        <v>277</v>
      </c>
      <c r="C14" s="875"/>
      <c r="D14" s="875"/>
      <c r="E14" s="892"/>
      <c r="F14" s="957">
        <f>MASTER!E25</f>
        <v>101000</v>
      </c>
      <c r="G14" s="838" t="s">
        <v>278</v>
      </c>
      <c r="H14" s="875"/>
      <c r="M14" s="415" t="s">
        <v>1726</v>
      </c>
      <c r="N14" s="12">
        <f>MASTER!E25</f>
        <v>101000</v>
      </c>
    </row>
    <row r="15" spans="1:14" ht="20.25" x14ac:dyDescent="0.3">
      <c r="A15" s="892"/>
      <c r="B15" s="1393" t="s">
        <v>279</v>
      </c>
      <c r="C15" s="875"/>
      <c r="D15" s="875"/>
      <c r="E15" s="892"/>
      <c r="F15" s="1381">
        <v>0</v>
      </c>
      <c r="G15" s="838" t="s">
        <v>280</v>
      </c>
      <c r="H15" s="875"/>
    </row>
    <row r="16" spans="1:14" ht="19.5" customHeight="1" x14ac:dyDescent="0.3">
      <c r="A16" s="892"/>
      <c r="B16" s="838" t="s">
        <v>1733</v>
      </c>
      <c r="C16" s="875"/>
      <c r="D16" s="875"/>
      <c r="E16" s="892"/>
      <c r="F16" s="960">
        <f>MASTER!H25</f>
        <v>0</v>
      </c>
      <c r="G16" s="838" t="s">
        <v>280</v>
      </c>
      <c r="H16" s="875"/>
    </row>
    <row r="17" spans="1:8" ht="18" customHeight="1" x14ac:dyDescent="0.3">
      <c r="A17" s="892"/>
      <c r="B17" s="1089" t="s">
        <v>1734</v>
      </c>
      <c r="C17" s="875"/>
      <c r="D17" s="875"/>
      <c r="E17" s="892"/>
      <c r="F17" s="957">
        <f>SUM(F14:F16)</f>
        <v>101000</v>
      </c>
      <c r="G17" s="838"/>
      <c r="H17" s="875"/>
    </row>
    <row r="18" spans="1:8" ht="20.25" x14ac:dyDescent="0.3">
      <c r="A18" s="892"/>
      <c r="B18" s="1089" t="s">
        <v>403</v>
      </c>
      <c r="C18" s="1373">
        <f>MASTER!D27</f>
        <v>58</v>
      </c>
      <c r="D18" s="875"/>
      <c r="E18" s="892"/>
      <c r="F18" s="957">
        <f>ROUND(F17*MASTER!C61%,0)</f>
        <v>58580</v>
      </c>
      <c r="G18" s="838" t="s">
        <v>280</v>
      </c>
      <c r="H18" s="875"/>
    </row>
    <row r="19" spans="1:8" ht="20.25" x14ac:dyDescent="0.3">
      <c r="A19" s="892"/>
      <c r="B19" s="1089" t="s">
        <v>404</v>
      </c>
      <c r="C19" s="1373">
        <f>MASTER!C62</f>
        <v>10</v>
      </c>
      <c r="D19" s="875"/>
      <c r="E19" s="892"/>
      <c r="F19" s="957">
        <f>ROUND(N14*MASTER!C62%,0)</f>
        <v>10100</v>
      </c>
      <c r="G19" s="838" t="s">
        <v>280</v>
      </c>
      <c r="H19" s="875"/>
    </row>
    <row r="20" spans="1:8" ht="17.25" customHeight="1" x14ac:dyDescent="0.3">
      <c r="A20" s="892"/>
      <c r="B20" s="961" t="str">
        <f>MASTER!B63</f>
        <v xml:space="preserve">izpfyr 'kgjh {kfriwfrZ HkRrk </v>
      </c>
      <c r="C20" s="961"/>
      <c r="D20" s="961"/>
      <c r="E20" s="962"/>
      <c r="F20" s="1381">
        <f>MASTER!C63</f>
        <v>0</v>
      </c>
      <c r="G20" s="838" t="s">
        <v>280</v>
      </c>
      <c r="H20" s="875"/>
    </row>
    <row r="21" spans="1:8" ht="17.25" customHeight="1" x14ac:dyDescent="0.3">
      <c r="A21" s="892"/>
      <c r="B21" s="961" t="str">
        <f>MASTER!B64</f>
        <v>izpfyr dksbZ vU; HkRrk ¼lHkh½dh dqy jkf'k</v>
      </c>
      <c r="C21" s="961"/>
      <c r="D21" s="961"/>
      <c r="E21" s="962"/>
      <c r="F21" s="1381">
        <f>MASTER!C64</f>
        <v>0</v>
      </c>
      <c r="G21" s="838" t="s">
        <v>280</v>
      </c>
      <c r="H21" s="875"/>
    </row>
    <row r="22" spans="1:8" ht="20.25" x14ac:dyDescent="0.3">
      <c r="A22" s="892"/>
      <c r="B22" s="1374" t="s">
        <v>281</v>
      </c>
      <c r="C22" s="875"/>
      <c r="D22" s="875"/>
      <c r="E22" s="892"/>
      <c r="F22" s="1387">
        <f>SUM(F17:F21)</f>
        <v>169680</v>
      </c>
      <c r="G22" s="875"/>
      <c r="H22" s="875"/>
    </row>
    <row r="23" spans="1:8" ht="20.25" x14ac:dyDescent="0.2">
      <c r="A23" s="892"/>
      <c r="B23" s="1778" t="s">
        <v>108</v>
      </c>
      <c r="C23" s="1778"/>
      <c r="D23" s="1778"/>
      <c r="E23" s="963">
        <f>MASTER!C25</f>
        <v>45961</v>
      </c>
      <c r="F23" s="1401" t="s">
        <v>109</v>
      </c>
      <c r="G23" s="953" t="str">
        <f>MASTER!C7</f>
        <v xml:space="preserve">ofj"B </v>
      </c>
      <c r="H23" s="1078" t="s">
        <v>414</v>
      </c>
    </row>
    <row r="24" spans="1:8" ht="15.75" x14ac:dyDescent="0.25">
      <c r="A24" s="892"/>
      <c r="B24" s="1394" t="s">
        <v>574</v>
      </c>
      <c r="C24" s="875"/>
      <c r="D24" s="875"/>
      <c r="E24" s="875"/>
      <c r="F24" s="875"/>
      <c r="G24" s="875"/>
      <c r="H24" s="875"/>
    </row>
    <row r="25" spans="1:8" ht="15.75" x14ac:dyDescent="0.25">
      <c r="A25" s="892"/>
      <c r="B25" s="1377"/>
      <c r="C25" s="875"/>
      <c r="D25" s="875"/>
      <c r="E25" s="875"/>
      <c r="F25" s="875"/>
      <c r="G25" s="875"/>
      <c r="H25" s="875"/>
    </row>
    <row r="26" spans="1:8" ht="18.75" x14ac:dyDescent="0.3">
      <c r="A26" s="892"/>
      <c r="B26" s="47" t="s">
        <v>115</v>
      </c>
      <c r="C26" s="1777" t="str">
        <f>MASTER!C66</f>
        <v>16.03.2024</v>
      </c>
      <c r="D26" s="1777"/>
      <c r="E26" s="1777"/>
      <c r="F26" s="875"/>
      <c r="G26" s="875"/>
      <c r="H26" s="875"/>
    </row>
    <row r="27" spans="1:8" ht="15.75" x14ac:dyDescent="0.25">
      <c r="A27" s="892"/>
      <c r="B27" s="1392"/>
      <c r="C27" s="875"/>
      <c r="D27" s="875"/>
      <c r="E27" s="875"/>
      <c r="F27" s="875"/>
      <c r="G27" s="875"/>
      <c r="H27" s="875"/>
    </row>
    <row r="28" spans="1:8" ht="15.75" x14ac:dyDescent="0.25">
      <c r="A28" s="892"/>
      <c r="B28" s="1392"/>
      <c r="C28" s="875"/>
      <c r="D28" s="875"/>
      <c r="E28" s="875"/>
      <c r="F28" s="875"/>
      <c r="G28" s="875"/>
      <c r="H28" s="875"/>
    </row>
    <row r="29" spans="1:8" ht="15.75" x14ac:dyDescent="0.25">
      <c r="A29" s="892"/>
      <c r="B29" s="875" t="s">
        <v>136</v>
      </c>
      <c r="C29" s="875"/>
      <c r="D29" s="875"/>
      <c r="E29" s="875"/>
      <c r="F29" s="892"/>
      <c r="G29" s="1380" t="s">
        <v>181</v>
      </c>
      <c r="H29" s="892"/>
    </row>
    <row r="30" spans="1:8" ht="15.75" x14ac:dyDescent="0.25">
      <c r="A30" s="892"/>
      <c r="B30" s="875"/>
      <c r="C30" s="875"/>
      <c r="D30" s="875"/>
      <c r="E30" s="875"/>
      <c r="F30" s="875"/>
      <c r="G30" s="1379" t="s">
        <v>435</v>
      </c>
      <c r="H30" s="892"/>
    </row>
    <row r="37" spans="6:6" x14ac:dyDescent="0.2">
      <c r="F37" s="168"/>
    </row>
    <row r="38" spans="6:6" x14ac:dyDescent="0.2">
      <c r="F38" s="168"/>
    </row>
  </sheetData>
  <sheetProtection password="CFA1" sheet="1" objects="1" scenarios="1" selectLockedCells="1" selectUnlockedCells="1"/>
  <mergeCells count="7">
    <mergeCell ref="C26:E26"/>
    <mergeCell ref="B23:D23"/>
    <mergeCell ref="A4:H4"/>
    <mergeCell ref="A5:H5"/>
    <mergeCell ref="A6:H6"/>
    <mergeCell ref="C12:E12"/>
    <mergeCell ref="F12:H12"/>
  </mergeCells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38"/>
  <sheetViews>
    <sheetView workbookViewId="0">
      <selection activeCell="I27" sqref="I27"/>
    </sheetView>
  </sheetViews>
  <sheetFormatPr defaultRowHeight="12.75" x14ac:dyDescent="0.2"/>
  <cols>
    <col min="1" max="1" width="2.42578125" style="23" customWidth="1"/>
    <col min="2" max="2" width="3" style="23" customWidth="1"/>
    <col min="3" max="3" width="24.140625" style="23" customWidth="1"/>
    <col min="4" max="4" width="23.28515625" style="23" customWidth="1"/>
    <col min="5" max="5" width="4.7109375" style="23" customWidth="1"/>
    <col min="6" max="6" width="15.28515625" style="23" customWidth="1"/>
    <col min="7" max="7" width="26.28515625" style="23" customWidth="1"/>
    <col min="8" max="8" width="2.85546875" style="23" customWidth="1"/>
    <col min="9" max="16384" width="9.140625" style="23"/>
  </cols>
  <sheetData>
    <row r="1" spans="2:7" ht="17.100000000000001" customHeight="1" x14ac:dyDescent="0.2"/>
    <row r="2" spans="2:7" ht="17.100000000000001" customHeight="1" x14ac:dyDescent="0.2"/>
    <row r="3" spans="2:7" ht="17.100000000000001" customHeight="1" x14ac:dyDescent="0.2"/>
    <row r="4" spans="2:7" ht="18.75" x14ac:dyDescent="0.3">
      <c r="B4" s="1776" t="s">
        <v>284</v>
      </c>
      <c r="C4" s="1776"/>
      <c r="D4" s="1776"/>
      <c r="E4" s="1776"/>
      <c r="F4" s="1776"/>
      <c r="G4" s="1776"/>
    </row>
    <row r="5" spans="2:7" ht="27" customHeight="1" x14ac:dyDescent="0.2">
      <c r="B5" s="1785" t="s">
        <v>639</v>
      </c>
      <c r="C5" s="1785"/>
      <c r="D5" s="1785"/>
      <c r="E5" s="1785"/>
      <c r="F5" s="1785"/>
      <c r="G5" s="1785"/>
    </row>
    <row r="6" spans="2:7" ht="15.75" x14ac:dyDescent="0.25">
      <c r="B6" s="13"/>
      <c r="C6" s="13"/>
      <c r="D6" s="13"/>
      <c r="E6" s="13"/>
      <c r="F6" s="13"/>
      <c r="G6" s="13"/>
    </row>
    <row r="7" spans="2:7" ht="15.75" x14ac:dyDescent="0.25">
      <c r="B7" s="67" t="s">
        <v>135</v>
      </c>
      <c r="C7" s="13"/>
      <c r="D7" s="13"/>
      <c r="E7" s="13"/>
      <c r="F7" s="13"/>
      <c r="G7" s="13"/>
    </row>
    <row r="8" spans="2:7" ht="15.75" x14ac:dyDescent="0.25">
      <c r="B8" s="13"/>
      <c r="C8" s="13"/>
      <c r="D8" s="13"/>
      <c r="E8" s="13"/>
      <c r="F8" s="13"/>
      <c r="G8" s="13"/>
    </row>
    <row r="9" spans="2:7" ht="18.75" x14ac:dyDescent="0.3">
      <c r="B9" s="13"/>
      <c r="C9" s="1768" t="str">
        <f>MASTER!C42</f>
        <v>iz/kkukpk;Z</v>
      </c>
      <c r="D9" s="1768"/>
      <c r="E9" s="13"/>
      <c r="F9" s="13"/>
      <c r="G9" s="13"/>
    </row>
    <row r="10" spans="2:7" ht="18.75" x14ac:dyDescent="0.3">
      <c r="B10" s="13"/>
      <c r="C10" s="1768" t="str">
        <f>MASTER!C43</f>
        <v xml:space="preserve">jktdh; mPp ek/;fed fo|ky; </v>
      </c>
      <c r="D10" s="1768"/>
      <c r="E10" s="13"/>
      <c r="F10" s="13"/>
      <c r="G10" s="13"/>
    </row>
    <row r="11" spans="2:7" ht="18.75" x14ac:dyDescent="0.3">
      <c r="B11" s="13"/>
      <c r="C11" s="1768" t="str">
        <f>MASTER!C44</f>
        <v xml:space="preserve"> ftyk &amp; jktleUn</v>
      </c>
      <c r="D11" s="1768"/>
      <c r="E11" s="13"/>
      <c r="F11" s="13"/>
      <c r="G11" s="13"/>
    </row>
    <row r="12" spans="2:7" ht="18.75" x14ac:dyDescent="0.3">
      <c r="B12" s="13"/>
      <c r="C12" s="1371"/>
      <c r="D12" s="1371"/>
      <c r="E12" s="13"/>
      <c r="F12" s="13"/>
      <c r="G12" s="13"/>
    </row>
    <row r="13" spans="2:7" ht="18.75" x14ac:dyDescent="0.3">
      <c r="B13" s="13"/>
      <c r="C13" s="1371" t="s">
        <v>1436</v>
      </c>
      <c r="D13" s="1371"/>
      <c r="E13" s="13"/>
      <c r="F13" s="13"/>
      <c r="G13" s="13"/>
    </row>
    <row r="14" spans="2:7" ht="18.75" x14ac:dyDescent="0.3">
      <c r="B14" s="13"/>
      <c r="C14" s="1371"/>
      <c r="D14" s="1371"/>
      <c r="E14" s="13"/>
      <c r="F14" s="13"/>
      <c r="G14" s="13"/>
    </row>
    <row r="15" spans="2:7" ht="30.75" customHeight="1" x14ac:dyDescent="0.2">
      <c r="B15" s="1399" t="s">
        <v>111</v>
      </c>
      <c r="C15" s="178" t="str">
        <f>MASTER!C2</f>
        <v xml:space="preserve">Jh </v>
      </c>
      <c r="D15" s="301" t="s">
        <v>285</v>
      </c>
      <c r="E15" s="178" t="s">
        <v>201</v>
      </c>
      <c r="F15" s="309" t="str">
        <f>MASTER!C7</f>
        <v xml:space="preserve">ofj"B </v>
      </c>
      <c r="G15" s="301" t="s">
        <v>2535</v>
      </c>
    </row>
    <row r="16" spans="2:7" ht="18.75" x14ac:dyDescent="0.3">
      <c r="B16" s="47" t="s">
        <v>2536</v>
      </c>
      <c r="C16" s="47"/>
      <c r="D16" s="47"/>
      <c r="E16" s="47"/>
      <c r="F16" s="47"/>
      <c r="G16" s="47"/>
    </row>
    <row r="17" spans="2:9" ht="18.75" x14ac:dyDescent="0.3">
      <c r="B17" s="47" t="s">
        <v>2537</v>
      </c>
      <c r="C17" s="47"/>
      <c r="D17" s="47"/>
      <c r="E17" s="47"/>
      <c r="F17" s="47"/>
      <c r="G17" s="47"/>
    </row>
    <row r="18" spans="2:9" ht="15.75" x14ac:dyDescent="0.25">
      <c r="B18" s="13"/>
      <c r="C18" s="13"/>
      <c r="D18" s="13"/>
      <c r="E18" s="13"/>
      <c r="F18" s="13"/>
      <c r="G18" s="13"/>
    </row>
    <row r="19" spans="2:9" ht="18.75" x14ac:dyDescent="0.3">
      <c r="B19" s="13"/>
      <c r="C19" s="13"/>
      <c r="D19" s="13"/>
      <c r="E19" s="13"/>
      <c r="F19" s="1776" t="s">
        <v>169</v>
      </c>
      <c r="G19" s="1776"/>
    </row>
    <row r="20" spans="2:9" ht="18.75" x14ac:dyDescent="0.3">
      <c r="B20" s="13"/>
      <c r="C20" s="13"/>
      <c r="D20" s="13"/>
      <c r="E20" s="13"/>
      <c r="F20" s="1372"/>
      <c r="G20" s="1372"/>
    </row>
    <row r="21" spans="2:9" ht="15.75" customHeight="1" x14ac:dyDescent="0.25">
      <c r="B21" s="13"/>
      <c r="C21" s="13"/>
      <c r="D21" s="13"/>
      <c r="E21" s="13"/>
      <c r="F21" s="13"/>
      <c r="G21" s="13"/>
    </row>
    <row r="22" spans="2:9" ht="18.75" x14ac:dyDescent="0.3">
      <c r="B22" s="13"/>
      <c r="C22" s="13"/>
      <c r="D22" s="13"/>
      <c r="E22" s="13"/>
      <c r="F22" s="1776" t="s">
        <v>181</v>
      </c>
      <c r="G22" s="1776"/>
    </row>
    <row r="23" spans="2:9" ht="18.75" x14ac:dyDescent="0.3">
      <c r="B23" s="13"/>
      <c r="C23" s="13"/>
      <c r="D23" s="13"/>
      <c r="E23" s="13"/>
      <c r="F23" s="1776" t="str">
        <f>MASTER!C2</f>
        <v xml:space="preserve">Jh </v>
      </c>
      <c r="G23" s="1776"/>
    </row>
    <row r="24" spans="2:9" ht="18.75" x14ac:dyDescent="0.3">
      <c r="B24" s="13" t="s">
        <v>136</v>
      </c>
      <c r="C24" s="13"/>
      <c r="D24" s="13"/>
      <c r="E24" s="13"/>
      <c r="F24" s="1786" t="str">
        <f>MASTER!C7</f>
        <v xml:space="preserve">ofj"B </v>
      </c>
      <c r="G24" s="1786"/>
    </row>
    <row r="25" spans="2:9" ht="18.75" x14ac:dyDescent="0.3">
      <c r="B25" s="13"/>
      <c r="C25" s="13"/>
      <c r="D25" s="13"/>
      <c r="E25" s="13"/>
      <c r="F25" s="1378"/>
      <c r="G25" s="1378"/>
    </row>
    <row r="26" spans="2:9" ht="18.75" x14ac:dyDescent="0.3">
      <c r="B26" s="13"/>
      <c r="C26" s="13"/>
      <c r="D26" s="13"/>
      <c r="E26" s="13"/>
      <c r="F26" s="1786"/>
      <c r="G26" s="1786"/>
    </row>
    <row r="27" spans="2:9" ht="18.75" x14ac:dyDescent="0.3">
      <c r="C27" s="67" t="s">
        <v>133</v>
      </c>
      <c r="D27" s="47" t="str">
        <f>I27</f>
        <v>jkmekfo@/kkVh@laLFkkiu@2023&amp;24@</v>
      </c>
      <c r="E27" s="13"/>
      <c r="F27" s="1378"/>
      <c r="G27" s="1378"/>
      <c r="I27" s="1400" t="s">
        <v>2600</v>
      </c>
    </row>
    <row r="28" spans="2:9" ht="18.75" x14ac:dyDescent="0.3">
      <c r="C28" s="67" t="s">
        <v>10</v>
      </c>
      <c r="D28" s="1370" t="str">
        <f>MASTER!C66</f>
        <v>16.03.2024</v>
      </c>
      <c r="E28" s="13"/>
      <c r="F28" s="13"/>
      <c r="G28" s="13"/>
    </row>
    <row r="29" spans="2:9" ht="15.75" x14ac:dyDescent="0.25">
      <c r="B29" s="13"/>
      <c r="C29" s="13"/>
      <c r="D29" s="13"/>
      <c r="E29" s="13"/>
      <c r="F29" s="13"/>
      <c r="G29" s="13"/>
    </row>
    <row r="30" spans="2:9" ht="18.75" x14ac:dyDescent="0.3">
      <c r="B30" s="47"/>
      <c r="C30" s="1388" t="s">
        <v>2508</v>
      </c>
      <c r="D30" s="47"/>
      <c r="E30" s="47"/>
      <c r="F30" s="47"/>
      <c r="G30" s="47"/>
    </row>
    <row r="31" spans="2:9" ht="18.75" x14ac:dyDescent="0.3">
      <c r="B31" s="47" t="s">
        <v>2509</v>
      </c>
      <c r="C31" s="47"/>
      <c r="D31" s="47"/>
      <c r="E31" s="47"/>
      <c r="F31" s="47"/>
      <c r="G31" s="47"/>
    </row>
    <row r="32" spans="2:9" ht="18.75" x14ac:dyDescent="0.3">
      <c r="B32" s="47" t="s">
        <v>2510</v>
      </c>
      <c r="C32" s="47"/>
      <c r="D32" s="47"/>
      <c r="E32" s="47"/>
      <c r="F32" s="47"/>
      <c r="G32" s="47"/>
    </row>
    <row r="33" spans="2:7" ht="15.75" x14ac:dyDescent="0.25">
      <c r="B33" s="13"/>
      <c r="C33" s="13"/>
      <c r="D33" s="13"/>
      <c r="E33" s="13"/>
      <c r="F33" s="13"/>
      <c r="G33" s="13"/>
    </row>
    <row r="34" spans="2:7" ht="15.75" x14ac:dyDescent="0.25">
      <c r="B34" s="13"/>
      <c r="C34" s="13"/>
      <c r="D34" s="13"/>
      <c r="E34" s="13"/>
      <c r="F34" s="13"/>
      <c r="G34" s="13"/>
    </row>
    <row r="35" spans="2:7" ht="15.75" x14ac:dyDescent="0.25">
      <c r="B35" s="13"/>
      <c r="C35" s="13"/>
      <c r="D35" s="13"/>
      <c r="E35" s="13"/>
      <c r="F35" s="13"/>
      <c r="G35" s="13"/>
    </row>
    <row r="36" spans="2:7" ht="15.75" x14ac:dyDescent="0.25">
      <c r="B36" s="13"/>
      <c r="C36" s="13"/>
      <c r="D36" s="13"/>
      <c r="E36" s="13"/>
      <c r="F36" s="1784" t="s">
        <v>181</v>
      </c>
      <c r="G36" s="1784"/>
    </row>
    <row r="37" spans="2:7" ht="15.75" x14ac:dyDescent="0.25">
      <c r="B37" s="13" t="s">
        <v>136</v>
      </c>
      <c r="C37" s="13"/>
      <c r="D37" s="13"/>
      <c r="E37" s="13"/>
      <c r="F37" s="1784" t="s">
        <v>435</v>
      </c>
      <c r="G37" s="1784"/>
    </row>
    <row r="38" spans="2:7" ht="15.75" x14ac:dyDescent="0.25">
      <c r="B38" s="13"/>
      <c r="C38" s="13"/>
      <c r="D38" s="13"/>
      <c r="E38" s="13"/>
      <c r="F38" s="1784" t="s">
        <v>286</v>
      </c>
      <c r="G38" s="1784"/>
    </row>
  </sheetData>
  <sheetProtection password="CFA1" sheet="1" objects="1" scenarios="1" selectLockedCells="1"/>
  <mergeCells count="13">
    <mergeCell ref="B4:G4"/>
    <mergeCell ref="F38:G38"/>
    <mergeCell ref="B5:G5"/>
    <mergeCell ref="C9:D9"/>
    <mergeCell ref="C10:D10"/>
    <mergeCell ref="C11:D11"/>
    <mergeCell ref="F19:G19"/>
    <mergeCell ref="F22:G22"/>
    <mergeCell ref="F23:G23"/>
    <mergeCell ref="F24:G24"/>
    <mergeCell ref="F26:G26"/>
    <mergeCell ref="F36:G36"/>
    <mergeCell ref="F37:G37"/>
  </mergeCells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J52"/>
  <sheetViews>
    <sheetView workbookViewId="0">
      <selection activeCell="A12" sqref="A1:J43"/>
    </sheetView>
  </sheetViews>
  <sheetFormatPr defaultRowHeight="12.75" x14ac:dyDescent="0.2"/>
  <cols>
    <col min="1" max="1" width="5" style="23" customWidth="1"/>
    <col min="2" max="2" width="3" style="23" customWidth="1"/>
    <col min="3" max="3" width="7.5703125" style="23" customWidth="1"/>
    <col min="4" max="4" width="21.28515625" style="23" customWidth="1"/>
    <col min="5" max="5" width="16.85546875" style="23" customWidth="1"/>
    <col min="6" max="6" width="15.5703125" style="23" customWidth="1"/>
    <col min="7" max="7" width="10" style="23" customWidth="1"/>
    <col min="8" max="8" width="3.42578125" style="23" customWidth="1"/>
    <col min="9" max="16384" width="9.140625" style="23"/>
  </cols>
  <sheetData>
    <row r="4" spans="2:9" ht="20.25" x14ac:dyDescent="0.3">
      <c r="B4" s="1789" t="s">
        <v>1618</v>
      </c>
      <c r="C4" s="1789"/>
      <c r="D4" s="1789"/>
      <c r="E4" s="1789"/>
      <c r="F4" s="1789"/>
      <c r="G4" s="1789"/>
      <c r="H4" s="1789"/>
      <c r="I4" s="1789"/>
    </row>
    <row r="5" spans="2:9" ht="15.75" x14ac:dyDescent="0.25">
      <c r="B5" s="1784" t="s">
        <v>324</v>
      </c>
      <c r="C5" s="1784"/>
      <c r="D5" s="1784"/>
      <c r="E5" s="1784"/>
      <c r="F5" s="1784"/>
      <c r="G5" s="1784"/>
      <c r="H5" s="1784"/>
      <c r="I5" s="1784"/>
    </row>
    <row r="6" spans="2:9" ht="18.75" x14ac:dyDescent="0.3">
      <c r="B6" s="13"/>
      <c r="C6" s="13"/>
      <c r="D6" s="13"/>
      <c r="E6" s="13"/>
      <c r="F6" s="47" t="s">
        <v>134</v>
      </c>
      <c r="G6" s="1790" t="str">
        <f>MASTER!C66</f>
        <v>16.03.2024</v>
      </c>
      <c r="H6" s="1790"/>
      <c r="I6" s="1790"/>
    </row>
    <row r="7" spans="2:9" ht="18.75" x14ac:dyDescent="0.3">
      <c r="B7" s="13"/>
      <c r="C7" s="47" t="s">
        <v>325</v>
      </c>
      <c r="D7" s="13"/>
      <c r="E7" s="13"/>
      <c r="F7" s="13"/>
      <c r="G7" s="13"/>
      <c r="H7" s="13"/>
      <c r="I7" s="13"/>
    </row>
    <row r="8" spans="2:9" ht="15.75" x14ac:dyDescent="0.25">
      <c r="B8" s="13"/>
      <c r="C8" s="13"/>
      <c r="D8" s="13"/>
      <c r="E8" s="13"/>
      <c r="F8" s="13"/>
      <c r="G8" s="13"/>
      <c r="I8" s="13"/>
    </row>
    <row r="9" spans="2:9" ht="18.75" x14ac:dyDescent="0.3">
      <c r="B9" s="13"/>
      <c r="C9" s="1776" t="str">
        <f>MASTER!C42</f>
        <v>iz/kkukpk;Z</v>
      </c>
      <c r="D9" s="1776"/>
      <c r="E9" s="1776"/>
      <c r="F9" s="13"/>
      <c r="G9" s="13"/>
      <c r="H9" s="13"/>
      <c r="I9" s="13"/>
    </row>
    <row r="10" spans="2:9" ht="18.75" x14ac:dyDescent="0.3">
      <c r="B10" s="13"/>
      <c r="C10" s="1776" t="str">
        <f>MASTER!C43</f>
        <v xml:space="preserve">jktdh; mPp ek/;fed fo|ky; </v>
      </c>
      <c r="D10" s="1776"/>
      <c r="E10" s="1776"/>
      <c r="F10" s="13"/>
      <c r="G10" s="13"/>
      <c r="H10" s="13"/>
      <c r="I10" s="13"/>
    </row>
    <row r="11" spans="2:9" ht="18.75" x14ac:dyDescent="0.3">
      <c r="B11" s="13"/>
      <c r="C11" s="1776" t="str">
        <f>MASTER!C44</f>
        <v xml:space="preserve"> ftyk &amp; jktleUn</v>
      </c>
      <c r="D11" s="1776"/>
      <c r="E11" s="1776"/>
      <c r="F11" s="13"/>
      <c r="G11" s="13"/>
      <c r="H11" s="13"/>
      <c r="I11" s="13"/>
    </row>
    <row r="12" spans="2:9" ht="15.75" x14ac:dyDescent="0.25">
      <c r="B12" s="13"/>
      <c r="C12" s="1784" t="s">
        <v>326</v>
      </c>
      <c r="D12" s="1784"/>
      <c r="E12" s="1784"/>
      <c r="F12" s="13"/>
      <c r="G12" s="13"/>
      <c r="H12" s="13"/>
      <c r="I12" s="13"/>
    </row>
    <row r="13" spans="2:9" ht="15.75" x14ac:dyDescent="0.25">
      <c r="B13" s="13"/>
      <c r="C13" s="13"/>
      <c r="D13" s="13"/>
      <c r="E13" s="13"/>
      <c r="F13" s="13"/>
      <c r="G13" s="13"/>
      <c r="H13" s="13"/>
      <c r="I13" s="13"/>
    </row>
    <row r="14" spans="2:9" ht="18.75" x14ac:dyDescent="0.3">
      <c r="B14" s="13"/>
      <c r="C14" s="47" t="s">
        <v>635</v>
      </c>
      <c r="D14" s="13"/>
      <c r="E14" s="13"/>
      <c r="F14" s="13"/>
      <c r="G14" s="13"/>
      <c r="H14" s="13"/>
      <c r="I14" s="13"/>
    </row>
    <row r="15" spans="2:9" ht="15.75" x14ac:dyDescent="0.25">
      <c r="B15" s="13"/>
      <c r="C15" s="13"/>
      <c r="D15" s="13"/>
      <c r="E15" s="13"/>
      <c r="F15" s="13"/>
      <c r="G15" s="13"/>
      <c r="H15" s="13"/>
      <c r="I15" s="13"/>
    </row>
    <row r="16" spans="2:9" ht="18.75" x14ac:dyDescent="0.3">
      <c r="B16" s="13"/>
      <c r="C16" s="47" t="s">
        <v>137</v>
      </c>
      <c r="D16" s="13"/>
      <c r="E16" s="13"/>
      <c r="F16" s="13"/>
      <c r="G16" s="13"/>
      <c r="H16" s="13"/>
      <c r="I16" s="13"/>
    </row>
    <row r="17" spans="2:10" ht="15.75" x14ac:dyDescent="0.25">
      <c r="B17" s="13"/>
      <c r="C17" s="13"/>
      <c r="D17" s="13"/>
      <c r="E17" s="13"/>
      <c r="F17" s="13"/>
      <c r="G17" s="13"/>
      <c r="H17" s="13"/>
      <c r="I17" s="13"/>
    </row>
    <row r="18" spans="2:10" ht="30.75" customHeight="1" x14ac:dyDescent="0.2">
      <c r="B18" s="1399" t="s">
        <v>113</v>
      </c>
      <c r="C18" s="301" t="str">
        <f>MASTER!C2</f>
        <v xml:space="preserve">Jh </v>
      </c>
      <c r="D18" s="180"/>
      <c r="E18" s="178" t="s">
        <v>114</v>
      </c>
      <c r="F18" s="309" t="str">
        <f>MASTER!C7</f>
        <v xml:space="preserve">ofj"B </v>
      </c>
      <c r="G18" s="178" t="s">
        <v>636</v>
      </c>
      <c r="H18" s="180"/>
      <c r="I18" s="180"/>
      <c r="J18" s="300"/>
    </row>
    <row r="19" spans="2:10" ht="21.75" customHeight="1" x14ac:dyDescent="0.25">
      <c r="B19" s="301" t="s">
        <v>2538</v>
      </c>
      <c r="C19" s="13"/>
      <c r="D19" s="13"/>
      <c r="E19" s="13"/>
      <c r="F19" s="13"/>
      <c r="G19" s="13"/>
      <c r="H19" s="13"/>
      <c r="I19" s="13"/>
    </row>
    <row r="20" spans="2:10" ht="19.5" customHeight="1" x14ac:dyDescent="0.25">
      <c r="B20" s="301" t="s">
        <v>2539</v>
      </c>
      <c r="C20" s="13"/>
      <c r="D20" s="13"/>
      <c r="E20" s="13"/>
      <c r="F20" s="13"/>
      <c r="G20" s="13"/>
      <c r="H20" s="13"/>
      <c r="I20" s="13"/>
    </row>
    <row r="21" spans="2:10" ht="15.75" x14ac:dyDescent="0.25">
      <c r="B21" s="13"/>
      <c r="C21" s="13"/>
      <c r="D21" s="13"/>
      <c r="E21" s="13"/>
      <c r="F21" s="13"/>
      <c r="G21" s="13"/>
      <c r="H21" s="13"/>
      <c r="I21" s="13"/>
    </row>
    <row r="22" spans="2:10" ht="18.75" x14ac:dyDescent="0.3">
      <c r="B22" s="67"/>
      <c r="C22" s="47" t="s">
        <v>2540</v>
      </c>
      <c r="D22" s="13"/>
      <c r="E22" s="13"/>
      <c r="F22" s="13"/>
      <c r="G22" s="13"/>
      <c r="H22" s="13"/>
      <c r="I22" s="13"/>
    </row>
    <row r="23" spans="2:10" ht="18.75" x14ac:dyDescent="0.3">
      <c r="B23" s="47" t="s">
        <v>2541</v>
      </c>
      <c r="C23" s="69"/>
      <c r="D23" s="13"/>
      <c r="E23" s="13"/>
      <c r="F23" s="13"/>
      <c r="G23" s="13"/>
      <c r="H23" s="13"/>
      <c r="I23" s="13"/>
    </row>
    <row r="24" spans="2:10" ht="15.75" x14ac:dyDescent="0.25">
      <c r="B24" s="13"/>
      <c r="C24" s="13"/>
      <c r="D24" s="13"/>
      <c r="E24" s="13"/>
      <c r="F24" s="13"/>
      <c r="G24" s="13"/>
      <c r="H24" s="13"/>
      <c r="I24" s="13"/>
    </row>
    <row r="25" spans="2:10" ht="15.75" x14ac:dyDescent="0.25">
      <c r="B25" s="13"/>
      <c r="C25" s="13"/>
      <c r="D25" s="13"/>
      <c r="E25" s="13"/>
      <c r="F25" s="13"/>
      <c r="G25" s="13"/>
      <c r="H25" s="13"/>
      <c r="I25" s="13"/>
    </row>
    <row r="26" spans="2:10" ht="15.75" x14ac:dyDescent="0.25">
      <c r="B26" s="13"/>
      <c r="C26" s="13"/>
      <c r="D26" s="13"/>
      <c r="E26" s="13"/>
      <c r="F26" s="1784" t="s">
        <v>169</v>
      </c>
      <c r="G26" s="1784"/>
      <c r="H26" s="1784"/>
      <c r="I26" s="1784"/>
      <c r="J26" s="1784"/>
    </row>
    <row r="27" spans="2:10" ht="15.75" x14ac:dyDescent="0.25">
      <c r="B27" s="13"/>
      <c r="C27" s="13"/>
      <c r="D27" s="13"/>
      <c r="E27" s="13"/>
      <c r="F27" s="13"/>
      <c r="G27" s="13"/>
      <c r="H27" s="13"/>
      <c r="I27" s="13"/>
    </row>
    <row r="28" spans="2:10" ht="15.75" x14ac:dyDescent="0.25">
      <c r="B28" s="13"/>
      <c r="C28" s="13"/>
      <c r="D28" s="13"/>
      <c r="E28" s="13"/>
      <c r="F28" s="13"/>
      <c r="G28" s="13"/>
      <c r="H28" s="13"/>
      <c r="I28" s="13"/>
    </row>
    <row r="29" spans="2:10" ht="15.75" x14ac:dyDescent="0.25">
      <c r="B29" s="13"/>
      <c r="C29" s="13"/>
      <c r="D29" s="13"/>
      <c r="E29" s="13"/>
      <c r="F29" s="13"/>
      <c r="G29" s="13"/>
      <c r="H29" s="13"/>
      <c r="I29" s="13"/>
    </row>
    <row r="30" spans="2:10" ht="15.75" x14ac:dyDescent="0.25">
      <c r="B30" s="13"/>
      <c r="C30" s="13"/>
      <c r="D30" s="13"/>
      <c r="E30" s="13"/>
      <c r="F30" s="1784" t="s">
        <v>181</v>
      </c>
      <c r="G30" s="1784"/>
      <c r="H30" s="1784"/>
      <c r="I30" s="1784"/>
      <c r="J30" s="1784"/>
    </row>
    <row r="31" spans="2:10" ht="18.75" x14ac:dyDescent="0.3">
      <c r="B31" s="13"/>
      <c r="C31" s="13"/>
      <c r="D31" s="13"/>
      <c r="E31" s="13"/>
      <c r="F31" s="1776" t="str">
        <f>MASTER!C2</f>
        <v xml:space="preserve">Jh </v>
      </c>
      <c r="G31" s="1776"/>
      <c r="H31" s="1776"/>
      <c r="I31" s="1776"/>
      <c r="J31" s="1776"/>
    </row>
    <row r="32" spans="2:10" ht="18.75" x14ac:dyDescent="0.3">
      <c r="B32" s="13"/>
      <c r="C32" s="67" t="s">
        <v>115</v>
      </c>
      <c r="D32" s="1370" t="str">
        <f>MASTER!C66</f>
        <v>16.03.2024</v>
      </c>
      <c r="E32" s="210"/>
      <c r="F32" s="1786" t="str">
        <f>MASTER!C7</f>
        <v xml:space="preserve">ofj"B </v>
      </c>
      <c r="G32" s="1786"/>
      <c r="H32" s="1786"/>
      <c r="I32" s="1786"/>
      <c r="J32" s="1786"/>
    </row>
    <row r="33" spans="2:10" ht="18.75" customHeight="1" x14ac:dyDescent="0.25">
      <c r="B33" s="13"/>
      <c r="C33" s="13"/>
      <c r="D33" s="13"/>
      <c r="E33" s="13"/>
      <c r="F33" s="1788" t="str">
        <f>MASTER!C8</f>
        <v>jktdh; mPp ek/;fed izkFkfed fo|ky; &amp;  ftyk &amp; jktleUn</v>
      </c>
      <c r="G33" s="1788"/>
      <c r="H33" s="1788"/>
      <c r="I33" s="1788"/>
      <c r="J33" s="1788"/>
    </row>
    <row r="34" spans="2:10" ht="18.75" customHeight="1" x14ac:dyDescent="0.25">
      <c r="B34" s="13"/>
      <c r="C34" s="13"/>
      <c r="D34" s="13"/>
      <c r="E34" s="13"/>
      <c r="F34" s="1788"/>
      <c r="G34" s="1788"/>
      <c r="H34" s="1788"/>
      <c r="I34" s="1788"/>
      <c r="J34" s="1788"/>
    </row>
    <row r="35" spans="2:10" ht="15.75" x14ac:dyDescent="0.25">
      <c r="B35" s="13"/>
      <c r="C35" s="13"/>
      <c r="D35" s="13"/>
      <c r="E35" s="13"/>
      <c r="F35" s="13"/>
      <c r="G35" s="13"/>
      <c r="H35" s="13"/>
      <c r="I35" s="13"/>
    </row>
    <row r="36" spans="2:10" ht="23.25" x14ac:dyDescent="0.35">
      <c r="B36" s="13"/>
      <c r="C36" s="13"/>
      <c r="D36" s="1787" t="s">
        <v>1209</v>
      </c>
      <c r="E36" s="1787"/>
      <c r="F36" s="1787"/>
      <c r="G36" s="1787"/>
      <c r="H36" s="13"/>
      <c r="I36" s="13"/>
    </row>
    <row r="37" spans="2:10" ht="18.75" x14ac:dyDescent="0.3">
      <c r="B37" s="13"/>
      <c r="C37" s="13"/>
      <c r="D37" s="47"/>
      <c r="E37" s="47"/>
      <c r="F37" s="47"/>
      <c r="G37" s="47"/>
      <c r="H37" s="13"/>
      <c r="I37" s="13"/>
    </row>
    <row r="38" spans="2:10" ht="18.75" x14ac:dyDescent="0.3">
      <c r="B38" s="13"/>
      <c r="C38" s="13"/>
      <c r="D38" s="47"/>
      <c r="E38" s="47"/>
      <c r="F38" s="47"/>
      <c r="G38" s="47"/>
      <c r="H38" s="13"/>
      <c r="I38" s="13"/>
    </row>
    <row r="39" spans="2:10" ht="18.75" x14ac:dyDescent="0.3">
      <c r="B39" s="13"/>
      <c r="C39" s="13"/>
      <c r="D39" s="1776" t="s">
        <v>170</v>
      </c>
      <c r="E39" s="1776"/>
      <c r="F39" s="1776"/>
      <c r="G39" s="1776"/>
      <c r="H39" s="13"/>
      <c r="I39" s="13"/>
    </row>
    <row r="40" spans="2:10" ht="18.75" x14ac:dyDescent="0.3">
      <c r="B40" s="13"/>
      <c r="C40" s="13"/>
      <c r="D40" s="1776" t="s">
        <v>2507</v>
      </c>
      <c r="E40" s="1776"/>
      <c r="F40" s="1776"/>
      <c r="G40" s="1776"/>
      <c r="H40" s="13"/>
      <c r="I40" s="13"/>
    </row>
    <row r="51" spans="7:7" x14ac:dyDescent="0.2">
      <c r="G51" s="168"/>
    </row>
    <row r="52" spans="7:7" x14ac:dyDescent="0.2">
      <c r="G52" s="168"/>
    </row>
  </sheetData>
  <sheetProtection password="CFA1" sheet="1" objects="1" scenarios="1" selectLockedCells="1" selectUnlockedCells="1"/>
  <mergeCells count="15">
    <mergeCell ref="C11:E11"/>
    <mergeCell ref="B4:I4"/>
    <mergeCell ref="B5:I5"/>
    <mergeCell ref="G6:I6"/>
    <mergeCell ref="C9:E9"/>
    <mergeCell ref="C10:E10"/>
    <mergeCell ref="D36:G36"/>
    <mergeCell ref="D39:G39"/>
    <mergeCell ref="D40:G40"/>
    <mergeCell ref="C12:E12"/>
    <mergeCell ref="F26:J26"/>
    <mergeCell ref="F30:J30"/>
    <mergeCell ref="F31:J31"/>
    <mergeCell ref="F32:J32"/>
    <mergeCell ref="F33:J34"/>
  </mergeCells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1"/>
  <sheetViews>
    <sheetView workbookViewId="0">
      <selection activeCell="D7" sqref="D7"/>
    </sheetView>
  </sheetViews>
  <sheetFormatPr defaultRowHeight="12.75" x14ac:dyDescent="0.2"/>
  <cols>
    <col min="1" max="1" width="4" style="23" customWidth="1"/>
    <col min="2" max="2" width="29.85546875" style="23" customWidth="1"/>
    <col min="3" max="3" width="7.42578125" style="23" customWidth="1"/>
    <col min="4" max="4" width="38" style="23" customWidth="1"/>
    <col min="5" max="16384" width="9.140625" style="23"/>
  </cols>
  <sheetData>
    <row r="1" spans="1:6" ht="20.25" x14ac:dyDescent="0.3">
      <c r="B1" s="1793" t="s">
        <v>1483</v>
      </c>
      <c r="C1" s="1793"/>
      <c r="D1" s="1793"/>
      <c r="E1" s="1793"/>
      <c r="F1" s="1793"/>
    </row>
    <row r="2" spans="1:6" ht="27.75" x14ac:dyDescent="0.4">
      <c r="B2" s="1791" t="s">
        <v>1545</v>
      </c>
      <c r="C2" s="1791"/>
      <c r="D2" s="1791"/>
      <c r="E2" s="1791"/>
    </row>
    <row r="3" spans="1:6" ht="27.75" x14ac:dyDescent="0.4">
      <c r="B3" s="1791" t="s">
        <v>361</v>
      </c>
      <c r="C3" s="1791"/>
      <c r="D3" s="1791"/>
      <c r="E3" s="1791"/>
    </row>
    <row r="4" spans="1:6" ht="23.25" x14ac:dyDescent="0.35">
      <c r="A4" s="36"/>
      <c r="B4" s="37"/>
      <c r="C4" s="37"/>
      <c r="D4" s="37"/>
    </row>
    <row r="5" spans="1:6" ht="23.25" x14ac:dyDescent="0.35">
      <c r="A5" s="36"/>
      <c r="B5" s="37"/>
      <c r="C5" s="37"/>
      <c r="D5" s="37"/>
    </row>
    <row r="6" spans="1:6" ht="23.25" x14ac:dyDescent="0.35">
      <c r="A6" s="13"/>
      <c r="B6" s="37" t="s">
        <v>124</v>
      </c>
      <c r="C6" s="38" t="s">
        <v>125</v>
      </c>
      <c r="D6" s="72" t="str">
        <f>MASTER!C2</f>
        <v xml:space="preserve">Jh </v>
      </c>
    </row>
    <row r="7" spans="1:6" ht="23.25" x14ac:dyDescent="0.35">
      <c r="A7" s="13"/>
      <c r="B7" s="37"/>
      <c r="C7" s="38"/>
      <c r="D7" s="72"/>
    </row>
    <row r="8" spans="1:6" ht="23.25" x14ac:dyDescent="0.35">
      <c r="A8" s="13"/>
      <c r="B8" s="37"/>
      <c r="C8" s="38"/>
      <c r="D8" s="72"/>
    </row>
    <row r="9" spans="1:6" ht="23.25" x14ac:dyDescent="0.35">
      <c r="A9" s="13"/>
      <c r="B9" s="37" t="s">
        <v>249</v>
      </c>
      <c r="C9" s="38" t="s">
        <v>125</v>
      </c>
      <c r="D9" s="72" t="str">
        <f>MASTER!C4</f>
        <v xml:space="preserve">Jh </v>
      </c>
    </row>
    <row r="10" spans="1:6" ht="23.25" x14ac:dyDescent="0.35">
      <c r="A10" s="13"/>
      <c r="B10" s="37"/>
      <c r="C10" s="38"/>
      <c r="D10" s="72"/>
    </row>
    <row r="11" spans="1:6" ht="23.25" x14ac:dyDescent="0.35">
      <c r="A11" s="13"/>
      <c r="B11" s="37"/>
      <c r="C11" s="38"/>
      <c r="D11" s="72"/>
    </row>
    <row r="12" spans="1:6" ht="23.25" x14ac:dyDescent="0.35">
      <c r="A12" s="13"/>
      <c r="B12" s="37" t="s">
        <v>126</v>
      </c>
      <c r="C12" s="38" t="s">
        <v>125</v>
      </c>
      <c r="D12" s="73">
        <f>MASTER!C6</f>
        <v>25392</v>
      </c>
    </row>
    <row r="13" spans="1:6" ht="23.25" x14ac:dyDescent="0.35">
      <c r="A13" s="13"/>
      <c r="B13" s="37"/>
      <c r="C13" s="38"/>
      <c r="D13" s="72"/>
    </row>
    <row r="14" spans="1:6" ht="23.25" x14ac:dyDescent="0.35">
      <c r="A14" s="13"/>
      <c r="B14" s="37"/>
      <c r="C14" s="38"/>
      <c r="D14" s="72"/>
    </row>
    <row r="15" spans="1:6" ht="23.25" x14ac:dyDescent="0.35">
      <c r="A15" s="13"/>
      <c r="B15" s="37" t="s">
        <v>127</v>
      </c>
      <c r="C15" s="38" t="s">
        <v>125</v>
      </c>
      <c r="D15" s="73">
        <f>MASTER!C25</f>
        <v>45961</v>
      </c>
    </row>
    <row r="16" spans="1:6" ht="23.25" x14ac:dyDescent="0.35">
      <c r="A16" s="13"/>
      <c r="B16" s="37"/>
      <c r="C16" s="38"/>
      <c r="D16" s="72"/>
    </row>
    <row r="17" spans="1:6" ht="23.25" x14ac:dyDescent="0.35">
      <c r="A17" s="13"/>
      <c r="B17" s="37"/>
      <c r="C17" s="38"/>
      <c r="D17" s="72"/>
    </row>
    <row r="18" spans="1:6" ht="23.25" x14ac:dyDescent="0.35">
      <c r="A18" s="13"/>
      <c r="B18" s="37" t="s">
        <v>419</v>
      </c>
      <c r="C18" s="38" t="s">
        <v>125</v>
      </c>
      <c r="D18" s="72" t="str">
        <f>MASTER!C47</f>
        <v>अधिवार्षिकी पेंशन</v>
      </c>
    </row>
    <row r="19" spans="1:6" ht="23.25" x14ac:dyDescent="0.35">
      <c r="A19" s="13"/>
      <c r="B19" s="37"/>
      <c r="C19" s="38"/>
      <c r="D19" s="72"/>
    </row>
    <row r="20" spans="1:6" ht="23.25" x14ac:dyDescent="0.35">
      <c r="A20" s="13"/>
      <c r="B20" s="37"/>
      <c r="C20" s="38"/>
      <c r="D20" s="72"/>
    </row>
    <row r="21" spans="1:6" ht="23.25" x14ac:dyDescent="0.35">
      <c r="A21" s="13"/>
      <c r="B21" s="37" t="s">
        <v>128</v>
      </c>
      <c r="C21" s="38" t="s">
        <v>125</v>
      </c>
      <c r="D21" s="74" t="str">
        <f>MASTER!C7</f>
        <v xml:space="preserve">ofj"B </v>
      </c>
    </row>
    <row r="22" spans="1:6" ht="23.25" x14ac:dyDescent="0.35">
      <c r="A22" s="13"/>
      <c r="B22" s="37"/>
      <c r="C22" s="38"/>
      <c r="D22" s="72"/>
    </row>
    <row r="23" spans="1:6" ht="23.25" x14ac:dyDescent="0.35">
      <c r="A23" s="13"/>
      <c r="B23" s="37"/>
      <c r="C23" s="38"/>
      <c r="D23" s="72"/>
    </row>
    <row r="24" spans="1:6" ht="23.25" customHeight="1" x14ac:dyDescent="0.35">
      <c r="A24" s="13"/>
      <c r="B24" s="37" t="s">
        <v>129</v>
      </c>
      <c r="C24" s="38" t="s">
        <v>125</v>
      </c>
      <c r="D24" s="1792" t="str">
        <f>MASTER!C8</f>
        <v>jktdh; mPp ek/;fed izkFkfed fo|ky; &amp;  ftyk &amp; jktleUn</v>
      </c>
      <c r="E24" s="1792"/>
      <c r="F24" s="1792"/>
    </row>
    <row r="25" spans="1:6" ht="23.25" x14ac:dyDescent="0.35">
      <c r="A25" s="13"/>
      <c r="B25" s="37"/>
      <c r="C25" s="38"/>
      <c r="D25" s="1792"/>
      <c r="E25" s="1792"/>
      <c r="F25" s="1792"/>
    </row>
    <row r="26" spans="1:6" ht="23.25" x14ac:dyDescent="0.35">
      <c r="A26" s="13"/>
      <c r="B26" s="37"/>
      <c r="C26" s="38"/>
      <c r="D26" s="200"/>
      <c r="E26" s="200"/>
      <c r="F26" s="200"/>
    </row>
    <row r="27" spans="1:6" ht="23.25" x14ac:dyDescent="0.35">
      <c r="A27" s="13"/>
      <c r="B27" s="37"/>
      <c r="C27" s="38"/>
      <c r="D27" s="72"/>
    </row>
    <row r="28" spans="1:6" ht="23.25" x14ac:dyDescent="0.35">
      <c r="A28" s="13"/>
      <c r="B28" s="37" t="s">
        <v>130</v>
      </c>
      <c r="C28" s="38" t="s">
        <v>125</v>
      </c>
      <c r="D28" s="75" t="str">
        <f>MASTER!C9</f>
        <v>f'k{kk foHkkx</v>
      </c>
    </row>
    <row r="29" spans="1:6" ht="23.25" customHeight="1" x14ac:dyDescent="0.25">
      <c r="A29" s="13"/>
      <c r="B29" s="33"/>
      <c r="C29" s="33"/>
      <c r="D29" s="76"/>
    </row>
    <row r="30" spans="1:6" ht="23.25" customHeight="1" x14ac:dyDescent="0.2"/>
    <row r="31" spans="1:6" ht="23.25" customHeight="1" x14ac:dyDescent="0.2">
      <c r="D31" s="104" t="s">
        <v>181</v>
      </c>
    </row>
    <row r="32" spans="1:6" ht="23.25" customHeight="1" x14ac:dyDescent="0.2">
      <c r="B32" s="358"/>
      <c r="D32" s="104" t="s">
        <v>435</v>
      </c>
    </row>
    <row r="33" spans="2:3" ht="23.25" customHeight="1" x14ac:dyDescent="0.2"/>
    <row r="34" spans="2:3" ht="23.25" customHeight="1" x14ac:dyDescent="0.2">
      <c r="B34" s="383" t="s">
        <v>1614</v>
      </c>
    </row>
    <row r="35" spans="2:3" ht="23.25" customHeight="1" x14ac:dyDescent="0.2">
      <c r="C35" s="171"/>
    </row>
    <row r="36" spans="2:3" ht="23.25" customHeight="1" x14ac:dyDescent="0.2"/>
    <row r="37" spans="2:3" ht="23.25" customHeight="1" x14ac:dyDescent="0.2"/>
    <row r="38" spans="2:3" ht="23.25" customHeight="1" x14ac:dyDescent="0.2"/>
    <row r="39" spans="2:3" ht="23.25" customHeight="1" x14ac:dyDescent="0.2"/>
    <row r="40" spans="2:3" ht="23.25" customHeight="1" x14ac:dyDescent="0.2"/>
    <row r="41" spans="2:3" ht="23.25" customHeight="1" x14ac:dyDescent="0.2"/>
    <row r="50" spans="6:6" x14ac:dyDescent="0.2">
      <c r="F50" s="168"/>
    </row>
    <row r="51" spans="6:6" x14ac:dyDescent="0.2">
      <c r="F51" s="168"/>
    </row>
  </sheetData>
  <sheetProtection sheet="1" objects="1" scenarios="1" selectLockedCells="1" selectUnlockedCells="1"/>
  <mergeCells count="4">
    <mergeCell ref="B2:E2"/>
    <mergeCell ref="B3:E3"/>
    <mergeCell ref="D24:F25"/>
    <mergeCell ref="B1:F1"/>
  </mergeCells>
  <phoneticPr fontId="7" type="noConversion"/>
  <printOptions horizontalCentered="1"/>
  <pageMargins left="0.25" right="0.25" top="0.43" bottom="0.34" header="0.3" footer="0.3"/>
  <pageSetup paperSize="9" orientation="portrait" r:id="rId1"/>
  <headerFooter alignWithMargins="0">
    <oddFooter>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25"/>
  <sheetViews>
    <sheetView workbookViewId="0">
      <selection activeCell="K40" sqref="K40:M40"/>
    </sheetView>
  </sheetViews>
  <sheetFormatPr defaultRowHeight="12.75" x14ac:dyDescent="0.2"/>
  <cols>
    <col min="1" max="1" width="8.7109375" customWidth="1"/>
    <col min="6" max="6" width="19.85546875" customWidth="1"/>
    <col min="9" max="9" width="11.28515625" bestFit="1" customWidth="1"/>
  </cols>
  <sheetData>
    <row r="1" spans="1:13" ht="20.25" x14ac:dyDescent="0.3">
      <c r="A1" s="1794" t="str">
        <f>MASTER!C41</f>
        <v>iz/kkukpk;Z jktdh; mPp ek/;fed fo|ky;  ftyk &amp; jktleUn</v>
      </c>
      <c r="B1" s="1794"/>
      <c r="C1" s="1794"/>
      <c r="D1" s="1794"/>
      <c r="E1" s="1794"/>
      <c r="F1" s="1794"/>
      <c r="G1" s="1794"/>
      <c r="H1" s="1794"/>
      <c r="I1" s="1794"/>
    </row>
    <row r="2" spans="1:13" ht="20.25" x14ac:dyDescent="0.3">
      <c r="A2" s="1794" t="s">
        <v>493</v>
      </c>
      <c r="B2" s="1794"/>
      <c r="C2" s="1794"/>
      <c r="D2" s="1794"/>
      <c r="E2" s="1794"/>
      <c r="F2" s="1794"/>
      <c r="G2" s="1794"/>
      <c r="H2" s="1794"/>
      <c r="I2" s="1794"/>
    </row>
    <row r="3" spans="1:13" ht="18.75" x14ac:dyDescent="0.2">
      <c r="A3" s="877" t="s">
        <v>494</v>
      </c>
      <c r="B3" s="1800" t="str">
        <f>MASTER!C2</f>
        <v xml:space="preserve">Jh </v>
      </c>
      <c r="C3" s="1800"/>
      <c r="D3" s="1800"/>
      <c r="E3" s="878" t="s">
        <v>464</v>
      </c>
      <c r="F3" s="879" t="str">
        <f>MASTER!C7</f>
        <v xml:space="preserve">ofj"B </v>
      </c>
      <c r="G3" s="878" t="s">
        <v>941</v>
      </c>
      <c r="H3" s="880"/>
      <c r="I3" s="881">
        <f>MASTER!C25</f>
        <v>45961</v>
      </c>
    </row>
    <row r="4" spans="1:13" ht="30.75" customHeight="1" x14ac:dyDescent="0.2">
      <c r="A4" s="1795" t="s">
        <v>495</v>
      </c>
      <c r="B4" s="1795"/>
      <c r="C4" s="1795"/>
      <c r="D4" s="1795"/>
      <c r="E4" s="1795"/>
      <c r="F4" s="1795"/>
      <c r="G4" s="1796" t="s">
        <v>134</v>
      </c>
      <c r="H4" s="1797"/>
      <c r="I4" s="1798"/>
    </row>
    <row r="5" spans="1:13" ht="6" customHeight="1" x14ac:dyDescent="0.2">
      <c r="A5" s="882"/>
      <c r="B5" s="882"/>
      <c r="C5" s="882"/>
      <c r="D5" s="882"/>
      <c r="E5" s="882"/>
      <c r="F5" s="882"/>
      <c r="G5" s="882"/>
      <c r="H5" s="882"/>
      <c r="I5" s="882"/>
    </row>
    <row r="6" spans="1:13" ht="15.75" x14ac:dyDescent="0.25">
      <c r="A6" s="883" t="s">
        <v>496</v>
      </c>
      <c r="B6" s="883" t="s">
        <v>497</v>
      </c>
      <c r="C6" s="883"/>
      <c r="D6" s="883"/>
      <c r="E6" s="883"/>
      <c r="F6" s="883"/>
      <c r="G6" s="883"/>
      <c r="H6" s="883"/>
      <c r="I6" s="883"/>
    </row>
    <row r="7" spans="1:13" ht="15" customHeight="1" x14ac:dyDescent="0.2">
      <c r="A7" s="884">
        <v>1</v>
      </c>
      <c r="B7" s="1799" t="s">
        <v>498</v>
      </c>
      <c r="C7" s="1799"/>
      <c r="D7" s="1799"/>
      <c r="E7" s="1799"/>
      <c r="F7" s="1799"/>
      <c r="G7" s="1801" t="str">
        <f>K7</f>
        <v>gka</v>
      </c>
      <c r="H7" s="1801"/>
      <c r="I7" s="1801"/>
      <c r="K7" s="1808" t="s">
        <v>499</v>
      </c>
      <c r="L7" s="1808"/>
      <c r="M7" s="1808"/>
    </row>
    <row r="8" spans="1:13" ht="21" customHeight="1" x14ac:dyDescent="0.2">
      <c r="A8" s="884">
        <v>2</v>
      </c>
      <c r="B8" s="1795" t="s">
        <v>500</v>
      </c>
      <c r="C8" s="1795"/>
      <c r="D8" s="1795"/>
      <c r="E8" s="1795"/>
      <c r="F8" s="1795"/>
      <c r="G8" s="1801" t="str">
        <f t="shared" ref="G8:G16" si="0">K8</f>
        <v>gka</v>
      </c>
      <c r="H8" s="1801"/>
      <c r="I8" s="1801"/>
      <c r="K8" s="1808" t="s">
        <v>499</v>
      </c>
      <c r="L8" s="1808"/>
      <c r="M8" s="1808"/>
    </row>
    <row r="9" spans="1:13" ht="38.25" customHeight="1" x14ac:dyDescent="0.2">
      <c r="A9" s="884">
        <v>3</v>
      </c>
      <c r="B9" s="1799" t="s">
        <v>589</v>
      </c>
      <c r="C9" s="1799"/>
      <c r="D9" s="1799"/>
      <c r="E9" s="1799"/>
      <c r="F9" s="1799"/>
      <c r="G9" s="1801" t="str">
        <f t="shared" si="0"/>
        <v>isa'ku dqyd esa ;Fkk LFkku vfdar gS</v>
      </c>
      <c r="H9" s="1801"/>
      <c r="I9" s="1801"/>
      <c r="K9" s="1809" t="s">
        <v>501</v>
      </c>
      <c r="L9" s="1810"/>
      <c r="M9" s="1811"/>
    </row>
    <row r="10" spans="1:13" ht="18.75" customHeight="1" x14ac:dyDescent="0.2">
      <c r="A10" s="884">
        <v>4</v>
      </c>
      <c r="B10" s="1799" t="s">
        <v>502</v>
      </c>
      <c r="C10" s="1799"/>
      <c r="D10" s="1799"/>
      <c r="E10" s="1799"/>
      <c r="F10" s="1799"/>
      <c r="G10" s="1801" t="str">
        <f t="shared" si="0"/>
        <v xml:space="preserve">layXu gS </v>
      </c>
      <c r="H10" s="1801"/>
      <c r="I10" s="1801"/>
      <c r="K10" s="1808" t="s">
        <v>503</v>
      </c>
      <c r="L10" s="1808"/>
      <c r="M10" s="1808"/>
    </row>
    <row r="11" spans="1:13" ht="35.25" customHeight="1" x14ac:dyDescent="0.2">
      <c r="A11" s="884">
        <v>5</v>
      </c>
      <c r="B11" s="1799" t="s">
        <v>504</v>
      </c>
      <c r="C11" s="1799"/>
      <c r="D11" s="1799"/>
      <c r="E11" s="1799"/>
      <c r="F11" s="1799"/>
      <c r="G11" s="1801" t="str">
        <f t="shared" si="0"/>
        <v xml:space="preserve">layXu gS </v>
      </c>
      <c r="H11" s="1801"/>
      <c r="I11" s="1801"/>
      <c r="K11" s="1808" t="s">
        <v>503</v>
      </c>
      <c r="L11" s="1808"/>
      <c r="M11" s="1808"/>
    </row>
    <row r="12" spans="1:13" ht="20.25" customHeight="1" x14ac:dyDescent="0.2">
      <c r="A12" s="884">
        <v>6</v>
      </c>
      <c r="B12" s="1799" t="s">
        <v>505</v>
      </c>
      <c r="C12" s="1799"/>
      <c r="D12" s="1799"/>
      <c r="E12" s="1799"/>
      <c r="F12" s="1799"/>
      <c r="G12" s="1801" t="str">
        <f t="shared" si="0"/>
        <v>ykxw ugha</v>
      </c>
      <c r="H12" s="1801"/>
      <c r="I12" s="1801"/>
      <c r="K12" s="1808" t="s">
        <v>590</v>
      </c>
      <c r="L12" s="1808"/>
      <c r="M12" s="1808"/>
    </row>
    <row r="13" spans="1:13" ht="30" customHeight="1" x14ac:dyDescent="0.2">
      <c r="A13" s="884">
        <v>7</v>
      </c>
      <c r="B13" s="1799" t="s">
        <v>591</v>
      </c>
      <c r="C13" s="1799"/>
      <c r="D13" s="1799"/>
      <c r="E13" s="1799"/>
      <c r="F13" s="1799"/>
      <c r="G13" s="1801" t="str">
        <f t="shared" si="0"/>
        <v>ykxw ugha</v>
      </c>
      <c r="H13" s="1801"/>
      <c r="I13" s="1801"/>
      <c r="K13" s="1808" t="s">
        <v>590</v>
      </c>
      <c r="L13" s="1808"/>
      <c r="M13" s="1808"/>
    </row>
    <row r="14" spans="1:13" ht="19.5" customHeight="1" x14ac:dyDescent="0.2">
      <c r="A14" s="884">
        <v>8</v>
      </c>
      <c r="B14" s="1799" t="s">
        <v>506</v>
      </c>
      <c r="C14" s="1799"/>
      <c r="D14" s="1799"/>
      <c r="E14" s="1799"/>
      <c r="F14" s="1799"/>
      <c r="G14" s="1801" t="str">
        <f t="shared" si="0"/>
        <v xml:space="preserve">layXu gS </v>
      </c>
      <c r="H14" s="1801"/>
      <c r="I14" s="1801"/>
      <c r="K14" s="1808" t="s">
        <v>503</v>
      </c>
      <c r="L14" s="1808"/>
      <c r="M14" s="1808"/>
    </row>
    <row r="15" spans="1:13" ht="39.75" customHeight="1" x14ac:dyDescent="0.2">
      <c r="A15" s="884">
        <v>9</v>
      </c>
      <c r="B15" s="1799" t="s">
        <v>592</v>
      </c>
      <c r="C15" s="1799"/>
      <c r="D15" s="1799"/>
      <c r="E15" s="1799"/>
      <c r="F15" s="1799"/>
      <c r="G15" s="1801" t="str">
        <f t="shared" si="0"/>
        <v xml:space="preserve">ewy ,l-ch- layXu gS </v>
      </c>
      <c r="H15" s="1801"/>
      <c r="I15" s="1801"/>
      <c r="K15" s="1808" t="s">
        <v>507</v>
      </c>
      <c r="L15" s="1808"/>
      <c r="M15" s="1808"/>
    </row>
    <row r="16" spans="1:13" ht="51" customHeight="1" x14ac:dyDescent="0.2">
      <c r="A16" s="884">
        <v>10</v>
      </c>
      <c r="B16" s="1796" t="s">
        <v>508</v>
      </c>
      <c r="C16" s="1797"/>
      <c r="D16" s="1797"/>
      <c r="E16" s="1797"/>
      <c r="F16" s="1798"/>
      <c r="G16" s="1801" t="str">
        <f t="shared" si="0"/>
        <v xml:space="preserve">ykxw ugha vf/kokf"kZd isa'ku nkok gS </v>
      </c>
      <c r="H16" s="1801"/>
      <c r="I16" s="1801"/>
      <c r="K16" s="1812" t="s">
        <v>2413</v>
      </c>
      <c r="L16" s="1812"/>
      <c r="M16" s="1812"/>
    </row>
    <row r="17" spans="1:13" ht="18.75" x14ac:dyDescent="0.25">
      <c r="A17" s="883" t="s">
        <v>496</v>
      </c>
      <c r="B17" s="883" t="s">
        <v>509</v>
      </c>
      <c r="C17" s="883"/>
      <c r="D17" s="883"/>
      <c r="E17" s="883"/>
      <c r="F17" s="883"/>
      <c r="G17" s="885"/>
      <c r="H17" s="885"/>
      <c r="I17" s="885"/>
    </row>
    <row r="18" spans="1:13" ht="80.25" customHeight="1" x14ac:dyDescent="0.2">
      <c r="A18" s="884">
        <v>1</v>
      </c>
      <c r="B18" s="1802" t="s">
        <v>510</v>
      </c>
      <c r="C18" s="1802"/>
      <c r="D18" s="1802"/>
      <c r="E18" s="1802"/>
      <c r="F18" s="1802"/>
      <c r="G18" s="1803" t="str">
        <f>K18</f>
        <v xml:space="preserve">tUe frfFk esa dksbZz ifjorZu ugha gS </v>
      </c>
      <c r="H18" s="1804"/>
      <c r="I18" s="1805"/>
      <c r="K18" s="1809" t="s">
        <v>511</v>
      </c>
      <c r="L18" s="1810"/>
      <c r="M18" s="1811"/>
    </row>
    <row r="19" spans="1:13" ht="19.5" customHeight="1" x14ac:dyDescent="0.2">
      <c r="A19" s="884">
        <v>2</v>
      </c>
      <c r="B19" s="1799" t="s">
        <v>512</v>
      </c>
      <c r="C19" s="1799"/>
      <c r="D19" s="1799"/>
      <c r="E19" s="1799"/>
      <c r="F19" s="1799"/>
      <c r="G19" s="1803" t="str">
        <f t="shared" ref="G19:G22" si="1">K19</f>
        <v>gka</v>
      </c>
      <c r="H19" s="1804"/>
      <c r="I19" s="1805"/>
      <c r="K19" s="1808" t="s">
        <v>499</v>
      </c>
      <c r="L19" s="1808"/>
      <c r="M19" s="1808"/>
    </row>
    <row r="20" spans="1:13" ht="51" customHeight="1" x14ac:dyDescent="0.2">
      <c r="A20" s="884">
        <v>3</v>
      </c>
      <c r="B20" s="1799" t="s">
        <v>593</v>
      </c>
      <c r="C20" s="1799"/>
      <c r="D20" s="1799"/>
      <c r="E20" s="1799"/>
      <c r="F20" s="1799"/>
      <c r="G20" s="1803" t="str">
        <f t="shared" si="1"/>
        <v>dksbZ lsok vlR;kfir ugha gS</v>
      </c>
      <c r="H20" s="1804"/>
      <c r="I20" s="1805"/>
      <c r="K20" s="1809" t="s">
        <v>513</v>
      </c>
      <c r="L20" s="1810"/>
      <c r="M20" s="1811"/>
    </row>
    <row r="21" spans="1:13" ht="30.75" customHeight="1" x14ac:dyDescent="0.2">
      <c r="A21" s="884">
        <v>4</v>
      </c>
      <c r="B21" s="1799" t="s">
        <v>514</v>
      </c>
      <c r="C21" s="1799"/>
      <c r="D21" s="1799"/>
      <c r="E21" s="1799"/>
      <c r="F21" s="1799"/>
      <c r="G21" s="1803" t="str">
        <f t="shared" si="1"/>
        <v>O;o/kku ugha gS</v>
      </c>
      <c r="H21" s="1804"/>
      <c r="I21" s="1805"/>
      <c r="K21" s="1808" t="s">
        <v>515</v>
      </c>
      <c r="L21" s="1808"/>
      <c r="M21" s="1808"/>
    </row>
    <row r="22" spans="1:13" ht="46.5" customHeight="1" x14ac:dyDescent="0.2">
      <c r="A22" s="884">
        <v>5</v>
      </c>
      <c r="B22" s="1799" t="s">
        <v>607</v>
      </c>
      <c r="C22" s="1799"/>
      <c r="D22" s="1799"/>
      <c r="E22" s="1799"/>
      <c r="F22" s="1799"/>
      <c r="G22" s="1803" t="str">
        <f t="shared" si="1"/>
        <v>gka</v>
      </c>
      <c r="H22" s="1804"/>
      <c r="I22" s="1805"/>
      <c r="K22" s="1812" t="s">
        <v>499</v>
      </c>
      <c r="L22" s="1812"/>
      <c r="M22" s="1812"/>
    </row>
    <row r="23" spans="1:13" ht="21" customHeight="1" x14ac:dyDescent="0.25">
      <c r="A23" s="883"/>
      <c r="B23" s="883"/>
      <c r="C23" s="883"/>
      <c r="D23" s="883"/>
      <c r="E23" s="883"/>
      <c r="F23" s="883"/>
      <c r="G23" s="883"/>
      <c r="H23" s="883"/>
      <c r="I23" s="883"/>
    </row>
    <row r="24" spans="1:13" ht="15.75" x14ac:dyDescent="0.25">
      <c r="A24" s="883"/>
      <c r="B24" s="883"/>
      <c r="C24" s="883"/>
      <c r="D24" s="883"/>
      <c r="E24" s="883"/>
      <c r="F24" s="883"/>
      <c r="G24" s="883"/>
      <c r="H24" s="886" t="s">
        <v>20</v>
      </c>
      <c r="I24" s="883"/>
    </row>
    <row r="25" spans="1:13" ht="15.75" x14ac:dyDescent="0.25">
      <c r="A25" s="883"/>
      <c r="B25" s="883"/>
      <c r="C25" s="883"/>
      <c r="D25" s="883"/>
      <c r="E25" s="883"/>
      <c r="F25" s="883"/>
      <c r="G25" s="883"/>
      <c r="H25" s="886" t="s">
        <v>434</v>
      </c>
      <c r="I25" s="883"/>
    </row>
    <row r="26" spans="1:13" ht="30.75" customHeight="1" x14ac:dyDescent="0.25">
      <c r="A26" s="883"/>
      <c r="B26" s="883"/>
      <c r="C26" s="883"/>
      <c r="D26" s="883"/>
      <c r="E26" s="883"/>
      <c r="F26" s="883"/>
      <c r="G26" s="883"/>
      <c r="H26" s="883"/>
      <c r="I26" s="883"/>
    </row>
    <row r="27" spans="1:13" ht="30.75" customHeight="1" x14ac:dyDescent="0.25">
      <c r="A27" s="883"/>
      <c r="B27" s="883"/>
      <c r="C27" s="883"/>
      <c r="D27" s="883"/>
      <c r="E27" s="883"/>
      <c r="F27" s="883"/>
      <c r="G27" s="883"/>
      <c r="H27" s="883"/>
      <c r="I27" s="883"/>
    </row>
    <row r="28" spans="1:13" s="197" customFormat="1" ht="30.75" customHeight="1" x14ac:dyDescent="0.25">
      <c r="A28" s="883"/>
      <c r="B28" s="883"/>
      <c r="C28" s="883"/>
      <c r="D28" s="883"/>
      <c r="E28" s="883"/>
      <c r="F28" s="883"/>
      <c r="G28" s="883"/>
      <c r="H28" s="883"/>
      <c r="I28" s="883"/>
    </row>
    <row r="29" spans="1:13" s="197" customFormat="1" ht="30.75" customHeight="1" x14ac:dyDescent="0.25">
      <c r="A29" s="883"/>
      <c r="B29" s="883"/>
      <c r="C29" s="883"/>
      <c r="D29" s="883"/>
      <c r="E29" s="883"/>
      <c r="F29" s="883"/>
      <c r="G29" s="883"/>
      <c r="H29" s="883"/>
      <c r="I29" s="883"/>
    </row>
    <row r="30" spans="1:13" ht="52.5" customHeight="1" x14ac:dyDescent="0.2">
      <c r="A30" s="884">
        <v>6</v>
      </c>
      <c r="B30" s="1799" t="s">
        <v>608</v>
      </c>
      <c r="C30" s="1799"/>
      <c r="D30" s="1799"/>
      <c r="E30" s="1799"/>
      <c r="F30" s="1799"/>
      <c r="G30" s="1806" t="str">
        <f>K30</f>
        <v>ykxw ugha</v>
      </c>
      <c r="H30" s="1806"/>
      <c r="I30" s="1806"/>
      <c r="K30" s="1813" t="s">
        <v>590</v>
      </c>
      <c r="L30" s="1813"/>
      <c r="M30" s="1813"/>
    </row>
    <row r="31" spans="1:13" ht="52.5" customHeight="1" x14ac:dyDescent="0.2">
      <c r="A31" s="884">
        <v>7</v>
      </c>
      <c r="B31" s="1799" t="s">
        <v>594</v>
      </c>
      <c r="C31" s="1799"/>
      <c r="D31" s="1799"/>
      <c r="E31" s="1799"/>
      <c r="F31" s="1799"/>
      <c r="G31" s="1806" t="str">
        <f t="shared" ref="G31:G42" si="2">K31</f>
        <v>ykxw ugha</v>
      </c>
      <c r="H31" s="1806"/>
      <c r="I31" s="1806"/>
      <c r="K31" s="1813" t="s">
        <v>590</v>
      </c>
      <c r="L31" s="1813"/>
      <c r="M31" s="1813"/>
    </row>
    <row r="32" spans="1:13" ht="66.75" customHeight="1" x14ac:dyDescent="0.2">
      <c r="A32" s="884">
        <v>8</v>
      </c>
      <c r="B32" s="1799" t="s">
        <v>595</v>
      </c>
      <c r="C32" s="1799"/>
      <c r="D32" s="1799"/>
      <c r="E32" s="1799"/>
      <c r="F32" s="1799"/>
      <c r="G32" s="1806" t="str">
        <f t="shared" si="2"/>
        <v xml:space="preserve">oSnsf'kd lsok esa ugha jgs </v>
      </c>
      <c r="H32" s="1806"/>
      <c r="I32" s="1806"/>
      <c r="K32" s="1813" t="s">
        <v>516</v>
      </c>
      <c r="L32" s="1813"/>
      <c r="M32" s="1813"/>
    </row>
    <row r="33" spans="1:13" ht="38.25" customHeight="1" x14ac:dyDescent="0.2">
      <c r="A33" s="884">
        <v>9</v>
      </c>
      <c r="B33" s="1799" t="s">
        <v>517</v>
      </c>
      <c r="C33" s="1799"/>
      <c r="D33" s="1799"/>
      <c r="E33" s="1799"/>
      <c r="F33" s="1799"/>
      <c r="G33" s="1806" t="str">
        <f t="shared" si="2"/>
        <v xml:space="preserve">MCY;w @ lh  lsok esa ugha jgs </v>
      </c>
      <c r="H33" s="1806"/>
      <c r="I33" s="1806"/>
      <c r="K33" s="1814" t="s">
        <v>596</v>
      </c>
      <c r="L33" s="1815"/>
      <c r="M33" s="1816"/>
    </row>
    <row r="34" spans="1:13" ht="54.75" customHeight="1" x14ac:dyDescent="0.2">
      <c r="A34" s="884">
        <v>10</v>
      </c>
      <c r="B34" s="1799" t="s">
        <v>519</v>
      </c>
      <c r="C34" s="1799"/>
      <c r="D34" s="1799"/>
      <c r="E34" s="1799"/>
      <c r="F34" s="1799"/>
      <c r="G34" s="1806" t="str">
        <f t="shared" si="2"/>
        <v xml:space="preserve">MCY;q @ lh  lsok esa ugha jgs </v>
      </c>
      <c r="H34" s="1806"/>
      <c r="I34" s="1806"/>
      <c r="K34" s="1814" t="s">
        <v>518</v>
      </c>
      <c r="L34" s="1815"/>
      <c r="M34" s="1816"/>
    </row>
    <row r="35" spans="1:13" ht="40.5" customHeight="1" x14ac:dyDescent="0.2">
      <c r="A35" s="884">
        <v>11</v>
      </c>
      <c r="B35" s="1799" t="s">
        <v>597</v>
      </c>
      <c r="C35" s="1799"/>
      <c r="D35" s="1799"/>
      <c r="E35" s="1799"/>
      <c r="F35" s="1799"/>
      <c r="G35" s="1806" t="str">
        <f t="shared" si="2"/>
        <v xml:space="preserve"> 'kkfLr ugha nh xbZ</v>
      </c>
      <c r="H35" s="1806"/>
      <c r="I35" s="1806"/>
      <c r="K35" s="1813" t="s">
        <v>520</v>
      </c>
      <c r="L35" s="1813"/>
      <c r="M35" s="1813"/>
    </row>
    <row r="36" spans="1:13" ht="55.5" customHeight="1" x14ac:dyDescent="0.2">
      <c r="A36" s="884">
        <v>12</v>
      </c>
      <c r="B36" s="1799" t="s">
        <v>521</v>
      </c>
      <c r="C36" s="1799"/>
      <c r="D36" s="1799"/>
      <c r="E36" s="1799"/>
      <c r="F36" s="1799"/>
      <c r="G36" s="1806" t="str">
        <f t="shared" si="2"/>
        <v>bZ-vks-,y- Lohd`r ugha  fuyEcu ugha</v>
      </c>
      <c r="H36" s="1806"/>
      <c r="I36" s="1806"/>
      <c r="K36" s="1817" t="s">
        <v>2269</v>
      </c>
      <c r="L36" s="1817"/>
      <c r="M36" s="1817"/>
    </row>
    <row r="37" spans="1:13" ht="36" customHeight="1" x14ac:dyDescent="0.2">
      <c r="A37" s="884">
        <v>13</v>
      </c>
      <c r="B37" s="1799" t="s">
        <v>609</v>
      </c>
      <c r="C37" s="1799"/>
      <c r="D37" s="1799"/>
      <c r="E37" s="1799"/>
      <c r="F37" s="1799"/>
      <c r="G37" s="1806" t="str">
        <f t="shared" si="2"/>
        <v xml:space="preserve">,lhih osru olwyh cdk;k :i;s 495345a gS </v>
      </c>
      <c r="H37" s="1806"/>
      <c r="I37" s="1806"/>
      <c r="K37" s="1813" t="s">
        <v>2590</v>
      </c>
      <c r="L37" s="1813"/>
      <c r="M37" s="1813"/>
    </row>
    <row r="38" spans="1:13" ht="54" customHeight="1" x14ac:dyDescent="0.2">
      <c r="A38" s="884">
        <v>14</v>
      </c>
      <c r="B38" s="1799" t="s">
        <v>522</v>
      </c>
      <c r="C38" s="1799"/>
      <c r="D38" s="1799"/>
      <c r="E38" s="1799"/>
      <c r="F38" s="1799"/>
      <c r="G38" s="1806" t="str">
        <f t="shared" si="2"/>
        <v xml:space="preserve">izek.k i= ofj"B ys[kk dehZ ls ,l-ch- esa vafdr djok fn;k x;k gS </v>
      </c>
      <c r="H38" s="1806"/>
      <c r="I38" s="1806"/>
      <c r="K38" s="1817" t="s">
        <v>523</v>
      </c>
      <c r="L38" s="1817"/>
      <c r="M38" s="1817"/>
    </row>
    <row r="39" spans="1:13" ht="50.25" customHeight="1" x14ac:dyDescent="0.2">
      <c r="A39" s="884">
        <v>15</v>
      </c>
      <c r="B39" s="1799" t="s">
        <v>524</v>
      </c>
      <c r="C39" s="1799"/>
      <c r="D39" s="1799"/>
      <c r="E39" s="1799"/>
      <c r="F39" s="1799"/>
      <c r="G39" s="1807" t="str">
        <f t="shared" si="2"/>
        <v>,lhih osru olwyh cdk;k :i;s 495345a gS ] tks xzsP;wVh esa ls dkV dj ctV en 2202&amp;01&amp;197&amp;02&amp;02 esa tek djuh gS</v>
      </c>
      <c r="H39" s="1807"/>
      <c r="I39" s="1807"/>
      <c r="K39" s="1813" t="s">
        <v>2591</v>
      </c>
      <c r="L39" s="1813"/>
      <c r="M39" s="1813"/>
    </row>
    <row r="40" spans="1:13" ht="35.25" customHeight="1" x14ac:dyDescent="0.2">
      <c r="A40" s="884">
        <v>16</v>
      </c>
      <c r="B40" s="1799" t="s">
        <v>526</v>
      </c>
      <c r="C40" s="1799"/>
      <c r="D40" s="1799"/>
      <c r="E40" s="1799"/>
      <c r="F40" s="1799"/>
      <c r="G40" s="1806" t="str">
        <f t="shared" si="2"/>
        <v>ykxw ugha</v>
      </c>
      <c r="H40" s="1806"/>
      <c r="I40" s="1806"/>
      <c r="K40" s="1817" t="s">
        <v>590</v>
      </c>
      <c r="L40" s="1817"/>
      <c r="M40" s="1817"/>
    </row>
    <row r="41" spans="1:13" ht="51" customHeight="1" x14ac:dyDescent="0.2">
      <c r="A41" s="884">
        <v>17</v>
      </c>
      <c r="B41" s="1799" t="s">
        <v>598</v>
      </c>
      <c r="C41" s="1799"/>
      <c r="D41" s="1799"/>
      <c r="E41" s="1799"/>
      <c r="F41" s="1799"/>
      <c r="G41" s="1806" t="str">
        <f t="shared" si="2"/>
        <v xml:space="preserve"> vf/kokf"kZd nkok </v>
      </c>
      <c r="H41" s="1806"/>
      <c r="I41" s="1806"/>
      <c r="K41" s="1813" t="s">
        <v>525</v>
      </c>
      <c r="L41" s="1813"/>
      <c r="M41" s="1813"/>
    </row>
    <row r="42" spans="1:13" ht="42" customHeight="1" x14ac:dyDescent="0.2">
      <c r="A42" s="884">
        <v>18</v>
      </c>
      <c r="B42" s="1799" t="s">
        <v>719</v>
      </c>
      <c r="C42" s="1799"/>
      <c r="D42" s="1799"/>
      <c r="E42" s="1799"/>
      <c r="F42" s="1799"/>
      <c r="G42" s="1806" t="str">
        <f t="shared" si="2"/>
        <v xml:space="preserve">gka </v>
      </c>
      <c r="H42" s="1806"/>
      <c r="I42" s="1806"/>
      <c r="K42" s="1813" t="s">
        <v>2270</v>
      </c>
      <c r="L42" s="1813"/>
      <c r="M42" s="1813"/>
    </row>
    <row r="43" spans="1:13" ht="15" x14ac:dyDescent="0.2">
      <c r="A43" s="887"/>
      <c r="B43" s="887"/>
      <c r="C43" s="887"/>
      <c r="D43" s="887"/>
      <c r="E43" s="887"/>
      <c r="F43" s="887"/>
      <c r="G43" s="887"/>
      <c r="H43" s="887"/>
      <c r="I43" s="887"/>
    </row>
    <row r="44" spans="1:13" ht="15" x14ac:dyDescent="0.2">
      <c r="A44" s="887"/>
      <c r="B44" s="887"/>
      <c r="C44" s="887"/>
      <c r="D44" s="887"/>
      <c r="E44" s="887"/>
      <c r="F44" s="887"/>
      <c r="G44" s="887"/>
      <c r="H44" s="887"/>
      <c r="I44" s="887"/>
    </row>
    <row r="45" spans="1:13" ht="15.75" x14ac:dyDescent="0.25">
      <c r="A45" s="887"/>
      <c r="B45" s="887"/>
      <c r="C45" s="887"/>
      <c r="D45" s="887"/>
      <c r="E45" s="887"/>
      <c r="F45" s="887"/>
      <c r="G45" s="887"/>
      <c r="H45" s="886" t="s">
        <v>20</v>
      </c>
      <c r="I45" s="887"/>
    </row>
    <row r="46" spans="1:13" ht="15.75" x14ac:dyDescent="0.25">
      <c r="A46" s="887"/>
      <c r="B46" s="887"/>
      <c r="C46" s="887"/>
      <c r="D46" s="887"/>
      <c r="E46" s="887"/>
      <c r="F46" s="887"/>
      <c r="G46" s="887"/>
      <c r="H46" s="886" t="s">
        <v>434</v>
      </c>
      <c r="I46" s="887"/>
    </row>
    <row r="47" spans="1:13" ht="15" x14ac:dyDescent="0.2">
      <c r="A47" s="887"/>
      <c r="B47" s="887"/>
      <c r="C47" s="887"/>
      <c r="D47" s="887"/>
      <c r="E47" s="887"/>
      <c r="F47" s="887"/>
      <c r="G47" s="887"/>
      <c r="H47" s="887"/>
      <c r="I47" s="887"/>
    </row>
    <row r="48" spans="1:13" ht="15" x14ac:dyDescent="0.2">
      <c r="A48" s="887"/>
      <c r="B48" s="887"/>
      <c r="C48" s="887"/>
      <c r="D48" s="887"/>
      <c r="E48" s="887"/>
      <c r="F48" s="887"/>
      <c r="G48" s="887"/>
      <c r="H48" s="887"/>
      <c r="I48" s="887"/>
    </row>
    <row r="49" spans="1:9" ht="15" x14ac:dyDescent="0.2">
      <c r="A49" s="887"/>
      <c r="B49" s="887"/>
      <c r="C49" s="887"/>
      <c r="D49" s="887"/>
      <c r="E49" s="887"/>
      <c r="F49" s="888"/>
      <c r="G49" s="887"/>
      <c r="H49" s="887"/>
      <c r="I49" s="887"/>
    </row>
    <row r="50" spans="1:9" ht="15" x14ac:dyDescent="0.2">
      <c r="A50" s="887"/>
      <c r="B50" s="887"/>
      <c r="C50" s="887"/>
      <c r="D50" s="887"/>
      <c r="E50" s="887"/>
      <c r="F50" s="888"/>
      <c r="G50" s="887"/>
      <c r="H50" s="887"/>
      <c r="I50" s="887"/>
    </row>
    <row r="51" spans="1:9" ht="15" x14ac:dyDescent="0.2">
      <c r="A51" s="887"/>
      <c r="B51" s="887"/>
      <c r="C51" s="887"/>
      <c r="D51" s="887"/>
      <c r="E51" s="887"/>
      <c r="F51" s="887"/>
      <c r="G51" s="887"/>
      <c r="H51" s="887"/>
      <c r="I51" s="887"/>
    </row>
    <row r="52" spans="1:9" ht="15" x14ac:dyDescent="0.2">
      <c r="A52" s="799"/>
      <c r="B52" s="799"/>
      <c r="C52" s="799"/>
      <c r="D52" s="799"/>
      <c r="E52" s="799"/>
      <c r="F52" s="799"/>
      <c r="G52" s="799"/>
      <c r="H52" s="799"/>
      <c r="I52" s="799"/>
    </row>
    <row r="53" spans="1:9" ht="15" x14ac:dyDescent="0.2">
      <c r="A53" s="799"/>
      <c r="B53" s="799"/>
      <c r="C53" s="799"/>
      <c r="D53" s="799"/>
      <c r="E53" s="799"/>
      <c r="F53" s="799"/>
      <c r="G53" s="799"/>
      <c r="H53" s="799"/>
      <c r="I53" s="799"/>
    </row>
    <row r="54" spans="1:9" ht="15" x14ac:dyDescent="0.2">
      <c r="A54" s="799"/>
      <c r="B54" s="799"/>
      <c r="C54" s="799"/>
      <c r="D54" s="799"/>
      <c r="E54" s="799"/>
      <c r="F54" s="799"/>
      <c r="G54" s="799"/>
      <c r="H54" s="799"/>
      <c r="I54" s="799"/>
    </row>
    <row r="55" spans="1:9" ht="15" x14ac:dyDescent="0.2">
      <c r="A55" s="799"/>
      <c r="B55" s="799"/>
      <c r="C55" s="799"/>
      <c r="D55" s="799"/>
      <c r="E55" s="799"/>
      <c r="F55" s="799"/>
      <c r="G55" s="799"/>
      <c r="H55" s="799"/>
      <c r="I55" s="799"/>
    </row>
    <row r="56" spans="1:9" ht="15" x14ac:dyDescent="0.2">
      <c r="A56" s="799"/>
      <c r="B56" s="799"/>
      <c r="C56" s="799"/>
      <c r="D56" s="799"/>
      <c r="E56" s="799"/>
      <c r="F56" s="799"/>
      <c r="G56" s="799"/>
      <c r="H56" s="799"/>
      <c r="I56" s="799"/>
    </row>
    <row r="57" spans="1:9" ht="15" x14ac:dyDescent="0.2">
      <c r="A57" s="799"/>
      <c r="B57" s="799"/>
      <c r="C57" s="799"/>
      <c r="D57" s="799"/>
      <c r="E57" s="799"/>
      <c r="F57" s="799"/>
      <c r="G57" s="799"/>
      <c r="H57" s="799"/>
      <c r="I57" s="799"/>
    </row>
    <row r="58" spans="1:9" ht="15" x14ac:dyDescent="0.2">
      <c r="A58" s="799"/>
      <c r="B58" s="799"/>
      <c r="C58" s="799"/>
      <c r="D58" s="799"/>
      <c r="E58" s="799"/>
      <c r="F58" s="799"/>
      <c r="G58" s="799"/>
      <c r="H58" s="799"/>
      <c r="I58" s="799"/>
    </row>
    <row r="59" spans="1:9" ht="15" x14ac:dyDescent="0.2">
      <c r="A59" s="799"/>
      <c r="B59" s="799"/>
      <c r="C59" s="799"/>
      <c r="D59" s="799"/>
      <c r="E59" s="799"/>
      <c r="F59" s="799"/>
      <c r="G59" s="799"/>
      <c r="H59" s="799"/>
      <c r="I59" s="799"/>
    </row>
    <row r="60" spans="1:9" ht="15" x14ac:dyDescent="0.2">
      <c r="A60" s="799"/>
      <c r="B60" s="799"/>
      <c r="C60" s="799"/>
      <c r="D60" s="799"/>
      <c r="E60" s="799"/>
      <c r="F60" s="799"/>
      <c r="G60" s="799"/>
      <c r="H60" s="799"/>
      <c r="I60" s="799"/>
    </row>
    <row r="61" spans="1:9" ht="15" x14ac:dyDescent="0.2">
      <c r="A61" s="799"/>
      <c r="B61" s="799"/>
      <c r="C61" s="799"/>
      <c r="D61" s="799"/>
      <c r="E61" s="799"/>
      <c r="F61" s="799"/>
      <c r="G61" s="799"/>
      <c r="H61" s="799"/>
      <c r="I61" s="799"/>
    </row>
    <row r="62" spans="1:9" ht="15" x14ac:dyDescent="0.2">
      <c r="A62" s="799"/>
      <c r="B62" s="799"/>
      <c r="C62" s="799"/>
      <c r="D62" s="799"/>
      <c r="E62" s="799"/>
      <c r="F62" s="799"/>
      <c r="G62" s="799"/>
      <c r="H62" s="799"/>
      <c r="I62" s="799"/>
    </row>
    <row r="63" spans="1:9" ht="15" x14ac:dyDescent="0.2">
      <c r="A63" s="799"/>
      <c r="B63" s="799"/>
      <c r="C63" s="799"/>
      <c r="D63" s="799"/>
      <c r="E63" s="799"/>
      <c r="F63" s="799"/>
      <c r="G63" s="799"/>
      <c r="H63" s="799"/>
      <c r="I63" s="799"/>
    </row>
    <row r="64" spans="1:9" ht="15" x14ac:dyDescent="0.2">
      <c r="A64" s="799"/>
      <c r="B64" s="799"/>
      <c r="C64" s="799"/>
      <c r="D64" s="799"/>
      <c r="E64" s="799"/>
      <c r="F64" s="799"/>
      <c r="G64" s="799"/>
      <c r="H64" s="799"/>
      <c r="I64" s="799"/>
    </row>
    <row r="65" spans="1:9" ht="15" x14ac:dyDescent="0.2">
      <c r="A65" s="799"/>
      <c r="B65" s="799"/>
      <c r="C65" s="799"/>
      <c r="D65" s="799"/>
      <c r="E65" s="799"/>
      <c r="F65" s="799"/>
      <c r="G65" s="799"/>
      <c r="H65" s="799"/>
      <c r="I65" s="799"/>
    </row>
    <row r="66" spans="1:9" ht="15" x14ac:dyDescent="0.2">
      <c r="A66" s="799"/>
      <c r="B66" s="799"/>
      <c r="C66" s="799"/>
      <c r="D66" s="799"/>
      <c r="E66" s="799"/>
      <c r="F66" s="799"/>
      <c r="G66" s="799"/>
      <c r="H66" s="799"/>
      <c r="I66" s="799"/>
    </row>
    <row r="67" spans="1:9" ht="15" x14ac:dyDescent="0.2">
      <c r="A67" s="799"/>
      <c r="B67" s="799"/>
      <c r="C67" s="799"/>
      <c r="D67" s="799"/>
      <c r="E67" s="799"/>
      <c r="F67" s="799"/>
      <c r="G67" s="799"/>
      <c r="H67" s="799"/>
      <c r="I67" s="799"/>
    </row>
    <row r="68" spans="1:9" ht="15" x14ac:dyDescent="0.2">
      <c r="A68" s="799"/>
      <c r="B68" s="799"/>
      <c r="C68" s="799"/>
      <c r="D68" s="799"/>
      <c r="E68" s="799"/>
      <c r="F68" s="799"/>
      <c r="G68" s="799"/>
      <c r="H68" s="799"/>
      <c r="I68" s="799"/>
    </row>
    <row r="69" spans="1:9" ht="15" x14ac:dyDescent="0.2">
      <c r="A69" s="799"/>
      <c r="B69" s="799"/>
      <c r="C69" s="799"/>
      <c r="D69" s="799"/>
      <c r="E69" s="799"/>
      <c r="F69" s="799"/>
      <c r="G69" s="799"/>
      <c r="H69" s="799"/>
      <c r="I69" s="799"/>
    </row>
    <row r="70" spans="1:9" ht="15" x14ac:dyDescent="0.2">
      <c r="A70" s="799"/>
      <c r="B70" s="799"/>
      <c r="C70" s="799"/>
      <c r="D70" s="799"/>
      <c r="E70" s="799"/>
      <c r="F70" s="799"/>
      <c r="G70" s="799"/>
      <c r="H70" s="799"/>
      <c r="I70" s="799"/>
    </row>
    <row r="71" spans="1:9" ht="15" x14ac:dyDescent="0.2">
      <c r="A71" s="799"/>
      <c r="B71" s="799"/>
      <c r="C71" s="799"/>
      <c r="D71" s="799"/>
      <c r="E71" s="799"/>
      <c r="F71" s="799"/>
      <c r="G71" s="799"/>
      <c r="H71" s="799"/>
      <c r="I71" s="799"/>
    </row>
    <row r="72" spans="1:9" ht="15" x14ac:dyDescent="0.2">
      <c r="A72" s="799"/>
      <c r="B72" s="799"/>
      <c r="C72" s="799"/>
      <c r="D72" s="799"/>
      <c r="E72" s="799"/>
      <c r="F72" s="799"/>
      <c r="G72" s="799"/>
      <c r="H72" s="799"/>
      <c r="I72" s="799"/>
    </row>
    <row r="73" spans="1:9" ht="15" x14ac:dyDescent="0.2">
      <c r="A73" s="799"/>
      <c r="B73" s="799"/>
      <c r="C73" s="799"/>
      <c r="D73" s="799"/>
      <c r="E73" s="799"/>
      <c r="F73" s="799"/>
      <c r="G73" s="799"/>
      <c r="H73" s="799"/>
      <c r="I73" s="799"/>
    </row>
    <row r="74" spans="1:9" ht="15" x14ac:dyDescent="0.2">
      <c r="A74" s="799"/>
      <c r="B74" s="799"/>
      <c r="C74" s="799"/>
      <c r="D74" s="799"/>
      <c r="E74" s="799"/>
      <c r="F74" s="799"/>
      <c r="G74" s="799"/>
      <c r="H74" s="799"/>
      <c r="I74" s="799"/>
    </row>
    <row r="75" spans="1:9" ht="15" x14ac:dyDescent="0.2">
      <c r="A75" s="799"/>
      <c r="B75" s="799"/>
      <c r="C75" s="799"/>
      <c r="D75" s="799"/>
      <c r="E75" s="799"/>
      <c r="F75" s="799"/>
      <c r="G75" s="799"/>
      <c r="H75" s="799"/>
      <c r="I75" s="799"/>
    </row>
    <row r="76" spans="1:9" ht="15" x14ac:dyDescent="0.2">
      <c r="A76" s="799"/>
      <c r="B76" s="799"/>
      <c r="C76" s="799"/>
      <c r="D76" s="799"/>
      <c r="E76" s="799"/>
      <c r="F76" s="799"/>
      <c r="G76" s="799"/>
      <c r="H76" s="799"/>
      <c r="I76" s="799"/>
    </row>
    <row r="77" spans="1:9" ht="15" x14ac:dyDescent="0.2">
      <c r="A77" s="799"/>
      <c r="B77" s="799"/>
      <c r="C77" s="799"/>
      <c r="D77" s="799"/>
      <c r="E77" s="799"/>
      <c r="F77" s="799"/>
      <c r="G77" s="799"/>
      <c r="H77" s="799"/>
      <c r="I77" s="799"/>
    </row>
    <row r="78" spans="1:9" ht="15" x14ac:dyDescent="0.2">
      <c r="A78" s="799"/>
      <c r="B78" s="799"/>
      <c r="C78" s="799"/>
      <c r="D78" s="799"/>
      <c r="E78" s="799"/>
      <c r="F78" s="799"/>
      <c r="G78" s="799"/>
      <c r="H78" s="799"/>
      <c r="I78" s="799"/>
    </row>
    <row r="79" spans="1:9" ht="15" x14ac:dyDescent="0.2">
      <c r="A79" s="799"/>
      <c r="B79" s="799"/>
      <c r="C79" s="799"/>
      <c r="D79" s="799"/>
      <c r="E79" s="799"/>
      <c r="F79" s="799"/>
      <c r="G79" s="799"/>
      <c r="H79" s="799"/>
      <c r="I79" s="799"/>
    </row>
    <row r="80" spans="1:9" ht="15" x14ac:dyDescent="0.2">
      <c r="A80" s="799"/>
      <c r="B80" s="799"/>
      <c r="C80" s="799"/>
      <c r="D80" s="799"/>
      <c r="E80" s="799"/>
      <c r="F80" s="799"/>
      <c r="G80" s="799"/>
      <c r="H80" s="799"/>
      <c r="I80" s="799"/>
    </row>
    <row r="81" spans="1:9" ht="15" x14ac:dyDescent="0.2">
      <c r="A81" s="799"/>
      <c r="B81" s="799"/>
      <c r="C81" s="799"/>
      <c r="D81" s="799"/>
      <c r="E81" s="799"/>
      <c r="F81" s="799"/>
      <c r="G81" s="799"/>
      <c r="H81" s="799"/>
      <c r="I81" s="799"/>
    </row>
    <row r="82" spans="1:9" ht="15" x14ac:dyDescent="0.2">
      <c r="A82" s="799"/>
      <c r="B82" s="799"/>
      <c r="C82" s="799"/>
      <c r="D82" s="799"/>
      <c r="E82" s="799"/>
      <c r="F82" s="799"/>
      <c r="G82" s="799"/>
      <c r="H82" s="799"/>
      <c r="I82" s="799"/>
    </row>
    <row r="83" spans="1:9" ht="15" x14ac:dyDescent="0.2">
      <c r="A83" s="799"/>
      <c r="B83" s="799"/>
      <c r="C83" s="799"/>
      <c r="D83" s="799"/>
      <c r="E83" s="799"/>
      <c r="F83" s="799"/>
      <c r="G83" s="799"/>
      <c r="H83" s="799"/>
      <c r="I83" s="799"/>
    </row>
    <row r="84" spans="1:9" ht="15" x14ac:dyDescent="0.2">
      <c r="A84" s="799"/>
      <c r="B84" s="799"/>
      <c r="C84" s="799"/>
      <c r="D84" s="799"/>
      <c r="E84" s="799"/>
      <c r="F84" s="799"/>
      <c r="G84" s="799"/>
      <c r="H84" s="799"/>
      <c r="I84" s="799"/>
    </row>
    <row r="85" spans="1:9" ht="15" x14ac:dyDescent="0.2">
      <c r="A85" s="799"/>
      <c r="B85" s="799"/>
      <c r="C85" s="799"/>
      <c r="D85" s="799"/>
      <c r="E85" s="799"/>
      <c r="F85" s="799"/>
      <c r="G85" s="799"/>
      <c r="H85" s="799"/>
      <c r="I85" s="799"/>
    </row>
    <row r="86" spans="1:9" ht="15" x14ac:dyDescent="0.2">
      <c r="A86" s="799"/>
      <c r="B86" s="799"/>
      <c r="C86" s="799"/>
      <c r="D86" s="799"/>
      <c r="E86" s="799"/>
      <c r="F86" s="799"/>
      <c r="G86" s="799"/>
      <c r="H86" s="799"/>
      <c r="I86" s="799"/>
    </row>
    <row r="87" spans="1:9" ht="15" x14ac:dyDescent="0.2">
      <c r="A87" s="799"/>
      <c r="B87" s="799"/>
      <c r="C87" s="799"/>
      <c r="D87" s="799"/>
      <c r="E87" s="799"/>
      <c r="F87" s="799"/>
      <c r="G87" s="799"/>
      <c r="H87" s="799"/>
      <c r="I87" s="799"/>
    </row>
    <row r="88" spans="1:9" ht="15" x14ac:dyDescent="0.2">
      <c r="A88" s="799"/>
      <c r="B88" s="799"/>
      <c r="C88" s="799"/>
      <c r="D88" s="799"/>
      <c r="E88" s="799"/>
      <c r="F88" s="799"/>
      <c r="G88" s="799"/>
      <c r="H88" s="799"/>
      <c r="I88" s="799"/>
    </row>
    <row r="89" spans="1:9" ht="15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ht="15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ht="15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ht="15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ht="15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ht="15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ht="15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ht="15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ht="15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ht="15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ht="15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ht="15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" x14ac:dyDescent="0.2">
      <c r="A125" s="1"/>
      <c r="B125" s="1"/>
      <c r="C125" s="1"/>
      <c r="D125" s="1"/>
      <c r="E125" s="1"/>
      <c r="F125" s="1"/>
      <c r="G125" s="1"/>
      <c r="H125" s="1"/>
      <c r="I125" s="1"/>
    </row>
  </sheetData>
  <sheetProtection password="CFA1" sheet="1" objects="1" scenarios="1" selectLockedCells="1"/>
  <mergeCells count="89">
    <mergeCell ref="K40:M40"/>
    <mergeCell ref="K41:M41"/>
    <mergeCell ref="K42:M42"/>
    <mergeCell ref="K35:M35"/>
    <mergeCell ref="K36:M36"/>
    <mergeCell ref="K37:M37"/>
    <mergeCell ref="K38:M38"/>
    <mergeCell ref="K39:M39"/>
    <mergeCell ref="K30:M30"/>
    <mergeCell ref="K31:M31"/>
    <mergeCell ref="K32:M32"/>
    <mergeCell ref="K33:M33"/>
    <mergeCell ref="K34:M34"/>
    <mergeCell ref="K18:M18"/>
    <mergeCell ref="K19:M19"/>
    <mergeCell ref="K20:M20"/>
    <mergeCell ref="K21:M21"/>
    <mergeCell ref="K22:M22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A1:I1"/>
    <mergeCell ref="B42:F42"/>
    <mergeCell ref="G42:I42"/>
    <mergeCell ref="B39:F39"/>
    <mergeCell ref="G39:I39"/>
    <mergeCell ref="B40:F40"/>
    <mergeCell ref="G40:I40"/>
    <mergeCell ref="B41:F41"/>
    <mergeCell ref="G41:I41"/>
    <mergeCell ref="B36:F36"/>
    <mergeCell ref="G36:I36"/>
    <mergeCell ref="B37:F37"/>
    <mergeCell ref="G37:I37"/>
    <mergeCell ref="B38:F38"/>
    <mergeCell ref="G38:I38"/>
    <mergeCell ref="B33:F33"/>
    <mergeCell ref="G33:I33"/>
    <mergeCell ref="B34:F34"/>
    <mergeCell ref="G34:I34"/>
    <mergeCell ref="B35:F35"/>
    <mergeCell ref="G35:I35"/>
    <mergeCell ref="B31:F31"/>
    <mergeCell ref="G31:I31"/>
    <mergeCell ref="B32:F32"/>
    <mergeCell ref="G32:I32"/>
    <mergeCell ref="B30:F30"/>
    <mergeCell ref="G30:I30"/>
    <mergeCell ref="B20:F20"/>
    <mergeCell ref="G20:I20"/>
    <mergeCell ref="B21:F21"/>
    <mergeCell ref="G21:I21"/>
    <mergeCell ref="B22:F22"/>
    <mergeCell ref="G22:I22"/>
    <mergeCell ref="B16:F16"/>
    <mergeCell ref="G16:I16"/>
    <mergeCell ref="B18:F18"/>
    <mergeCell ref="G18:I18"/>
    <mergeCell ref="B19:F19"/>
    <mergeCell ref="G19:I19"/>
    <mergeCell ref="B13:F13"/>
    <mergeCell ref="G13:I13"/>
    <mergeCell ref="B14:F14"/>
    <mergeCell ref="G14:I14"/>
    <mergeCell ref="B15:F15"/>
    <mergeCell ref="G15:I15"/>
    <mergeCell ref="B10:F10"/>
    <mergeCell ref="G10:I10"/>
    <mergeCell ref="B11:F11"/>
    <mergeCell ref="G11:I11"/>
    <mergeCell ref="B12:F12"/>
    <mergeCell ref="G12:I12"/>
    <mergeCell ref="B8:F8"/>
    <mergeCell ref="G7:I7"/>
    <mergeCell ref="G8:I8"/>
    <mergeCell ref="B9:F9"/>
    <mergeCell ref="G9:I9"/>
    <mergeCell ref="A2:I2"/>
    <mergeCell ref="A4:F4"/>
    <mergeCell ref="G4:I4"/>
    <mergeCell ref="B7:F7"/>
    <mergeCell ref="B3:D3"/>
  </mergeCells>
  <pageMargins left="0.25" right="0.25" top="0.4" bottom="0.41" header="0.3" footer="0.3"/>
  <pageSetup paperSize="9" orientation="portrait" r:id="rId1"/>
  <headerFooter>
    <oddFooter>&amp;C&amp;A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0"/>
  <sheetViews>
    <sheetView workbookViewId="0">
      <selection activeCell="H11" sqref="H11"/>
    </sheetView>
  </sheetViews>
  <sheetFormatPr defaultRowHeight="12.75" x14ac:dyDescent="0.2"/>
  <cols>
    <col min="1" max="1" width="5.28515625" style="139" customWidth="1"/>
    <col min="2" max="2" width="31.28515625" style="139" customWidth="1"/>
    <col min="3" max="3" width="11.7109375" style="139" customWidth="1"/>
    <col min="4" max="4" width="13.5703125" style="139" customWidth="1"/>
    <col min="5" max="5" width="14.5703125" style="139" customWidth="1"/>
    <col min="6" max="6" width="24.140625" style="139" customWidth="1"/>
    <col min="7" max="8" width="9.140625" style="139"/>
    <col min="9" max="9" width="15.42578125" style="139" customWidth="1"/>
    <col min="10" max="10" width="12.42578125" style="139" customWidth="1"/>
    <col min="11" max="11" width="13.5703125" style="139" customWidth="1"/>
    <col min="12" max="12" width="10" style="139" customWidth="1"/>
    <col min="13" max="13" width="14.7109375" style="139" customWidth="1"/>
    <col min="14" max="16384" width="9.140625" style="139"/>
  </cols>
  <sheetData>
    <row r="1" spans="1:6" ht="30.75" customHeight="1" x14ac:dyDescent="0.2">
      <c r="A1" s="1833" t="s">
        <v>553</v>
      </c>
      <c r="B1" s="1834"/>
      <c r="C1" s="1834"/>
      <c r="D1" s="1834"/>
      <c r="E1" s="1834"/>
      <c r="F1" s="1835"/>
    </row>
    <row r="2" spans="1:6" ht="24" customHeight="1" x14ac:dyDescent="0.2">
      <c r="A2" s="206" t="s">
        <v>567</v>
      </c>
      <c r="B2" s="1848" t="s">
        <v>568</v>
      </c>
      <c r="C2" s="1849"/>
      <c r="D2" s="1850" t="s">
        <v>569</v>
      </c>
      <c r="E2" s="1851"/>
      <c r="F2" s="1852"/>
    </row>
    <row r="3" spans="1:6" ht="18.75" x14ac:dyDescent="0.2">
      <c r="A3" s="204">
        <v>1</v>
      </c>
      <c r="B3" s="1836" t="s">
        <v>554</v>
      </c>
      <c r="C3" s="1837"/>
      <c r="D3" s="1821" t="str">
        <f>MASTER!C3</f>
        <v>RJRA1</v>
      </c>
      <c r="E3" s="1822"/>
      <c r="F3" s="1823"/>
    </row>
    <row r="4" spans="1:6" ht="23.1" customHeight="1" x14ac:dyDescent="0.2">
      <c r="A4" s="204">
        <v>2</v>
      </c>
      <c r="B4" s="1836" t="s">
        <v>439</v>
      </c>
      <c r="C4" s="1837"/>
      <c r="D4" s="1821" t="str">
        <f>MASTER!D84</f>
        <v>A</v>
      </c>
      <c r="E4" s="1822"/>
      <c r="F4" s="1823"/>
    </row>
    <row r="5" spans="1:6" ht="23.1" customHeight="1" x14ac:dyDescent="0.2">
      <c r="A5" s="204">
        <v>3</v>
      </c>
      <c r="B5" s="1824" t="s">
        <v>555</v>
      </c>
      <c r="C5" s="1824"/>
      <c r="D5" s="1821" t="str">
        <f>MASTER!D85</f>
        <v>B</v>
      </c>
      <c r="E5" s="1822"/>
      <c r="F5" s="1823"/>
    </row>
    <row r="6" spans="1:6" ht="23.1" customHeight="1" x14ac:dyDescent="0.2">
      <c r="A6" s="204">
        <v>4</v>
      </c>
      <c r="B6" s="1824" t="s">
        <v>556</v>
      </c>
      <c r="C6" s="1824"/>
      <c r="D6" s="1821" t="str">
        <f>MASTER!D86</f>
        <v xml:space="preserve"> TEACHER </v>
      </c>
      <c r="E6" s="1822"/>
      <c r="F6" s="1823"/>
    </row>
    <row r="7" spans="1:6" ht="23.1" customHeight="1" x14ac:dyDescent="0.2">
      <c r="A7" s="1853">
        <v>5</v>
      </c>
      <c r="B7" s="1858" t="s">
        <v>440</v>
      </c>
      <c r="C7" s="1859"/>
      <c r="D7" s="1818" t="str">
        <f>MASTER!D87</f>
        <v>SECONDARY EDUCATION DEPARTMENT</v>
      </c>
      <c r="E7" s="1819"/>
      <c r="F7" s="1820"/>
    </row>
    <row r="8" spans="1:6" ht="31.5" customHeight="1" x14ac:dyDescent="0.2">
      <c r="A8" s="1854"/>
      <c r="B8" s="1860"/>
      <c r="C8" s="1861"/>
      <c r="D8" s="1830" t="str">
        <f>MASTER!D88</f>
        <v>GOVT.UPP.PRI.SCHOOL TEHSIL AND  DIST - RAJSAMAND PIN 3133</v>
      </c>
      <c r="E8" s="1831"/>
      <c r="F8" s="1832"/>
    </row>
    <row r="9" spans="1:6" ht="23.1" customHeight="1" x14ac:dyDescent="0.2">
      <c r="A9" s="204">
        <v>6</v>
      </c>
      <c r="B9" s="1824" t="s">
        <v>557</v>
      </c>
      <c r="C9" s="1824"/>
      <c r="D9" s="1818">
        <f>MASTER!D89</f>
        <v>9</v>
      </c>
      <c r="E9" s="1819"/>
      <c r="F9" s="1820"/>
    </row>
    <row r="10" spans="1:6" ht="44.25" customHeight="1" x14ac:dyDescent="0.2">
      <c r="A10" s="205">
        <v>7</v>
      </c>
      <c r="B10" s="1858" t="s">
        <v>558</v>
      </c>
      <c r="C10" s="1859"/>
      <c r="D10" s="1830" t="str">
        <f>MASTER!D90</f>
        <v>421,SHITALA MATA MANDIR KE PASS, MOHALLA,    , RAJSAMAND (RAJASTHAN) PIN-3133</v>
      </c>
      <c r="E10" s="1831"/>
      <c r="F10" s="1832"/>
    </row>
    <row r="11" spans="1:6" ht="23.1" customHeight="1" x14ac:dyDescent="0.2">
      <c r="A11" s="204">
        <v>8</v>
      </c>
      <c r="B11" s="1824" t="s">
        <v>559</v>
      </c>
      <c r="C11" s="1824"/>
      <c r="D11" s="1827">
        <f>MASTER!C6</f>
        <v>25392</v>
      </c>
      <c r="E11" s="1828"/>
      <c r="F11" s="1829"/>
    </row>
    <row r="12" spans="1:6" ht="23.1" customHeight="1" x14ac:dyDescent="0.2">
      <c r="A12" s="204">
        <v>9</v>
      </c>
      <c r="B12" s="1824" t="s">
        <v>602</v>
      </c>
      <c r="C12" s="1824"/>
      <c r="D12" s="1827">
        <f>MASTER!C24</f>
        <v>31668</v>
      </c>
      <c r="E12" s="1828"/>
      <c r="F12" s="1829"/>
    </row>
    <row r="13" spans="1:6" ht="23.1" customHeight="1" x14ac:dyDescent="0.2">
      <c r="A13" s="204">
        <v>10</v>
      </c>
      <c r="B13" s="1824" t="s">
        <v>442</v>
      </c>
      <c r="C13" s="1824"/>
      <c r="D13" s="1827">
        <f>MASTER!C25</f>
        <v>45961</v>
      </c>
      <c r="E13" s="1828"/>
      <c r="F13" s="1829"/>
    </row>
    <row r="14" spans="1:6" ht="22.5" customHeight="1" x14ac:dyDescent="0.2">
      <c r="A14" s="204">
        <v>11</v>
      </c>
      <c r="B14" s="1825" t="s">
        <v>560</v>
      </c>
      <c r="C14" s="1826"/>
      <c r="D14" s="1821" t="str">
        <f>MASTER!D91</f>
        <v>RAJSAMAND</v>
      </c>
      <c r="E14" s="1822"/>
      <c r="F14" s="1823"/>
    </row>
    <row r="15" spans="1:6" ht="34.5" customHeight="1" x14ac:dyDescent="0.2">
      <c r="A15" s="204">
        <v>12</v>
      </c>
      <c r="B15" s="1825" t="s">
        <v>561</v>
      </c>
      <c r="C15" s="1826"/>
      <c r="D15" s="1821" t="str">
        <f>MASTER!D92</f>
        <v>STATE BANK OF INDIA</v>
      </c>
      <c r="E15" s="1822"/>
      <c r="F15" s="1823"/>
    </row>
    <row r="16" spans="1:6" ht="39" customHeight="1" x14ac:dyDescent="0.2">
      <c r="A16" s="204">
        <v>13</v>
      </c>
      <c r="B16" s="1824" t="s">
        <v>562</v>
      </c>
      <c r="C16" s="1824"/>
      <c r="D16" s="1855" t="str">
        <f>MASTER!D93</f>
        <v>ADB,  DISTRICT -  RAJSAMAND</v>
      </c>
      <c r="E16" s="1856"/>
      <c r="F16" s="1857"/>
    </row>
    <row r="17" spans="1:6" ht="23.1" customHeight="1" x14ac:dyDescent="0.2">
      <c r="A17" s="204">
        <v>14</v>
      </c>
      <c r="B17" s="1824" t="s">
        <v>563</v>
      </c>
      <c r="C17" s="1824"/>
      <c r="D17" s="1844">
        <f>MASTER!D94</f>
        <v>51</v>
      </c>
      <c r="E17" s="1845"/>
      <c r="F17" s="1846"/>
    </row>
    <row r="18" spans="1:6" ht="29.25" customHeight="1" x14ac:dyDescent="0.2">
      <c r="A18" s="204">
        <v>15</v>
      </c>
      <c r="B18" s="1841" t="s">
        <v>564</v>
      </c>
      <c r="C18" s="1842"/>
      <c r="D18" s="1821" t="str">
        <f>MASTER!D95</f>
        <v>SBIN0031</v>
      </c>
      <c r="E18" s="1822"/>
      <c r="F18" s="1823"/>
    </row>
    <row r="19" spans="1:6" ht="23.1" customHeight="1" x14ac:dyDescent="0.2">
      <c r="A19" s="204">
        <v>16</v>
      </c>
      <c r="B19" s="1843" t="s">
        <v>565</v>
      </c>
      <c r="C19" s="1843"/>
      <c r="D19" s="1821" t="str">
        <f>MASTER!D96</f>
        <v>AINP</v>
      </c>
      <c r="E19" s="1822"/>
      <c r="F19" s="1823"/>
    </row>
    <row r="20" spans="1:6" ht="17.25" customHeight="1" x14ac:dyDescent="0.2">
      <c r="A20" s="111">
        <v>17</v>
      </c>
      <c r="B20" s="1838" t="s">
        <v>443</v>
      </c>
      <c r="C20" s="1839"/>
      <c r="D20" s="1839"/>
      <c r="E20" s="1839"/>
      <c r="F20" s="1840"/>
    </row>
    <row r="21" spans="1:6" ht="15.75" customHeight="1" x14ac:dyDescent="0.2">
      <c r="A21" s="163" t="s">
        <v>567</v>
      </c>
      <c r="B21" s="106" t="s">
        <v>444</v>
      </c>
      <c r="C21" s="106" t="s">
        <v>445</v>
      </c>
      <c r="D21" s="106" t="s">
        <v>446</v>
      </c>
      <c r="E21" s="106" t="s">
        <v>942</v>
      </c>
      <c r="F21" s="106" t="s">
        <v>448</v>
      </c>
    </row>
    <row r="22" spans="1:6" ht="23.1" customHeight="1" x14ac:dyDescent="0.2">
      <c r="A22" s="160">
        <f>MASTER!I99</f>
        <v>1</v>
      </c>
      <c r="B22" s="297" t="str">
        <f>MASTER!J99</f>
        <v>DEVI</v>
      </c>
      <c r="C22" s="160" t="str">
        <f>MASTER!K99</f>
        <v>WIFE</v>
      </c>
      <c r="D22" s="203">
        <f>MASTER!L99</f>
        <v>26886</v>
      </c>
      <c r="E22" s="202" t="str">
        <f>MASTER!M99</f>
        <v>MARRIED</v>
      </c>
      <c r="F22" s="202" t="str">
        <f>MASTER!N99</f>
        <v>UNEMPLOYEED</v>
      </c>
    </row>
    <row r="23" spans="1:6" ht="23.1" customHeight="1" x14ac:dyDescent="0.2">
      <c r="A23" s="160" t="str">
        <f>MASTER!I100</f>
        <v/>
      </c>
      <c r="B23" s="297" t="str">
        <f>MASTER!J100</f>
        <v/>
      </c>
      <c r="C23" s="160" t="str">
        <f>MASTER!K100</f>
        <v>SON</v>
      </c>
      <c r="D23" s="203" t="str">
        <f>MASTER!L100</f>
        <v/>
      </c>
      <c r="E23" s="202" t="str">
        <f>MASTER!M100</f>
        <v/>
      </c>
      <c r="F23" s="202" t="str">
        <f>MASTER!N100</f>
        <v/>
      </c>
    </row>
    <row r="24" spans="1:6" ht="23.1" customHeight="1" x14ac:dyDescent="0.2">
      <c r="A24" s="160" t="str">
        <f>MASTER!I101</f>
        <v/>
      </c>
      <c r="B24" s="297" t="str">
        <f>MASTER!J101</f>
        <v/>
      </c>
      <c r="C24" s="160" t="str">
        <f>MASTER!K101</f>
        <v>DAUGHTER</v>
      </c>
      <c r="D24" s="203" t="str">
        <f>MASTER!L101</f>
        <v/>
      </c>
      <c r="E24" s="202" t="str">
        <f>MASTER!M101</f>
        <v/>
      </c>
      <c r="F24" s="202" t="str">
        <f>MASTER!N101</f>
        <v/>
      </c>
    </row>
    <row r="25" spans="1:6" ht="23.1" customHeight="1" x14ac:dyDescent="0.2">
      <c r="A25" s="160" t="str">
        <f>MASTER!I102</f>
        <v/>
      </c>
      <c r="B25" s="297" t="str">
        <f>MASTER!J102</f>
        <v/>
      </c>
      <c r="C25" s="160" t="str">
        <f>MASTER!K102</f>
        <v/>
      </c>
      <c r="D25" s="203" t="str">
        <f>MASTER!L102</f>
        <v/>
      </c>
      <c r="E25" s="202" t="str">
        <f>MASTER!M102</f>
        <v/>
      </c>
      <c r="F25" s="202" t="str">
        <f>MASTER!N102</f>
        <v/>
      </c>
    </row>
    <row r="26" spans="1:6" ht="23.1" customHeight="1" x14ac:dyDescent="0.2">
      <c r="A26" s="160" t="str">
        <f>MASTER!I103</f>
        <v/>
      </c>
      <c r="B26" s="297" t="str">
        <f>MASTER!J103</f>
        <v/>
      </c>
      <c r="C26" s="160" t="str">
        <f>MASTER!K103</f>
        <v/>
      </c>
      <c r="D26" s="203" t="str">
        <f>MASTER!L103</f>
        <v/>
      </c>
      <c r="E26" s="202" t="str">
        <f>MASTER!M103</f>
        <v/>
      </c>
      <c r="F26" s="202" t="str">
        <f>MASTER!N103</f>
        <v/>
      </c>
    </row>
    <row r="27" spans="1:6" ht="23.1" customHeight="1" x14ac:dyDescent="0.2">
      <c r="A27" s="160" t="str">
        <f>MASTER!I104</f>
        <v/>
      </c>
      <c r="B27" s="297" t="str">
        <f>MASTER!J104</f>
        <v/>
      </c>
      <c r="C27" s="160" t="str">
        <f>MASTER!K104</f>
        <v/>
      </c>
      <c r="D27" s="203" t="str">
        <f>MASTER!L104</f>
        <v/>
      </c>
      <c r="E27" s="202" t="str">
        <f>MASTER!M104</f>
        <v/>
      </c>
      <c r="F27" s="202" t="str">
        <f>MASTER!N104</f>
        <v/>
      </c>
    </row>
    <row r="28" spans="1:6" ht="23.1" customHeight="1" x14ac:dyDescent="0.2">
      <c r="A28" s="160" t="str">
        <f>MASTER!I105</f>
        <v/>
      </c>
      <c r="B28" s="297" t="str">
        <f>MASTER!J105</f>
        <v/>
      </c>
      <c r="C28" s="160" t="str">
        <f>MASTER!K105</f>
        <v/>
      </c>
      <c r="D28" s="203" t="str">
        <f>MASTER!L105</f>
        <v/>
      </c>
      <c r="E28" s="202" t="str">
        <f>MASTER!M105</f>
        <v/>
      </c>
      <c r="F28" s="202" t="str">
        <f>MASTER!N105</f>
        <v/>
      </c>
    </row>
    <row r="29" spans="1:6" ht="23.1" customHeight="1" x14ac:dyDescent="0.2">
      <c r="A29" s="160" t="str">
        <f>MASTER!I106</f>
        <v/>
      </c>
      <c r="B29" s="297" t="str">
        <f>MASTER!J106</f>
        <v/>
      </c>
      <c r="C29" s="160" t="str">
        <f>MASTER!K106</f>
        <v/>
      </c>
      <c r="D29" s="203" t="str">
        <f>MASTER!L106</f>
        <v/>
      </c>
      <c r="E29" s="202" t="str">
        <f>MASTER!M106</f>
        <v/>
      </c>
      <c r="F29" s="202" t="str">
        <f>MASTER!N106</f>
        <v/>
      </c>
    </row>
    <row r="30" spans="1:6" ht="23.1" customHeight="1" x14ac:dyDescent="0.2">
      <c r="A30" s="160" t="str">
        <f>MASTER!I107</f>
        <v/>
      </c>
      <c r="B30" s="297" t="str">
        <f>MASTER!J107</f>
        <v/>
      </c>
      <c r="C30" s="160" t="str">
        <f>MASTER!K107</f>
        <v/>
      </c>
      <c r="D30" s="203" t="str">
        <f>MASTER!L107</f>
        <v/>
      </c>
      <c r="E30" s="202" t="str">
        <f>MASTER!M107</f>
        <v/>
      </c>
      <c r="F30" s="202" t="str">
        <f>MASTER!N107</f>
        <v/>
      </c>
    </row>
    <row r="31" spans="1:6" ht="18.75" customHeight="1" x14ac:dyDescent="0.25">
      <c r="A31" s="161"/>
      <c r="B31" s="105" t="s">
        <v>601</v>
      </c>
      <c r="C31" s="162"/>
      <c r="D31" s="162"/>
      <c r="E31" s="162"/>
      <c r="F31" s="162"/>
    </row>
    <row r="32" spans="1:6" s="296" customFormat="1" ht="16.5" customHeight="1" x14ac:dyDescent="0.25">
      <c r="A32" s="292"/>
      <c r="B32" s="293"/>
      <c r="C32" s="294"/>
      <c r="D32" s="294"/>
      <c r="E32" s="295"/>
      <c r="F32" s="294"/>
    </row>
    <row r="33" spans="2:6" ht="13.5" customHeight="1" x14ac:dyDescent="0.25">
      <c r="B33" s="148"/>
      <c r="C33" s="162"/>
    </row>
    <row r="34" spans="2:6" x14ac:dyDescent="0.2">
      <c r="C34" s="173"/>
      <c r="E34" s="1847" t="s">
        <v>529</v>
      </c>
      <c r="F34" s="1847"/>
    </row>
    <row r="35" spans="2:6" x14ac:dyDescent="0.2">
      <c r="B35" s="139" t="s">
        <v>528</v>
      </c>
      <c r="E35" s="1847" t="s">
        <v>566</v>
      </c>
      <c r="F35" s="1847"/>
    </row>
    <row r="36" spans="2:6" x14ac:dyDescent="0.2">
      <c r="B36" s="49"/>
      <c r="C36" s="49"/>
    </row>
    <row r="49" spans="6:6" x14ac:dyDescent="0.2">
      <c r="F49" s="170"/>
    </row>
    <row r="50" spans="6:6" x14ac:dyDescent="0.2">
      <c r="F50" s="170"/>
    </row>
  </sheetData>
  <sheetProtection sheet="1" objects="1" scenarios="1" selectLockedCells="1" selectUnlockedCells="1"/>
  <mergeCells count="40">
    <mergeCell ref="E35:F35"/>
    <mergeCell ref="B2:C2"/>
    <mergeCell ref="D2:F2"/>
    <mergeCell ref="A7:A8"/>
    <mergeCell ref="B15:C15"/>
    <mergeCell ref="B16:C16"/>
    <mergeCell ref="D15:F15"/>
    <mergeCell ref="D16:F16"/>
    <mergeCell ref="E34:F34"/>
    <mergeCell ref="B6:C6"/>
    <mergeCell ref="D6:F6"/>
    <mergeCell ref="B9:C9"/>
    <mergeCell ref="B10:C10"/>
    <mergeCell ref="B7:C8"/>
    <mergeCell ref="D7:F7"/>
    <mergeCell ref="D8:F8"/>
    <mergeCell ref="A1:F1"/>
    <mergeCell ref="B4:C4"/>
    <mergeCell ref="B5:C5"/>
    <mergeCell ref="D4:F4"/>
    <mergeCell ref="B20:F20"/>
    <mergeCell ref="B18:C18"/>
    <mergeCell ref="B19:C19"/>
    <mergeCell ref="D18:F18"/>
    <mergeCell ref="D19:F19"/>
    <mergeCell ref="B3:C3"/>
    <mergeCell ref="D3:F3"/>
    <mergeCell ref="D12:F12"/>
    <mergeCell ref="D13:F13"/>
    <mergeCell ref="B17:C17"/>
    <mergeCell ref="D17:F17"/>
    <mergeCell ref="D5:F5"/>
    <mergeCell ref="D9:F9"/>
    <mergeCell ref="D14:F14"/>
    <mergeCell ref="B11:C11"/>
    <mergeCell ref="B12:C12"/>
    <mergeCell ref="B13:C13"/>
    <mergeCell ref="B14:C14"/>
    <mergeCell ref="D11:F11"/>
    <mergeCell ref="D10:F10"/>
  </mergeCells>
  <pageMargins left="0.25" right="0.25" top="0.27" bottom="0.3" header="0.27" footer="0.3"/>
  <pageSetup paperSize="9" orientation="portrait" r:id="rId1"/>
  <headerFooter>
    <oddFooter>&amp;C&amp;A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7"/>
  <sheetViews>
    <sheetView workbookViewId="0">
      <selection activeCell="M19" sqref="M19"/>
    </sheetView>
  </sheetViews>
  <sheetFormatPr defaultRowHeight="14.25" x14ac:dyDescent="0.2"/>
  <cols>
    <col min="1" max="1" width="4" style="26" customWidth="1"/>
    <col min="2" max="2" width="4.7109375" style="26" customWidth="1"/>
    <col min="3" max="3" width="12.28515625" style="26" customWidth="1"/>
    <col min="4" max="4" width="6.28515625" style="26" customWidth="1"/>
    <col min="5" max="5" width="10.28515625" style="26" customWidth="1"/>
    <col min="6" max="6" width="12" style="26" customWidth="1"/>
    <col min="7" max="7" width="12.85546875" style="26" customWidth="1"/>
    <col min="8" max="8" width="13.28515625" style="26" customWidth="1"/>
    <col min="9" max="9" width="8.28515625" style="26" customWidth="1"/>
    <col min="10" max="10" width="16.7109375" style="26" customWidth="1"/>
    <col min="11" max="16384" width="9.140625" style="26"/>
  </cols>
  <sheetData>
    <row r="1" spans="1:10" ht="23.25" x14ac:dyDescent="0.35">
      <c r="A1" s="1787" t="str">
        <f>MASTER!C41</f>
        <v>iz/kkukpk;Z jktdh; mPp ek/;fed fo|ky;  ftyk &amp; jktleUn</v>
      </c>
      <c r="B1" s="1787"/>
      <c r="C1" s="1787"/>
      <c r="D1" s="1787"/>
      <c r="E1" s="1787"/>
      <c r="F1" s="1787"/>
      <c r="G1" s="1787"/>
      <c r="H1" s="1787"/>
      <c r="I1" s="1787"/>
      <c r="J1" s="1787"/>
    </row>
    <row r="2" spans="1:10" ht="15.75" customHeight="1" x14ac:dyDescent="0.25">
      <c r="A2" s="146"/>
      <c r="B2" s="146"/>
      <c r="C2" s="146"/>
      <c r="D2" s="146"/>
      <c r="E2" s="146"/>
      <c r="F2" s="146"/>
      <c r="G2" s="146"/>
      <c r="H2" s="146"/>
      <c r="I2" s="68"/>
      <c r="J2" s="146"/>
    </row>
    <row r="3" spans="1:10" ht="18.75" x14ac:dyDescent="0.3">
      <c r="A3" s="1863" t="s">
        <v>470</v>
      </c>
      <c r="B3" s="1863"/>
      <c r="C3" s="1863"/>
      <c r="D3" s="1863"/>
      <c r="E3" s="1863"/>
      <c r="F3" s="1863"/>
      <c r="G3" s="1863"/>
      <c r="H3" s="1863"/>
      <c r="I3" s="1863"/>
      <c r="J3" s="1863"/>
    </row>
    <row r="4" spans="1:10" ht="15.75" customHeigh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</row>
    <row r="5" spans="1:10" ht="15" x14ac:dyDescent="0.25">
      <c r="A5" s="149"/>
      <c r="B5" s="22"/>
      <c r="C5" s="22"/>
      <c r="D5" s="22" t="s">
        <v>610</v>
      </c>
      <c r="E5" s="22"/>
      <c r="F5" s="150"/>
      <c r="G5" s="146"/>
      <c r="H5" s="66">
        <f>MASTER!C24</f>
        <v>31668</v>
      </c>
      <c r="I5" s="22" t="s">
        <v>471</v>
      </c>
    </row>
    <row r="6" spans="1:10" ht="15" x14ac:dyDescent="0.25">
      <c r="A6" s="22" t="s">
        <v>12</v>
      </c>
      <c r="B6" s="22"/>
      <c r="C6" s="151">
        <f>MASTER!C25</f>
        <v>45961</v>
      </c>
      <c r="D6" s="22" t="s">
        <v>472</v>
      </c>
      <c r="E6" s="22"/>
      <c r="F6" s="22"/>
      <c r="G6" s="22"/>
      <c r="H6" s="22"/>
      <c r="I6" s="22"/>
    </row>
    <row r="7" spans="1:10" ht="15" x14ac:dyDescent="0.25">
      <c r="A7" s="22" t="s">
        <v>702</v>
      </c>
      <c r="B7" s="22"/>
      <c r="C7" s="22"/>
      <c r="D7" s="22"/>
      <c r="E7" s="22"/>
      <c r="F7" s="22"/>
      <c r="G7" s="22"/>
      <c r="H7" s="22"/>
      <c r="I7" s="22"/>
    </row>
    <row r="8" spans="1:10" ht="15" x14ac:dyDescent="0.25">
      <c r="A8" s="22" t="s">
        <v>611</v>
      </c>
      <c r="B8" s="22"/>
      <c r="C8" s="22"/>
      <c r="D8" s="22"/>
      <c r="E8" s="22"/>
      <c r="F8" s="22"/>
      <c r="G8" s="22"/>
      <c r="H8" s="22"/>
      <c r="I8" s="22"/>
      <c r="J8" s="152"/>
    </row>
    <row r="9" spans="1:10" ht="15" x14ac:dyDescent="0.25">
      <c r="A9" s="22" t="s">
        <v>599</v>
      </c>
      <c r="B9" s="22"/>
      <c r="C9" s="22"/>
      <c r="D9" s="22"/>
      <c r="E9" s="22"/>
      <c r="F9" s="22"/>
      <c r="G9" s="22"/>
      <c r="H9" s="22"/>
      <c r="I9" s="22"/>
    </row>
    <row r="10" spans="1:10" ht="15" x14ac:dyDescent="0.25">
      <c r="A10" s="22" t="s">
        <v>600</v>
      </c>
      <c r="B10" s="22"/>
      <c r="C10" s="22"/>
      <c r="D10" s="22"/>
      <c r="E10" s="22"/>
      <c r="F10" s="22"/>
      <c r="G10" s="22"/>
      <c r="H10" s="22"/>
      <c r="I10" s="22"/>
    </row>
    <row r="11" spans="1:10" ht="15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2" spans="1:10" ht="15" x14ac:dyDescent="0.25">
      <c r="A12" s="22" t="s">
        <v>12</v>
      </c>
      <c r="B12" s="22"/>
      <c r="C12" s="1865" t="str">
        <f>MASTER!C66</f>
        <v>16.03.2024</v>
      </c>
      <c r="D12" s="1865"/>
      <c r="E12" s="1865"/>
      <c r="F12" s="22"/>
      <c r="G12" s="22"/>
      <c r="H12" s="22"/>
      <c r="I12" s="22"/>
    </row>
    <row r="13" spans="1:10" ht="15" x14ac:dyDescent="0.25">
      <c r="A13" s="22"/>
      <c r="B13" s="22"/>
      <c r="C13" s="22"/>
      <c r="D13" s="22"/>
      <c r="E13" s="22"/>
      <c r="F13" s="22"/>
      <c r="G13" s="1864" t="s">
        <v>474</v>
      </c>
      <c r="H13" s="1864"/>
      <c r="I13" s="1864"/>
      <c r="J13" s="1864"/>
    </row>
    <row r="14" spans="1:10" ht="25.5" customHeight="1" x14ac:dyDescent="0.25">
      <c r="A14" s="22"/>
      <c r="B14" s="22"/>
      <c r="C14" s="22"/>
      <c r="D14" s="22"/>
      <c r="E14" s="22"/>
      <c r="F14" s="22"/>
      <c r="G14" s="153"/>
      <c r="H14" s="153"/>
      <c r="I14" s="153"/>
      <c r="J14" s="153"/>
    </row>
    <row r="15" spans="1:10" ht="15" x14ac:dyDescent="0.25">
      <c r="A15" s="22"/>
      <c r="B15" s="22"/>
      <c r="C15" s="22"/>
      <c r="D15" s="22"/>
      <c r="E15" s="1866" t="s">
        <v>473</v>
      </c>
      <c r="F15" s="1866"/>
      <c r="G15" s="1864" t="str">
        <f>MASTER!C2</f>
        <v xml:space="preserve">Jh </v>
      </c>
      <c r="H15" s="1864"/>
      <c r="I15" s="1864"/>
      <c r="J15" s="1864"/>
    </row>
    <row r="16" spans="1:10" ht="15" x14ac:dyDescent="0.25">
      <c r="A16" s="22"/>
      <c r="B16" s="22"/>
      <c r="C16" s="22"/>
      <c r="D16" s="22"/>
      <c r="E16" s="1866" t="s">
        <v>464</v>
      </c>
      <c r="F16" s="1866"/>
      <c r="G16" s="1868" t="str">
        <f>MASTER!C7</f>
        <v xml:space="preserve">ofj"B </v>
      </c>
      <c r="H16" s="1868"/>
      <c r="I16" s="1868"/>
      <c r="J16" s="1868"/>
    </row>
    <row r="17" spans="1:10" ht="15" x14ac:dyDescent="0.25">
      <c r="A17" s="22"/>
      <c r="B17" s="22"/>
      <c r="C17" s="22"/>
      <c r="D17" s="22"/>
      <c r="E17" s="1866" t="s">
        <v>576</v>
      </c>
      <c r="F17" s="1866"/>
      <c r="G17" s="1867" t="str">
        <f>MASTER!C8</f>
        <v>jktdh; mPp ek/;fed izkFkfed fo|ky; &amp;  ftyk &amp; jktleUn</v>
      </c>
      <c r="H17" s="1867"/>
      <c r="I17" s="1867"/>
      <c r="J17" s="1867"/>
    </row>
    <row r="18" spans="1:10" ht="23.25" customHeight="1" x14ac:dyDescent="0.25">
      <c r="A18" s="22"/>
      <c r="B18" s="22"/>
      <c r="C18" s="22"/>
      <c r="D18" s="22"/>
      <c r="E18" s="22"/>
      <c r="F18" s="22"/>
      <c r="G18" s="1867"/>
      <c r="H18" s="1867"/>
      <c r="I18" s="1867"/>
      <c r="J18" s="1867"/>
    </row>
    <row r="19" spans="1:10" ht="23.25" x14ac:dyDescent="0.35">
      <c r="A19" s="1787" t="str">
        <f>MASTER!C41</f>
        <v>iz/kkukpk;Z jktdh; mPp ek/;fed fo|ky;  ftyk &amp; jktleUn</v>
      </c>
      <c r="B19" s="1787"/>
      <c r="C19" s="1787"/>
      <c r="D19" s="1787"/>
      <c r="E19" s="1787"/>
      <c r="F19" s="1787"/>
      <c r="G19" s="1787"/>
      <c r="H19" s="1787"/>
      <c r="I19" s="1787"/>
      <c r="J19" s="1787"/>
    </row>
    <row r="20" spans="1:10" ht="15" x14ac:dyDescent="0.25">
      <c r="A20" s="146"/>
      <c r="B20" s="146"/>
      <c r="C20" s="146"/>
      <c r="D20" s="146"/>
      <c r="E20" s="146"/>
      <c r="F20" s="146"/>
      <c r="G20" s="146"/>
      <c r="H20" s="146"/>
      <c r="I20" s="68"/>
      <c r="J20" s="146"/>
    </row>
    <row r="21" spans="1:10" ht="18.75" x14ac:dyDescent="0.3">
      <c r="A21" s="1863" t="s">
        <v>475</v>
      </c>
      <c r="B21" s="1863"/>
      <c r="C21" s="1863"/>
      <c r="D21" s="1863"/>
      <c r="E21" s="1863"/>
      <c r="F21" s="1863"/>
      <c r="G21" s="1863"/>
      <c r="H21" s="1863"/>
      <c r="I21" s="1863"/>
      <c r="J21" s="1863"/>
    </row>
    <row r="22" spans="1:10" ht="15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10" ht="15" x14ac:dyDescent="0.25">
      <c r="B23" s="143" t="s">
        <v>476</v>
      </c>
      <c r="C23" s="22"/>
      <c r="D23" s="22"/>
      <c r="E23" s="22"/>
      <c r="F23" s="154" t="str">
        <f>MASTER!C2</f>
        <v xml:space="preserve">Jh </v>
      </c>
      <c r="G23" s="22"/>
      <c r="H23" s="22" t="s">
        <v>464</v>
      </c>
      <c r="I23" s="1869" t="str">
        <f>MASTER!C7</f>
        <v xml:space="preserve">ofj"B </v>
      </c>
      <c r="J23" s="1869"/>
    </row>
    <row r="24" spans="1:10" ht="15" x14ac:dyDescent="0.25">
      <c r="A24" s="149" t="s">
        <v>477</v>
      </c>
      <c r="B24" s="22"/>
      <c r="C24" s="22"/>
      <c r="D24" s="22"/>
      <c r="E24" s="150"/>
      <c r="F24" s="150"/>
      <c r="G24" s="66">
        <f>MASTER!C6</f>
        <v>25392</v>
      </c>
      <c r="H24" s="22" t="s">
        <v>478</v>
      </c>
      <c r="I24" s="1862">
        <f>MASTER!C25</f>
        <v>45961</v>
      </c>
      <c r="J24" s="1862"/>
    </row>
    <row r="25" spans="1:10" ht="15" x14ac:dyDescent="0.25">
      <c r="A25" s="149" t="s">
        <v>612</v>
      </c>
      <c r="B25" s="22"/>
      <c r="C25" s="22"/>
      <c r="D25" s="22"/>
      <c r="E25" s="22"/>
      <c r="F25" s="66">
        <f>MASTER!C24</f>
        <v>31668</v>
      </c>
      <c r="G25" s="22" t="s">
        <v>479</v>
      </c>
      <c r="H25" s="22"/>
      <c r="I25" s="1862">
        <f>MASTER!C25</f>
        <v>45961</v>
      </c>
      <c r="J25" s="1862"/>
    </row>
    <row r="26" spans="1:10" ht="15" x14ac:dyDescent="0.25">
      <c r="A26" s="149" t="s">
        <v>480</v>
      </c>
      <c r="B26" s="22"/>
      <c r="C26" s="22"/>
      <c r="D26" s="22"/>
      <c r="E26" s="22"/>
      <c r="F26" s="22"/>
      <c r="G26" s="22"/>
      <c r="H26" s="22"/>
      <c r="I26" s="22"/>
    </row>
    <row r="27" spans="1:10" ht="15" x14ac:dyDescent="0.25">
      <c r="A27" s="22" t="s">
        <v>703</v>
      </c>
      <c r="B27" s="22"/>
      <c r="C27" s="22"/>
      <c r="D27" s="22"/>
      <c r="E27" s="22"/>
      <c r="F27" s="22"/>
      <c r="G27" s="22"/>
      <c r="H27" s="22"/>
      <c r="I27" s="22"/>
    </row>
    <row r="28" spans="1:10" ht="15" x14ac:dyDescent="0.25">
      <c r="A28" s="22"/>
      <c r="B28" s="22"/>
      <c r="C28" s="22"/>
      <c r="D28" s="22"/>
      <c r="E28" s="145"/>
      <c r="F28" s="22"/>
      <c r="G28" s="22"/>
      <c r="H28" s="22"/>
      <c r="I28" s="22"/>
    </row>
    <row r="29" spans="1:10" ht="15" x14ac:dyDescent="0.25">
      <c r="A29" s="22"/>
      <c r="B29" s="22" t="s">
        <v>12</v>
      </c>
      <c r="C29" s="1865" t="str">
        <f>MASTER!C66</f>
        <v>16.03.2024</v>
      </c>
      <c r="D29" s="1865"/>
      <c r="E29" s="1865"/>
      <c r="F29" s="22"/>
      <c r="G29" s="22"/>
      <c r="H29" s="22"/>
      <c r="I29" s="22"/>
    </row>
    <row r="30" spans="1:10" ht="15" x14ac:dyDescent="0.25">
      <c r="A30" s="22"/>
      <c r="B30" s="22"/>
      <c r="C30" s="830"/>
      <c r="D30" s="830"/>
      <c r="E30" s="830"/>
      <c r="F30" s="22"/>
      <c r="G30" s="22"/>
      <c r="H30" s="22"/>
      <c r="I30" s="22"/>
    </row>
    <row r="31" spans="1:10" ht="15" x14ac:dyDescent="0.25">
      <c r="A31" s="22"/>
      <c r="B31" s="22"/>
      <c r="C31" s="22"/>
      <c r="D31" s="22"/>
      <c r="E31" s="22"/>
      <c r="F31" s="22"/>
      <c r="G31" s="22"/>
      <c r="H31" s="146" t="s">
        <v>481</v>
      </c>
      <c r="I31" s="22"/>
    </row>
    <row r="32" spans="1:10" ht="15" x14ac:dyDescent="0.25">
      <c r="A32" s="22"/>
      <c r="B32" s="22"/>
      <c r="C32" s="22"/>
      <c r="D32" s="22"/>
      <c r="E32" s="22"/>
      <c r="F32" s="22"/>
      <c r="G32" s="22"/>
      <c r="H32" s="146" t="s">
        <v>286</v>
      </c>
      <c r="I32" s="22"/>
    </row>
    <row r="33" spans="1:10" ht="15" x14ac:dyDescent="0.25">
      <c r="A33" s="22"/>
      <c r="B33" s="22"/>
      <c r="C33" s="22"/>
      <c r="D33" s="22"/>
      <c r="E33" s="22"/>
      <c r="F33" s="22"/>
      <c r="G33" s="22"/>
      <c r="H33" s="831"/>
      <c r="I33" s="22"/>
    </row>
    <row r="34" spans="1:10" ht="15" x14ac:dyDescent="0.25">
      <c r="A34" s="22"/>
      <c r="B34" s="22"/>
      <c r="C34" s="22"/>
      <c r="D34" s="22"/>
      <c r="E34" s="22"/>
      <c r="F34" s="22"/>
      <c r="G34" s="22"/>
      <c r="H34" s="22"/>
      <c r="I34" s="22"/>
    </row>
    <row r="35" spans="1:10" ht="18.75" x14ac:dyDescent="0.3">
      <c r="A35" s="1863" t="s">
        <v>2408</v>
      </c>
      <c r="B35" s="1863"/>
      <c r="C35" s="1863"/>
      <c r="D35" s="1863"/>
      <c r="E35" s="1863"/>
      <c r="F35" s="1863"/>
      <c r="G35" s="1863"/>
      <c r="H35" s="1863"/>
      <c r="I35" s="1863"/>
      <c r="J35" s="1863"/>
    </row>
    <row r="36" spans="1:10" ht="23.25" x14ac:dyDescent="0.35">
      <c r="D36" s="36" t="s">
        <v>2403</v>
      </c>
    </row>
    <row r="37" spans="1:10" ht="23.25" x14ac:dyDescent="0.35">
      <c r="A37" s="36" t="s">
        <v>2404</v>
      </c>
      <c r="D37" s="1771" t="str">
        <f>MASTER!D84</f>
        <v>A</v>
      </c>
      <c r="E37" s="1771"/>
      <c r="F37" s="1771"/>
      <c r="G37" s="1771"/>
      <c r="H37" s="1771"/>
      <c r="I37" s="1771"/>
      <c r="J37" s="1771"/>
    </row>
    <row r="38" spans="1:10" ht="23.25" x14ac:dyDescent="0.35">
      <c r="A38" s="36" t="s">
        <v>2405</v>
      </c>
    </row>
    <row r="39" spans="1:10" ht="23.25" x14ac:dyDescent="0.35">
      <c r="A39" s="36" t="s">
        <v>2406</v>
      </c>
    </row>
    <row r="40" spans="1:10" ht="23.25" x14ac:dyDescent="0.35">
      <c r="A40" s="36" t="s">
        <v>2407</v>
      </c>
    </row>
    <row r="41" spans="1:10" ht="15" x14ac:dyDescent="0.25">
      <c r="G41" s="1864" t="s">
        <v>474</v>
      </c>
      <c r="H41" s="1864"/>
      <c r="I41" s="1864"/>
      <c r="J41" s="1864"/>
    </row>
    <row r="43" spans="1:10" x14ac:dyDescent="0.2">
      <c r="F43" s="166"/>
    </row>
    <row r="44" spans="1:10" ht="15" x14ac:dyDescent="0.25">
      <c r="E44" s="1866" t="s">
        <v>473</v>
      </c>
      <c r="F44" s="1866"/>
      <c r="G44" s="1864" t="str">
        <f>G15</f>
        <v xml:space="preserve">Jh </v>
      </c>
      <c r="H44" s="1864"/>
      <c r="I44" s="1864"/>
      <c r="J44" s="1864"/>
    </row>
    <row r="45" spans="1:10" ht="15" x14ac:dyDescent="0.25">
      <c r="E45" s="1866" t="s">
        <v>464</v>
      </c>
      <c r="F45" s="1866"/>
      <c r="G45" s="1868" t="str">
        <f>G16</f>
        <v xml:space="preserve">ofj"B </v>
      </c>
      <c r="H45" s="1868"/>
      <c r="I45" s="1868"/>
      <c r="J45" s="1868"/>
    </row>
    <row r="46" spans="1:10" ht="15" x14ac:dyDescent="0.25">
      <c r="E46" s="1866" t="s">
        <v>576</v>
      </c>
      <c r="F46" s="1866"/>
      <c r="G46" s="1867" t="str">
        <f>G17</f>
        <v>jktdh; mPp ek/;fed izkFkfed fo|ky; &amp;  ftyk &amp; jktleUn</v>
      </c>
      <c r="H46" s="1867"/>
      <c r="I46" s="1867"/>
      <c r="J46" s="1867"/>
    </row>
    <row r="47" spans="1:10" ht="15" x14ac:dyDescent="0.25">
      <c r="E47" s="22"/>
      <c r="F47" s="22"/>
      <c r="G47" s="1867"/>
      <c r="H47" s="1867"/>
      <c r="I47" s="1867"/>
      <c r="J47" s="1867"/>
    </row>
  </sheetData>
  <sheetProtection sheet="1" objects="1" scenarios="1" selectLockedCells="1" selectUnlockedCells="1"/>
  <mergeCells count="25">
    <mergeCell ref="A1:J1"/>
    <mergeCell ref="G17:J18"/>
    <mergeCell ref="G16:J16"/>
    <mergeCell ref="G13:J13"/>
    <mergeCell ref="I23:J23"/>
    <mergeCell ref="A3:J3"/>
    <mergeCell ref="A21:J21"/>
    <mergeCell ref="C12:E12"/>
    <mergeCell ref="E17:F17"/>
    <mergeCell ref="E16:F16"/>
    <mergeCell ref="E15:F15"/>
    <mergeCell ref="G15:J15"/>
    <mergeCell ref="A19:J19"/>
    <mergeCell ref="E46:F46"/>
    <mergeCell ref="G46:J47"/>
    <mergeCell ref="E44:F44"/>
    <mergeCell ref="G44:J44"/>
    <mergeCell ref="E45:F45"/>
    <mergeCell ref="G45:J45"/>
    <mergeCell ref="I24:J24"/>
    <mergeCell ref="A35:J35"/>
    <mergeCell ref="D37:J37"/>
    <mergeCell ref="G41:J41"/>
    <mergeCell ref="C29:E29"/>
    <mergeCell ref="I25:J25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Footer>&amp;C&amp;A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7"/>
  <sheetViews>
    <sheetView workbookViewId="0">
      <selection activeCell="B25" sqref="B25:E25"/>
    </sheetView>
  </sheetViews>
  <sheetFormatPr defaultRowHeight="20.25" x14ac:dyDescent="0.3"/>
  <cols>
    <col min="1" max="1" width="6.28515625" style="140" customWidth="1"/>
    <col min="2" max="2" width="13.42578125" style="140" customWidth="1"/>
    <col min="3" max="3" width="10.42578125" style="140" customWidth="1"/>
    <col min="4" max="4" width="18.7109375" style="140" customWidth="1"/>
    <col min="5" max="5" width="9.140625" style="140" customWidth="1"/>
    <col min="6" max="6" width="9.7109375" style="140" customWidth="1"/>
    <col min="7" max="7" width="11.85546875" style="140" customWidth="1"/>
    <col min="8" max="8" width="10.140625" style="140" customWidth="1"/>
    <col min="9" max="9" width="12.42578125" style="140" customWidth="1"/>
    <col min="10" max="16384" width="9.140625" style="140"/>
  </cols>
  <sheetData>
    <row r="1" spans="1:9" x14ac:dyDescent="0.3">
      <c r="A1" s="1482" t="str">
        <f>MASTER!C41</f>
        <v>iz/kkukpk;Z jktdh; mPp ek/;fed fo|ky;  ftyk &amp; jktleUn</v>
      </c>
      <c r="B1" s="1482"/>
      <c r="C1" s="1482"/>
      <c r="D1" s="1482"/>
      <c r="E1" s="1482"/>
      <c r="F1" s="1482"/>
      <c r="G1" s="1482"/>
      <c r="H1" s="1482"/>
      <c r="I1" s="1482"/>
    </row>
    <row r="2" spans="1:9" x14ac:dyDescent="0.3">
      <c r="A2" s="864" t="s">
        <v>1298</v>
      </c>
      <c r="B2" s="864"/>
      <c r="C2" s="864"/>
      <c r="D2" s="864"/>
      <c r="E2" s="864"/>
      <c r="F2" s="864"/>
      <c r="G2" s="864"/>
      <c r="H2" s="864"/>
      <c r="I2" s="864"/>
    </row>
    <row r="3" spans="1:9" x14ac:dyDescent="0.3">
      <c r="A3" s="864"/>
      <c r="B3" s="865" t="str">
        <f>MASTER!F64</f>
        <v>Jheku~ funs'kd egksn;</v>
      </c>
      <c r="C3" s="864"/>
      <c r="D3" s="864"/>
      <c r="E3" s="864"/>
      <c r="F3" s="864"/>
      <c r="G3" s="864"/>
      <c r="H3" s="864"/>
      <c r="I3" s="864"/>
    </row>
    <row r="4" spans="1:9" x14ac:dyDescent="0.3">
      <c r="A4" s="864"/>
      <c r="B4" s="865" t="str">
        <f>MASTER!F65</f>
        <v>ek/;fed f'k{kk ] jktLFkku</v>
      </c>
      <c r="C4" s="864"/>
      <c r="D4" s="864"/>
      <c r="E4" s="864"/>
      <c r="F4" s="864"/>
      <c r="G4" s="864"/>
      <c r="H4" s="864"/>
      <c r="I4" s="864"/>
    </row>
    <row r="5" spans="1:9" x14ac:dyDescent="0.3">
      <c r="A5" s="864"/>
      <c r="B5" s="865" t="str">
        <f>MASTER!F66</f>
        <v>chdkusj</v>
      </c>
      <c r="C5" s="864"/>
      <c r="D5" s="864"/>
      <c r="E5" s="864"/>
      <c r="F5" s="864"/>
      <c r="G5" s="864"/>
      <c r="H5" s="864"/>
      <c r="I5" s="864"/>
    </row>
    <row r="6" spans="1:9" x14ac:dyDescent="0.3">
      <c r="A6" s="864"/>
      <c r="B6" s="865" t="s">
        <v>1294</v>
      </c>
      <c r="C6" s="864"/>
      <c r="D6" s="864"/>
      <c r="E6" s="864"/>
      <c r="F6" s="864"/>
      <c r="G6" s="864"/>
      <c r="H6" s="864"/>
      <c r="I6" s="864"/>
    </row>
    <row r="7" spans="1:9" x14ac:dyDescent="0.3">
      <c r="A7" s="864"/>
      <c r="B7" s="865" t="s">
        <v>1295</v>
      </c>
      <c r="C7" s="864"/>
      <c r="D7" s="864"/>
      <c r="E7" s="864"/>
      <c r="F7" s="864"/>
      <c r="G7" s="864"/>
      <c r="H7" s="864"/>
      <c r="I7" s="864"/>
    </row>
    <row r="8" spans="1:9" x14ac:dyDescent="0.3">
      <c r="A8" s="865" t="s">
        <v>467</v>
      </c>
      <c r="B8" s="864"/>
      <c r="C8" s="864"/>
      <c r="D8" s="864"/>
      <c r="E8" s="864"/>
      <c r="F8" s="864"/>
      <c r="G8" s="864"/>
      <c r="H8" s="864"/>
      <c r="I8" s="864"/>
    </row>
    <row r="9" spans="1:9" x14ac:dyDescent="0.3">
      <c r="A9" s="864"/>
      <c r="B9" s="866" t="s">
        <v>2401</v>
      </c>
      <c r="C9" s="864"/>
      <c r="D9" s="864"/>
      <c r="E9" s="864"/>
      <c r="F9" s="864"/>
      <c r="G9" s="864"/>
      <c r="H9" s="864"/>
      <c r="I9" s="864"/>
    </row>
    <row r="10" spans="1:9" x14ac:dyDescent="0.3">
      <c r="A10" s="865" t="s">
        <v>2402</v>
      </c>
      <c r="B10" s="864"/>
      <c r="C10" s="864"/>
      <c r="D10" s="864"/>
      <c r="E10" s="864"/>
      <c r="F10" s="864"/>
      <c r="G10" s="864"/>
      <c r="H10" s="864"/>
      <c r="I10" s="864"/>
    </row>
    <row r="11" spans="1:9" x14ac:dyDescent="0.3">
      <c r="A11" s="865" t="s">
        <v>1296</v>
      </c>
      <c r="B11" s="864"/>
      <c r="C11" s="864"/>
      <c r="D11" s="864"/>
      <c r="E11" s="864"/>
      <c r="F11" s="864"/>
      <c r="G11" s="864"/>
      <c r="H11" s="864"/>
      <c r="I11" s="864"/>
    </row>
    <row r="12" spans="1:9" x14ac:dyDescent="0.3">
      <c r="A12" s="865" t="s">
        <v>1297</v>
      </c>
      <c r="B12" s="864"/>
      <c r="C12" s="864"/>
      <c r="D12" s="864"/>
      <c r="E12" s="864"/>
      <c r="F12" s="864"/>
      <c r="G12" s="864"/>
      <c r="H12" s="864"/>
      <c r="I12" s="867"/>
    </row>
    <row r="13" spans="1:9" ht="52.5" customHeight="1" x14ac:dyDescent="0.3">
      <c r="A13" s="1870" t="s">
        <v>604</v>
      </c>
      <c r="B13" s="1870"/>
      <c r="C13" s="1870"/>
      <c r="D13" s="1870"/>
      <c r="E13" s="1870"/>
      <c r="F13" s="1870"/>
      <c r="G13" s="1870"/>
      <c r="H13" s="1870"/>
      <c r="I13" s="1870"/>
    </row>
    <row r="14" spans="1:9" ht="27" customHeight="1" x14ac:dyDescent="0.3">
      <c r="A14" s="1883" t="s">
        <v>580</v>
      </c>
      <c r="B14" s="1883" t="s">
        <v>583</v>
      </c>
      <c r="C14" s="1883" t="s">
        <v>581</v>
      </c>
      <c r="D14" s="1883" t="s">
        <v>582</v>
      </c>
      <c r="E14" s="1883" t="s">
        <v>586</v>
      </c>
      <c r="F14" s="1883" t="s">
        <v>705</v>
      </c>
      <c r="G14" s="1882" t="s">
        <v>704</v>
      </c>
      <c r="H14" s="1882"/>
      <c r="I14" s="1882"/>
    </row>
    <row r="15" spans="1:9" ht="60" customHeight="1" x14ac:dyDescent="0.3">
      <c r="A15" s="1883"/>
      <c r="B15" s="1883"/>
      <c r="C15" s="1883"/>
      <c r="D15" s="1883"/>
      <c r="E15" s="1883"/>
      <c r="F15" s="1883"/>
      <c r="G15" s="868" t="s">
        <v>584</v>
      </c>
      <c r="H15" s="869" t="s">
        <v>747</v>
      </c>
      <c r="I15" s="870" t="s">
        <v>585</v>
      </c>
    </row>
    <row r="16" spans="1:9" ht="39" customHeight="1" x14ac:dyDescent="0.3">
      <c r="A16" s="1874">
        <v>1</v>
      </c>
      <c r="B16" s="1876">
        <f>MASTER!C45</f>
        <v>1</v>
      </c>
      <c r="C16" s="1878">
        <f>MASTER!C68</f>
        <v>294</v>
      </c>
      <c r="D16" s="871" t="str">
        <f>MASTER!C2</f>
        <v xml:space="preserve">Jh </v>
      </c>
      <c r="E16" s="1871">
        <f>MASTER!C54</f>
        <v>300</v>
      </c>
      <c r="F16" s="1871">
        <f>MASTER!C27</f>
        <v>101000</v>
      </c>
      <c r="G16" s="1871">
        <f>F16/30*E16</f>
        <v>1010000</v>
      </c>
      <c r="H16" s="1871">
        <f>ROUND(G16*MASTER!D27%,0)</f>
        <v>585800</v>
      </c>
      <c r="I16" s="1871">
        <f>SUM(ROUND(G16+H16,0))</f>
        <v>1595800</v>
      </c>
    </row>
    <row r="17" spans="1:12" ht="44.25" customHeight="1" x14ac:dyDescent="0.3">
      <c r="A17" s="1875"/>
      <c r="B17" s="1877"/>
      <c r="C17" s="1879"/>
      <c r="D17" s="872" t="str">
        <f>MASTER!C3</f>
        <v>RJRA1</v>
      </c>
      <c r="E17" s="1872"/>
      <c r="F17" s="1872"/>
      <c r="G17" s="1872"/>
      <c r="H17" s="1872"/>
      <c r="I17" s="1872"/>
    </row>
    <row r="18" spans="1:12" ht="27.75" customHeight="1" x14ac:dyDescent="0.3">
      <c r="A18" s="1880" t="s">
        <v>2369</v>
      </c>
      <c r="B18" s="1880"/>
      <c r="C18" s="1880"/>
      <c r="D18" s="1880"/>
      <c r="E18" s="1880"/>
      <c r="F18" s="1880"/>
      <c r="G18" s="1880"/>
      <c r="H18" s="1881" t="str">
        <f>K18</f>
        <v xml:space="preserve">RS </v>
      </c>
      <c r="I18" s="1881"/>
      <c r="K18" s="1885" t="s">
        <v>2455</v>
      </c>
      <c r="L18" s="1885"/>
    </row>
    <row r="19" spans="1:12" x14ac:dyDescent="0.3">
      <c r="A19" s="1873" t="s">
        <v>578</v>
      </c>
      <c r="B19" s="1873"/>
      <c r="C19" s="1889" t="str">
        <f>MASTER!C66</f>
        <v>16.03.2024</v>
      </c>
      <c r="D19" s="1889"/>
      <c r="E19" s="867"/>
      <c r="F19" s="867"/>
      <c r="G19" s="867"/>
      <c r="H19" s="867"/>
      <c r="I19" s="867"/>
    </row>
    <row r="20" spans="1:12" x14ac:dyDescent="0.3">
      <c r="A20" s="867"/>
      <c r="B20" s="867"/>
      <c r="C20" s="867"/>
      <c r="D20" s="867"/>
      <c r="E20" s="867"/>
      <c r="F20" s="867"/>
      <c r="G20" s="867"/>
      <c r="H20" s="867"/>
      <c r="I20" s="867"/>
    </row>
    <row r="21" spans="1:12" x14ac:dyDescent="0.3">
      <c r="A21" s="867"/>
      <c r="B21" s="867"/>
      <c r="C21" s="867"/>
      <c r="D21" s="867"/>
      <c r="E21" s="1482" t="str">
        <f>MASTER!C42</f>
        <v>iz/kkukpk;Z</v>
      </c>
      <c r="F21" s="1482"/>
      <c r="G21" s="1482"/>
      <c r="H21" s="1482"/>
      <c r="I21" s="867"/>
    </row>
    <row r="22" spans="1:12" x14ac:dyDescent="0.3">
      <c r="A22" s="867"/>
      <c r="B22" s="867"/>
      <c r="C22" s="867"/>
      <c r="D22" s="867"/>
      <c r="E22" s="1482" t="str">
        <f>MASTER!C43</f>
        <v xml:space="preserve">jktdh; mPp ek/;fed fo|ky; </v>
      </c>
      <c r="F22" s="1482"/>
      <c r="G22" s="1482"/>
      <c r="H22" s="1482"/>
      <c r="I22" s="867"/>
    </row>
    <row r="23" spans="1:12" x14ac:dyDescent="0.3">
      <c r="A23" s="867"/>
      <c r="B23" s="867"/>
      <c r="C23" s="867"/>
      <c r="D23" s="867"/>
      <c r="E23" s="1482" t="str">
        <f>MASTER!C44</f>
        <v xml:space="preserve"> ftyk &amp; jktleUn</v>
      </c>
      <c r="F23" s="1482"/>
      <c r="G23" s="1482"/>
      <c r="H23" s="1482"/>
      <c r="I23" s="867"/>
    </row>
    <row r="24" spans="1:12" ht="23.25" customHeight="1" x14ac:dyDescent="0.3">
      <c r="A24" s="867"/>
      <c r="B24" s="867"/>
      <c r="C24" s="867"/>
      <c r="D24" s="867"/>
      <c r="E24" s="1888" t="s">
        <v>943</v>
      </c>
      <c r="F24" s="1888"/>
      <c r="G24" s="1887">
        <f>MASTER!C45</f>
        <v>1</v>
      </c>
      <c r="H24" s="1887"/>
      <c r="I24" s="867"/>
    </row>
    <row r="25" spans="1:12" x14ac:dyDescent="0.3">
      <c r="A25" s="837" t="s">
        <v>937</v>
      </c>
      <c r="B25" s="1886" t="s">
        <v>2592</v>
      </c>
      <c r="C25" s="1886"/>
      <c r="D25" s="1886"/>
      <c r="E25" s="1886"/>
      <c r="F25" s="838" t="s">
        <v>371</v>
      </c>
      <c r="G25" s="1458" t="s">
        <v>2586</v>
      </c>
      <c r="H25" s="873"/>
      <c r="I25" s="873"/>
    </row>
    <row r="26" spans="1:12" x14ac:dyDescent="0.3">
      <c r="A26" s="858"/>
      <c r="B26" s="874" t="s">
        <v>491</v>
      </c>
      <c r="C26" s="840"/>
      <c r="D26" s="840"/>
      <c r="E26" s="840"/>
      <c r="F26" s="840"/>
      <c r="G26" s="873"/>
      <c r="H26" s="873"/>
      <c r="I26" s="873"/>
    </row>
    <row r="27" spans="1:12" x14ac:dyDescent="0.3">
      <c r="A27" s="858">
        <v>1</v>
      </c>
      <c r="B27" s="875" t="str">
        <f>MASTER!C55</f>
        <v>Jheku vfrfjDr funs'kd egksn;</v>
      </c>
      <c r="C27" s="840"/>
      <c r="D27" s="875" t="str">
        <f>MASTER!C56</f>
        <v xml:space="preserve">isa'ku ,oa isa'kulZ dY;k.k foHkkx ] {kS=h; dk;kZy; ] </v>
      </c>
      <c r="E27" s="873"/>
      <c r="F27" s="840"/>
      <c r="G27" s="876" t="str">
        <f>MASTER!C57</f>
        <v>mn;iqj ftyk &amp; mn;iqj  ¼ jktLFkku ½</v>
      </c>
      <c r="H27" s="873"/>
      <c r="I27" s="873"/>
    </row>
    <row r="28" spans="1:12" x14ac:dyDescent="0.3">
      <c r="A28" s="858">
        <v>2</v>
      </c>
      <c r="B28" s="841" t="s">
        <v>492</v>
      </c>
      <c r="C28" s="1484" t="str">
        <f>MASTER!C2</f>
        <v xml:space="preserve">Jh </v>
      </c>
      <c r="D28" s="1484"/>
      <c r="E28" s="859" t="str">
        <f>MASTER!C7</f>
        <v xml:space="preserve">ofj"B </v>
      </c>
      <c r="F28" s="840"/>
      <c r="G28" s="873"/>
      <c r="H28" s="873"/>
      <c r="I28" s="873"/>
    </row>
    <row r="29" spans="1:12" x14ac:dyDescent="0.3">
      <c r="A29" s="858">
        <v>3</v>
      </c>
      <c r="B29" s="841" t="s">
        <v>912</v>
      </c>
      <c r="C29" s="840"/>
      <c r="D29" s="840"/>
      <c r="E29" s="836"/>
      <c r="F29" s="836"/>
      <c r="G29" s="873"/>
      <c r="H29" s="873"/>
      <c r="I29" s="873"/>
    </row>
    <row r="30" spans="1:12" x14ac:dyDescent="0.3">
      <c r="A30" s="873"/>
      <c r="B30" s="873"/>
      <c r="C30" s="873"/>
      <c r="D30" s="873"/>
      <c r="E30" s="873"/>
      <c r="F30" s="873"/>
      <c r="G30" s="873"/>
      <c r="H30" s="873"/>
      <c r="I30" s="873"/>
    </row>
    <row r="31" spans="1:12" x14ac:dyDescent="0.3">
      <c r="A31" s="873"/>
      <c r="B31" s="873"/>
      <c r="C31" s="873"/>
      <c r="D31" s="873"/>
      <c r="E31" s="1884" t="str">
        <f>E21</f>
        <v>iz/kkukpk;Z</v>
      </c>
      <c r="F31" s="1884"/>
      <c r="G31" s="1884"/>
      <c r="H31" s="1884"/>
      <c r="I31" s="873"/>
    </row>
    <row r="32" spans="1:12" x14ac:dyDescent="0.3">
      <c r="A32" s="873"/>
      <c r="B32" s="873"/>
      <c r="C32" s="873"/>
      <c r="D32" s="873"/>
      <c r="E32" s="1884" t="str">
        <f t="shared" ref="E32:E33" si="0">E22</f>
        <v xml:space="preserve">jktdh; mPp ek/;fed fo|ky; </v>
      </c>
      <c r="F32" s="1884"/>
      <c r="G32" s="1884"/>
      <c r="H32" s="1884"/>
      <c r="I32" s="873"/>
    </row>
    <row r="33" spans="1:9" x14ac:dyDescent="0.3">
      <c r="A33" s="873"/>
      <c r="B33" s="873"/>
      <c r="C33" s="873"/>
      <c r="D33" s="873"/>
      <c r="E33" s="1884" t="str">
        <f t="shared" si="0"/>
        <v xml:space="preserve"> ftyk &amp; jktleUn</v>
      </c>
      <c r="F33" s="1884"/>
      <c r="G33" s="1884"/>
      <c r="H33" s="1884"/>
      <c r="I33" s="873"/>
    </row>
    <row r="34" spans="1:9" x14ac:dyDescent="0.3">
      <c r="A34" s="873"/>
      <c r="B34" s="873"/>
      <c r="C34" s="873"/>
      <c r="D34" s="873"/>
      <c r="E34" s="873"/>
      <c r="F34" s="873"/>
      <c r="G34" s="873"/>
      <c r="H34" s="873"/>
      <c r="I34" s="873"/>
    </row>
    <row r="35" spans="1:9" x14ac:dyDescent="0.3">
      <c r="A35" s="873"/>
      <c r="B35" s="873"/>
      <c r="C35" s="873"/>
      <c r="D35" s="873"/>
      <c r="E35" s="873"/>
      <c r="F35" s="873"/>
      <c r="G35" s="873"/>
      <c r="H35" s="873"/>
      <c r="I35" s="873"/>
    </row>
    <row r="41" spans="1:9" x14ac:dyDescent="0.3">
      <c r="C41" s="172"/>
    </row>
    <row r="56" spans="6:6" x14ac:dyDescent="0.3">
      <c r="F56" s="169"/>
    </row>
    <row r="57" spans="6:6" x14ac:dyDescent="0.3">
      <c r="F57" s="169"/>
    </row>
  </sheetData>
  <sheetProtection password="CFA1" sheet="1" objects="1" scenarios="1" selectLockedCells="1"/>
  <mergeCells count="32">
    <mergeCell ref="F14:F15"/>
    <mergeCell ref="E32:H32"/>
    <mergeCell ref="E33:H33"/>
    <mergeCell ref="K18:L18"/>
    <mergeCell ref="B25:E25"/>
    <mergeCell ref="C28:D28"/>
    <mergeCell ref="E31:H31"/>
    <mergeCell ref="E23:H23"/>
    <mergeCell ref="G24:H24"/>
    <mergeCell ref="E24:F24"/>
    <mergeCell ref="C19:D19"/>
    <mergeCell ref="A14:A15"/>
    <mergeCell ref="B14:B15"/>
    <mergeCell ref="C14:C15"/>
    <mergeCell ref="D14:D15"/>
    <mergeCell ref="E14:E15"/>
    <mergeCell ref="A13:I13"/>
    <mergeCell ref="A1:I1"/>
    <mergeCell ref="E22:H22"/>
    <mergeCell ref="G16:G17"/>
    <mergeCell ref="H16:H17"/>
    <mergeCell ref="I16:I17"/>
    <mergeCell ref="A19:B19"/>
    <mergeCell ref="E21:H21"/>
    <mergeCell ref="A16:A17"/>
    <mergeCell ref="B16:B17"/>
    <mergeCell ref="C16:C17"/>
    <mergeCell ref="E16:E17"/>
    <mergeCell ref="F16:F17"/>
    <mergeCell ref="A18:G18"/>
    <mergeCell ref="H18:I18"/>
    <mergeCell ref="G14:I14"/>
  </mergeCells>
  <pageMargins left="3.937007874015748E-2" right="3.937007874015748E-2" top="0.15748031496062992" bottom="0.15748031496062992" header="0.11811023622047245" footer="0.11811023622047245"/>
  <pageSetup paperSize="9" orientation="portrait" r:id="rId1"/>
  <headerFooter>
    <oddFooter>&amp;C&amp;A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94"/>
  <sheetViews>
    <sheetView workbookViewId="0"/>
  </sheetViews>
  <sheetFormatPr defaultRowHeight="12.75" x14ac:dyDescent="0.2"/>
  <cols>
    <col min="1" max="1" width="3.7109375" style="197" customWidth="1"/>
    <col min="2" max="2" width="11.7109375" style="197" customWidth="1"/>
    <col min="3" max="6" width="9.140625" style="197"/>
    <col min="7" max="7" width="12.7109375" style="197" customWidth="1"/>
    <col min="8" max="9" width="9.140625" style="197"/>
    <col min="10" max="10" width="16.140625" style="197" customWidth="1"/>
    <col min="11" max="16384" width="9.140625" style="197"/>
  </cols>
  <sheetData>
    <row r="1" spans="2:10" ht="20.25" x14ac:dyDescent="0.3">
      <c r="B1" s="1901" t="str">
        <f>MASTER!C41</f>
        <v>iz/kkukpk;Z jktdh; mPp ek/;fed fo|ky;  ftyk &amp; jktleUn</v>
      </c>
      <c r="C1" s="1901"/>
      <c r="D1" s="1901"/>
      <c r="E1" s="1901"/>
      <c r="F1" s="1901"/>
      <c r="G1" s="1901"/>
      <c r="H1" s="1901"/>
      <c r="I1" s="1901"/>
      <c r="J1" s="1901"/>
    </row>
    <row r="2" spans="2:10" ht="64.5" customHeight="1" x14ac:dyDescent="0.45">
      <c r="B2" s="1902" t="s">
        <v>2285</v>
      </c>
      <c r="C2" s="1902"/>
      <c r="D2" s="1902"/>
      <c r="E2" s="1902"/>
      <c r="F2" s="1902"/>
      <c r="G2" s="1902"/>
      <c r="H2" s="1902"/>
      <c r="I2" s="1902"/>
      <c r="J2" s="1902"/>
    </row>
    <row r="3" spans="2:10" ht="38.25" customHeight="1" x14ac:dyDescent="0.2">
      <c r="B3" s="790" t="s">
        <v>494</v>
      </c>
      <c r="C3" s="1903" t="str">
        <f>MASTER!C2</f>
        <v xml:space="preserve">Jh </v>
      </c>
      <c r="D3" s="1903"/>
      <c r="E3" s="1903"/>
      <c r="F3" s="791" t="s">
        <v>464</v>
      </c>
      <c r="G3" s="792" t="str">
        <f>MASTER!C7</f>
        <v xml:space="preserve">ofj"B </v>
      </c>
      <c r="H3" s="791" t="s">
        <v>941</v>
      </c>
      <c r="I3" s="793"/>
      <c r="J3" s="794">
        <f>MASTER!C25</f>
        <v>45961</v>
      </c>
    </row>
    <row r="4" spans="2:10" ht="128.25" customHeight="1" x14ac:dyDescent="0.2">
      <c r="B4" s="1907" t="s">
        <v>2302</v>
      </c>
      <c r="C4" s="1907"/>
      <c r="D4" s="1907"/>
      <c r="E4" s="1907"/>
      <c r="F4" s="1907"/>
      <c r="G4" s="1907"/>
      <c r="H4" s="1907"/>
      <c r="I4" s="1907"/>
      <c r="J4" s="1907"/>
    </row>
    <row r="5" spans="2:10" ht="38.25" customHeight="1" x14ac:dyDescent="0.2">
      <c r="B5" s="795" t="s">
        <v>1547</v>
      </c>
      <c r="C5" s="1904" t="s">
        <v>2283</v>
      </c>
      <c r="D5" s="1905"/>
      <c r="E5" s="1905"/>
      <c r="F5" s="1905"/>
      <c r="G5" s="1906"/>
      <c r="H5" s="1904" t="s">
        <v>2284</v>
      </c>
      <c r="I5" s="1905"/>
      <c r="J5" s="1906"/>
    </row>
    <row r="6" spans="2:10" ht="36.950000000000003" customHeight="1" x14ac:dyDescent="0.2">
      <c r="B6" s="796">
        <v>1</v>
      </c>
      <c r="C6" s="1890" t="s">
        <v>2286</v>
      </c>
      <c r="D6" s="1890"/>
      <c r="E6" s="1890"/>
      <c r="F6" s="1890"/>
      <c r="G6" s="1890"/>
      <c r="H6" s="1894">
        <f>MASTER!F28</f>
        <v>9</v>
      </c>
      <c r="I6" s="1894"/>
      <c r="J6" s="1894"/>
    </row>
    <row r="7" spans="2:10" ht="36.950000000000003" customHeight="1" x14ac:dyDescent="0.2">
      <c r="B7" s="796">
        <v>2</v>
      </c>
      <c r="C7" s="1890" t="s">
        <v>2287</v>
      </c>
      <c r="D7" s="1890"/>
      <c r="E7" s="1890"/>
      <c r="F7" s="1890"/>
      <c r="G7" s="1890"/>
      <c r="H7" s="1891" t="str">
        <f>MASTER!D96</f>
        <v>AINP</v>
      </c>
      <c r="I7" s="1892"/>
      <c r="J7" s="1893"/>
    </row>
    <row r="8" spans="2:10" ht="36.950000000000003" customHeight="1" x14ac:dyDescent="0.2">
      <c r="B8" s="796">
        <v>3</v>
      </c>
      <c r="C8" s="1890" t="s">
        <v>2293</v>
      </c>
      <c r="D8" s="1890"/>
      <c r="E8" s="1890"/>
      <c r="F8" s="1890"/>
      <c r="G8" s="1890"/>
      <c r="H8" s="1900">
        <f>MASTER!E59</f>
        <v>888</v>
      </c>
      <c r="I8" s="1892"/>
      <c r="J8" s="1893"/>
    </row>
    <row r="9" spans="2:10" ht="36.950000000000003" customHeight="1" x14ac:dyDescent="0.2">
      <c r="B9" s="796">
        <v>4</v>
      </c>
      <c r="C9" s="1890" t="s">
        <v>2288</v>
      </c>
      <c r="D9" s="1890"/>
      <c r="E9" s="1890"/>
      <c r="F9" s="1890"/>
      <c r="G9" s="1890"/>
      <c r="H9" s="1897" t="str">
        <f>MASTER!F15</f>
        <v xml:space="preserve"> @GMAIL.COM</v>
      </c>
      <c r="I9" s="1898"/>
      <c r="J9" s="1899"/>
    </row>
    <row r="10" spans="2:10" ht="36.950000000000003" customHeight="1" x14ac:dyDescent="0.2">
      <c r="B10" s="796">
        <v>5</v>
      </c>
      <c r="C10" s="1890" t="s">
        <v>2289</v>
      </c>
      <c r="D10" s="1890"/>
      <c r="E10" s="1890"/>
      <c r="F10" s="1890"/>
      <c r="G10" s="1890"/>
      <c r="H10" s="1891" t="str">
        <f>MASTER!D92</f>
        <v>STATE BANK OF INDIA</v>
      </c>
      <c r="I10" s="1892"/>
      <c r="J10" s="1893"/>
    </row>
    <row r="11" spans="2:10" ht="60" customHeight="1" x14ac:dyDescent="0.2">
      <c r="B11" s="796">
        <v>6</v>
      </c>
      <c r="C11" s="1890" t="s">
        <v>2290</v>
      </c>
      <c r="D11" s="1890"/>
      <c r="E11" s="1890"/>
      <c r="F11" s="1890"/>
      <c r="G11" s="1890"/>
      <c r="H11" s="1891" t="str">
        <f>MASTER!D93</f>
        <v>ADB,  DISTRICT -  RAJSAMAND</v>
      </c>
      <c r="I11" s="1892"/>
      <c r="J11" s="1893"/>
    </row>
    <row r="12" spans="2:10" ht="36.950000000000003" customHeight="1" x14ac:dyDescent="0.2">
      <c r="B12" s="796">
        <v>7</v>
      </c>
      <c r="C12" s="1890" t="s">
        <v>2291</v>
      </c>
      <c r="D12" s="1890"/>
      <c r="E12" s="1890"/>
      <c r="F12" s="1890"/>
      <c r="G12" s="1890"/>
      <c r="H12" s="1894" t="str">
        <f>MASTER!D95</f>
        <v>SBIN0031</v>
      </c>
      <c r="I12" s="1894"/>
      <c r="J12" s="1894"/>
    </row>
    <row r="13" spans="2:10" ht="36.950000000000003" customHeight="1" x14ac:dyDescent="0.2">
      <c r="B13" s="796">
        <v>8</v>
      </c>
      <c r="C13" s="1890" t="s">
        <v>936</v>
      </c>
      <c r="D13" s="1890"/>
      <c r="E13" s="1890"/>
      <c r="F13" s="1890"/>
      <c r="G13" s="1890"/>
      <c r="H13" s="1896">
        <f>MASTER!C49</f>
        <v>51</v>
      </c>
      <c r="I13" s="1894"/>
      <c r="J13" s="1894"/>
    </row>
    <row r="14" spans="2:10" ht="36.950000000000003" customHeight="1" x14ac:dyDescent="0.2">
      <c r="B14" s="796">
        <v>9</v>
      </c>
      <c r="C14" s="1890" t="s">
        <v>2292</v>
      </c>
      <c r="D14" s="1890"/>
      <c r="E14" s="1890"/>
      <c r="F14" s="1890"/>
      <c r="G14" s="1890"/>
      <c r="H14" s="1895" t="s">
        <v>503</v>
      </c>
      <c r="I14" s="1895"/>
      <c r="J14" s="1895"/>
    </row>
    <row r="15" spans="2:10" ht="36.950000000000003" customHeight="1" x14ac:dyDescent="0.2">
      <c r="B15" s="796">
        <v>10</v>
      </c>
      <c r="C15" s="1890" t="s">
        <v>2301</v>
      </c>
      <c r="D15" s="1890"/>
      <c r="E15" s="1890"/>
      <c r="F15" s="1890"/>
      <c r="G15" s="1890"/>
      <c r="H15" s="1891" t="str">
        <f>MASTER!C3</f>
        <v>RJRA1</v>
      </c>
      <c r="I15" s="1892"/>
      <c r="J15" s="1893"/>
    </row>
    <row r="16" spans="2:10" ht="15.75" x14ac:dyDescent="0.25">
      <c r="B16" s="553"/>
      <c r="C16" s="553"/>
      <c r="D16" s="553"/>
      <c r="E16" s="553"/>
      <c r="F16" s="553"/>
      <c r="G16" s="553"/>
      <c r="H16" s="553"/>
      <c r="I16" s="797"/>
      <c r="J16" s="553"/>
    </row>
    <row r="17" spans="2:10" ht="15.75" x14ac:dyDescent="0.25">
      <c r="B17" s="553"/>
      <c r="C17" s="553"/>
      <c r="D17" s="553"/>
      <c r="E17" s="553"/>
      <c r="F17" s="553"/>
      <c r="G17" s="553"/>
      <c r="H17" s="553"/>
      <c r="I17" s="797"/>
      <c r="J17" s="553"/>
    </row>
    <row r="18" spans="2:10" ht="30.75" customHeight="1" x14ac:dyDescent="0.25">
      <c r="B18" s="553"/>
      <c r="C18" s="553"/>
      <c r="D18" s="553"/>
      <c r="E18" s="553"/>
      <c r="F18" s="553"/>
      <c r="G18" s="553"/>
      <c r="H18" s="553"/>
      <c r="I18" s="798" t="s">
        <v>20</v>
      </c>
      <c r="J18" s="553"/>
    </row>
    <row r="19" spans="2:10" ht="21.75" customHeight="1" x14ac:dyDescent="0.25">
      <c r="B19" s="553"/>
      <c r="C19" s="553"/>
      <c r="D19" s="553"/>
      <c r="E19" s="553"/>
      <c r="F19" s="553"/>
      <c r="G19" s="553"/>
      <c r="H19" s="553"/>
      <c r="I19" s="798" t="s">
        <v>434</v>
      </c>
      <c r="J19" s="553"/>
    </row>
    <row r="20" spans="2:10" ht="15" x14ac:dyDescent="0.2">
      <c r="B20" s="799"/>
      <c r="C20" s="799"/>
      <c r="D20" s="799"/>
      <c r="E20" s="799"/>
      <c r="F20" s="799"/>
      <c r="G20" s="799"/>
      <c r="H20" s="799"/>
      <c r="I20" s="799"/>
      <c r="J20" s="799"/>
    </row>
    <row r="21" spans="2:10" ht="15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2:10" ht="15" x14ac:dyDescent="0.2">
      <c r="B22" s="1"/>
      <c r="C22" s="1"/>
      <c r="D22" s="1"/>
      <c r="E22" s="1"/>
      <c r="F22" s="1"/>
      <c r="G22" s="1"/>
      <c r="H22" s="1"/>
      <c r="I22" s="1"/>
      <c r="J22" s="1"/>
    </row>
    <row r="23" spans="2:10" ht="15" x14ac:dyDescent="0.2">
      <c r="B23" s="1"/>
      <c r="C23" s="1"/>
      <c r="D23" s="1"/>
      <c r="E23" s="1"/>
      <c r="F23" s="1"/>
      <c r="G23" s="1"/>
      <c r="H23" s="1"/>
      <c r="I23" s="1"/>
      <c r="J23" s="1"/>
    </row>
    <row r="24" spans="2:10" ht="15" x14ac:dyDescent="0.2">
      <c r="B24" s="1"/>
      <c r="C24" s="1"/>
      <c r="D24" s="1"/>
      <c r="E24" s="1"/>
      <c r="F24" s="1"/>
      <c r="G24" s="1"/>
      <c r="H24" s="1"/>
      <c r="I24" s="1"/>
      <c r="J24" s="1"/>
    </row>
    <row r="25" spans="2:10" ht="15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2:10" ht="15" x14ac:dyDescent="0.2">
      <c r="B26" s="1"/>
      <c r="C26" s="1"/>
      <c r="D26" s="1"/>
      <c r="E26" s="1"/>
      <c r="F26" s="1"/>
      <c r="G26" s="1"/>
      <c r="H26" s="1"/>
      <c r="I26" s="1"/>
      <c r="J26" s="1"/>
    </row>
    <row r="27" spans="2:10" ht="15" x14ac:dyDescent="0.2">
      <c r="B27" s="1"/>
      <c r="C27" s="1"/>
      <c r="D27" s="1"/>
      <c r="E27" s="1"/>
      <c r="F27" s="1"/>
      <c r="G27" s="1"/>
      <c r="H27" s="1"/>
      <c r="I27" s="1"/>
      <c r="J27" s="1"/>
    </row>
    <row r="28" spans="2:10" ht="15" x14ac:dyDescent="0.2">
      <c r="B28" s="1"/>
      <c r="C28" s="1"/>
      <c r="D28" s="1"/>
      <c r="E28" s="1"/>
      <c r="F28" s="1"/>
      <c r="G28" s="1"/>
      <c r="H28" s="1"/>
      <c r="I28" s="1"/>
      <c r="J28" s="1"/>
    </row>
    <row r="29" spans="2:10" ht="15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2:10" ht="15" x14ac:dyDescent="0.2">
      <c r="B30" s="1"/>
      <c r="C30" s="1"/>
      <c r="D30" s="1"/>
      <c r="E30" s="1"/>
      <c r="F30" s="1"/>
      <c r="G30" s="1"/>
      <c r="H30" s="1"/>
      <c r="I30" s="1"/>
      <c r="J30" s="1"/>
    </row>
    <row r="31" spans="2:10" ht="15" x14ac:dyDescent="0.2">
      <c r="B31" s="1"/>
      <c r="C31" s="1"/>
      <c r="D31" s="1"/>
      <c r="E31" s="1"/>
      <c r="F31" s="1"/>
      <c r="G31" s="1"/>
      <c r="H31" s="1"/>
      <c r="I31" s="1"/>
      <c r="J31" s="1"/>
    </row>
    <row r="32" spans="2:10" ht="15" x14ac:dyDescent="0.2">
      <c r="B32" s="1"/>
      <c r="C32" s="1"/>
      <c r="D32" s="1"/>
      <c r="E32" s="1"/>
      <c r="F32" s="1"/>
      <c r="G32" s="1"/>
      <c r="H32" s="1"/>
      <c r="I32" s="1"/>
      <c r="J32" s="1"/>
    </row>
    <row r="33" spans="2:10" ht="15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ht="15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ht="15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ht="15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ht="15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ht="15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0" ht="15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2:10" ht="15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2:10" ht="15" x14ac:dyDescent="0.2">
      <c r="B41" s="1"/>
      <c r="C41" s="1"/>
      <c r="D41" s="1"/>
      <c r="E41" s="1"/>
      <c r="F41" s="1"/>
      <c r="G41" s="1"/>
      <c r="H41" s="1"/>
      <c r="I41" s="1"/>
      <c r="J41" s="1"/>
    </row>
    <row r="42" spans="2:10" ht="15" x14ac:dyDescent="0.2">
      <c r="B42" s="1"/>
      <c r="C42" s="1"/>
      <c r="D42" s="1"/>
      <c r="E42" s="1"/>
      <c r="F42" s="1"/>
      <c r="G42" s="1"/>
      <c r="H42" s="1"/>
      <c r="I42" s="1"/>
      <c r="J42" s="1"/>
    </row>
    <row r="43" spans="2:10" ht="15" x14ac:dyDescent="0.2">
      <c r="B43" s="1"/>
      <c r="C43" s="1"/>
      <c r="D43" s="1"/>
      <c r="E43" s="1"/>
      <c r="F43" s="1"/>
      <c r="G43" s="1"/>
      <c r="H43" s="1"/>
      <c r="I43" s="1"/>
      <c r="J43" s="1"/>
    </row>
    <row r="44" spans="2:10" ht="15" x14ac:dyDescent="0.2">
      <c r="B44" s="1"/>
      <c r="C44" s="1"/>
      <c r="D44" s="1"/>
      <c r="E44" s="1"/>
      <c r="F44" s="1"/>
      <c r="G44" s="1"/>
      <c r="H44" s="1"/>
      <c r="I44" s="1"/>
      <c r="J44" s="1"/>
    </row>
    <row r="45" spans="2:10" ht="15" x14ac:dyDescent="0.2">
      <c r="B45" s="1"/>
      <c r="C45" s="1"/>
      <c r="D45" s="1"/>
      <c r="E45" s="1"/>
      <c r="F45" s="1"/>
      <c r="G45" s="1"/>
      <c r="H45" s="1"/>
      <c r="I45" s="1"/>
      <c r="J45" s="1"/>
    </row>
    <row r="46" spans="2:10" ht="15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2:10" ht="15" x14ac:dyDescent="0.2">
      <c r="B47" s="1"/>
      <c r="C47" s="1"/>
      <c r="D47" s="1"/>
      <c r="E47" s="1"/>
      <c r="F47" s="1"/>
      <c r="G47" s="1"/>
      <c r="H47" s="1"/>
      <c r="I47" s="1"/>
      <c r="J47" s="1"/>
    </row>
    <row r="48" spans="2:10" ht="15" x14ac:dyDescent="0.2">
      <c r="B48" s="1"/>
      <c r="C48" s="1"/>
      <c r="D48" s="1"/>
      <c r="E48" s="1"/>
      <c r="F48" s="1"/>
      <c r="G48" s="1"/>
      <c r="H48" s="1"/>
      <c r="I48" s="1"/>
      <c r="J48" s="1"/>
    </row>
    <row r="49" spans="2:10" ht="15" x14ac:dyDescent="0.2">
      <c r="B49" s="1"/>
      <c r="C49" s="1"/>
      <c r="D49" s="1"/>
      <c r="E49" s="1"/>
      <c r="F49" s="1"/>
      <c r="G49" s="1"/>
      <c r="H49" s="1"/>
      <c r="I49" s="1"/>
      <c r="J49" s="1"/>
    </row>
    <row r="50" spans="2:10" ht="15" x14ac:dyDescent="0.2">
      <c r="B50" s="1"/>
      <c r="C50" s="1"/>
      <c r="D50" s="1"/>
      <c r="E50" s="1"/>
      <c r="F50" s="1"/>
      <c r="G50" s="1"/>
      <c r="H50" s="1"/>
      <c r="I50" s="1"/>
      <c r="J50" s="1"/>
    </row>
    <row r="51" spans="2:10" ht="15" x14ac:dyDescent="0.2">
      <c r="B51" s="1"/>
      <c r="C51" s="1"/>
      <c r="D51" s="1"/>
      <c r="E51" s="1"/>
      <c r="F51" s="1"/>
      <c r="G51" s="1"/>
      <c r="H51" s="1"/>
      <c r="I51" s="1"/>
      <c r="J51" s="1"/>
    </row>
    <row r="52" spans="2:10" ht="15" x14ac:dyDescent="0.2">
      <c r="B52" s="1"/>
      <c r="C52" s="1"/>
      <c r="D52" s="1"/>
      <c r="E52" s="1"/>
      <c r="F52" s="1"/>
      <c r="G52" s="1"/>
      <c r="H52" s="1"/>
      <c r="I52" s="1"/>
      <c r="J52" s="1"/>
    </row>
    <row r="53" spans="2:10" ht="15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2:10" ht="15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10" ht="15" x14ac:dyDescent="0.2">
      <c r="B55" s="1"/>
      <c r="C55" s="1"/>
      <c r="D55" s="1"/>
      <c r="E55" s="1"/>
      <c r="F55" s="1"/>
      <c r="G55" s="1"/>
      <c r="H55" s="1"/>
      <c r="I55" s="1"/>
      <c r="J55" s="1"/>
    </row>
    <row r="56" spans="2:10" ht="15" x14ac:dyDescent="0.2">
      <c r="B56" s="1"/>
      <c r="C56" s="1"/>
      <c r="D56" s="1"/>
      <c r="E56" s="1"/>
      <c r="F56" s="1"/>
      <c r="G56" s="1"/>
      <c r="H56" s="1"/>
      <c r="I56" s="1"/>
      <c r="J56" s="1"/>
    </row>
    <row r="57" spans="2:10" ht="15" x14ac:dyDescent="0.2">
      <c r="B57" s="1"/>
      <c r="C57" s="1"/>
      <c r="D57" s="1"/>
      <c r="E57" s="1"/>
      <c r="F57" s="1"/>
      <c r="G57" s="1"/>
      <c r="H57" s="1"/>
      <c r="I57" s="1"/>
      <c r="J57" s="1"/>
    </row>
    <row r="58" spans="2:10" ht="15" x14ac:dyDescent="0.2">
      <c r="B58" s="1"/>
      <c r="C58" s="1"/>
      <c r="D58" s="1"/>
      <c r="E58" s="1"/>
      <c r="F58" s="1"/>
      <c r="G58" s="1"/>
      <c r="H58" s="1"/>
      <c r="I58" s="1"/>
      <c r="J58" s="1"/>
    </row>
    <row r="59" spans="2:10" ht="15" x14ac:dyDescent="0.2">
      <c r="B59" s="1"/>
      <c r="C59" s="1"/>
      <c r="D59" s="1"/>
      <c r="E59" s="1"/>
      <c r="F59" s="1"/>
      <c r="G59" s="1"/>
      <c r="H59" s="1"/>
      <c r="I59" s="1"/>
      <c r="J59" s="1"/>
    </row>
    <row r="60" spans="2:10" ht="15" x14ac:dyDescent="0.2">
      <c r="B60" s="1"/>
      <c r="C60" s="1"/>
      <c r="D60" s="1"/>
      <c r="E60" s="1"/>
      <c r="F60" s="1"/>
      <c r="G60" s="1"/>
      <c r="H60" s="1"/>
      <c r="I60" s="1"/>
      <c r="J60" s="1"/>
    </row>
    <row r="61" spans="2:10" ht="15" x14ac:dyDescent="0.2">
      <c r="B61" s="1"/>
      <c r="C61" s="1"/>
      <c r="D61" s="1"/>
      <c r="E61" s="1"/>
      <c r="F61" s="1"/>
      <c r="G61" s="1"/>
      <c r="H61" s="1"/>
      <c r="I61" s="1"/>
      <c r="J61" s="1"/>
    </row>
    <row r="62" spans="2:10" ht="15" x14ac:dyDescent="0.2">
      <c r="B62" s="1"/>
      <c r="C62" s="1"/>
      <c r="D62" s="1"/>
      <c r="E62" s="1"/>
      <c r="F62" s="1"/>
      <c r="G62" s="1"/>
      <c r="H62" s="1"/>
      <c r="I62" s="1"/>
      <c r="J62" s="1"/>
    </row>
    <row r="63" spans="2:10" ht="15" x14ac:dyDescent="0.2">
      <c r="B63" s="1"/>
      <c r="C63" s="1"/>
      <c r="D63" s="1"/>
      <c r="E63" s="1"/>
      <c r="F63" s="1"/>
      <c r="G63" s="1"/>
      <c r="H63" s="1"/>
      <c r="I63" s="1"/>
      <c r="J63" s="1"/>
    </row>
    <row r="64" spans="2:10" ht="15" x14ac:dyDescent="0.2">
      <c r="B64" s="1"/>
      <c r="C64" s="1"/>
      <c r="D64" s="1"/>
      <c r="E64" s="1"/>
      <c r="F64" s="1"/>
      <c r="G64" s="1"/>
      <c r="H64" s="1"/>
      <c r="I64" s="1"/>
      <c r="J64" s="1"/>
    </row>
    <row r="65" spans="2:10" ht="15" x14ac:dyDescent="0.2">
      <c r="B65" s="1"/>
      <c r="C65" s="1"/>
      <c r="D65" s="1"/>
      <c r="E65" s="1"/>
      <c r="F65" s="1"/>
      <c r="G65" s="1"/>
      <c r="H65" s="1"/>
      <c r="I65" s="1"/>
      <c r="J65" s="1"/>
    </row>
    <row r="66" spans="2:10" ht="15" x14ac:dyDescent="0.2">
      <c r="B66" s="1"/>
      <c r="C66" s="1"/>
      <c r="D66" s="1"/>
      <c r="E66" s="1"/>
      <c r="F66" s="1"/>
      <c r="G66" s="1"/>
      <c r="H66" s="1"/>
      <c r="I66" s="1"/>
      <c r="J66" s="1"/>
    </row>
    <row r="67" spans="2:10" ht="15" x14ac:dyDescent="0.2">
      <c r="B67" s="1"/>
      <c r="C67" s="1"/>
      <c r="D67" s="1"/>
      <c r="E67" s="1"/>
      <c r="F67" s="1"/>
      <c r="G67" s="1"/>
      <c r="H67" s="1"/>
      <c r="I67" s="1"/>
      <c r="J67" s="1"/>
    </row>
    <row r="68" spans="2:10" ht="15" x14ac:dyDescent="0.2">
      <c r="B68" s="1"/>
      <c r="C68" s="1"/>
      <c r="D68" s="1"/>
      <c r="E68" s="1"/>
      <c r="F68" s="1"/>
      <c r="G68" s="1"/>
      <c r="H68" s="1"/>
      <c r="I68" s="1"/>
      <c r="J68" s="1"/>
    </row>
    <row r="69" spans="2:10" ht="15" x14ac:dyDescent="0.2">
      <c r="B69" s="1"/>
      <c r="C69" s="1"/>
      <c r="D69" s="1"/>
      <c r="E69" s="1"/>
      <c r="F69" s="1"/>
      <c r="G69" s="1"/>
      <c r="H69" s="1"/>
      <c r="I69" s="1"/>
      <c r="J69" s="1"/>
    </row>
    <row r="70" spans="2:10" ht="15" x14ac:dyDescent="0.2">
      <c r="B70" s="1"/>
      <c r="C70" s="1"/>
      <c r="D70" s="1"/>
      <c r="E70" s="1"/>
      <c r="F70" s="1"/>
      <c r="G70" s="1"/>
      <c r="H70" s="1"/>
      <c r="I70" s="1"/>
      <c r="J70" s="1"/>
    </row>
    <row r="71" spans="2:10" ht="15" x14ac:dyDescent="0.2">
      <c r="B71" s="1"/>
      <c r="C71" s="1"/>
      <c r="D71" s="1"/>
      <c r="E71" s="1"/>
      <c r="F71" s="1"/>
      <c r="G71" s="1"/>
      <c r="H71" s="1"/>
      <c r="I71" s="1"/>
      <c r="J71" s="1"/>
    </row>
    <row r="72" spans="2:10" ht="15" x14ac:dyDescent="0.2">
      <c r="B72" s="1"/>
      <c r="C72" s="1"/>
      <c r="D72" s="1"/>
      <c r="E72" s="1"/>
      <c r="F72" s="1"/>
      <c r="G72" s="1"/>
      <c r="H72" s="1"/>
      <c r="I72" s="1"/>
      <c r="J72" s="1"/>
    </row>
    <row r="73" spans="2:10" ht="15" x14ac:dyDescent="0.2">
      <c r="B73" s="1"/>
      <c r="C73" s="1"/>
      <c r="D73" s="1"/>
      <c r="E73" s="1"/>
      <c r="F73" s="1"/>
      <c r="G73" s="1"/>
      <c r="H73" s="1"/>
      <c r="I73" s="1"/>
      <c r="J73" s="1"/>
    </row>
    <row r="74" spans="2:10" ht="15" x14ac:dyDescent="0.2">
      <c r="B74" s="1"/>
      <c r="C74" s="1"/>
      <c r="D74" s="1"/>
      <c r="E74" s="1"/>
      <c r="F74" s="1"/>
      <c r="G74" s="1"/>
      <c r="H74" s="1"/>
      <c r="I74" s="1"/>
      <c r="J74" s="1"/>
    </row>
    <row r="75" spans="2:10" ht="15" x14ac:dyDescent="0.2">
      <c r="B75" s="1"/>
      <c r="C75" s="1"/>
      <c r="D75" s="1"/>
      <c r="E75" s="1"/>
      <c r="F75" s="1"/>
      <c r="G75" s="1"/>
      <c r="H75" s="1"/>
      <c r="I75" s="1"/>
      <c r="J75" s="1"/>
    </row>
    <row r="76" spans="2:10" ht="15" x14ac:dyDescent="0.2">
      <c r="B76" s="1"/>
      <c r="C76" s="1"/>
      <c r="D76" s="1"/>
      <c r="E76" s="1"/>
      <c r="F76" s="1"/>
      <c r="G76" s="1"/>
      <c r="H76" s="1"/>
      <c r="I76" s="1"/>
      <c r="J76" s="1"/>
    </row>
    <row r="77" spans="2:10" ht="15" x14ac:dyDescent="0.2">
      <c r="B77" s="1"/>
      <c r="C77" s="1"/>
      <c r="D77" s="1"/>
      <c r="E77" s="1"/>
      <c r="F77" s="1"/>
      <c r="G77" s="1"/>
      <c r="H77" s="1"/>
      <c r="I77" s="1"/>
      <c r="J77" s="1"/>
    </row>
    <row r="78" spans="2:10" ht="15" x14ac:dyDescent="0.2">
      <c r="B78" s="1"/>
      <c r="C78" s="1"/>
      <c r="D78" s="1"/>
      <c r="E78" s="1"/>
      <c r="F78" s="1"/>
      <c r="G78" s="1"/>
      <c r="H78" s="1"/>
      <c r="I78" s="1"/>
      <c r="J78" s="1"/>
    </row>
    <row r="79" spans="2:10" ht="15" x14ac:dyDescent="0.2">
      <c r="B79" s="1"/>
      <c r="C79" s="1"/>
      <c r="D79" s="1"/>
      <c r="E79" s="1"/>
      <c r="F79" s="1"/>
      <c r="G79" s="1"/>
      <c r="H79" s="1"/>
      <c r="I79" s="1"/>
      <c r="J79" s="1"/>
    </row>
    <row r="80" spans="2:10" ht="15" x14ac:dyDescent="0.2">
      <c r="B80" s="1"/>
      <c r="C80" s="1"/>
      <c r="D80" s="1"/>
      <c r="E80" s="1"/>
      <c r="F80" s="1"/>
      <c r="G80" s="1"/>
      <c r="H80" s="1"/>
      <c r="I80" s="1"/>
      <c r="J80" s="1"/>
    </row>
    <row r="81" spans="2:10" ht="15" x14ac:dyDescent="0.2">
      <c r="B81" s="1"/>
      <c r="C81" s="1"/>
      <c r="D81" s="1"/>
      <c r="E81" s="1"/>
      <c r="F81" s="1"/>
      <c r="G81" s="1"/>
      <c r="H81" s="1"/>
      <c r="I81" s="1"/>
      <c r="J81" s="1"/>
    </row>
    <row r="82" spans="2:10" ht="15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ht="15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ht="15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ht="15" x14ac:dyDescent="0.2">
      <c r="B85" s="1"/>
      <c r="C85" s="1"/>
      <c r="D85" s="1"/>
      <c r="E85" s="1"/>
      <c r="F85" s="1"/>
      <c r="G85" s="1"/>
      <c r="H85" s="1"/>
      <c r="I85" s="1"/>
      <c r="J85" s="1"/>
    </row>
    <row r="86" spans="2:10" ht="15" x14ac:dyDescent="0.2">
      <c r="B86" s="1"/>
      <c r="C86" s="1"/>
      <c r="D86" s="1"/>
      <c r="E86" s="1"/>
      <c r="F86" s="1"/>
      <c r="G86" s="1"/>
      <c r="H86" s="1"/>
      <c r="I86" s="1"/>
      <c r="J86" s="1"/>
    </row>
    <row r="87" spans="2:10" ht="15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ht="15" x14ac:dyDescent="0.2">
      <c r="B88" s="1"/>
      <c r="C88" s="1"/>
      <c r="D88" s="1"/>
      <c r="E88" s="1"/>
      <c r="F88" s="1"/>
      <c r="G88" s="1"/>
      <c r="H88" s="1"/>
      <c r="I88" s="1"/>
      <c r="J88" s="1"/>
    </row>
    <row r="89" spans="2:10" ht="15" x14ac:dyDescent="0.2">
      <c r="B89" s="1"/>
      <c r="C89" s="1"/>
      <c r="D89" s="1"/>
      <c r="E89" s="1"/>
      <c r="F89" s="1"/>
      <c r="G89" s="1"/>
      <c r="H89" s="1"/>
      <c r="I89" s="1"/>
      <c r="J89" s="1"/>
    </row>
    <row r="90" spans="2:10" ht="15" x14ac:dyDescent="0.2">
      <c r="B90" s="1"/>
      <c r="C90" s="1"/>
      <c r="D90" s="1"/>
      <c r="E90" s="1"/>
      <c r="F90" s="1"/>
      <c r="G90" s="1"/>
      <c r="H90" s="1"/>
      <c r="I90" s="1"/>
      <c r="J90" s="1"/>
    </row>
    <row r="91" spans="2:10" ht="15" x14ac:dyDescent="0.2">
      <c r="B91" s="1"/>
      <c r="C91" s="1"/>
      <c r="D91" s="1"/>
      <c r="E91" s="1"/>
      <c r="F91" s="1"/>
      <c r="G91" s="1"/>
      <c r="H91" s="1"/>
      <c r="I91" s="1"/>
      <c r="J91" s="1"/>
    </row>
    <row r="92" spans="2:10" ht="15" x14ac:dyDescent="0.2">
      <c r="B92" s="1"/>
      <c r="C92" s="1"/>
      <c r="D92" s="1"/>
      <c r="E92" s="1"/>
      <c r="F92" s="1"/>
      <c r="G92" s="1"/>
      <c r="H92" s="1"/>
      <c r="I92" s="1"/>
      <c r="J92" s="1"/>
    </row>
    <row r="93" spans="2:10" ht="15" x14ac:dyDescent="0.2">
      <c r="B93" s="1"/>
      <c r="C93" s="1"/>
      <c r="D93" s="1"/>
      <c r="E93" s="1"/>
      <c r="F93" s="1"/>
      <c r="G93" s="1"/>
      <c r="H93" s="1"/>
      <c r="I93" s="1"/>
      <c r="J93" s="1"/>
    </row>
    <row r="94" spans="2:10" ht="15" x14ac:dyDescent="0.2">
      <c r="B94" s="1"/>
      <c r="C94" s="1"/>
      <c r="D94" s="1"/>
      <c r="E94" s="1"/>
      <c r="F94" s="1"/>
      <c r="G94" s="1"/>
      <c r="H94" s="1"/>
      <c r="I94" s="1"/>
      <c r="J94" s="1"/>
    </row>
  </sheetData>
  <sheetProtection sheet="1" objects="1" scenarios="1" selectLockedCells="1" selectUnlockedCells="1"/>
  <mergeCells count="26">
    <mergeCell ref="B1:J1"/>
    <mergeCell ref="B2:J2"/>
    <mergeCell ref="C3:E3"/>
    <mergeCell ref="C5:G5"/>
    <mergeCell ref="H5:J5"/>
    <mergeCell ref="B4:J4"/>
    <mergeCell ref="C6:G6"/>
    <mergeCell ref="H6:J6"/>
    <mergeCell ref="C7:G7"/>
    <mergeCell ref="H7:J7"/>
    <mergeCell ref="C8:G8"/>
    <mergeCell ref="H8:J8"/>
    <mergeCell ref="C9:G9"/>
    <mergeCell ref="H9:J9"/>
    <mergeCell ref="C10:G10"/>
    <mergeCell ref="H10:J10"/>
    <mergeCell ref="C11:G11"/>
    <mergeCell ref="H11:J11"/>
    <mergeCell ref="C15:G15"/>
    <mergeCell ref="H15:J15"/>
    <mergeCell ref="C12:G12"/>
    <mergeCell ref="H12:J12"/>
    <mergeCell ref="C14:G14"/>
    <mergeCell ref="H14:J14"/>
    <mergeCell ref="C13:G13"/>
    <mergeCell ref="H13:J13"/>
  </mergeCells>
  <pageMargins left="0.25" right="0.25" top="0.4" bottom="0.41" header="0.3" footer="0.3"/>
  <pageSetup paperSize="9" orientation="portrait" r:id="rId1"/>
  <headerFooter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workbookViewId="0">
      <selection activeCell="A3" sqref="A3:XFD76"/>
    </sheetView>
  </sheetViews>
  <sheetFormatPr defaultRowHeight="12.75" x14ac:dyDescent="0.2"/>
  <cols>
    <col min="1" max="1" width="11.85546875" customWidth="1"/>
    <col min="2" max="2" width="13" customWidth="1"/>
    <col min="3" max="3" width="8.140625" customWidth="1"/>
    <col min="4" max="4" width="0.7109375" customWidth="1"/>
    <col min="5" max="5" width="13.85546875" customWidth="1"/>
    <col min="6" max="6" width="12.5703125" style="197" customWidth="1"/>
    <col min="7" max="7" width="15" style="197" customWidth="1"/>
    <col min="8" max="8" width="13.85546875" style="197" customWidth="1"/>
    <col min="9" max="9" width="10.5703125" style="197" customWidth="1"/>
    <col min="10" max="10" width="4.85546875" customWidth="1"/>
    <col min="11" max="11" width="4.140625" customWidth="1"/>
  </cols>
  <sheetData>
    <row r="1" spans="1:9" ht="17.25" customHeight="1" x14ac:dyDescent="0.2">
      <c r="A1" s="1476" t="s">
        <v>570</v>
      </c>
      <c r="B1" s="1476"/>
      <c r="C1" s="1476"/>
      <c r="D1" s="1476"/>
    </row>
    <row r="2" spans="1:9" ht="23.25" x14ac:dyDescent="0.25">
      <c r="A2" s="1477" t="s">
        <v>735</v>
      </c>
      <c r="B2" s="1477"/>
      <c r="C2" s="456" t="s">
        <v>734</v>
      </c>
      <c r="E2" s="1478" t="s">
        <v>2001</v>
      </c>
      <c r="F2" s="1478"/>
      <c r="G2" s="1478"/>
      <c r="H2" s="1478"/>
    </row>
    <row r="3" spans="1:9" ht="15.75" hidden="1" x14ac:dyDescent="0.25">
      <c r="A3" s="457">
        <v>39083</v>
      </c>
      <c r="B3" s="457" t="s">
        <v>2318</v>
      </c>
      <c r="C3" s="458">
        <v>6</v>
      </c>
      <c r="D3" s="51"/>
    </row>
    <row r="4" spans="1:9" ht="15.75" hidden="1" x14ac:dyDescent="0.25">
      <c r="A4" s="457">
        <v>39264</v>
      </c>
      <c r="B4" s="457" t="s">
        <v>2319</v>
      </c>
      <c r="C4" s="458">
        <v>9</v>
      </c>
      <c r="D4" s="51"/>
      <c r="E4" s="421" t="s">
        <v>1735</v>
      </c>
      <c r="F4" s="422">
        <f>MASTER!C25</f>
        <v>45961</v>
      </c>
      <c r="G4" s="423"/>
      <c r="H4" s="424"/>
      <c r="I4" s="424"/>
    </row>
    <row r="5" spans="1:9" ht="31.5" hidden="1" x14ac:dyDescent="0.2">
      <c r="A5" s="462">
        <v>39448</v>
      </c>
      <c r="B5" s="462" t="s">
        <v>2343</v>
      </c>
      <c r="C5" s="463">
        <v>12</v>
      </c>
      <c r="D5" s="51"/>
      <c r="E5" s="450">
        <f>YEAR(F4)</f>
        <v>2025</v>
      </c>
      <c r="F5" s="451" t="str">
        <f>IF(OR(MOD(E5,400)=0,AND(MOD(E5,4)=0,MOD(E5,100)&lt;&gt;0)),"Leap Year", "NOT a Leap Year")</f>
        <v>NOT a Leap Year</v>
      </c>
      <c r="G5" s="452">
        <f>E5/4</f>
        <v>506.25</v>
      </c>
      <c r="H5" s="424"/>
      <c r="I5" s="424"/>
    </row>
    <row r="6" spans="1:9" ht="15.75" hidden="1" x14ac:dyDescent="0.25">
      <c r="A6" s="457">
        <v>68850</v>
      </c>
      <c r="B6" s="457" t="s">
        <v>2344</v>
      </c>
      <c r="C6" s="458">
        <v>16</v>
      </c>
      <c r="D6" s="420"/>
      <c r="E6" s="421" t="s">
        <v>1736</v>
      </c>
      <c r="F6" s="425">
        <f>IF(F5="Leap Year",1,0)</f>
        <v>0</v>
      </c>
      <c r="G6" s="426" t="str">
        <f>IF(F6&gt;0,"NO","YES")</f>
        <v>YES</v>
      </c>
      <c r="H6" s="424"/>
      <c r="I6" s="424"/>
    </row>
    <row r="7" spans="1:9" ht="15.75" hidden="1" x14ac:dyDescent="0.25">
      <c r="A7" s="457">
        <v>39814</v>
      </c>
      <c r="B7" s="457" t="s">
        <v>2345</v>
      </c>
      <c r="C7" s="458">
        <v>22</v>
      </c>
      <c r="D7" s="286"/>
      <c r="E7" s="427"/>
      <c r="F7" s="424"/>
      <c r="G7" s="424"/>
      <c r="H7" s="424"/>
      <c r="I7" s="424"/>
    </row>
    <row r="8" spans="1:9" ht="37.5" hidden="1" x14ac:dyDescent="0.25">
      <c r="A8" s="457">
        <v>39995</v>
      </c>
      <c r="B8" s="457" t="s">
        <v>2346</v>
      </c>
      <c r="C8" s="458">
        <v>27</v>
      </c>
      <c r="D8" s="197"/>
      <c r="E8" s="428" t="s">
        <v>1737</v>
      </c>
      <c r="F8" s="429">
        <f>DAY(F4)</f>
        <v>31</v>
      </c>
      <c r="G8" s="424"/>
      <c r="H8" s="424"/>
      <c r="I8" s="424"/>
    </row>
    <row r="9" spans="1:9" ht="37.5" hidden="1" x14ac:dyDescent="0.25">
      <c r="A9" s="457">
        <v>40179</v>
      </c>
      <c r="B9" s="457" t="s">
        <v>2347</v>
      </c>
      <c r="C9" s="458">
        <v>35</v>
      </c>
      <c r="D9" s="197"/>
      <c r="E9" s="428" t="s">
        <v>1738</v>
      </c>
      <c r="F9" s="429">
        <f>H26</f>
        <v>31</v>
      </c>
      <c r="G9" s="424"/>
      <c r="H9" s="424"/>
      <c r="I9" s="424"/>
    </row>
    <row r="10" spans="1:9" ht="18.75" hidden="1" x14ac:dyDescent="0.25">
      <c r="A10" s="457">
        <v>40360</v>
      </c>
      <c r="B10" s="457" t="s">
        <v>2348</v>
      </c>
      <c r="C10" s="458">
        <v>45</v>
      </c>
      <c r="D10" s="197"/>
      <c r="E10" s="428" t="s">
        <v>1739</v>
      </c>
      <c r="F10" s="430">
        <f>MASTER!C27</f>
        <v>101000</v>
      </c>
      <c r="G10" s="424"/>
      <c r="H10" s="424"/>
      <c r="I10" s="424"/>
    </row>
    <row r="11" spans="1:9" ht="37.5" hidden="1" x14ac:dyDescent="0.25">
      <c r="A11" s="457">
        <v>40544</v>
      </c>
      <c r="B11" s="457" t="s">
        <v>2349</v>
      </c>
      <c r="C11" s="458">
        <v>51</v>
      </c>
      <c r="D11" s="51"/>
      <c r="E11" s="428" t="s">
        <v>1740</v>
      </c>
      <c r="F11" s="430">
        <f>ROUND(F10*F8/F9,0)</f>
        <v>101000</v>
      </c>
      <c r="G11" s="424"/>
      <c r="H11" s="424"/>
      <c r="I11" s="424"/>
    </row>
    <row r="12" spans="1:9" ht="15.75" hidden="1" x14ac:dyDescent="0.25">
      <c r="A12" s="457">
        <v>40725</v>
      </c>
      <c r="B12" s="457" t="s">
        <v>2350</v>
      </c>
      <c r="C12" s="458">
        <v>58</v>
      </c>
      <c r="D12" s="51"/>
      <c r="E12" s="424"/>
      <c r="F12" s="424"/>
      <c r="G12" s="424"/>
    </row>
    <row r="13" spans="1:9" ht="30" hidden="1" x14ac:dyDescent="0.25">
      <c r="A13" s="459">
        <v>40909</v>
      </c>
      <c r="B13" s="459" t="s">
        <v>2351</v>
      </c>
      <c r="C13" s="460">
        <v>65</v>
      </c>
      <c r="D13" s="51"/>
      <c r="E13" s="431" t="s">
        <v>1741</v>
      </c>
      <c r="F13" s="432" t="s">
        <v>1741</v>
      </c>
      <c r="G13" s="432" t="s">
        <v>1742</v>
      </c>
      <c r="H13" s="431" t="s">
        <v>1743</v>
      </c>
      <c r="I13" s="432" t="s">
        <v>1744</v>
      </c>
    </row>
    <row r="14" spans="1:9" ht="15.75" hidden="1" x14ac:dyDescent="0.25">
      <c r="A14" s="459">
        <v>41091</v>
      </c>
      <c r="B14" s="459" t="s">
        <v>2352</v>
      </c>
      <c r="C14" s="460">
        <v>72</v>
      </c>
      <c r="D14" s="51"/>
      <c r="E14" s="433">
        <v>1</v>
      </c>
      <c r="F14" s="434" t="s">
        <v>1745</v>
      </c>
      <c r="G14" s="435" t="s">
        <v>891</v>
      </c>
      <c r="H14" s="433">
        <v>31</v>
      </c>
      <c r="I14" s="433">
        <f>H25</f>
        <v>31</v>
      </c>
    </row>
    <row r="15" spans="1:9" ht="15.75" hidden="1" x14ac:dyDescent="0.25">
      <c r="A15" s="457">
        <v>41275</v>
      </c>
      <c r="B15" s="457" t="s">
        <v>2353</v>
      </c>
      <c r="C15" s="458">
        <v>80</v>
      </c>
      <c r="D15" s="51"/>
      <c r="E15" s="433">
        <v>2</v>
      </c>
      <c r="F15" s="436" t="s">
        <v>1746</v>
      </c>
      <c r="G15" s="437" t="s">
        <v>892</v>
      </c>
      <c r="H15" s="433">
        <f>IF(F5="Leap Year",29,28)</f>
        <v>28</v>
      </c>
      <c r="I15" s="433">
        <f t="shared" ref="I15:I25" si="0">H14</f>
        <v>31</v>
      </c>
    </row>
    <row r="16" spans="1:9" ht="15.75" hidden="1" x14ac:dyDescent="0.25">
      <c r="A16" s="457">
        <v>41456</v>
      </c>
      <c r="B16" s="457" t="s">
        <v>2354</v>
      </c>
      <c r="C16" s="458">
        <v>90</v>
      </c>
      <c r="D16" s="51"/>
      <c r="E16" s="433">
        <v>3</v>
      </c>
      <c r="F16" s="434" t="s">
        <v>1747</v>
      </c>
      <c r="G16" s="435" t="s">
        <v>893</v>
      </c>
      <c r="H16" s="433">
        <v>31</v>
      </c>
      <c r="I16" s="433">
        <f t="shared" si="0"/>
        <v>28</v>
      </c>
    </row>
    <row r="17" spans="1:9" ht="15.75" hidden="1" x14ac:dyDescent="0.25">
      <c r="A17" s="457">
        <v>41640</v>
      </c>
      <c r="B17" s="457" t="s">
        <v>2355</v>
      </c>
      <c r="C17" s="458">
        <v>100</v>
      </c>
      <c r="D17" s="51"/>
      <c r="E17" s="433">
        <v>4</v>
      </c>
      <c r="F17" s="434" t="s">
        <v>1748</v>
      </c>
      <c r="G17" s="435" t="s">
        <v>882</v>
      </c>
      <c r="H17" s="433">
        <v>30</v>
      </c>
      <c r="I17" s="433">
        <f t="shared" si="0"/>
        <v>31</v>
      </c>
    </row>
    <row r="18" spans="1:9" ht="15.75" hidden="1" x14ac:dyDescent="0.25">
      <c r="A18" s="457">
        <v>41821</v>
      </c>
      <c r="B18" s="457" t="s">
        <v>2356</v>
      </c>
      <c r="C18" s="458">
        <v>107</v>
      </c>
      <c r="D18" s="51"/>
      <c r="E18" s="433">
        <v>5</v>
      </c>
      <c r="F18" s="434" t="s">
        <v>1749</v>
      </c>
      <c r="G18" s="435" t="s">
        <v>883</v>
      </c>
      <c r="H18" s="433">
        <v>31</v>
      </c>
      <c r="I18" s="433">
        <f t="shared" si="0"/>
        <v>30</v>
      </c>
    </row>
    <row r="19" spans="1:9" ht="15.75" hidden="1" x14ac:dyDescent="0.25">
      <c r="A19" s="457">
        <v>42005</v>
      </c>
      <c r="B19" s="457" t="s">
        <v>2357</v>
      </c>
      <c r="C19" s="458">
        <v>113</v>
      </c>
      <c r="D19" s="51"/>
      <c r="E19" s="433">
        <v>6</v>
      </c>
      <c r="F19" s="434" t="s">
        <v>1750</v>
      </c>
      <c r="G19" s="435" t="s">
        <v>884</v>
      </c>
      <c r="H19" s="433">
        <v>30</v>
      </c>
      <c r="I19" s="433">
        <f t="shared" si="0"/>
        <v>31</v>
      </c>
    </row>
    <row r="20" spans="1:9" ht="15.75" hidden="1" x14ac:dyDescent="0.25">
      <c r="A20" s="457">
        <v>42186</v>
      </c>
      <c r="B20" s="457" t="s">
        <v>2358</v>
      </c>
      <c r="C20" s="458">
        <v>119</v>
      </c>
      <c r="D20" s="51"/>
      <c r="E20" s="433">
        <v>7</v>
      </c>
      <c r="F20" s="434" t="s">
        <v>1751</v>
      </c>
      <c r="G20" s="435" t="s">
        <v>885</v>
      </c>
      <c r="H20" s="433">
        <v>31</v>
      </c>
      <c r="I20" s="433">
        <f t="shared" si="0"/>
        <v>30</v>
      </c>
    </row>
    <row r="21" spans="1:9" ht="15.75" hidden="1" x14ac:dyDescent="0.25">
      <c r="A21" s="457">
        <v>42370</v>
      </c>
      <c r="B21" s="457" t="s">
        <v>2359</v>
      </c>
      <c r="C21" s="458">
        <v>125</v>
      </c>
      <c r="D21" s="51"/>
      <c r="E21" s="433">
        <v>8</v>
      </c>
      <c r="F21" s="434" t="s">
        <v>1752</v>
      </c>
      <c r="G21" s="435" t="s">
        <v>886</v>
      </c>
      <c r="H21" s="433">
        <v>31</v>
      </c>
      <c r="I21" s="433">
        <f t="shared" si="0"/>
        <v>31</v>
      </c>
    </row>
    <row r="22" spans="1:9" ht="15.75" hidden="1" x14ac:dyDescent="0.25">
      <c r="A22" s="457">
        <v>42552</v>
      </c>
      <c r="B22" s="457" t="s">
        <v>2360</v>
      </c>
      <c r="C22" s="458">
        <v>132</v>
      </c>
      <c r="D22" s="51"/>
      <c r="E22" s="433">
        <v>9</v>
      </c>
      <c r="F22" s="434" t="s">
        <v>1753</v>
      </c>
      <c r="G22" s="435" t="s">
        <v>887</v>
      </c>
      <c r="H22" s="433">
        <v>30</v>
      </c>
      <c r="I22" s="433">
        <f t="shared" si="0"/>
        <v>31</v>
      </c>
    </row>
    <row r="23" spans="1:9" ht="15.75" hidden="1" x14ac:dyDescent="0.25">
      <c r="A23" s="457">
        <v>42736</v>
      </c>
      <c r="B23" s="457" t="s">
        <v>2361</v>
      </c>
      <c r="C23" s="458">
        <v>4</v>
      </c>
      <c r="D23" s="51"/>
      <c r="E23" s="433">
        <v>10</v>
      </c>
      <c r="F23" s="434">
        <v>10</v>
      </c>
      <c r="G23" s="435" t="s">
        <v>888</v>
      </c>
      <c r="H23" s="433">
        <v>31</v>
      </c>
      <c r="I23" s="433">
        <f t="shared" si="0"/>
        <v>30</v>
      </c>
    </row>
    <row r="24" spans="1:9" ht="15.75" hidden="1" x14ac:dyDescent="0.25">
      <c r="A24" s="457">
        <v>42917</v>
      </c>
      <c r="B24" s="457" t="s">
        <v>2362</v>
      </c>
      <c r="C24" s="458">
        <v>5</v>
      </c>
      <c r="D24" s="51"/>
      <c r="E24" s="433">
        <v>11</v>
      </c>
      <c r="F24" s="434">
        <v>11</v>
      </c>
      <c r="G24" s="435" t="s">
        <v>889</v>
      </c>
      <c r="H24" s="433">
        <v>30</v>
      </c>
      <c r="I24" s="433">
        <f t="shared" si="0"/>
        <v>31</v>
      </c>
    </row>
    <row r="25" spans="1:9" ht="15.75" hidden="1" x14ac:dyDescent="0.25">
      <c r="A25" s="457">
        <v>43101</v>
      </c>
      <c r="B25" s="457" t="s">
        <v>2363</v>
      </c>
      <c r="C25" s="458">
        <v>7</v>
      </c>
      <c r="D25" s="51"/>
      <c r="E25" s="438">
        <v>12</v>
      </c>
      <c r="F25" s="434">
        <v>12</v>
      </c>
      <c r="G25" s="435" t="s">
        <v>890</v>
      </c>
      <c r="H25" s="433">
        <v>31</v>
      </c>
      <c r="I25" s="433">
        <f t="shared" si="0"/>
        <v>30</v>
      </c>
    </row>
    <row r="26" spans="1:9" ht="18" hidden="1" x14ac:dyDescent="0.25">
      <c r="A26" s="457">
        <v>43282</v>
      </c>
      <c r="B26" s="457" t="s">
        <v>2323</v>
      </c>
      <c r="C26" s="458">
        <v>9</v>
      </c>
      <c r="D26" s="51"/>
      <c r="E26" s="439">
        <f>MONTH(F4)</f>
        <v>10</v>
      </c>
      <c r="F26" s="439">
        <f>INDEX(F14:F25,MATCH($E$26,$E$14:$E$25,0))</f>
        <v>10</v>
      </c>
      <c r="G26" s="440" t="str">
        <f>INDEX(G14:G25,MATCH($E$26,$E$14:$E$25,0))</f>
        <v>October</v>
      </c>
      <c r="H26" s="439">
        <f>INDEX(H14:H25,MATCH($E$26,$E$14:$E$25,0))</f>
        <v>31</v>
      </c>
      <c r="I26" s="439">
        <f>INDEX(I14:I25,MATCH($E$26,$E$14:$E$25,0))</f>
        <v>30</v>
      </c>
    </row>
    <row r="27" spans="1:9" ht="15.75" hidden="1" x14ac:dyDescent="0.25">
      <c r="A27" s="457">
        <v>43466</v>
      </c>
      <c r="B27" s="457" t="s">
        <v>2324</v>
      </c>
      <c r="C27" s="458">
        <v>12</v>
      </c>
      <c r="D27" s="51"/>
      <c r="E27" s="424"/>
      <c r="F27" s="424"/>
      <c r="G27" s="424"/>
      <c r="H27" s="424"/>
      <c r="I27" s="424"/>
    </row>
    <row r="28" spans="1:9" ht="20.25" hidden="1" x14ac:dyDescent="0.3">
      <c r="A28" s="457">
        <v>43647</v>
      </c>
      <c r="B28" s="457" t="s">
        <v>2325</v>
      </c>
      <c r="C28" s="458">
        <v>17</v>
      </c>
      <c r="D28" s="51"/>
      <c r="E28" s="444" t="s">
        <v>1754</v>
      </c>
      <c r="F28" s="445"/>
      <c r="G28" s="446"/>
      <c r="H28" s="447">
        <f>F8</f>
        <v>31</v>
      </c>
      <c r="I28" s="448"/>
    </row>
    <row r="29" spans="1:9" ht="20.25" hidden="1" x14ac:dyDescent="0.3">
      <c r="A29" s="457">
        <v>43831</v>
      </c>
      <c r="B29" s="457" t="s">
        <v>2320</v>
      </c>
      <c r="C29" s="458">
        <v>21</v>
      </c>
      <c r="D29" s="51"/>
      <c r="E29" s="453" t="s">
        <v>1755</v>
      </c>
      <c r="F29" s="441"/>
      <c r="G29" s="442"/>
      <c r="H29" s="443">
        <f>F26</f>
        <v>10</v>
      </c>
      <c r="I29" s="448"/>
    </row>
    <row r="30" spans="1:9" ht="20.25" hidden="1" x14ac:dyDescent="0.3">
      <c r="A30" s="457">
        <v>44013</v>
      </c>
      <c r="B30" s="457" t="s">
        <v>2321</v>
      </c>
      <c r="C30" s="458">
        <v>24</v>
      </c>
      <c r="D30" s="51"/>
      <c r="E30" s="444" t="s">
        <v>1756</v>
      </c>
      <c r="F30" s="445"/>
      <c r="G30" s="446"/>
      <c r="H30" s="449">
        <f>F9</f>
        <v>31</v>
      </c>
      <c r="I30" s="448"/>
    </row>
    <row r="31" spans="1:9" ht="20.25" hidden="1" customHeight="1" x14ac:dyDescent="0.25">
      <c r="A31" s="457">
        <v>44197</v>
      </c>
      <c r="B31" s="457" t="s">
        <v>2322</v>
      </c>
      <c r="C31" s="458">
        <v>28</v>
      </c>
      <c r="E31" s="1479" t="s">
        <v>1757</v>
      </c>
      <c r="F31" s="1479"/>
      <c r="G31" s="1479"/>
      <c r="H31" s="1480">
        <f>F10</f>
        <v>101000</v>
      </c>
      <c r="I31" s="1481"/>
    </row>
    <row r="32" spans="1:9" ht="20.25" hidden="1" x14ac:dyDescent="0.25">
      <c r="A32" s="457">
        <v>44378</v>
      </c>
      <c r="B32" s="457" t="s">
        <v>2326</v>
      </c>
      <c r="C32" s="458">
        <v>31</v>
      </c>
      <c r="E32" s="1479" t="s">
        <v>1758</v>
      </c>
      <c r="F32" s="1479"/>
      <c r="G32" s="1479"/>
      <c r="H32" s="1480">
        <f>ROUND(H28*H31/H30,0)</f>
        <v>101000</v>
      </c>
      <c r="I32" s="1480"/>
    </row>
    <row r="33" spans="1:7" ht="15.75" hidden="1" x14ac:dyDescent="0.25">
      <c r="A33" s="457">
        <v>44562</v>
      </c>
      <c r="B33" s="457" t="s">
        <v>2327</v>
      </c>
      <c r="C33" s="458">
        <v>34</v>
      </c>
    </row>
    <row r="34" spans="1:7" ht="20.25" hidden="1" customHeight="1" x14ac:dyDescent="0.35">
      <c r="A34" s="457">
        <v>44743</v>
      </c>
      <c r="B34" s="457" t="s">
        <v>2328</v>
      </c>
      <c r="C34" s="458">
        <v>38</v>
      </c>
      <c r="F34" s="454" t="s">
        <v>428</v>
      </c>
      <c r="G34" s="454" t="s">
        <v>429</v>
      </c>
    </row>
    <row r="35" spans="1:7" ht="15.75" hidden="1" x14ac:dyDescent="0.25">
      <c r="A35" s="457">
        <v>44927</v>
      </c>
      <c r="B35" s="457" t="s">
        <v>2329</v>
      </c>
      <c r="C35" s="458">
        <v>42</v>
      </c>
      <c r="F35" s="455">
        <v>45</v>
      </c>
      <c r="G35" s="455">
        <v>8.9960000000000004</v>
      </c>
    </row>
    <row r="36" spans="1:7" ht="15.75" hidden="1" x14ac:dyDescent="0.25">
      <c r="A36" s="457">
        <v>45108</v>
      </c>
      <c r="B36" s="457" t="s">
        <v>2330</v>
      </c>
      <c r="C36" s="458">
        <v>46</v>
      </c>
      <c r="F36" s="455">
        <f>F35+1</f>
        <v>46</v>
      </c>
      <c r="G36" s="455">
        <v>8.9710000000000001</v>
      </c>
    </row>
    <row r="37" spans="1:7" ht="15.75" hidden="1" x14ac:dyDescent="0.25">
      <c r="A37" s="457">
        <v>45292</v>
      </c>
      <c r="B37" s="457" t="s">
        <v>2331</v>
      </c>
      <c r="C37" s="458">
        <v>50</v>
      </c>
      <c r="F37" s="455">
        <f t="shared" ref="F37:F53" si="1">F36+1</f>
        <v>47</v>
      </c>
      <c r="G37" s="455">
        <v>8.9429999999999996</v>
      </c>
    </row>
    <row r="38" spans="1:7" ht="15.75" hidden="1" x14ac:dyDescent="0.25">
      <c r="A38" s="457">
        <v>45474</v>
      </c>
      <c r="B38" s="457" t="s">
        <v>2332</v>
      </c>
      <c r="C38" s="458">
        <v>53</v>
      </c>
      <c r="F38" s="455">
        <f t="shared" si="1"/>
        <v>48</v>
      </c>
      <c r="G38" s="455">
        <v>8.9130000000000003</v>
      </c>
    </row>
    <row r="39" spans="1:7" ht="15.75" hidden="1" x14ac:dyDescent="0.25">
      <c r="A39" s="457">
        <v>45658</v>
      </c>
      <c r="B39" s="457" t="s">
        <v>2333</v>
      </c>
      <c r="C39" s="458">
        <v>55</v>
      </c>
      <c r="F39" s="455">
        <f t="shared" si="1"/>
        <v>49</v>
      </c>
      <c r="G39" s="455">
        <v>8.8810000000000002</v>
      </c>
    </row>
    <row r="40" spans="1:7" ht="15.75" hidden="1" x14ac:dyDescent="0.25">
      <c r="A40" s="457">
        <v>45839</v>
      </c>
      <c r="B40" s="457" t="s">
        <v>2334</v>
      </c>
      <c r="C40" s="458">
        <v>58</v>
      </c>
      <c r="F40" s="455">
        <f t="shared" si="1"/>
        <v>50</v>
      </c>
      <c r="G40" s="455">
        <v>8.8460000000000001</v>
      </c>
    </row>
    <row r="41" spans="1:7" ht="15.75" hidden="1" x14ac:dyDescent="0.25">
      <c r="A41" s="457">
        <v>46023</v>
      </c>
      <c r="B41" s="457" t="s">
        <v>2335</v>
      </c>
      <c r="C41" s="458">
        <v>58</v>
      </c>
      <c r="F41" s="455">
        <f t="shared" si="1"/>
        <v>51</v>
      </c>
      <c r="G41" s="455">
        <v>8.8079999999999998</v>
      </c>
    </row>
    <row r="42" spans="1:7" ht="15.75" hidden="1" x14ac:dyDescent="0.25">
      <c r="A42" s="457">
        <v>46204</v>
      </c>
      <c r="B42" s="457" t="s">
        <v>2336</v>
      </c>
      <c r="C42" s="458">
        <v>58</v>
      </c>
      <c r="F42" s="455">
        <f t="shared" si="1"/>
        <v>52</v>
      </c>
      <c r="G42" s="455">
        <v>8.7680000000000007</v>
      </c>
    </row>
    <row r="43" spans="1:7" ht="15.75" hidden="1" x14ac:dyDescent="0.25">
      <c r="A43" s="457">
        <v>46388</v>
      </c>
      <c r="B43" s="457" t="s">
        <v>2337</v>
      </c>
      <c r="C43" s="458">
        <v>58</v>
      </c>
      <c r="F43" s="455">
        <f t="shared" si="1"/>
        <v>53</v>
      </c>
      <c r="G43" s="455">
        <v>8.7240000000000002</v>
      </c>
    </row>
    <row r="44" spans="1:7" ht="15.75" hidden="1" x14ac:dyDescent="0.25">
      <c r="A44" s="457">
        <v>46569</v>
      </c>
      <c r="B44" s="457" t="s">
        <v>2338</v>
      </c>
      <c r="C44" s="458">
        <v>58</v>
      </c>
      <c r="F44" s="455">
        <f t="shared" si="1"/>
        <v>54</v>
      </c>
      <c r="G44" s="455">
        <v>8.6780000000000008</v>
      </c>
    </row>
    <row r="45" spans="1:7" ht="15.75" hidden="1" x14ac:dyDescent="0.25">
      <c r="A45" s="457">
        <v>46753</v>
      </c>
      <c r="B45" s="457" t="s">
        <v>2339</v>
      </c>
      <c r="C45" s="458">
        <v>58</v>
      </c>
      <c r="F45" s="455">
        <f t="shared" si="1"/>
        <v>55</v>
      </c>
      <c r="G45" s="455">
        <v>8.6270000000000007</v>
      </c>
    </row>
    <row r="46" spans="1:7" ht="15.75" hidden="1" x14ac:dyDescent="0.25">
      <c r="A46" s="457">
        <v>46935</v>
      </c>
      <c r="B46" s="457" t="s">
        <v>2340</v>
      </c>
      <c r="C46" s="458">
        <v>58</v>
      </c>
      <c r="F46" s="455">
        <f t="shared" si="1"/>
        <v>56</v>
      </c>
      <c r="G46" s="455">
        <v>8.5719999999999992</v>
      </c>
    </row>
    <row r="47" spans="1:7" ht="15.75" hidden="1" x14ac:dyDescent="0.25">
      <c r="A47" s="457">
        <v>47119</v>
      </c>
      <c r="B47" s="457" t="s">
        <v>2341</v>
      </c>
      <c r="C47" s="458">
        <v>58</v>
      </c>
      <c r="F47" s="455">
        <f t="shared" si="1"/>
        <v>57</v>
      </c>
      <c r="G47" s="455">
        <v>8.5120000000000005</v>
      </c>
    </row>
    <row r="48" spans="1:7" ht="15.75" hidden="1" x14ac:dyDescent="0.25">
      <c r="A48" s="457">
        <v>47300</v>
      </c>
      <c r="B48" s="457" t="s">
        <v>2342</v>
      </c>
      <c r="C48" s="458">
        <v>58</v>
      </c>
      <c r="F48" s="455">
        <f t="shared" si="1"/>
        <v>58</v>
      </c>
      <c r="G48" s="455">
        <v>8.4459999999999997</v>
      </c>
    </row>
    <row r="49" spans="1:10" ht="15.75" hidden="1" x14ac:dyDescent="0.25">
      <c r="A49" s="461"/>
      <c r="B49" s="461"/>
      <c r="C49" s="461"/>
      <c r="F49" s="455">
        <f>F48+1</f>
        <v>59</v>
      </c>
      <c r="G49" s="455">
        <v>8.3710000000000004</v>
      </c>
    </row>
    <row r="50" spans="1:10" ht="15.75" hidden="1" x14ac:dyDescent="0.25">
      <c r="A50" s="461"/>
      <c r="B50" s="461"/>
      <c r="C50" s="461"/>
      <c r="F50" s="455">
        <f>F49+1</f>
        <v>60</v>
      </c>
      <c r="G50" s="455">
        <v>8.2870000000000008</v>
      </c>
    </row>
    <row r="51" spans="1:10" ht="15.75" hidden="1" x14ac:dyDescent="0.25">
      <c r="A51" s="461"/>
      <c r="B51" s="461"/>
      <c r="C51" s="461"/>
      <c r="F51" s="455">
        <f>F50+1</f>
        <v>61</v>
      </c>
      <c r="G51" s="455">
        <v>8.1940000000000008</v>
      </c>
    </row>
    <row r="52" spans="1:10" ht="15.75" hidden="1" x14ac:dyDescent="0.25">
      <c r="A52" s="461"/>
      <c r="B52" s="461"/>
      <c r="C52" s="461"/>
      <c r="F52" s="455">
        <f t="shared" si="1"/>
        <v>62</v>
      </c>
      <c r="G52" s="455">
        <v>8.093</v>
      </c>
    </row>
    <row r="53" spans="1:10" ht="15.75" hidden="1" x14ac:dyDescent="0.25">
      <c r="A53" s="461"/>
      <c r="B53" s="461"/>
      <c r="C53" s="461"/>
      <c r="F53" s="455">
        <f t="shared" si="1"/>
        <v>63</v>
      </c>
      <c r="G53" s="455">
        <v>7.9820000000000002</v>
      </c>
    </row>
    <row r="54" spans="1:10" ht="15.75" hidden="1" x14ac:dyDescent="0.25">
      <c r="A54" s="461"/>
      <c r="B54" s="461"/>
      <c r="C54" s="461"/>
      <c r="F54" s="455">
        <v>66</v>
      </c>
      <c r="G54" s="455">
        <v>7.8620000000000001</v>
      </c>
    </row>
    <row r="55" spans="1:10" hidden="1" x14ac:dyDescent="0.2">
      <c r="A55" s="461"/>
      <c r="B55" s="461"/>
      <c r="C55" s="461"/>
    </row>
    <row r="56" spans="1:10" hidden="1" x14ac:dyDescent="0.2">
      <c r="A56" s="461"/>
      <c r="B56" s="461"/>
      <c r="C56" s="461"/>
    </row>
    <row r="57" spans="1:10" hidden="1" x14ac:dyDescent="0.2">
      <c r="A57" s="461"/>
      <c r="B57" s="461"/>
      <c r="C57" s="461"/>
    </row>
    <row r="58" spans="1:10" ht="15" hidden="1" x14ac:dyDescent="0.2">
      <c r="A58" s="461"/>
      <c r="B58" s="461"/>
      <c r="C58" s="461"/>
      <c r="F58" s="486" t="s">
        <v>1759</v>
      </c>
      <c r="G58" s="486">
        <v>2500000</v>
      </c>
      <c r="H58" s="486"/>
      <c r="I58" s="487" t="s">
        <v>1760</v>
      </c>
    </row>
    <row r="59" spans="1:10" ht="15" hidden="1" x14ac:dyDescent="0.2">
      <c r="A59" s="461"/>
      <c r="B59" s="461"/>
      <c r="C59" s="461"/>
      <c r="E59" s="197"/>
      <c r="F59" s="1474" t="s">
        <v>1761</v>
      </c>
      <c r="G59" s="1474"/>
      <c r="H59" s="488">
        <f>MASTER!G22</f>
        <v>66</v>
      </c>
      <c r="I59" s="489">
        <f>MASTER!F27</f>
        <v>159580</v>
      </c>
      <c r="J59" s="197"/>
    </row>
    <row r="60" spans="1:10" hidden="1" x14ac:dyDescent="0.2">
      <c r="A60" s="461"/>
      <c r="B60" s="461"/>
      <c r="C60" s="461"/>
      <c r="E60" s="197"/>
      <c r="F60" s="490">
        <v>0</v>
      </c>
      <c r="G60" s="490">
        <v>1</v>
      </c>
      <c r="H60" s="490">
        <v>2</v>
      </c>
      <c r="I60" s="489" t="str">
        <f>IF(($I$59*H60)&gt;$G$58,$G$58,IF($H$64=H60,$I$59*H60,"N.A."))</f>
        <v>N.A.</v>
      </c>
      <c r="J60" s="197"/>
    </row>
    <row r="61" spans="1:10" hidden="1" x14ac:dyDescent="0.2">
      <c r="A61" s="461"/>
      <c r="B61" s="461"/>
      <c r="C61" s="461"/>
      <c r="E61" s="197"/>
      <c r="F61" s="490">
        <v>1</v>
      </c>
      <c r="G61" s="490">
        <v>5</v>
      </c>
      <c r="H61" s="490">
        <v>6</v>
      </c>
      <c r="I61" s="489" t="str">
        <f>IF(($I$59*H61)&gt;$G$58,$G$58,IF($H$64=H61,$I$59*H61,"N.A."))</f>
        <v>N.A.</v>
      </c>
      <c r="J61" s="197"/>
    </row>
    <row r="62" spans="1:10" hidden="1" x14ac:dyDescent="0.2">
      <c r="A62" s="461"/>
      <c r="B62" s="461"/>
      <c r="C62" s="461"/>
      <c r="E62" s="197"/>
      <c r="F62" s="490">
        <v>5</v>
      </c>
      <c r="G62" s="490">
        <v>20</v>
      </c>
      <c r="H62" s="490">
        <v>12</v>
      </c>
      <c r="I62" s="489" t="str">
        <f>IF(($I$59*H62)&gt;$G$58,$G$58,IF($H$64=H62,$I$59*H62,"N.A."))</f>
        <v>N.A.</v>
      </c>
      <c r="J62" s="197"/>
    </row>
    <row r="63" spans="1:10" hidden="1" x14ac:dyDescent="0.2">
      <c r="A63" s="461"/>
      <c r="B63" s="461"/>
      <c r="C63" s="461"/>
      <c r="E63" s="197"/>
      <c r="F63" s="490">
        <v>20</v>
      </c>
      <c r="G63" s="491"/>
      <c r="H63" s="490">
        <f>H59</f>
        <v>66</v>
      </c>
      <c r="I63" s="489">
        <f>IF(($I$59*H63/4)&gt;$G$58,$G$58,IF($H$64=H63,$I$59*H63/4,"N.A."))</f>
        <v>2500000</v>
      </c>
      <c r="J63" s="197"/>
    </row>
    <row r="64" spans="1:10" hidden="1" x14ac:dyDescent="0.2">
      <c r="A64" s="461"/>
      <c r="B64" s="461"/>
      <c r="C64" s="461"/>
      <c r="E64" s="197"/>
      <c r="F64" s="490"/>
      <c r="G64" s="492">
        <f>IF(H59&gt;66,33,H59/2)</f>
        <v>33</v>
      </c>
      <c r="H64" s="490">
        <f>VLOOKUP(G64,$F$60:$H$63,3)</f>
        <v>66</v>
      </c>
      <c r="I64" s="489">
        <f>MAX(I60:I63)</f>
        <v>2500000</v>
      </c>
      <c r="J64" s="197"/>
    </row>
    <row r="65" spans="1:10" ht="18" hidden="1" x14ac:dyDescent="0.25">
      <c r="A65" s="461"/>
      <c r="B65" s="461"/>
      <c r="C65" s="461"/>
      <c r="E65" s="197"/>
      <c r="F65" s="1475" t="str">
        <f>CONCATENATE("(","  ","Q.S.","  ",G64,"  ","Years","  ",")")</f>
        <v>(  Q.S.  33  Years  )</v>
      </c>
      <c r="G65" s="1475"/>
      <c r="H65" s="493"/>
      <c r="I65" s="489">
        <f>ROUND((I64),0)</f>
        <v>2500000</v>
      </c>
      <c r="J65" s="197"/>
    </row>
    <row r="66" spans="1:10" ht="15" hidden="1" x14ac:dyDescent="0.25">
      <c r="A66" s="461"/>
      <c r="B66" s="461"/>
      <c r="C66" s="461"/>
      <c r="E66" s="197"/>
      <c r="F66" s="4"/>
      <c r="G66" s="4"/>
      <c r="H66" s="4"/>
      <c r="I66" s="4"/>
      <c r="J66" s="197"/>
    </row>
    <row r="67" spans="1:10" ht="15" hidden="1" x14ac:dyDescent="0.25">
      <c r="A67" s="461"/>
      <c r="B67" s="461"/>
      <c r="C67" s="461"/>
      <c r="E67" s="197"/>
      <c r="F67" s="4"/>
      <c r="G67" s="4"/>
      <c r="H67" s="4"/>
      <c r="I67" s="4"/>
      <c r="J67" s="197"/>
    </row>
    <row r="68" spans="1:10" ht="16.5" hidden="1" x14ac:dyDescent="0.3">
      <c r="A68" s="461"/>
      <c r="B68" s="461"/>
      <c r="C68" s="461"/>
      <c r="E68" s="197"/>
      <c r="F68" s="485" t="str">
        <f>DATEDIF(MASTER!C24,MASTER!C25,"y") &amp;" years,"&amp;DATEDIF(MASTER!C24,MASTER!C25,"ym") &amp;" months," &amp;DATEDIF(MASTER!C24,MASTER!C25,"md") &amp;" days"</f>
        <v>39 years,1 months,18 days</v>
      </c>
      <c r="G68" s="4"/>
      <c r="H68" s="4"/>
      <c r="I68" s="4"/>
      <c r="J68" s="197"/>
    </row>
    <row r="69" spans="1:10" hidden="1" x14ac:dyDescent="0.2">
      <c r="A69" s="461"/>
      <c r="B69" s="461"/>
      <c r="C69" s="461"/>
      <c r="E69" s="197"/>
      <c r="J69" s="197"/>
    </row>
    <row r="70" spans="1:10" ht="18.75" hidden="1" x14ac:dyDescent="0.3">
      <c r="A70" s="461"/>
      <c r="B70" s="461"/>
      <c r="C70" s="461"/>
      <c r="E70" s="197"/>
      <c r="F70" s="84">
        <f>IF(MASTER!F27*(MASTER!G22/MASTER!H22)&gt;2500000,2500000,(MASTER!F27*(MASTER!G22/MASTER!H22)))</f>
        <v>2500000</v>
      </c>
      <c r="J70" s="197"/>
    </row>
    <row r="71" spans="1:10" ht="15.75" hidden="1" x14ac:dyDescent="0.25">
      <c r="A71" s="461"/>
      <c r="B71" s="461"/>
      <c r="C71" s="461"/>
      <c r="F71" s="484">
        <f>ROUND(F70,0)</f>
        <v>2500000</v>
      </c>
    </row>
    <row r="72" spans="1:10" hidden="1" x14ac:dyDescent="0.2">
      <c r="A72" s="461"/>
      <c r="B72" s="461"/>
      <c r="C72" s="461"/>
    </row>
    <row r="73" spans="1:10" hidden="1" x14ac:dyDescent="0.2">
      <c r="A73" s="461"/>
      <c r="B73" s="461"/>
      <c r="C73" s="461"/>
    </row>
    <row r="74" spans="1:10" hidden="1" x14ac:dyDescent="0.2">
      <c r="A74" s="461"/>
      <c r="B74" s="461"/>
      <c r="C74" s="461"/>
    </row>
    <row r="75" spans="1:10" hidden="1" x14ac:dyDescent="0.2">
      <c r="A75" s="461"/>
      <c r="B75" s="461"/>
      <c r="C75" s="461"/>
    </row>
    <row r="76" spans="1:10" hidden="1" x14ac:dyDescent="0.2">
      <c r="A76" s="461"/>
      <c r="B76" s="461"/>
      <c r="C76" s="461"/>
    </row>
  </sheetData>
  <sheetProtection password="CFA1" sheet="1" objects="1" scenarios="1" selectLockedCells="1" selectUnlockedCells="1"/>
  <mergeCells count="9">
    <mergeCell ref="F65:G65"/>
    <mergeCell ref="A1:D1"/>
    <mergeCell ref="E31:G31"/>
    <mergeCell ref="H31:I31"/>
    <mergeCell ref="F59:G59"/>
    <mergeCell ref="E32:G32"/>
    <mergeCell ref="H32:I32"/>
    <mergeCell ref="E2:H2"/>
    <mergeCell ref="A2:B2"/>
  </mergeCells>
  <pageMargins left="0.25" right="0.25" top="0.46" bottom="0.41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41"/>
  <sheetViews>
    <sheetView workbookViewId="0">
      <selection activeCell="I13" sqref="I13"/>
    </sheetView>
  </sheetViews>
  <sheetFormatPr defaultRowHeight="12.75" x14ac:dyDescent="0.2"/>
  <cols>
    <col min="1" max="1" width="1.140625" customWidth="1"/>
    <col min="2" max="2" width="3" customWidth="1"/>
  </cols>
  <sheetData>
    <row r="1" spans="2:11" s="197" customFormat="1" x14ac:dyDescent="0.2"/>
    <row r="2" spans="2:11" s="197" customFormat="1" x14ac:dyDescent="0.2"/>
    <row r="3" spans="2:11" ht="20.25" x14ac:dyDescent="0.3">
      <c r="B3" s="1910" t="s">
        <v>1299</v>
      </c>
      <c r="C3" s="1910"/>
      <c r="D3" s="1910"/>
      <c r="E3" s="1910"/>
      <c r="F3" s="1910"/>
      <c r="G3" s="1910"/>
      <c r="H3" s="1910"/>
      <c r="I3" s="1910"/>
      <c r="J3" s="1910"/>
      <c r="K3" s="1910"/>
    </row>
    <row r="4" spans="2:11" ht="15.75" x14ac:dyDescent="0.25">
      <c r="B4" s="1911" t="s">
        <v>1300</v>
      </c>
      <c r="C4" s="1911"/>
      <c r="D4" s="1911"/>
      <c r="E4" s="1911"/>
      <c r="F4" s="1911"/>
      <c r="G4" s="1911"/>
      <c r="H4" s="1911"/>
      <c r="I4" s="1911"/>
      <c r="J4" s="1911"/>
      <c r="K4" s="1911"/>
    </row>
    <row r="5" spans="2:11" x14ac:dyDescent="0.2">
      <c r="B5" s="1912" t="s">
        <v>1301</v>
      </c>
      <c r="C5" s="1912"/>
      <c r="D5" s="1912"/>
      <c r="E5" s="1912"/>
      <c r="F5" s="1912"/>
      <c r="G5" s="1912"/>
      <c r="H5" s="1912"/>
      <c r="I5" s="1912"/>
      <c r="J5" s="1912"/>
      <c r="K5" s="1912"/>
    </row>
    <row r="6" spans="2:11" ht="15.75" x14ac:dyDescent="0.25">
      <c r="B6" s="1911" t="s">
        <v>1302</v>
      </c>
      <c r="C6" s="1911"/>
      <c r="D6" s="1911"/>
      <c r="E6" s="1911"/>
      <c r="F6" s="1911"/>
      <c r="G6" s="1911"/>
      <c r="H6" s="1911"/>
      <c r="I6" s="1911"/>
      <c r="J6" s="1911"/>
      <c r="K6" s="1911"/>
    </row>
    <row r="7" spans="2:11" ht="15.75" x14ac:dyDescent="0.25">
      <c r="B7" s="1911" t="s">
        <v>1303</v>
      </c>
      <c r="C7" s="1911"/>
      <c r="D7" s="1911"/>
      <c r="E7" s="1911"/>
      <c r="F7" s="1911"/>
      <c r="G7" s="1911"/>
      <c r="H7" s="1911"/>
      <c r="I7" s="1911"/>
      <c r="J7" s="1911"/>
      <c r="K7" s="1911"/>
    </row>
    <row r="8" spans="2:11" ht="20.25" x14ac:dyDescent="0.3">
      <c r="B8" s="1910" t="s">
        <v>1304</v>
      </c>
      <c r="C8" s="1910"/>
      <c r="D8" s="1910"/>
      <c r="E8" s="1910"/>
      <c r="F8" s="1910"/>
      <c r="G8" s="1910"/>
      <c r="H8" s="1910"/>
      <c r="I8" s="1910"/>
      <c r="J8" s="1910"/>
      <c r="K8" s="1910"/>
    </row>
    <row r="9" spans="2:11" ht="20.25" x14ac:dyDescent="0.3">
      <c r="B9" s="1908" t="s">
        <v>1305</v>
      </c>
      <c r="C9" s="1908"/>
      <c r="D9" s="1908"/>
    </row>
    <row r="10" spans="2:11" ht="15.75" x14ac:dyDescent="0.25">
      <c r="B10" s="2" t="s">
        <v>1324</v>
      </c>
    </row>
    <row r="11" spans="2:11" ht="15.75" x14ac:dyDescent="0.25">
      <c r="B11" s="2" t="s">
        <v>1325</v>
      </c>
    </row>
    <row r="12" spans="2:11" ht="15.75" x14ac:dyDescent="0.25">
      <c r="B12" s="2" t="s">
        <v>1326</v>
      </c>
    </row>
    <row r="13" spans="2:11" ht="15.75" x14ac:dyDescent="0.25">
      <c r="B13" s="2" t="s">
        <v>1331</v>
      </c>
      <c r="C13" s="341"/>
    </row>
    <row r="14" spans="2:11" ht="15.75" x14ac:dyDescent="0.25">
      <c r="B14" s="2" t="s">
        <v>1332</v>
      </c>
      <c r="C14" s="341"/>
    </row>
    <row r="15" spans="2:11" s="197" customFormat="1" ht="15.75" x14ac:dyDescent="0.25">
      <c r="B15" s="2" t="s">
        <v>1333</v>
      </c>
      <c r="C15" s="341"/>
    </row>
    <row r="16" spans="2:11" s="197" customFormat="1" ht="15.75" x14ac:dyDescent="0.25">
      <c r="B16" s="2"/>
      <c r="C16" s="341"/>
    </row>
    <row r="17" spans="2:12" ht="20.25" x14ac:dyDescent="0.3">
      <c r="B17" s="1910" t="s">
        <v>1350</v>
      </c>
      <c r="C17" s="1910"/>
      <c r="D17" s="1910"/>
      <c r="E17" s="1910"/>
      <c r="F17" s="1910"/>
      <c r="G17" s="1910"/>
      <c r="H17" s="1910"/>
      <c r="I17" s="1910"/>
      <c r="J17" s="1910"/>
      <c r="K17" s="1910"/>
      <c r="L17" s="141"/>
    </row>
    <row r="18" spans="2:12" s="197" customFormat="1" ht="20.25" x14ac:dyDescent="0.3"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</row>
    <row r="19" spans="2:12" ht="46.5" customHeight="1" x14ac:dyDescent="0.3">
      <c r="B19" s="1909" t="s">
        <v>1306</v>
      </c>
      <c r="C19" s="1909"/>
      <c r="D19" s="1909"/>
      <c r="E19" s="1909"/>
      <c r="F19" s="1909"/>
      <c r="G19" s="1909"/>
      <c r="H19" s="1909"/>
      <c r="I19" s="1909"/>
      <c r="J19" s="1909"/>
      <c r="K19" s="1909"/>
      <c r="L19" s="342"/>
    </row>
    <row r="20" spans="2:12" ht="26.25" x14ac:dyDescent="0.4">
      <c r="B20" s="343" t="s">
        <v>1307</v>
      </c>
    </row>
    <row r="21" spans="2:12" ht="15.75" x14ac:dyDescent="0.25">
      <c r="B21" s="2" t="s">
        <v>1327</v>
      </c>
    </row>
    <row r="22" spans="2:12" ht="15.75" x14ac:dyDescent="0.25">
      <c r="B22" s="2" t="s">
        <v>1334</v>
      </c>
      <c r="C22" s="49"/>
    </row>
    <row r="23" spans="2:12" ht="15.75" x14ac:dyDescent="0.25">
      <c r="B23" s="2" t="s">
        <v>1335</v>
      </c>
      <c r="C23" s="49"/>
    </row>
    <row r="24" spans="2:12" ht="15.75" x14ac:dyDescent="0.25">
      <c r="B24" s="2" t="s">
        <v>1336</v>
      </c>
      <c r="C24" s="49"/>
    </row>
    <row r="25" spans="2:12" ht="15.75" x14ac:dyDescent="0.25">
      <c r="B25" s="2" t="s">
        <v>1337</v>
      </c>
      <c r="C25" s="49"/>
    </row>
    <row r="26" spans="2:12" ht="15.75" x14ac:dyDescent="0.25">
      <c r="B26" s="2" t="s">
        <v>1338</v>
      </c>
    </row>
    <row r="27" spans="2:12" ht="15.75" x14ac:dyDescent="0.25">
      <c r="B27" s="2" t="s">
        <v>1339</v>
      </c>
    </row>
    <row r="28" spans="2:12" ht="15.75" x14ac:dyDescent="0.25">
      <c r="B28" s="2" t="s">
        <v>1340</v>
      </c>
    </row>
    <row r="29" spans="2:12" s="197" customFormat="1" ht="15.75" x14ac:dyDescent="0.25">
      <c r="B29" s="2" t="s">
        <v>1341</v>
      </c>
    </row>
    <row r="30" spans="2:12" ht="15.75" x14ac:dyDescent="0.25">
      <c r="B30" s="2" t="s">
        <v>1328</v>
      </c>
    </row>
    <row r="31" spans="2:12" ht="15.75" x14ac:dyDescent="0.25">
      <c r="B31" s="2" t="s">
        <v>1329</v>
      </c>
    </row>
    <row r="32" spans="2:12" ht="15.75" x14ac:dyDescent="0.25">
      <c r="B32" s="2" t="s">
        <v>1330</v>
      </c>
    </row>
    <row r="33" spans="2:2" ht="15.75" x14ac:dyDescent="0.25">
      <c r="B33" s="2" t="s">
        <v>1345</v>
      </c>
    </row>
    <row r="34" spans="2:2" ht="15.75" x14ac:dyDescent="0.25">
      <c r="B34" s="2" t="s">
        <v>1346</v>
      </c>
    </row>
    <row r="35" spans="2:2" ht="15.75" x14ac:dyDescent="0.25">
      <c r="B35" s="2" t="s">
        <v>1347</v>
      </c>
    </row>
    <row r="36" spans="2:2" ht="15.75" x14ac:dyDescent="0.25">
      <c r="B36" s="2" t="s">
        <v>1342</v>
      </c>
    </row>
    <row r="37" spans="2:2" ht="15.75" x14ac:dyDescent="0.25">
      <c r="B37" s="2" t="s">
        <v>1348</v>
      </c>
    </row>
    <row r="38" spans="2:2" ht="15.75" x14ac:dyDescent="0.25">
      <c r="B38" s="2" t="s">
        <v>1343</v>
      </c>
    </row>
    <row r="39" spans="2:2" ht="15.75" x14ac:dyDescent="0.25">
      <c r="B39" s="2" t="s">
        <v>1349</v>
      </c>
    </row>
    <row r="40" spans="2:2" ht="15.75" x14ac:dyDescent="0.25">
      <c r="B40" s="2" t="s">
        <v>1344</v>
      </c>
    </row>
    <row r="41" spans="2:2" ht="15.75" x14ac:dyDescent="0.25">
      <c r="B41" s="2"/>
    </row>
  </sheetData>
  <sheetProtection sheet="1" objects="1" scenarios="1" selectLockedCells="1" selectUnlockedCells="1"/>
  <mergeCells count="9">
    <mergeCell ref="B9:D9"/>
    <mergeCell ref="B19:K19"/>
    <mergeCell ref="B17:K17"/>
    <mergeCell ref="B3:K3"/>
    <mergeCell ref="B4:K4"/>
    <mergeCell ref="B5:K5"/>
    <mergeCell ref="B6:K6"/>
    <mergeCell ref="B7:K7"/>
    <mergeCell ref="B8:K8"/>
  </mergeCells>
  <pageMargins left="0.7" right="0.7" top="0.75" bottom="0.75" header="0.3" footer="0.3"/>
  <pageSetup paperSize="9" orientation="portrait" r:id="rId1"/>
  <headerFooter>
    <oddFooter>&amp;C&amp;A&amp;RPage &amp;P of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B46"/>
  <sheetViews>
    <sheetView workbookViewId="0">
      <selection activeCell="I14" sqref="I14"/>
    </sheetView>
  </sheetViews>
  <sheetFormatPr defaultRowHeight="12.75" x14ac:dyDescent="0.2"/>
  <cols>
    <col min="1" max="1" width="2.140625" style="197" customWidth="1"/>
    <col min="2" max="2" width="4.42578125" style="197" customWidth="1"/>
    <col min="3" max="10" width="9.140625" style="197"/>
    <col min="11" max="11" width="8.28515625" style="197" customWidth="1"/>
    <col min="12" max="12" width="12.42578125" style="197" customWidth="1"/>
    <col min="13" max="16384" width="9.140625" style="197"/>
  </cols>
  <sheetData>
    <row r="3" spans="2:2" ht="15.75" x14ac:dyDescent="0.25">
      <c r="B3" s="2" t="s">
        <v>1353</v>
      </c>
    </row>
    <row r="4" spans="2:2" ht="15.75" x14ac:dyDescent="0.25">
      <c r="B4" s="2" t="s">
        <v>1356</v>
      </c>
    </row>
    <row r="5" spans="2:2" ht="15.75" x14ac:dyDescent="0.25">
      <c r="B5" s="83" t="s">
        <v>1355</v>
      </c>
    </row>
    <row r="6" spans="2:2" ht="15.75" x14ac:dyDescent="0.25">
      <c r="B6" s="2" t="s">
        <v>1354</v>
      </c>
    </row>
    <row r="7" spans="2:2" ht="15.75" x14ac:dyDescent="0.25">
      <c r="B7" s="2" t="s">
        <v>1390</v>
      </c>
    </row>
    <row r="8" spans="2:2" ht="15.75" x14ac:dyDescent="0.25">
      <c r="B8" s="2" t="s">
        <v>1357</v>
      </c>
    </row>
    <row r="9" spans="2:2" ht="15.75" x14ac:dyDescent="0.25">
      <c r="B9" s="2" t="s">
        <v>1388</v>
      </c>
    </row>
    <row r="10" spans="2:2" ht="15.75" x14ac:dyDescent="0.25">
      <c r="B10" s="2" t="s">
        <v>1389</v>
      </c>
    </row>
    <row r="11" spans="2:2" ht="15.75" x14ac:dyDescent="0.25">
      <c r="B11" s="2" t="s">
        <v>1358</v>
      </c>
    </row>
    <row r="12" spans="2:2" ht="15.75" x14ac:dyDescent="0.25">
      <c r="B12" s="2" t="s">
        <v>1359</v>
      </c>
    </row>
    <row r="13" spans="2:2" ht="15.75" x14ac:dyDescent="0.25">
      <c r="B13" s="2"/>
    </row>
    <row r="14" spans="2:2" ht="15.75" x14ac:dyDescent="0.25">
      <c r="B14" s="83" t="s">
        <v>1351</v>
      </c>
    </row>
    <row r="15" spans="2:2" ht="15.75" x14ac:dyDescent="0.25">
      <c r="B15" s="2" t="s">
        <v>1360</v>
      </c>
    </row>
    <row r="16" spans="2:2" ht="15.75" x14ac:dyDescent="0.25">
      <c r="B16" s="2" t="s">
        <v>1361</v>
      </c>
    </row>
    <row r="17" spans="2:2" ht="15.75" x14ac:dyDescent="0.25">
      <c r="B17" s="2" t="s">
        <v>1362</v>
      </c>
    </row>
    <row r="18" spans="2:2" ht="15.75" x14ac:dyDescent="0.25">
      <c r="B18" s="2" t="s">
        <v>1363</v>
      </c>
    </row>
    <row r="19" spans="2:2" ht="15.75" x14ac:dyDescent="0.25">
      <c r="B19" s="2" t="s">
        <v>1364</v>
      </c>
    </row>
    <row r="20" spans="2:2" ht="15.75" x14ac:dyDescent="0.25">
      <c r="B20" s="2" t="s">
        <v>1365</v>
      </c>
    </row>
    <row r="21" spans="2:2" ht="15.75" x14ac:dyDescent="0.25">
      <c r="B21" s="2" t="s">
        <v>1366</v>
      </c>
    </row>
    <row r="22" spans="2:2" ht="15.75" x14ac:dyDescent="0.25">
      <c r="B22" s="83" t="s">
        <v>1352</v>
      </c>
    </row>
    <row r="23" spans="2:2" ht="15.75" x14ac:dyDescent="0.25">
      <c r="B23" s="2" t="s">
        <v>1367</v>
      </c>
    </row>
    <row r="24" spans="2:2" ht="15.75" x14ac:dyDescent="0.25">
      <c r="B24" s="2" t="s">
        <v>1368</v>
      </c>
    </row>
    <row r="25" spans="2:2" ht="15.75" x14ac:dyDescent="0.25">
      <c r="B25" s="2" t="s">
        <v>287</v>
      </c>
    </row>
    <row r="26" spans="2:2" ht="15.75" x14ac:dyDescent="0.25">
      <c r="B26" s="2" t="s">
        <v>1369</v>
      </c>
    </row>
    <row r="27" spans="2:2" ht="15.75" x14ac:dyDescent="0.25">
      <c r="B27" s="2" t="s">
        <v>1370</v>
      </c>
    </row>
    <row r="28" spans="2:2" ht="15.75" x14ac:dyDescent="0.25">
      <c r="B28" s="2" t="s">
        <v>1371</v>
      </c>
    </row>
    <row r="29" spans="2:2" ht="15.75" x14ac:dyDescent="0.25">
      <c r="B29" s="2" t="s">
        <v>1372</v>
      </c>
    </row>
    <row r="30" spans="2:2" ht="15.75" x14ac:dyDescent="0.25">
      <c r="B30" s="2" t="s">
        <v>1373</v>
      </c>
    </row>
    <row r="31" spans="2:2" ht="15.75" x14ac:dyDescent="0.25">
      <c r="B31" s="2" t="s">
        <v>1374</v>
      </c>
    </row>
    <row r="32" spans="2:2" ht="15.75" x14ac:dyDescent="0.25">
      <c r="B32" s="2" t="s">
        <v>1375</v>
      </c>
    </row>
    <row r="33" spans="2:2" ht="15.75" x14ac:dyDescent="0.25">
      <c r="B33" s="2" t="s">
        <v>1376</v>
      </c>
    </row>
    <row r="34" spans="2:2" ht="15.75" x14ac:dyDescent="0.25">
      <c r="B34" s="2" t="s">
        <v>1377</v>
      </c>
    </row>
    <row r="35" spans="2:2" ht="15.75" x14ac:dyDescent="0.25">
      <c r="B35" s="2" t="s">
        <v>1378</v>
      </c>
    </row>
    <row r="36" spans="2:2" ht="15.75" x14ac:dyDescent="0.25">
      <c r="B36" s="2" t="s">
        <v>1379</v>
      </c>
    </row>
    <row r="37" spans="2:2" ht="15.75" x14ac:dyDescent="0.25">
      <c r="B37" s="2" t="s">
        <v>1380</v>
      </c>
    </row>
    <row r="38" spans="2:2" ht="15.75" x14ac:dyDescent="0.25">
      <c r="B38" s="2" t="s">
        <v>1391</v>
      </c>
    </row>
    <row r="39" spans="2:2" ht="15.75" x14ac:dyDescent="0.25">
      <c r="B39" s="2" t="s">
        <v>1392</v>
      </c>
    </row>
    <row r="40" spans="2:2" ht="15.75" x14ac:dyDescent="0.25">
      <c r="B40" s="2" t="s">
        <v>1381</v>
      </c>
    </row>
    <row r="41" spans="2:2" ht="15.75" x14ac:dyDescent="0.25">
      <c r="B41" s="2" t="s">
        <v>1382</v>
      </c>
    </row>
    <row r="42" spans="2:2" ht="15.75" x14ac:dyDescent="0.25">
      <c r="B42" s="2" t="s">
        <v>1383</v>
      </c>
    </row>
    <row r="43" spans="2:2" ht="15.75" x14ac:dyDescent="0.25">
      <c r="B43" s="2" t="s">
        <v>1384</v>
      </c>
    </row>
    <row r="44" spans="2:2" ht="15.75" x14ac:dyDescent="0.25">
      <c r="B44" s="2" t="s">
        <v>1385</v>
      </c>
    </row>
    <row r="45" spans="2:2" ht="15.75" x14ac:dyDescent="0.25">
      <c r="B45" s="2" t="s">
        <v>1387</v>
      </c>
    </row>
    <row r="46" spans="2:2" ht="15.75" x14ac:dyDescent="0.25">
      <c r="B46" s="2" t="s">
        <v>1386</v>
      </c>
    </row>
  </sheetData>
  <sheetProtection sheet="1" objects="1" scenarios="1" selectLockedCells="1" selectUnlockedCells="1"/>
  <printOptions horizontalCentered="1" verticalCentered="1"/>
  <pageMargins left="0.21" right="0.21" top="0.75" bottom="0.54" header="0.3" footer="0.52"/>
  <pageSetup paperSize="9" orientation="portrait" r:id="rId1"/>
  <headerFooter>
    <oddFooter>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B43"/>
  <sheetViews>
    <sheetView workbookViewId="0">
      <selection activeCell="I12" sqref="I12"/>
    </sheetView>
  </sheetViews>
  <sheetFormatPr defaultRowHeight="12.75" x14ac:dyDescent="0.2"/>
  <cols>
    <col min="1" max="1" width="1.7109375" style="197" customWidth="1"/>
    <col min="2" max="2" width="9.140625" style="197" customWidth="1"/>
    <col min="3" max="9" width="9.140625" style="197"/>
    <col min="10" max="10" width="11" style="197" customWidth="1"/>
    <col min="11" max="16384" width="9.140625" style="197"/>
  </cols>
  <sheetData>
    <row r="3" spans="2:2" ht="20.25" x14ac:dyDescent="0.3">
      <c r="B3" s="85" t="s">
        <v>1393</v>
      </c>
    </row>
    <row r="4" spans="2:2" ht="15.75" x14ac:dyDescent="0.25">
      <c r="B4" s="2" t="s">
        <v>1394</v>
      </c>
    </row>
    <row r="5" spans="2:2" ht="15.75" x14ac:dyDescent="0.25">
      <c r="B5" s="2" t="s">
        <v>1395</v>
      </c>
    </row>
    <row r="6" spans="2:2" ht="20.25" x14ac:dyDescent="0.3">
      <c r="B6" s="85" t="s">
        <v>1396</v>
      </c>
    </row>
    <row r="7" spans="2:2" ht="15.75" x14ac:dyDescent="0.25">
      <c r="B7" s="2" t="s">
        <v>1397</v>
      </c>
    </row>
    <row r="8" spans="2:2" ht="15.75" x14ac:dyDescent="0.25">
      <c r="B8" s="2" t="s">
        <v>1398</v>
      </c>
    </row>
    <row r="9" spans="2:2" ht="15.75" x14ac:dyDescent="0.25">
      <c r="B9" s="2" t="s">
        <v>1399</v>
      </c>
    </row>
    <row r="10" spans="2:2" ht="15.75" x14ac:dyDescent="0.25">
      <c r="B10" s="2" t="s">
        <v>1400</v>
      </c>
    </row>
    <row r="11" spans="2:2" ht="15.75" x14ac:dyDescent="0.25">
      <c r="B11" s="2" t="s">
        <v>1401</v>
      </c>
    </row>
    <row r="12" spans="2:2" ht="20.25" x14ac:dyDescent="0.3">
      <c r="B12" s="85" t="s">
        <v>1402</v>
      </c>
    </row>
    <row r="13" spans="2:2" ht="15.75" x14ac:dyDescent="0.25">
      <c r="B13" s="2" t="s">
        <v>1403</v>
      </c>
    </row>
    <row r="14" spans="2:2" ht="15.75" x14ac:dyDescent="0.25">
      <c r="B14" s="2" t="s">
        <v>1404</v>
      </c>
    </row>
    <row r="15" spans="2:2" ht="15.75" x14ac:dyDescent="0.25">
      <c r="B15" s="2" t="s">
        <v>1405</v>
      </c>
    </row>
    <row r="16" spans="2:2" ht="15.75" x14ac:dyDescent="0.25">
      <c r="B16" s="2" t="s">
        <v>1406</v>
      </c>
    </row>
    <row r="17" spans="2:2" ht="15.75" x14ac:dyDescent="0.25">
      <c r="B17" s="2" t="s">
        <v>1407</v>
      </c>
    </row>
    <row r="18" spans="2:2" ht="15.75" x14ac:dyDescent="0.25">
      <c r="B18" s="2" t="s">
        <v>1408</v>
      </c>
    </row>
    <row r="19" spans="2:2" ht="15.75" x14ac:dyDescent="0.25">
      <c r="B19" s="2" t="s">
        <v>1409</v>
      </c>
    </row>
    <row r="20" spans="2:2" ht="15.75" x14ac:dyDescent="0.25">
      <c r="B20" s="2" t="s">
        <v>1411</v>
      </c>
    </row>
    <row r="21" spans="2:2" ht="15.75" x14ac:dyDescent="0.25">
      <c r="B21" s="2" t="s">
        <v>1410</v>
      </c>
    </row>
    <row r="22" spans="2:2" ht="15.75" x14ac:dyDescent="0.25">
      <c r="B22" s="2" t="s">
        <v>1412</v>
      </c>
    </row>
    <row r="23" spans="2:2" ht="15.75" x14ac:dyDescent="0.25">
      <c r="B23" s="2" t="s">
        <v>1413</v>
      </c>
    </row>
    <row r="24" spans="2:2" ht="15.75" x14ac:dyDescent="0.25">
      <c r="B24" s="2" t="s">
        <v>1414</v>
      </c>
    </row>
    <row r="25" spans="2:2" ht="15.75" x14ac:dyDescent="0.25">
      <c r="B25" s="2" t="s">
        <v>1415</v>
      </c>
    </row>
    <row r="26" spans="2:2" ht="15.75" x14ac:dyDescent="0.25">
      <c r="B26" s="2" t="s">
        <v>1416</v>
      </c>
    </row>
    <row r="27" spans="2:2" ht="20.25" x14ac:dyDescent="0.3">
      <c r="B27" s="85" t="s">
        <v>1417</v>
      </c>
    </row>
    <row r="28" spans="2:2" ht="15.75" x14ac:dyDescent="0.25">
      <c r="B28" s="2" t="s">
        <v>1418</v>
      </c>
    </row>
    <row r="29" spans="2:2" ht="15.75" x14ac:dyDescent="0.25">
      <c r="B29" s="2" t="s">
        <v>1419</v>
      </c>
    </row>
    <row r="30" spans="2:2" ht="20.25" x14ac:dyDescent="0.3">
      <c r="B30" s="85" t="s">
        <v>1420</v>
      </c>
    </row>
    <row r="31" spans="2:2" ht="15.75" x14ac:dyDescent="0.25">
      <c r="B31" s="2" t="s">
        <v>1421</v>
      </c>
    </row>
    <row r="32" spans="2:2" ht="15.75" x14ac:dyDescent="0.25">
      <c r="B32" s="2" t="s">
        <v>1422</v>
      </c>
    </row>
    <row r="33" spans="2:2" ht="15.75" x14ac:dyDescent="0.25">
      <c r="B33" s="2" t="s">
        <v>1423</v>
      </c>
    </row>
    <row r="34" spans="2:2" ht="20.25" x14ac:dyDescent="0.3">
      <c r="B34" s="85" t="s">
        <v>1424</v>
      </c>
    </row>
    <row r="35" spans="2:2" ht="15.75" x14ac:dyDescent="0.25">
      <c r="B35" s="2" t="s">
        <v>1425</v>
      </c>
    </row>
    <row r="36" spans="2:2" ht="15.75" x14ac:dyDescent="0.25">
      <c r="B36" s="2" t="s">
        <v>1426</v>
      </c>
    </row>
    <row r="37" spans="2:2" ht="15.75" x14ac:dyDescent="0.25">
      <c r="B37" s="2" t="s">
        <v>1427</v>
      </c>
    </row>
    <row r="38" spans="2:2" ht="15.75" x14ac:dyDescent="0.25">
      <c r="B38" s="2" t="s">
        <v>1428</v>
      </c>
    </row>
    <row r="39" spans="2:2" ht="15.75" x14ac:dyDescent="0.25">
      <c r="B39" s="2" t="s">
        <v>1429</v>
      </c>
    </row>
    <row r="40" spans="2:2" ht="15.75" x14ac:dyDescent="0.25">
      <c r="B40" s="2" t="s">
        <v>1430</v>
      </c>
    </row>
    <row r="41" spans="2:2" ht="15.75" x14ac:dyDescent="0.25">
      <c r="B41" s="2" t="s">
        <v>1431</v>
      </c>
    </row>
    <row r="42" spans="2:2" ht="15.75" x14ac:dyDescent="0.25">
      <c r="B42" s="2" t="s">
        <v>1432</v>
      </c>
    </row>
    <row r="43" spans="2:2" ht="15.75" x14ac:dyDescent="0.25">
      <c r="B43" s="89" t="s">
        <v>1433</v>
      </c>
    </row>
  </sheetData>
  <sheetProtection sheet="1" objects="1" scenarios="1" selectLockedCells="1" selectUnlockedCells="1"/>
  <printOptions horizontalCentered="1" verticalCentered="1"/>
  <pageMargins left="0.21" right="0.21" top="0.75" bottom="0.54" header="0.3" footer="0.52"/>
  <pageSetup paperSize="9" orientation="portrait" r:id="rId1"/>
  <headerFooter>
    <oddFooter>&amp;C&amp;A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50"/>
  <sheetViews>
    <sheetView workbookViewId="0">
      <selection activeCell="K27" sqref="K27"/>
    </sheetView>
  </sheetViews>
  <sheetFormatPr defaultRowHeight="14.25" x14ac:dyDescent="0.2"/>
  <cols>
    <col min="1" max="1" width="3.85546875" style="26" customWidth="1"/>
    <col min="2" max="2" width="8.85546875" style="26" customWidth="1"/>
    <col min="3" max="3" width="10.28515625" style="26" customWidth="1"/>
    <col min="4" max="4" width="11.7109375" style="26" customWidth="1"/>
    <col min="5" max="5" width="14.140625" style="26" customWidth="1"/>
    <col min="6" max="6" width="23.42578125" style="26" customWidth="1"/>
    <col min="7" max="7" width="9.28515625" style="26" customWidth="1"/>
    <col min="8" max="8" width="16.5703125" style="26" customWidth="1"/>
    <col min="9" max="16384" width="9.140625" style="26"/>
  </cols>
  <sheetData>
    <row r="3" spans="1:8" ht="18.75" x14ac:dyDescent="0.3">
      <c r="A3" s="1914" t="s">
        <v>131</v>
      </c>
      <c r="B3" s="1914"/>
      <c r="C3" s="1914"/>
      <c r="D3" s="1914"/>
      <c r="E3" s="1914"/>
      <c r="F3" s="1914"/>
      <c r="G3" s="1914"/>
      <c r="H3" s="1914"/>
    </row>
    <row r="4" spans="1:8" ht="15" x14ac:dyDescent="0.25">
      <c r="A4" s="1866" t="s">
        <v>695</v>
      </c>
      <c r="B4" s="1866"/>
      <c r="C4" s="1866"/>
      <c r="D4" s="1866"/>
      <c r="E4" s="1866"/>
      <c r="F4" s="1866"/>
      <c r="G4" s="1866"/>
      <c r="H4" s="1866"/>
    </row>
    <row r="5" spans="1:8" ht="15" x14ac:dyDescent="0.25">
      <c r="A5" s="1866" t="s">
        <v>132</v>
      </c>
      <c r="B5" s="1866"/>
      <c r="C5" s="1866"/>
      <c r="D5" s="1866"/>
      <c r="E5" s="1866"/>
      <c r="F5" s="1866"/>
      <c r="G5" s="1866"/>
      <c r="H5" s="1866"/>
    </row>
    <row r="6" spans="1:8" ht="15" x14ac:dyDescent="0.25">
      <c r="A6" s="57" t="s">
        <v>13</v>
      </c>
      <c r="B6" s="57"/>
      <c r="C6" s="1866" t="str">
        <f>MASTER!C42</f>
        <v>iz/kkukpk;Z</v>
      </c>
      <c r="D6" s="1866"/>
      <c r="E6" s="1866"/>
      <c r="F6" s="57"/>
      <c r="G6" s="57"/>
      <c r="H6" s="57"/>
    </row>
    <row r="7" spans="1:8" ht="15" x14ac:dyDescent="0.25">
      <c r="A7" s="57"/>
      <c r="B7" s="57"/>
      <c r="C7" s="1866" t="str">
        <f>MASTER!C43</f>
        <v xml:space="preserve">jktdh; mPp ek/;fed fo|ky; </v>
      </c>
      <c r="D7" s="1866"/>
      <c r="E7" s="1866"/>
      <c r="F7" s="57"/>
      <c r="G7" s="57"/>
      <c r="H7" s="57"/>
    </row>
    <row r="8" spans="1:8" ht="15" x14ac:dyDescent="0.25">
      <c r="A8" s="57"/>
      <c r="B8" s="57"/>
      <c r="C8" s="1866" t="str">
        <f>MASTER!C44</f>
        <v xml:space="preserve"> ftyk &amp; jktleUn</v>
      </c>
      <c r="D8" s="1866"/>
      <c r="E8" s="1866"/>
      <c r="F8" s="57"/>
      <c r="G8" s="57"/>
      <c r="H8" s="57"/>
    </row>
    <row r="9" spans="1:8" ht="15" x14ac:dyDescent="0.25">
      <c r="A9" s="22" t="s">
        <v>133</v>
      </c>
      <c r="B9" s="22"/>
      <c r="C9" s="22"/>
      <c r="D9" s="22"/>
      <c r="E9" s="22"/>
      <c r="F9" s="22"/>
      <c r="G9" s="22" t="s">
        <v>696</v>
      </c>
      <c r="H9" s="155" t="str">
        <f>MASTER!C66</f>
        <v>16.03.2024</v>
      </c>
    </row>
    <row r="10" spans="1:8" ht="15" x14ac:dyDescent="0.25">
      <c r="A10" s="22"/>
      <c r="B10" s="22" t="s">
        <v>135</v>
      </c>
      <c r="C10" s="22"/>
      <c r="D10" s="22"/>
      <c r="E10" s="22"/>
      <c r="F10" s="22"/>
      <c r="G10" s="22"/>
      <c r="H10" s="22"/>
    </row>
    <row r="11" spans="1:8" ht="15" x14ac:dyDescent="0.25">
      <c r="A11" s="22" t="s">
        <v>136</v>
      </c>
      <c r="B11" s="22" t="str">
        <f>MASTER!C55</f>
        <v>Jheku vfrfjDr funs'kd egksn;</v>
      </c>
      <c r="C11" s="22"/>
      <c r="D11" s="22"/>
      <c r="E11" s="22"/>
      <c r="F11" s="22"/>
      <c r="G11" s="22"/>
      <c r="H11" s="22"/>
    </row>
    <row r="12" spans="1:8" ht="15" x14ac:dyDescent="0.25">
      <c r="A12" s="22"/>
      <c r="B12" s="22" t="str">
        <f>MASTER!C56</f>
        <v xml:space="preserve">isa'ku ,oa isa'kulZ dY;k.k foHkkx ] {kS=h; dk;kZy; ] </v>
      </c>
      <c r="C12" s="22"/>
      <c r="D12" s="22"/>
      <c r="E12" s="22"/>
      <c r="F12" s="22"/>
      <c r="G12" s="22"/>
      <c r="H12" s="22"/>
    </row>
    <row r="13" spans="1:8" ht="15" x14ac:dyDescent="0.25">
      <c r="A13" s="22"/>
      <c r="B13" s="22" t="str">
        <f>MASTER!C57</f>
        <v>mn;iqj ftyk &amp; mn;iqj  ¼ jktLFkku ½</v>
      </c>
      <c r="C13" s="22"/>
      <c r="D13" s="22"/>
      <c r="E13" s="22"/>
      <c r="F13" s="22"/>
      <c r="G13" s="22"/>
      <c r="H13" s="22"/>
    </row>
    <row r="14" spans="1:8" ht="15" x14ac:dyDescent="0.25">
      <c r="A14" s="22"/>
      <c r="B14" s="298" t="s">
        <v>123</v>
      </c>
      <c r="C14" s="299" t="str">
        <f>MASTER!C2</f>
        <v xml:space="preserve">Jh </v>
      </c>
      <c r="D14" s="298"/>
      <c r="E14" s="289" t="str">
        <f>MASTER!C7</f>
        <v xml:space="preserve">ofj"B </v>
      </c>
      <c r="F14" s="298" t="s">
        <v>28</v>
      </c>
      <c r="G14" s="22"/>
      <c r="H14" s="22"/>
    </row>
    <row r="15" spans="1:8" ht="15" x14ac:dyDescent="0.25">
      <c r="A15" s="22" t="s">
        <v>137</v>
      </c>
      <c r="B15" s="22"/>
      <c r="C15" s="22"/>
      <c r="D15" s="22"/>
      <c r="E15" s="22"/>
      <c r="F15" s="22"/>
      <c r="G15" s="22"/>
      <c r="H15" s="22"/>
    </row>
    <row r="16" spans="1:8" ht="15" x14ac:dyDescent="0.25">
      <c r="A16" s="22"/>
      <c r="B16" s="143" t="s">
        <v>29</v>
      </c>
      <c r="C16" s="22"/>
      <c r="D16" s="142" t="str">
        <f>MASTER!C2</f>
        <v xml:space="preserve">Jh </v>
      </c>
      <c r="E16" s="22"/>
      <c r="F16" s="68" t="str">
        <f>MASTER!C7</f>
        <v xml:space="preserve">ofj"B </v>
      </c>
      <c r="G16" s="22" t="s">
        <v>30</v>
      </c>
      <c r="H16" s="22"/>
    </row>
    <row r="17" spans="1:10" ht="15" x14ac:dyDescent="0.25">
      <c r="A17" s="22" t="s">
        <v>697</v>
      </c>
      <c r="B17" s="143"/>
      <c r="C17" s="22"/>
      <c r="D17" s="22"/>
      <c r="E17" s="22"/>
      <c r="F17" s="22"/>
      <c r="G17" s="22"/>
      <c r="H17" s="22"/>
    </row>
    <row r="18" spans="1:10" ht="15" x14ac:dyDescent="0.25">
      <c r="A18" s="103">
        <v>1</v>
      </c>
      <c r="B18" s="22" t="s">
        <v>31</v>
      </c>
      <c r="C18" s="22"/>
      <c r="D18" s="22"/>
      <c r="E18" s="22"/>
      <c r="F18" s="22"/>
      <c r="G18" s="22"/>
      <c r="H18" s="22"/>
    </row>
    <row r="19" spans="1:10" ht="15" x14ac:dyDescent="0.25">
      <c r="A19" s="103">
        <v>2</v>
      </c>
      <c r="B19" s="22" t="s">
        <v>122</v>
      </c>
      <c r="C19" s="22"/>
      <c r="D19" s="22"/>
      <c r="E19" s="22"/>
      <c r="F19" s="22"/>
      <c r="G19" s="22"/>
      <c r="H19" s="22"/>
    </row>
    <row r="20" spans="1:10" ht="15" x14ac:dyDescent="0.25">
      <c r="A20" s="22"/>
      <c r="B20" s="22" t="s">
        <v>32</v>
      </c>
      <c r="C20" s="22"/>
      <c r="D20" s="22"/>
      <c r="E20" s="22"/>
      <c r="F20" s="22"/>
      <c r="G20" s="22"/>
      <c r="H20" s="22"/>
    </row>
    <row r="21" spans="1:10" ht="15" x14ac:dyDescent="0.25">
      <c r="A21" s="22" t="s">
        <v>138</v>
      </c>
      <c r="B21" s="22" t="s">
        <v>33</v>
      </c>
      <c r="C21" s="22"/>
      <c r="D21" s="22"/>
      <c r="E21" s="22"/>
      <c r="F21" s="22"/>
      <c r="G21" s="22" t="s">
        <v>139</v>
      </c>
      <c r="H21" s="22" t="s">
        <v>542</v>
      </c>
    </row>
    <row r="22" spans="1:10" ht="15" x14ac:dyDescent="0.25">
      <c r="A22" s="22" t="s">
        <v>140</v>
      </c>
      <c r="B22" s="22" t="s">
        <v>34</v>
      </c>
      <c r="C22" s="22"/>
      <c r="D22" s="22"/>
      <c r="E22" s="22"/>
      <c r="F22" s="22"/>
      <c r="G22" s="22" t="s">
        <v>139</v>
      </c>
      <c r="H22" s="154">
        <f>MASTER!F24</f>
        <v>0</v>
      </c>
    </row>
    <row r="23" spans="1:10" ht="15" x14ac:dyDescent="0.25">
      <c r="A23" s="22" t="s">
        <v>141</v>
      </c>
      <c r="B23" s="22" t="s">
        <v>142</v>
      </c>
      <c r="C23" s="22"/>
      <c r="D23" s="22"/>
      <c r="E23" s="22"/>
      <c r="F23" s="22"/>
      <c r="G23" s="22" t="s">
        <v>139</v>
      </c>
      <c r="H23" s="22" t="s">
        <v>542</v>
      </c>
    </row>
    <row r="24" spans="1:10" ht="15" x14ac:dyDescent="0.25">
      <c r="A24" s="22" t="s">
        <v>143</v>
      </c>
      <c r="B24" s="22" t="s">
        <v>381</v>
      </c>
      <c r="C24" s="22"/>
      <c r="D24" s="22"/>
      <c r="E24" s="22"/>
      <c r="F24" s="22"/>
      <c r="G24" s="22" t="s">
        <v>139</v>
      </c>
      <c r="H24" s="22" t="s">
        <v>542</v>
      </c>
    </row>
    <row r="25" spans="1:10" ht="15" x14ac:dyDescent="0.25">
      <c r="A25" s="22"/>
      <c r="B25" s="22" t="s">
        <v>35</v>
      </c>
      <c r="C25" s="22"/>
      <c r="D25" s="22"/>
      <c r="E25" s="22"/>
      <c r="F25" s="22"/>
      <c r="G25" s="22"/>
      <c r="H25" s="22" t="s">
        <v>542</v>
      </c>
    </row>
    <row r="26" spans="1:10" ht="15" x14ac:dyDescent="0.25">
      <c r="A26" s="22" t="s">
        <v>144</v>
      </c>
      <c r="B26" s="22" t="s">
        <v>36</v>
      </c>
      <c r="C26" s="22"/>
      <c r="D26" s="22"/>
      <c r="E26" s="22"/>
      <c r="F26" s="22"/>
      <c r="G26" s="22" t="s">
        <v>139</v>
      </c>
      <c r="H26" s="22" t="s">
        <v>542</v>
      </c>
    </row>
    <row r="27" spans="1:10" ht="15" x14ac:dyDescent="0.25">
      <c r="A27" s="22" t="s">
        <v>136</v>
      </c>
      <c r="B27" s="22"/>
      <c r="C27" s="22"/>
      <c r="D27" s="22"/>
      <c r="E27" s="22"/>
      <c r="F27" s="144" t="s">
        <v>281</v>
      </c>
      <c r="G27" s="22" t="s">
        <v>139</v>
      </c>
      <c r="H27" s="154">
        <f>SUM(H21:H26)</f>
        <v>0</v>
      </c>
    </row>
    <row r="28" spans="1:10" ht="15" x14ac:dyDescent="0.25">
      <c r="A28" s="103">
        <v>3</v>
      </c>
      <c r="B28" s="22" t="s">
        <v>698</v>
      </c>
      <c r="C28" s="22"/>
      <c r="D28" s="22"/>
      <c r="E28" s="22"/>
      <c r="F28" s="22"/>
      <c r="G28" s="22"/>
      <c r="H28" s="22"/>
    </row>
    <row r="29" spans="1:10" ht="15" x14ac:dyDescent="0.25">
      <c r="A29" s="103">
        <v>4</v>
      </c>
      <c r="B29" s="22" t="s">
        <v>699</v>
      </c>
      <c r="C29" s="22"/>
      <c r="D29" s="22"/>
      <c r="E29" s="22"/>
      <c r="F29" s="22"/>
      <c r="G29" s="22"/>
      <c r="H29" s="22"/>
    </row>
    <row r="30" spans="1:10" ht="15" x14ac:dyDescent="0.25">
      <c r="A30" s="103" t="s">
        <v>117</v>
      </c>
      <c r="B30" s="22" t="s">
        <v>700</v>
      </c>
      <c r="C30" s="22"/>
      <c r="D30" s="22"/>
      <c r="E30" s="22"/>
      <c r="F30" s="22"/>
      <c r="G30" s="22"/>
      <c r="H30" s="22"/>
    </row>
    <row r="31" spans="1:10" ht="15" x14ac:dyDescent="0.25">
      <c r="A31" s="103">
        <v>5</v>
      </c>
      <c r="B31" s="22" t="s">
        <v>119</v>
      </c>
      <c r="C31" s="22"/>
      <c r="D31" s="22"/>
      <c r="E31" s="22"/>
      <c r="F31" s="22"/>
      <c r="G31" s="22"/>
      <c r="H31" s="22"/>
      <c r="I31" s="22"/>
      <c r="J31" s="22"/>
    </row>
    <row r="32" spans="1:10" ht="15" x14ac:dyDescent="0.25">
      <c r="A32" s="22" t="s">
        <v>120</v>
      </c>
      <c r="B32" s="22" t="s">
        <v>121</v>
      </c>
      <c r="C32" s="22"/>
      <c r="D32" s="22"/>
      <c r="E32" s="22"/>
      <c r="F32" s="22"/>
      <c r="G32" s="22"/>
      <c r="H32" s="22"/>
      <c r="I32" s="22"/>
      <c r="J32" s="22"/>
    </row>
    <row r="33" spans="1:10" ht="15" x14ac:dyDescent="0.25">
      <c r="A33" s="22"/>
      <c r="B33" s="22"/>
      <c r="C33" s="27"/>
      <c r="D33" s="22"/>
      <c r="E33" s="22"/>
      <c r="F33" s="22"/>
      <c r="G33" s="1866" t="s">
        <v>169</v>
      </c>
      <c r="H33" s="1866"/>
      <c r="I33" s="22"/>
      <c r="J33" s="22"/>
    </row>
    <row r="34" spans="1:10" ht="1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15" x14ac:dyDescent="0.25">
      <c r="A35" s="22"/>
      <c r="B35" s="22"/>
      <c r="C35" s="22"/>
      <c r="D35" s="22"/>
      <c r="E35" s="22"/>
      <c r="F35" s="22"/>
      <c r="G35" s="1866" t="s">
        <v>170</v>
      </c>
      <c r="H35" s="1866"/>
      <c r="I35" s="22"/>
      <c r="J35" s="22"/>
    </row>
    <row r="36" spans="1:10" ht="15.75" x14ac:dyDescent="0.25">
      <c r="A36" s="2" t="s">
        <v>171</v>
      </c>
      <c r="H36" s="22"/>
      <c r="I36" s="22"/>
      <c r="J36" s="22"/>
    </row>
    <row r="37" spans="1:10" ht="15.75" x14ac:dyDescent="0.25">
      <c r="A37" s="340" t="s">
        <v>198</v>
      </c>
      <c r="B37" s="4" t="s">
        <v>355</v>
      </c>
      <c r="C37" s="4"/>
      <c r="D37" s="4"/>
      <c r="E37" s="4"/>
      <c r="F37" s="4"/>
      <c r="G37" s="4"/>
      <c r="H37" s="22"/>
      <c r="I37" s="22"/>
      <c r="J37" s="22"/>
    </row>
    <row r="38" spans="1:10" ht="15.75" x14ac:dyDescent="0.25">
      <c r="A38" s="340" t="s">
        <v>200</v>
      </c>
      <c r="B38" s="4" t="s">
        <v>14</v>
      </c>
      <c r="C38" s="4"/>
      <c r="D38" s="4"/>
      <c r="E38" s="4"/>
      <c r="F38" s="4"/>
      <c r="G38" s="4"/>
      <c r="H38" s="22"/>
      <c r="I38" s="22"/>
      <c r="J38" s="22"/>
    </row>
    <row r="39" spans="1:10" ht="15.75" x14ac:dyDescent="0.25">
      <c r="A39" s="340" t="s">
        <v>202</v>
      </c>
      <c r="B39" s="4" t="s">
        <v>37</v>
      </c>
      <c r="C39" s="4"/>
      <c r="D39" s="4"/>
      <c r="E39" s="22"/>
      <c r="F39" s="22"/>
      <c r="G39" s="22"/>
      <c r="H39" s="22"/>
      <c r="I39" s="22"/>
      <c r="J39" s="22"/>
    </row>
    <row r="40" spans="1:10" ht="15.75" x14ac:dyDescent="0.25">
      <c r="A40" s="340" t="s">
        <v>95</v>
      </c>
      <c r="B40" s="4" t="s">
        <v>38</v>
      </c>
      <c r="C40" s="4"/>
      <c r="D40" s="4"/>
      <c r="E40" s="22"/>
      <c r="F40" s="22"/>
      <c r="G40" s="22"/>
      <c r="H40" s="22"/>
      <c r="I40" s="22"/>
      <c r="J40" s="22"/>
    </row>
    <row r="41" spans="1:10" ht="15.75" x14ac:dyDescent="0.25">
      <c r="A41" s="340" t="s">
        <v>357</v>
      </c>
      <c r="B41" s="4" t="s">
        <v>353</v>
      </c>
      <c r="C41" s="4"/>
      <c r="D41" s="4"/>
      <c r="E41" s="22"/>
      <c r="F41" s="22"/>
      <c r="G41" s="22"/>
      <c r="H41" s="22"/>
      <c r="I41" s="22"/>
      <c r="J41" s="22"/>
    </row>
    <row r="42" spans="1:10" ht="15.75" x14ac:dyDescent="0.25">
      <c r="A42" s="340" t="s">
        <v>358</v>
      </c>
      <c r="B42" s="4" t="s">
        <v>701</v>
      </c>
      <c r="C42" s="4"/>
      <c r="D42" s="4"/>
      <c r="H42" s="22"/>
      <c r="I42" s="22"/>
      <c r="J42" s="22"/>
    </row>
    <row r="43" spans="1:10" ht="15.75" x14ac:dyDescent="0.25">
      <c r="A43" s="340" t="s">
        <v>359</v>
      </c>
      <c r="B43" s="4" t="s">
        <v>39</v>
      </c>
      <c r="C43" s="4"/>
      <c r="D43" s="4"/>
      <c r="H43" s="22"/>
      <c r="I43" s="22"/>
      <c r="J43" s="22"/>
    </row>
    <row r="44" spans="1:10" ht="15.75" x14ac:dyDescent="0.25">
      <c r="A44" s="2" t="s">
        <v>356</v>
      </c>
      <c r="B44" s="4" t="s">
        <v>1485</v>
      </c>
      <c r="C44" s="4"/>
      <c r="D44" s="4"/>
      <c r="E44" s="142"/>
      <c r="H44" s="22"/>
      <c r="I44" s="22"/>
      <c r="J44" s="22"/>
    </row>
    <row r="45" spans="1:10" ht="15.75" x14ac:dyDescent="0.25">
      <c r="A45" s="2"/>
      <c r="B45" s="1913" t="s">
        <v>379</v>
      </c>
      <c r="C45" s="1913"/>
      <c r="D45" s="1913"/>
      <c r="E45" s="1913"/>
      <c r="F45" s="1913"/>
      <c r="G45" s="1913"/>
      <c r="H45" s="22"/>
      <c r="I45" s="22"/>
      <c r="J45" s="22"/>
    </row>
    <row r="46" spans="1:10" ht="15.75" x14ac:dyDescent="0.25">
      <c r="A46" s="340" t="s">
        <v>388</v>
      </c>
      <c r="B46" s="4" t="s">
        <v>360</v>
      </c>
      <c r="C46" s="4"/>
      <c r="D46" s="4"/>
      <c r="E46" s="4"/>
      <c r="F46" s="4"/>
      <c r="G46" s="4"/>
      <c r="H46" s="22"/>
      <c r="I46" s="22"/>
      <c r="J46" s="22"/>
    </row>
    <row r="47" spans="1:10" ht="15.75" x14ac:dyDescent="0.25">
      <c r="A47" s="2" t="s">
        <v>136</v>
      </c>
      <c r="B47" s="4" t="s">
        <v>1484</v>
      </c>
      <c r="C47" s="4"/>
      <c r="D47" s="4"/>
      <c r="E47" s="4"/>
      <c r="F47" s="4"/>
      <c r="G47" s="4"/>
      <c r="H47" s="22"/>
      <c r="I47" s="22"/>
      <c r="J47" s="22"/>
    </row>
    <row r="48" spans="1:10" ht="20.25" x14ac:dyDescent="0.3">
      <c r="A48" s="184"/>
      <c r="B48" s="1913"/>
      <c r="C48" s="1913"/>
      <c r="D48" s="1913"/>
      <c r="E48" s="1913"/>
      <c r="F48" s="1913"/>
      <c r="G48" s="1913"/>
    </row>
    <row r="49" spans="1:7" ht="15.75" x14ac:dyDescent="0.25">
      <c r="A49" s="2" t="s">
        <v>1434</v>
      </c>
      <c r="B49" s="4"/>
      <c r="C49" s="4"/>
      <c r="D49" s="4"/>
      <c r="E49" s="4"/>
      <c r="F49" s="4"/>
      <c r="G49" s="4"/>
    </row>
    <row r="50" spans="1:7" ht="15.75" x14ac:dyDescent="0.25">
      <c r="A50" s="2" t="s">
        <v>1435</v>
      </c>
    </row>
  </sheetData>
  <sheetProtection sheet="1" objects="1" scenarios="1" selectLockedCells="1" selectUnlockedCells="1"/>
  <mergeCells count="10">
    <mergeCell ref="B45:G45"/>
    <mergeCell ref="B48:G48"/>
    <mergeCell ref="A3:H3"/>
    <mergeCell ref="A4:H4"/>
    <mergeCell ref="A5:H5"/>
    <mergeCell ref="G35:H35"/>
    <mergeCell ref="G33:H33"/>
    <mergeCell ref="C6:E6"/>
    <mergeCell ref="C7:E7"/>
    <mergeCell ref="C8:E8"/>
  </mergeCells>
  <phoneticPr fontId="7" type="noConversion"/>
  <printOptions horizontalCentered="1"/>
  <pageMargins left="0.25" right="0.25" top="0.31" bottom="0.31" header="0.3" footer="0.3"/>
  <pageSetup paperSize="9" orientation="portrait" r:id="rId1"/>
  <headerFooter alignWithMargins="0">
    <oddFooter>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I51"/>
  <sheetViews>
    <sheetView workbookViewId="0">
      <selection activeCell="K32" sqref="K32"/>
    </sheetView>
  </sheetViews>
  <sheetFormatPr defaultRowHeight="12.75" x14ac:dyDescent="0.2"/>
  <cols>
    <col min="1" max="1" width="4.42578125" style="23" customWidth="1"/>
    <col min="2" max="2" width="10.140625" style="23" customWidth="1"/>
    <col min="3" max="3" width="12.5703125" style="23" customWidth="1"/>
    <col min="4" max="4" width="6.85546875" style="23" customWidth="1"/>
    <col min="5" max="5" width="9" style="23" customWidth="1"/>
    <col min="6" max="6" width="19.28515625" style="23" customWidth="1"/>
    <col min="7" max="7" width="10.7109375" style="23" customWidth="1"/>
    <col min="8" max="8" width="15.5703125" style="23" customWidth="1"/>
    <col min="9" max="9" width="10.28515625" style="23" customWidth="1"/>
    <col min="10" max="16384" width="9.140625" style="23"/>
  </cols>
  <sheetData>
    <row r="3" spans="1:9" ht="20.25" x14ac:dyDescent="0.3">
      <c r="A3" s="1916" t="s">
        <v>172</v>
      </c>
      <c r="B3" s="1916"/>
      <c r="C3" s="1916"/>
      <c r="D3" s="1916"/>
      <c r="E3" s="1916"/>
      <c r="F3" s="1916"/>
      <c r="G3" s="1916"/>
      <c r="H3" s="1916"/>
      <c r="I3" s="1916"/>
    </row>
    <row r="4" spans="1:9" ht="15.75" x14ac:dyDescent="0.25">
      <c r="A4" s="13"/>
      <c r="B4" s="13"/>
      <c r="C4" s="13"/>
      <c r="D4" s="13"/>
      <c r="E4" s="13"/>
      <c r="F4" s="13"/>
      <c r="G4" s="13"/>
      <c r="H4" s="13"/>
    </row>
    <row r="5" spans="1:9" ht="18.75" x14ac:dyDescent="0.3">
      <c r="A5" s="1914" t="s">
        <v>173</v>
      </c>
      <c r="B5" s="1914"/>
      <c r="C5" s="1914"/>
      <c r="D5" s="1914"/>
      <c r="E5" s="1914"/>
      <c r="F5" s="1914"/>
      <c r="G5" s="1914"/>
      <c r="H5" s="1914"/>
      <c r="I5" s="1914"/>
    </row>
    <row r="6" spans="1:9" ht="18.75" x14ac:dyDescent="0.3">
      <c r="A6" s="1914" t="s">
        <v>174</v>
      </c>
      <c r="B6" s="1914"/>
      <c r="C6" s="1914"/>
      <c r="D6" s="1914"/>
      <c r="E6" s="1914"/>
      <c r="F6" s="1914"/>
      <c r="G6" s="1914"/>
      <c r="H6" s="1914"/>
      <c r="I6" s="1914"/>
    </row>
    <row r="7" spans="1:9" ht="15.75" x14ac:dyDescent="0.25">
      <c r="A7" s="13"/>
      <c r="B7" s="13"/>
      <c r="C7" s="13"/>
      <c r="D7" s="13"/>
      <c r="E7" s="13"/>
      <c r="F7" s="13"/>
      <c r="G7" s="13" t="s">
        <v>134</v>
      </c>
      <c r="H7" s="177" t="str">
        <f>MASTER!C66</f>
        <v>16.03.2024</v>
      </c>
    </row>
    <row r="8" spans="1:9" ht="15.75" x14ac:dyDescent="0.25">
      <c r="A8" s="18" t="s">
        <v>198</v>
      </c>
      <c r="B8" s="13" t="s">
        <v>175</v>
      </c>
      <c r="C8" s="13"/>
      <c r="D8" s="13"/>
      <c r="E8" s="18" t="s">
        <v>176</v>
      </c>
      <c r="F8" s="67" t="str">
        <f>MASTER!C2</f>
        <v xml:space="preserve">Jh </v>
      </c>
      <c r="G8" s="13"/>
      <c r="H8" s="13"/>
    </row>
    <row r="9" spans="1:9" ht="15.75" x14ac:dyDescent="0.25">
      <c r="A9" s="18" t="s">
        <v>200</v>
      </c>
      <c r="B9" s="13" t="s">
        <v>177</v>
      </c>
      <c r="C9" s="13"/>
      <c r="D9" s="13"/>
      <c r="E9" s="18" t="s">
        <v>176</v>
      </c>
      <c r="F9" s="376">
        <f>MASTER!C6</f>
        <v>25392</v>
      </c>
      <c r="G9" s="13"/>
      <c r="H9" s="13"/>
    </row>
    <row r="10" spans="1:9" ht="15.75" x14ac:dyDescent="0.25">
      <c r="A10" s="18"/>
      <c r="B10" s="13" t="s">
        <v>178</v>
      </c>
      <c r="C10" s="13"/>
      <c r="D10" s="13"/>
      <c r="E10" s="18" t="s">
        <v>176</v>
      </c>
      <c r="F10" s="376">
        <f>MASTER!C25</f>
        <v>45961</v>
      </c>
      <c r="G10" s="13"/>
      <c r="H10" s="13"/>
    </row>
    <row r="11" spans="1:9" ht="15.75" x14ac:dyDescent="0.25">
      <c r="A11" s="18"/>
      <c r="B11" s="13"/>
      <c r="C11" s="13"/>
      <c r="D11" s="13"/>
      <c r="E11" s="13"/>
      <c r="F11" s="13"/>
      <c r="G11" s="13"/>
      <c r="H11" s="13"/>
    </row>
    <row r="12" spans="1:9" ht="15.75" x14ac:dyDescent="0.25">
      <c r="A12" s="18" t="s">
        <v>202</v>
      </c>
      <c r="B12" s="13" t="s">
        <v>748</v>
      </c>
      <c r="C12" s="13"/>
      <c r="D12" s="13"/>
      <c r="E12" s="13"/>
      <c r="F12" s="13"/>
      <c r="G12" s="13"/>
      <c r="H12" s="13"/>
    </row>
    <row r="13" spans="1:9" ht="15.75" x14ac:dyDescent="0.25">
      <c r="A13" s="13" t="s">
        <v>356</v>
      </c>
      <c r="B13" s="13" t="s">
        <v>384</v>
      </c>
      <c r="C13" s="13"/>
      <c r="D13" s="13"/>
      <c r="E13" s="13"/>
      <c r="F13" s="13"/>
      <c r="G13" s="13"/>
      <c r="H13" s="13"/>
    </row>
    <row r="14" spans="1:9" ht="15.75" x14ac:dyDescent="0.25">
      <c r="A14" s="13"/>
      <c r="B14" s="13"/>
      <c r="C14" s="13"/>
      <c r="D14" s="13"/>
      <c r="E14" s="13"/>
      <c r="F14" s="13"/>
      <c r="G14" s="13"/>
      <c r="H14" s="13"/>
    </row>
    <row r="15" spans="1:9" ht="15.75" x14ac:dyDescent="0.25">
      <c r="A15" s="18" t="s">
        <v>95</v>
      </c>
      <c r="B15" s="13" t="s">
        <v>385</v>
      </c>
      <c r="C15" s="13"/>
      <c r="D15" s="13"/>
      <c r="E15" s="13"/>
      <c r="F15" s="13"/>
      <c r="G15" s="13"/>
      <c r="H15" s="13"/>
    </row>
    <row r="16" spans="1:9" ht="15.75" x14ac:dyDescent="0.25">
      <c r="A16" s="13" t="s">
        <v>117</v>
      </c>
      <c r="B16" s="13" t="s">
        <v>386</v>
      </c>
      <c r="C16" s="13"/>
      <c r="D16" s="13"/>
      <c r="E16" s="13"/>
      <c r="F16" s="13"/>
      <c r="G16" s="13"/>
      <c r="H16" s="13"/>
    </row>
    <row r="17" spans="1:9" ht="15.75" x14ac:dyDescent="0.25">
      <c r="A17" s="13" t="s">
        <v>356</v>
      </c>
      <c r="B17" s="13"/>
      <c r="C17" s="13"/>
      <c r="D17" s="13"/>
      <c r="E17" s="13"/>
      <c r="F17" s="13"/>
      <c r="G17" s="13"/>
      <c r="H17" s="13"/>
    </row>
    <row r="18" spans="1:9" ht="15.75" x14ac:dyDescent="0.25">
      <c r="A18" s="13"/>
      <c r="B18" s="13"/>
      <c r="C18" s="13"/>
      <c r="D18" s="13"/>
      <c r="E18" s="13"/>
      <c r="F18" s="13"/>
      <c r="G18" s="13"/>
      <c r="H18" s="13"/>
    </row>
    <row r="19" spans="1:9" ht="15.75" x14ac:dyDescent="0.25">
      <c r="A19" s="18" t="s">
        <v>357</v>
      </c>
      <c r="B19" s="13" t="s">
        <v>691</v>
      </c>
      <c r="C19" s="13"/>
      <c r="D19" s="13"/>
      <c r="E19" s="13"/>
      <c r="F19" s="13"/>
      <c r="G19" s="13"/>
      <c r="H19" s="13"/>
    </row>
    <row r="20" spans="1:9" ht="15.75" x14ac:dyDescent="0.25">
      <c r="A20" s="13" t="s">
        <v>356</v>
      </c>
      <c r="B20" s="13" t="s">
        <v>387</v>
      </c>
      <c r="C20" s="13"/>
      <c r="D20" s="13"/>
      <c r="E20" s="13"/>
      <c r="F20" s="13"/>
      <c r="G20" s="13"/>
      <c r="H20" s="13"/>
    </row>
    <row r="21" spans="1:9" ht="15.75" x14ac:dyDescent="0.25">
      <c r="A21" s="13" t="s">
        <v>136</v>
      </c>
      <c r="B21" s="13"/>
      <c r="C21" s="13"/>
      <c r="D21" s="13"/>
      <c r="E21" s="13"/>
      <c r="F21" s="13"/>
      <c r="G21" s="13"/>
      <c r="H21" s="13"/>
    </row>
    <row r="22" spans="1:9" ht="15.75" x14ac:dyDescent="0.25">
      <c r="A22" s="18" t="s">
        <v>358</v>
      </c>
      <c r="B22" s="13" t="s">
        <v>179</v>
      </c>
      <c r="C22" s="13"/>
      <c r="D22" s="18"/>
      <c r="E22" s="18" t="s">
        <v>176</v>
      </c>
      <c r="F22" s="67" t="str">
        <f>MASTER!C10</f>
        <v>421 ] 'khryk ekrk efUnj ds ikl ]eksgYyk ]</v>
      </c>
      <c r="G22" s="13"/>
      <c r="H22" s="13"/>
    </row>
    <row r="23" spans="1:9" ht="15.75" x14ac:dyDescent="0.25">
      <c r="A23" s="18"/>
      <c r="B23" s="13"/>
      <c r="C23" s="13"/>
      <c r="D23" s="18"/>
      <c r="E23" s="13"/>
      <c r="F23" s="67" t="str">
        <f>MASTER!C11</f>
        <v xml:space="preserve"> ]jktleUn ¼jktLFkku½ fiudksM 313327</v>
      </c>
      <c r="G23" s="13"/>
      <c r="H23" s="13"/>
    </row>
    <row r="24" spans="1:9" ht="15.75" x14ac:dyDescent="0.25">
      <c r="A24" s="18" t="s">
        <v>359</v>
      </c>
      <c r="B24" s="13" t="s">
        <v>180</v>
      </c>
      <c r="C24" s="13"/>
      <c r="D24" s="18"/>
      <c r="E24" s="18" t="s">
        <v>176</v>
      </c>
      <c r="F24" s="78" t="str">
        <f>MASTER!C12</f>
        <v>421 ] 'khryk ekrk efUnj ds ikl ]eksgYyk ]</v>
      </c>
      <c r="G24" s="78"/>
      <c r="H24" s="78"/>
    </row>
    <row r="25" spans="1:9" ht="15.75" x14ac:dyDescent="0.25">
      <c r="A25" s="18"/>
      <c r="B25" s="13"/>
      <c r="C25" s="13"/>
      <c r="D25" s="13"/>
      <c r="E25" s="13"/>
      <c r="F25" s="78" t="str">
        <f>MASTER!C13</f>
        <v xml:space="preserve"> ]jktleUn ¼jktLFkku½ fiudksM 313327</v>
      </c>
      <c r="G25" s="78"/>
      <c r="H25" s="78"/>
    </row>
    <row r="26" spans="1:9" ht="39" customHeight="1" x14ac:dyDescent="0.25">
      <c r="A26" s="473" t="s">
        <v>388</v>
      </c>
      <c r="B26" s="419" t="s">
        <v>389</v>
      </c>
      <c r="C26" s="13"/>
      <c r="D26" s="13"/>
      <c r="E26" s="13"/>
      <c r="F26" s="13"/>
      <c r="G26" s="1920" t="str">
        <f>MASTER!C48</f>
        <v>,l-ch-vkbZ-]  ftyk &amp; jktleUn</v>
      </c>
      <c r="H26" s="1920"/>
      <c r="I26" s="1920"/>
    </row>
    <row r="27" spans="1:9" ht="15.75" x14ac:dyDescent="0.25">
      <c r="A27" s="13" t="s">
        <v>136</v>
      </c>
      <c r="B27" s="13" t="s">
        <v>692</v>
      </c>
      <c r="C27" s="13"/>
      <c r="D27" s="18"/>
      <c r="E27" s="67"/>
      <c r="F27" s="95" t="s">
        <v>401</v>
      </c>
      <c r="G27" s="1917">
        <f>MASTER!C49</f>
        <v>51</v>
      </c>
      <c r="H27" s="1917"/>
    </row>
    <row r="28" spans="1:9" ht="15.75" x14ac:dyDescent="0.25">
      <c r="A28" s="13"/>
      <c r="B28" s="13"/>
      <c r="C28" s="13"/>
      <c r="D28" s="13"/>
      <c r="E28" s="67" t="s">
        <v>531</v>
      </c>
      <c r="F28" s="1918" t="str">
        <f>MASTER!C14</f>
        <v>jktleUn ftyk&amp;jktleUn</v>
      </c>
      <c r="G28" s="1918"/>
      <c r="H28" s="1918"/>
    </row>
    <row r="29" spans="1:9" ht="15.75" x14ac:dyDescent="0.25">
      <c r="A29" s="18" t="s">
        <v>391</v>
      </c>
      <c r="B29" s="13" t="s">
        <v>390</v>
      </c>
      <c r="C29" s="13"/>
      <c r="D29" s="13"/>
      <c r="E29" s="13"/>
      <c r="F29" s="13"/>
      <c r="G29" s="13"/>
      <c r="H29" s="13"/>
    </row>
    <row r="30" spans="1:9" ht="15.75" x14ac:dyDescent="0.25">
      <c r="A30" s="13"/>
      <c r="B30" s="13"/>
      <c r="C30" s="13"/>
      <c r="D30" s="13"/>
      <c r="E30" s="13"/>
      <c r="F30" s="13"/>
      <c r="G30" s="13"/>
      <c r="H30" s="13"/>
    </row>
    <row r="31" spans="1:9" ht="15.75" x14ac:dyDescent="0.25">
      <c r="A31" s="18" t="s">
        <v>392</v>
      </c>
      <c r="B31" s="13" t="s">
        <v>693</v>
      </c>
      <c r="C31" s="13"/>
      <c r="D31" s="13"/>
      <c r="E31" s="13"/>
      <c r="F31" s="13"/>
      <c r="G31" s="13"/>
      <c r="H31" s="13"/>
    </row>
    <row r="32" spans="1:9" ht="15.75" x14ac:dyDescent="0.25">
      <c r="A32" s="13" t="s">
        <v>356</v>
      </c>
      <c r="B32" s="13" t="s">
        <v>40</v>
      </c>
      <c r="C32" s="13"/>
      <c r="D32" s="13"/>
      <c r="E32" s="13"/>
      <c r="F32" s="13"/>
      <c r="G32" s="13"/>
      <c r="H32" s="13"/>
    </row>
    <row r="33" spans="1:8" ht="15.75" x14ac:dyDescent="0.25">
      <c r="A33" s="13" t="s">
        <v>356</v>
      </c>
      <c r="B33" s="13"/>
      <c r="C33" s="13"/>
      <c r="D33" s="13"/>
      <c r="E33" s="13"/>
      <c r="F33" s="13"/>
      <c r="G33" s="13"/>
      <c r="H33" s="13"/>
    </row>
    <row r="34" spans="1:8" ht="15.75" x14ac:dyDescent="0.25">
      <c r="A34" s="13"/>
      <c r="B34" s="13"/>
      <c r="C34" s="13"/>
      <c r="D34" s="13"/>
      <c r="E34" s="13"/>
      <c r="F34" s="13"/>
      <c r="G34" s="13"/>
      <c r="H34" s="13"/>
    </row>
    <row r="35" spans="1:8" ht="15.75" x14ac:dyDescent="0.25">
      <c r="A35" s="13"/>
      <c r="B35" s="13"/>
      <c r="C35" s="177"/>
      <c r="D35" s="13" t="s">
        <v>694</v>
      </c>
      <c r="E35" s="13"/>
      <c r="F35" s="13"/>
      <c r="G35" s="13"/>
      <c r="H35" s="13"/>
    </row>
    <row r="36" spans="1:8" ht="15.75" x14ac:dyDescent="0.25">
      <c r="A36" s="13"/>
      <c r="B36" s="13"/>
      <c r="C36" s="13"/>
      <c r="D36" s="13"/>
      <c r="E36" s="13"/>
      <c r="F36" s="13"/>
      <c r="G36" s="13"/>
      <c r="H36" s="13"/>
    </row>
    <row r="37" spans="1:8" ht="15.75" x14ac:dyDescent="0.25">
      <c r="A37" s="13"/>
      <c r="B37" s="13"/>
      <c r="C37" s="13"/>
      <c r="D37" s="13"/>
      <c r="E37" s="13"/>
      <c r="F37" s="13"/>
      <c r="G37" s="13"/>
      <c r="H37" s="13"/>
    </row>
    <row r="38" spans="1:8" ht="18.75" x14ac:dyDescent="0.3">
      <c r="A38" s="13"/>
      <c r="B38" s="13" t="s">
        <v>297</v>
      </c>
      <c r="C38" s="1768" t="str">
        <f>MASTER!C65</f>
        <v xml:space="preserve"> ftyk &amp; jktleUn</v>
      </c>
      <c r="D38" s="1768"/>
      <c r="E38" s="1768"/>
    </row>
    <row r="39" spans="1:8" ht="18.75" x14ac:dyDescent="0.3">
      <c r="A39" s="13"/>
      <c r="B39" s="13" t="s">
        <v>299</v>
      </c>
      <c r="C39" s="1777" t="str">
        <f>MASTER!C66</f>
        <v>16.03.2024</v>
      </c>
      <c r="D39" s="1777"/>
      <c r="E39" s="1777"/>
      <c r="G39" s="13"/>
      <c r="H39" s="13"/>
    </row>
    <row r="40" spans="1:8" ht="15.75" x14ac:dyDescent="0.25">
      <c r="A40" s="13"/>
      <c r="B40" s="13"/>
      <c r="C40" s="13"/>
      <c r="D40" s="13"/>
      <c r="E40" s="13"/>
      <c r="F40" s="1915" t="s">
        <v>181</v>
      </c>
      <c r="G40" s="1915"/>
      <c r="H40" s="1915"/>
    </row>
    <row r="41" spans="1:8" ht="15.75" x14ac:dyDescent="0.25">
      <c r="A41" s="13"/>
      <c r="B41" s="13"/>
      <c r="C41" s="13"/>
      <c r="D41" s="13"/>
      <c r="E41" s="13"/>
      <c r="F41" s="1784" t="str">
        <f>MASTER!C2</f>
        <v xml:space="preserve">Jh </v>
      </c>
      <c r="G41" s="1784"/>
      <c r="H41" s="1784"/>
    </row>
    <row r="42" spans="1:8" ht="15.75" x14ac:dyDescent="0.25">
      <c r="A42" s="13"/>
      <c r="B42" s="13"/>
      <c r="C42" s="13"/>
      <c r="D42" s="13"/>
      <c r="E42" s="13"/>
      <c r="F42" s="1919" t="str">
        <f>MASTER!C7</f>
        <v xml:space="preserve">ofj"B </v>
      </c>
      <c r="G42" s="1919"/>
      <c r="H42" s="1919"/>
    </row>
    <row r="43" spans="1:8" ht="15.75" x14ac:dyDescent="0.25">
      <c r="A43" s="13"/>
      <c r="B43" s="13"/>
      <c r="C43" s="13"/>
      <c r="D43" s="13"/>
      <c r="E43" s="13"/>
      <c r="F43" s="1915" t="s">
        <v>182</v>
      </c>
      <c r="G43" s="1915"/>
      <c r="H43" s="1915"/>
    </row>
    <row r="44" spans="1:8" ht="15.75" x14ac:dyDescent="0.25">
      <c r="A44" s="13"/>
      <c r="B44" s="13"/>
      <c r="C44" s="13"/>
      <c r="D44" s="13"/>
      <c r="E44" s="78" t="str">
        <f>MASTER!C8</f>
        <v>jktdh; mPp ek/;fed izkFkfed fo|ky; &amp;  ftyk &amp; jktleUn</v>
      </c>
      <c r="H44" s="78"/>
    </row>
    <row r="45" spans="1:8" ht="15.75" x14ac:dyDescent="0.25">
      <c r="A45" s="13"/>
      <c r="B45" s="13"/>
      <c r="C45" s="13"/>
      <c r="D45" s="13"/>
      <c r="E45" s="13"/>
      <c r="F45" s="13"/>
      <c r="G45" s="67"/>
      <c r="H45" s="13"/>
    </row>
    <row r="46" spans="1:8" ht="15.75" x14ac:dyDescent="0.25">
      <c r="A46" s="13"/>
      <c r="B46" s="13"/>
      <c r="C46" s="13"/>
      <c r="D46" s="13"/>
      <c r="E46" s="13"/>
      <c r="F46" s="13"/>
      <c r="G46" s="13"/>
      <c r="H46" s="13"/>
    </row>
    <row r="47" spans="1:8" ht="15.75" x14ac:dyDescent="0.25">
      <c r="A47" s="13"/>
      <c r="B47" s="13"/>
      <c r="C47" s="13"/>
      <c r="D47" s="13"/>
      <c r="E47" s="13"/>
      <c r="F47" s="13"/>
      <c r="G47" s="13"/>
      <c r="H47" s="13"/>
    </row>
    <row r="50" spans="6:6" x14ac:dyDescent="0.2">
      <c r="F50" s="168"/>
    </row>
    <row r="51" spans="6:6" x14ac:dyDescent="0.2">
      <c r="F51" s="168"/>
    </row>
  </sheetData>
  <sheetProtection password="CFA1" sheet="1" objects="1" scenarios="1" selectLockedCells="1" selectUnlockedCells="1"/>
  <mergeCells count="12">
    <mergeCell ref="F43:H43"/>
    <mergeCell ref="A3:I3"/>
    <mergeCell ref="A5:I5"/>
    <mergeCell ref="A6:I6"/>
    <mergeCell ref="G27:H27"/>
    <mergeCell ref="F28:H28"/>
    <mergeCell ref="C39:E39"/>
    <mergeCell ref="C38:E38"/>
    <mergeCell ref="F41:H41"/>
    <mergeCell ref="F42:H42"/>
    <mergeCell ref="F40:H40"/>
    <mergeCell ref="G26:I26"/>
  </mergeCells>
  <phoneticPr fontId="7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51"/>
  <sheetViews>
    <sheetView workbookViewId="0">
      <selection activeCell="K24" sqref="K24"/>
    </sheetView>
  </sheetViews>
  <sheetFormatPr defaultRowHeight="12.75" x14ac:dyDescent="0.2"/>
  <cols>
    <col min="1" max="1" width="2.5703125" style="23" customWidth="1"/>
    <col min="2" max="2" width="22" style="23" customWidth="1"/>
    <col min="3" max="3" width="10.42578125" style="23" customWidth="1"/>
    <col min="4" max="4" width="13.42578125" style="23" customWidth="1"/>
    <col min="5" max="5" width="3.5703125" style="23" customWidth="1"/>
    <col min="6" max="6" width="7.28515625" style="23" customWidth="1"/>
    <col min="7" max="7" width="29.5703125" style="23" customWidth="1"/>
    <col min="8" max="8" width="4.5703125" style="23" customWidth="1"/>
    <col min="9" max="9" width="12" style="23" customWidth="1"/>
    <col min="10" max="16384" width="9.140625" style="23"/>
  </cols>
  <sheetData>
    <row r="3" spans="1:8" ht="20.25" x14ac:dyDescent="0.3">
      <c r="A3" s="1916" t="s">
        <v>183</v>
      </c>
      <c r="B3" s="1916"/>
      <c r="C3" s="1916"/>
      <c r="D3" s="1916"/>
      <c r="E3" s="1916"/>
      <c r="F3" s="1916"/>
      <c r="G3" s="1916"/>
      <c r="H3" s="1916"/>
    </row>
    <row r="4" spans="1:8" ht="20.25" x14ac:dyDescent="0.3">
      <c r="A4" s="1916" t="s">
        <v>184</v>
      </c>
      <c r="B4" s="1916"/>
      <c r="C4" s="1916"/>
      <c r="D4" s="1916"/>
      <c r="E4" s="1916"/>
      <c r="F4" s="1916"/>
      <c r="G4" s="1916"/>
      <c r="H4" s="1916"/>
    </row>
    <row r="5" spans="1:8" ht="15.75" x14ac:dyDescent="0.25">
      <c r="A5" s="13"/>
      <c r="B5" s="13"/>
      <c r="C5" s="13"/>
      <c r="D5" s="13"/>
      <c r="E5" s="13"/>
      <c r="F5" s="13"/>
      <c r="G5" s="13"/>
      <c r="H5" s="13"/>
    </row>
    <row r="6" spans="1:8" ht="15.75" x14ac:dyDescent="0.25">
      <c r="A6" s="18" t="s">
        <v>198</v>
      </c>
      <c r="B6" s="13" t="s">
        <v>175</v>
      </c>
      <c r="C6" s="13"/>
      <c r="D6" s="13"/>
      <c r="E6" s="18" t="s">
        <v>176</v>
      </c>
      <c r="F6" s="1784" t="str">
        <f>MASTER!C2</f>
        <v xml:space="preserve">Jh </v>
      </c>
      <c r="G6" s="1784"/>
      <c r="H6" s="13"/>
    </row>
    <row r="7" spans="1:8" ht="15.75" x14ac:dyDescent="0.25">
      <c r="A7" s="18" t="s">
        <v>200</v>
      </c>
      <c r="B7" s="13" t="s">
        <v>177</v>
      </c>
      <c r="C7" s="13"/>
      <c r="D7" s="13"/>
      <c r="E7" s="18" t="s">
        <v>176</v>
      </c>
      <c r="F7" s="1927">
        <f>MASTER!C6</f>
        <v>25392</v>
      </c>
      <c r="G7" s="1927"/>
      <c r="H7" s="13"/>
    </row>
    <row r="8" spans="1:8" ht="15.75" x14ac:dyDescent="0.25">
      <c r="A8" s="18"/>
      <c r="B8" s="13" t="s">
        <v>185</v>
      </c>
      <c r="C8" s="13"/>
      <c r="D8" s="13"/>
      <c r="E8" s="18" t="s">
        <v>176</v>
      </c>
      <c r="F8" s="1927">
        <f>MASTER!C25</f>
        <v>45961</v>
      </c>
      <c r="G8" s="1927"/>
      <c r="H8" s="13"/>
    </row>
    <row r="9" spans="1:8" ht="15.75" x14ac:dyDescent="0.25">
      <c r="A9" s="18"/>
      <c r="B9" s="13"/>
      <c r="C9" s="13"/>
      <c r="D9" s="13"/>
      <c r="E9" s="13"/>
      <c r="F9" s="13"/>
      <c r="G9" s="13"/>
      <c r="H9" s="13"/>
    </row>
    <row r="10" spans="1:8" ht="15.75" x14ac:dyDescent="0.25">
      <c r="A10" s="18" t="s">
        <v>202</v>
      </c>
      <c r="B10" s="13" t="s">
        <v>685</v>
      </c>
      <c r="C10" s="13"/>
      <c r="D10" s="13"/>
      <c r="E10" s="13"/>
      <c r="F10" s="13"/>
      <c r="G10" s="13"/>
      <c r="H10" s="13"/>
    </row>
    <row r="11" spans="1:8" ht="15.75" x14ac:dyDescent="0.25">
      <c r="A11" s="13"/>
      <c r="B11" s="13"/>
      <c r="C11" s="13"/>
      <c r="D11" s="13"/>
      <c r="E11" s="13"/>
      <c r="F11" s="13"/>
      <c r="G11" s="13"/>
      <c r="H11" s="13"/>
    </row>
    <row r="12" spans="1:8" ht="18.75" x14ac:dyDescent="0.3">
      <c r="A12" s="13"/>
      <c r="B12" s="47" t="s">
        <v>4</v>
      </c>
      <c r="C12" s="47" t="s">
        <v>1615</v>
      </c>
      <c r="E12" s="13"/>
      <c r="F12" s="47" t="s">
        <v>5</v>
      </c>
      <c r="G12" s="13"/>
      <c r="H12" s="13"/>
    </row>
    <row r="13" spans="1:8" ht="15.75" x14ac:dyDescent="0.25">
      <c r="A13" s="13"/>
      <c r="B13" s="13"/>
      <c r="C13" s="13"/>
      <c r="D13" s="13"/>
      <c r="E13" s="13"/>
      <c r="F13" s="13"/>
      <c r="G13" s="13"/>
      <c r="H13" s="13"/>
    </row>
    <row r="14" spans="1:8" ht="15.75" x14ac:dyDescent="0.25">
      <c r="A14" s="13"/>
      <c r="B14" s="13" t="s">
        <v>686</v>
      </c>
      <c r="C14" s="13"/>
      <c r="D14" s="13"/>
      <c r="E14" s="13"/>
      <c r="F14" s="13"/>
      <c r="G14" s="13"/>
      <c r="H14" s="13"/>
    </row>
    <row r="15" spans="1:8" ht="15.75" x14ac:dyDescent="0.25">
      <c r="A15" s="13" t="s">
        <v>6</v>
      </c>
      <c r="B15" s="13" t="s">
        <v>7</v>
      </c>
      <c r="C15" s="13"/>
      <c r="D15" s="13"/>
      <c r="E15" s="13"/>
      <c r="F15" s="13"/>
      <c r="G15" s="13"/>
      <c r="H15" s="13"/>
    </row>
    <row r="16" spans="1:8" ht="15.75" x14ac:dyDescent="0.25">
      <c r="A16" s="13"/>
      <c r="B16" s="13" t="s">
        <v>687</v>
      </c>
      <c r="C16" s="13"/>
      <c r="D16" s="13"/>
      <c r="E16" s="13"/>
      <c r="F16" s="13"/>
      <c r="G16" s="13"/>
      <c r="H16" s="13"/>
    </row>
    <row r="17" spans="1:8" ht="15.75" x14ac:dyDescent="0.25">
      <c r="B17" s="13" t="s">
        <v>105</v>
      </c>
      <c r="C17" s="13"/>
      <c r="D17" s="13"/>
      <c r="E17" s="13"/>
      <c r="F17" s="13"/>
      <c r="G17" s="13"/>
      <c r="H17" s="13"/>
    </row>
    <row r="18" spans="1:8" ht="15.75" x14ac:dyDescent="0.25">
      <c r="A18" s="13" t="s">
        <v>136</v>
      </c>
      <c r="B18" s="13" t="s">
        <v>688</v>
      </c>
      <c r="C18" s="13"/>
      <c r="D18" s="13"/>
      <c r="E18" s="13"/>
      <c r="F18" s="13"/>
      <c r="G18" s="13"/>
      <c r="H18" s="13"/>
    </row>
    <row r="19" spans="1:8" ht="15.75" x14ac:dyDescent="0.25">
      <c r="A19" s="13" t="s">
        <v>287</v>
      </c>
      <c r="B19" s="13" t="s">
        <v>288</v>
      </c>
      <c r="C19" s="13"/>
      <c r="D19" s="13"/>
      <c r="E19" s="13"/>
      <c r="F19" s="13"/>
      <c r="G19" s="13"/>
      <c r="H19" s="13"/>
    </row>
    <row r="20" spans="1:8" ht="15.75" x14ac:dyDescent="0.25">
      <c r="A20" s="18" t="s">
        <v>95</v>
      </c>
      <c r="B20" s="13" t="s">
        <v>186</v>
      </c>
      <c r="C20" s="13"/>
      <c r="D20" s="13"/>
      <c r="E20" s="18" t="s">
        <v>176</v>
      </c>
      <c r="F20" s="69" t="str">
        <f>MASTER!C15</f>
        <v>5' 3''</v>
      </c>
      <c r="G20" s="13"/>
      <c r="H20" s="13"/>
    </row>
    <row r="21" spans="1:8" s="300" customFormat="1" ht="33" customHeight="1" x14ac:dyDescent="0.2">
      <c r="A21" s="287" t="s">
        <v>357</v>
      </c>
      <c r="B21" s="180" t="s">
        <v>187</v>
      </c>
      <c r="C21" s="180"/>
      <c r="D21" s="180"/>
      <c r="E21" s="287" t="s">
        <v>176</v>
      </c>
      <c r="F21" s="1867" t="str">
        <f>+MASTER!C16</f>
        <v xml:space="preserve">1- ckabZ vka[k ds mij fry dk fu'kku </v>
      </c>
      <c r="G21" s="1867"/>
      <c r="H21" s="1867"/>
    </row>
    <row r="22" spans="1:8" ht="15.75" x14ac:dyDescent="0.25">
      <c r="A22" s="18" t="s">
        <v>358</v>
      </c>
      <c r="B22" s="13" t="s">
        <v>289</v>
      </c>
      <c r="C22" s="13"/>
      <c r="D22" s="13"/>
      <c r="E22" s="18" t="s">
        <v>176</v>
      </c>
      <c r="F22" s="13"/>
      <c r="G22" s="13"/>
      <c r="H22" s="13"/>
    </row>
    <row r="23" spans="1:8" ht="15.75" x14ac:dyDescent="0.25">
      <c r="A23" s="18"/>
      <c r="B23" s="13" t="s">
        <v>689</v>
      </c>
      <c r="C23" s="13"/>
      <c r="D23" s="13"/>
      <c r="E23" s="18"/>
      <c r="F23" s="13"/>
      <c r="G23" s="13"/>
      <c r="H23" s="13"/>
    </row>
    <row r="24" spans="1:8" ht="15.75" x14ac:dyDescent="0.25">
      <c r="A24" s="18"/>
      <c r="B24" s="13" t="s">
        <v>690</v>
      </c>
      <c r="C24" s="13"/>
      <c r="D24" s="13"/>
      <c r="E24" s="18"/>
      <c r="F24" s="13"/>
      <c r="G24" s="13"/>
      <c r="H24" s="13"/>
    </row>
    <row r="25" spans="1:8" ht="15.75" x14ac:dyDescent="0.25">
      <c r="A25" s="18"/>
      <c r="B25" s="13"/>
      <c r="C25" s="13"/>
      <c r="D25" s="13"/>
      <c r="E25" s="18"/>
      <c r="F25" s="13"/>
      <c r="G25" s="13"/>
      <c r="H25" s="13"/>
    </row>
    <row r="26" spans="1:8" ht="15.75" x14ac:dyDescent="0.25">
      <c r="A26" s="18" t="s">
        <v>359</v>
      </c>
      <c r="B26" s="13" t="s">
        <v>179</v>
      </c>
      <c r="C26" s="13"/>
      <c r="D26" s="13"/>
      <c r="E26" s="18" t="s">
        <v>176</v>
      </c>
      <c r="F26" s="67" t="str">
        <f>MASTER!C10</f>
        <v>421 ] 'khryk ekrk efUnj ds ikl ]eksgYyk ]</v>
      </c>
      <c r="G26" s="13"/>
      <c r="H26" s="13"/>
    </row>
    <row r="27" spans="1:8" ht="15.75" x14ac:dyDescent="0.25">
      <c r="A27" s="18" t="s">
        <v>136</v>
      </c>
      <c r="B27" s="13"/>
      <c r="C27" s="13"/>
      <c r="D27" s="13"/>
      <c r="E27" s="18"/>
      <c r="F27" s="67" t="str">
        <f>MASTER!C11</f>
        <v xml:space="preserve"> ]jktleUn ¼jktLFkku½ fiudksM 313327</v>
      </c>
      <c r="G27" s="13"/>
      <c r="H27" s="13"/>
    </row>
    <row r="28" spans="1:8" ht="15.75" x14ac:dyDescent="0.25">
      <c r="A28" s="18" t="s">
        <v>388</v>
      </c>
      <c r="B28" s="13" t="s">
        <v>180</v>
      </c>
      <c r="C28" s="13"/>
      <c r="D28" s="13"/>
      <c r="E28" s="18" t="s">
        <v>176</v>
      </c>
      <c r="F28" s="67" t="str">
        <f>MASTER!C12</f>
        <v>421 ] 'khryk ekrk efUnj ds ikl ]eksgYyk ]</v>
      </c>
      <c r="G28" s="13"/>
      <c r="H28" s="13"/>
    </row>
    <row r="29" spans="1:8" ht="15.75" x14ac:dyDescent="0.25">
      <c r="A29" s="18"/>
      <c r="B29" s="13"/>
      <c r="C29" s="13"/>
      <c r="D29" s="13"/>
      <c r="E29" s="18"/>
      <c r="F29" s="67" t="str">
        <f>MASTER!C13</f>
        <v xml:space="preserve"> ]jktleUn ¼jktLFkku½ fiudksM 313327</v>
      </c>
      <c r="G29" s="13"/>
      <c r="H29" s="13"/>
    </row>
    <row r="30" spans="1:8" ht="15.75" x14ac:dyDescent="0.25">
      <c r="A30" s="18" t="s">
        <v>391</v>
      </c>
      <c r="B30" s="13" t="s">
        <v>188</v>
      </c>
      <c r="C30" s="13"/>
      <c r="D30" s="13"/>
      <c r="E30" s="18" t="s">
        <v>176</v>
      </c>
      <c r="F30" s="67" t="str">
        <f>MASTER!C4</f>
        <v xml:space="preserve">Jh </v>
      </c>
      <c r="G30" s="13"/>
      <c r="H30" s="13"/>
    </row>
    <row r="31" spans="1:8" ht="21.75" customHeight="1" x14ac:dyDescent="0.25">
      <c r="A31" s="164" t="s">
        <v>392</v>
      </c>
      <c r="B31" s="1928" t="s">
        <v>721</v>
      </c>
      <c r="C31" s="1928"/>
      <c r="D31" s="1928"/>
      <c r="E31" s="156" t="s">
        <v>176</v>
      </c>
      <c r="F31" s="178" t="s">
        <v>530</v>
      </c>
      <c r="G31" s="301" t="str">
        <f>MASTER!C14</f>
        <v>jktleUn ftyk&amp;jktleUn</v>
      </c>
      <c r="H31" s="13"/>
    </row>
    <row r="32" spans="1:8" ht="51" customHeight="1" x14ac:dyDescent="0.25">
      <c r="A32" s="18"/>
      <c r="B32" s="1928"/>
      <c r="C32" s="1928"/>
      <c r="D32" s="1928"/>
      <c r="E32" s="472" t="s">
        <v>176</v>
      </c>
      <c r="F32" s="178" t="s">
        <v>532</v>
      </c>
      <c r="G32" s="1929" t="str">
        <f>MASTER!C48</f>
        <v>,l-ch-vkbZ-]  ftyk &amp; jktleUn</v>
      </c>
      <c r="H32" s="1929"/>
    </row>
    <row r="33" spans="1:8" ht="15.75" x14ac:dyDescent="0.25">
      <c r="A33" s="18"/>
      <c r="B33" s="13"/>
      <c r="C33" s="13"/>
      <c r="D33" s="13"/>
      <c r="E33" s="13"/>
      <c r="F33" s="13"/>
      <c r="G33" s="13"/>
      <c r="H33" s="13"/>
    </row>
    <row r="34" spans="1:8" ht="31.5" x14ac:dyDescent="0.25">
      <c r="A34" s="164" t="s">
        <v>291</v>
      </c>
      <c r="B34" s="178" t="str">
        <f>MASTER!C2</f>
        <v xml:space="preserve">Jh </v>
      </c>
      <c r="C34" s="179" t="str">
        <f>MASTER!B4</f>
        <v>firk@ifr dk uke</v>
      </c>
      <c r="D34" s="179" t="str">
        <f>MASTER!C4</f>
        <v xml:space="preserve">Jh </v>
      </c>
      <c r="E34" s="180" t="s">
        <v>136</v>
      </c>
      <c r="F34" s="180" t="s">
        <v>300</v>
      </c>
      <c r="G34" s="180"/>
      <c r="H34" s="13"/>
    </row>
    <row r="35" spans="1:8" ht="15.75" x14ac:dyDescent="0.25">
      <c r="A35" s="13"/>
      <c r="B35" s="67" t="str">
        <f>MASTER!J30</f>
        <v xml:space="preserve">Jherh  </v>
      </c>
      <c r="C35" s="13" t="s">
        <v>274</v>
      </c>
      <c r="E35" s="13" t="s">
        <v>290</v>
      </c>
      <c r="F35" s="13"/>
      <c r="G35" s="13"/>
      <c r="H35" s="13"/>
    </row>
    <row r="36" spans="1:8" ht="15.75" x14ac:dyDescent="0.25">
      <c r="A36" s="13" t="s">
        <v>354</v>
      </c>
      <c r="B36" s="13"/>
      <c r="C36" s="13"/>
      <c r="D36" s="13"/>
      <c r="E36" s="13"/>
      <c r="F36" s="13"/>
      <c r="G36" s="13"/>
      <c r="H36" s="13"/>
    </row>
    <row r="37" spans="1:8" ht="15.75" x14ac:dyDescent="0.25">
      <c r="A37" s="13"/>
      <c r="B37" s="13"/>
      <c r="C37" s="13"/>
      <c r="D37" s="13"/>
      <c r="E37" s="13"/>
      <c r="F37" s="13"/>
      <c r="G37" s="13"/>
      <c r="H37" s="13"/>
    </row>
    <row r="38" spans="1:8" ht="15.75" x14ac:dyDescent="0.25">
      <c r="A38" s="13"/>
      <c r="B38" s="1921" t="s">
        <v>189</v>
      </c>
      <c r="C38" s="1922"/>
      <c r="D38" s="13"/>
      <c r="E38" s="13"/>
      <c r="F38" s="1915" t="s">
        <v>181</v>
      </c>
      <c r="G38" s="1915"/>
      <c r="H38" s="13"/>
    </row>
    <row r="39" spans="1:8" ht="15.75" x14ac:dyDescent="0.25">
      <c r="A39" s="13"/>
      <c r="B39" s="1923"/>
      <c r="C39" s="1924"/>
      <c r="D39" s="13"/>
      <c r="E39" s="13"/>
      <c r="F39" s="1915" t="str">
        <f>MASTER!C2</f>
        <v xml:space="preserve">Jh </v>
      </c>
      <c r="G39" s="1915"/>
      <c r="H39" s="13"/>
    </row>
    <row r="40" spans="1:8" ht="15.75" x14ac:dyDescent="0.25">
      <c r="A40" s="13"/>
      <c r="B40" s="1923"/>
      <c r="C40" s="1924"/>
      <c r="D40" s="13"/>
      <c r="E40" s="13"/>
      <c r="F40" s="1915" t="s">
        <v>190</v>
      </c>
      <c r="G40" s="1915"/>
      <c r="H40" s="13"/>
    </row>
    <row r="41" spans="1:8" ht="15.75" x14ac:dyDescent="0.25">
      <c r="A41" s="13"/>
      <c r="B41" s="1923"/>
      <c r="C41" s="1924"/>
      <c r="D41" s="13"/>
      <c r="E41" s="13"/>
      <c r="H41" s="13"/>
    </row>
    <row r="42" spans="1:8" ht="15.75" x14ac:dyDescent="0.25">
      <c r="A42" s="13"/>
      <c r="B42" s="1923"/>
      <c r="C42" s="1924"/>
      <c r="D42" s="13"/>
      <c r="E42" s="13"/>
      <c r="H42" s="13"/>
    </row>
    <row r="43" spans="1:8" ht="15.75" x14ac:dyDescent="0.25">
      <c r="A43" s="13"/>
      <c r="B43" s="1925"/>
      <c r="C43" s="1926"/>
      <c r="D43" s="13"/>
      <c r="E43" s="13"/>
      <c r="F43" s="1915" t="s">
        <v>181</v>
      </c>
      <c r="G43" s="1915"/>
      <c r="H43" s="13"/>
    </row>
    <row r="44" spans="1:8" ht="15.75" x14ac:dyDescent="0.25">
      <c r="A44" s="13"/>
      <c r="B44" s="13"/>
      <c r="C44" s="13"/>
      <c r="D44" s="13"/>
      <c r="E44" s="13"/>
      <c r="F44" s="1915" t="s">
        <v>191</v>
      </c>
      <c r="G44" s="1915"/>
      <c r="H44" s="13"/>
    </row>
    <row r="45" spans="1:8" ht="15.75" x14ac:dyDescent="0.25">
      <c r="B45" s="13" t="s">
        <v>245</v>
      </c>
      <c r="F45" s="1915" t="s">
        <v>192</v>
      </c>
      <c r="G45" s="1915"/>
    </row>
    <row r="46" spans="1:8" ht="15.75" x14ac:dyDescent="0.25">
      <c r="F46" s="1915" t="s">
        <v>435</v>
      </c>
      <c r="G46" s="1915"/>
    </row>
    <row r="50" spans="6:6" x14ac:dyDescent="0.2">
      <c r="F50" s="168"/>
    </row>
    <row r="51" spans="6:6" x14ac:dyDescent="0.2">
      <c r="F51" s="168"/>
    </row>
  </sheetData>
  <sheetProtection sheet="1" objects="1" scenarios="1" selectLockedCells="1" selectUnlockedCells="1"/>
  <mergeCells count="16">
    <mergeCell ref="F46:G46"/>
    <mergeCell ref="F45:G45"/>
    <mergeCell ref="F38:G38"/>
    <mergeCell ref="F39:G39"/>
    <mergeCell ref="F43:G43"/>
    <mergeCell ref="A3:H3"/>
    <mergeCell ref="A4:H4"/>
    <mergeCell ref="B38:C43"/>
    <mergeCell ref="F40:G40"/>
    <mergeCell ref="F44:G44"/>
    <mergeCell ref="F7:G7"/>
    <mergeCell ref="F8:G8"/>
    <mergeCell ref="B31:D32"/>
    <mergeCell ref="F6:G6"/>
    <mergeCell ref="F21:H21"/>
    <mergeCell ref="G32:H32"/>
  </mergeCells>
  <phoneticPr fontId="7" type="noConversion"/>
  <printOptions horizontalCentered="1"/>
  <pageMargins left="0.25" right="0.25" top="0.35" bottom="0.39" header="0.3" footer="0.3"/>
  <pageSetup paperSize="9" orientation="portrait" r:id="rId1"/>
  <headerFooter alignWithMargins="0">
    <oddFooter>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N46"/>
  <sheetViews>
    <sheetView workbookViewId="0">
      <selection activeCell="M37" sqref="M37"/>
    </sheetView>
  </sheetViews>
  <sheetFormatPr defaultRowHeight="12.75" x14ac:dyDescent="0.2"/>
  <cols>
    <col min="1" max="1" width="3.42578125" style="23" customWidth="1"/>
    <col min="2" max="2" width="28.42578125" style="23" customWidth="1"/>
    <col min="3" max="3" width="3.5703125" style="23" customWidth="1"/>
    <col min="4" max="4" width="16.5703125" style="23" customWidth="1"/>
    <col min="5" max="5" width="10.28515625" style="23" customWidth="1"/>
    <col min="6" max="6" width="13.5703125" style="23" customWidth="1"/>
    <col min="7" max="7" width="9.28515625" style="23" customWidth="1"/>
    <col min="8" max="8" width="3.42578125" style="23" customWidth="1"/>
    <col min="9" max="9" width="3.28515625" style="23" customWidth="1"/>
    <col min="10" max="10" width="2.7109375" style="23" customWidth="1"/>
    <col min="11" max="11" width="5.140625" style="23" customWidth="1"/>
    <col min="12" max="16384" width="9.140625" style="23"/>
  </cols>
  <sheetData>
    <row r="3" spans="1:11" ht="17.100000000000001" customHeight="1" x14ac:dyDescent="0.2">
      <c r="A3" s="1936" t="s">
        <v>540</v>
      </c>
      <c r="B3" s="1936"/>
      <c r="C3" s="1936"/>
      <c r="D3" s="1936"/>
      <c r="E3" s="1936"/>
      <c r="F3" s="1936"/>
      <c r="G3" s="1936"/>
      <c r="H3" s="1936"/>
      <c r="I3" s="1936"/>
      <c r="J3" s="1936"/>
      <c r="K3" s="1936"/>
    </row>
    <row r="4" spans="1:11" ht="23.25" x14ac:dyDescent="0.35">
      <c r="A4" s="1787" t="s">
        <v>541</v>
      </c>
      <c r="B4" s="1787"/>
      <c r="C4" s="1787"/>
      <c r="D4" s="1787"/>
      <c r="E4" s="1787"/>
      <c r="F4" s="1787"/>
      <c r="G4" s="1787"/>
      <c r="H4" s="1787"/>
      <c r="I4" s="1787"/>
      <c r="J4" s="1787"/>
      <c r="K4" s="1787"/>
    </row>
    <row r="5" spans="1:11" ht="23.25" x14ac:dyDescent="0.35">
      <c r="A5" s="1787" t="s">
        <v>41</v>
      </c>
      <c r="B5" s="1787"/>
      <c r="C5" s="1787"/>
      <c r="D5" s="1787"/>
      <c r="E5" s="1787"/>
      <c r="F5" s="1787"/>
      <c r="G5" s="1787"/>
      <c r="H5" s="1787"/>
      <c r="I5" s="1787"/>
      <c r="J5" s="1787"/>
      <c r="K5" s="1787"/>
    </row>
    <row r="6" spans="1:11" ht="20.25" x14ac:dyDescent="0.3">
      <c r="A6" s="1789" t="s">
        <v>132</v>
      </c>
      <c r="B6" s="1789"/>
      <c r="C6" s="1789"/>
      <c r="D6" s="1789"/>
      <c r="E6" s="1789"/>
      <c r="F6" s="1789"/>
      <c r="G6" s="1789"/>
      <c r="H6" s="1789"/>
      <c r="I6" s="1789"/>
      <c r="J6" s="1789"/>
      <c r="K6" s="1789"/>
    </row>
    <row r="7" spans="1:11" ht="18.75" x14ac:dyDescent="0.3">
      <c r="A7" s="1930" t="str">
        <f>MASTER!C9</f>
        <v>f'k{kk foHkkx</v>
      </c>
      <c r="B7" s="1930"/>
      <c r="C7" s="1930"/>
      <c r="D7" s="1930"/>
      <c r="E7" s="1930"/>
      <c r="F7" s="1930"/>
      <c r="G7" s="1930"/>
      <c r="H7" s="1930"/>
      <c r="I7" s="1930"/>
      <c r="J7" s="1930"/>
      <c r="K7" s="1930"/>
    </row>
    <row r="8" spans="1:11" ht="18.75" x14ac:dyDescent="0.3">
      <c r="A8" s="13" t="s">
        <v>193</v>
      </c>
      <c r="B8" s="13"/>
      <c r="C8" s="13"/>
      <c r="D8" s="13"/>
      <c r="E8" s="13"/>
      <c r="F8" s="47" t="s">
        <v>578</v>
      </c>
      <c r="G8" s="1932" t="str">
        <f>MASTER!C66</f>
        <v>16.03.2024</v>
      </c>
      <c r="H8" s="1933"/>
      <c r="I8" s="1933"/>
      <c r="J8" s="1933"/>
      <c r="K8" s="1933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</row>
    <row r="10" spans="1:11" ht="15.75" x14ac:dyDescent="0.25">
      <c r="A10" s="13"/>
      <c r="B10" s="13"/>
      <c r="C10" s="13"/>
      <c r="D10" s="13"/>
      <c r="E10" s="99"/>
      <c r="F10" s="13"/>
      <c r="G10" s="13"/>
      <c r="H10" s="13"/>
    </row>
    <row r="11" spans="1:11" ht="23.25" x14ac:dyDescent="0.35">
      <c r="A11" s="1787" t="s">
        <v>402</v>
      </c>
      <c r="B11" s="1787"/>
      <c r="C11" s="1787"/>
      <c r="D11" s="1787"/>
      <c r="E11" s="1787"/>
      <c r="F11" s="1787"/>
      <c r="G11" s="1787"/>
      <c r="H11" s="1787"/>
      <c r="I11" s="1787"/>
      <c r="J11" s="1787"/>
      <c r="K11" s="1787"/>
    </row>
    <row r="12" spans="1:11" ht="20.25" x14ac:dyDescent="0.3">
      <c r="A12" s="92"/>
      <c r="B12" s="92"/>
      <c r="C12" s="92"/>
      <c r="D12" s="92"/>
      <c r="E12" s="92"/>
      <c r="F12" s="92"/>
      <c r="G12" s="92"/>
      <c r="H12" s="92"/>
    </row>
    <row r="13" spans="1:11" ht="18.75" x14ac:dyDescent="0.3">
      <c r="A13" s="13"/>
      <c r="B13" s="301" t="str">
        <f>MASTER!C2</f>
        <v xml:space="preserve">Jh </v>
      </c>
      <c r="C13" s="180" t="s">
        <v>292</v>
      </c>
      <c r="D13" s="291" t="str">
        <f>MASTER!C7</f>
        <v xml:space="preserve">ofj"B </v>
      </c>
      <c r="E13" s="180" t="s">
        <v>262</v>
      </c>
      <c r="F13" s="300"/>
      <c r="G13" s="1935" t="str">
        <f>MASTER!C46</f>
        <v>v/khuLFk lsok</v>
      </c>
      <c r="H13" s="1935"/>
      <c r="I13" s="1935"/>
      <c r="J13" s="1935"/>
      <c r="K13" s="112"/>
    </row>
    <row r="14" spans="1:11" ht="15.75" x14ac:dyDescent="0.25">
      <c r="B14" s="13" t="s">
        <v>547</v>
      </c>
      <c r="C14" s="34"/>
      <c r="D14" s="70"/>
      <c r="E14" s="13"/>
      <c r="G14" s="138">
        <f>MASTER!C25</f>
        <v>45961</v>
      </c>
      <c r="H14" s="98" t="s">
        <v>548</v>
      </c>
    </row>
    <row r="15" spans="1:11" ht="15.75" x14ac:dyDescent="0.25">
      <c r="B15" s="13" t="s">
        <v>533</v>
      </c>
      <c r="C15" s="13"/>
      <c r="D15" s="13"/>
      <c r="E15" s="13"/>
      <c r="F15" s="13"/>
      <c r="G15" s="13"/>
      <c r="H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</row>
    <row r="17" spans="1:14" ht="18.75" x14ac:dyDescent="0.3">
      <c r="A17" s="22" t="s">
        <v>534</v>
      </c>
      <c r="B17" s="35"/>
      <c r="C17" s="28"/>
      <c r="D17" s="28" t="str">
        <f>MASTER!C2</f>
        <v xml:space="preserve">Jh </v>
      </c>
      <c r="E17" s="1931" t="str">
        <f>MASTER!C2</f>
        <v xml:space="preserve">Jh </v>
      </c>
      <c r="F17" s="1931"/>
      <c r="G17" s="13" t="s">
        <v>535</v>
      </c>
      <c r="H17" s="28"/>
    </row>
    <row r="18" spans="1:14" ht="15" x14ac:dyDescent="0.25">
      <c r="A18" s="22" t="s">
        <v>537</v>
      </c>
      <c r="B18" s="35"/>
      <c r="C18" s="28"/>
      <c r="D18" s="28"/>
      <c r="E18" s="28"/>
      <c r="F18" s="28"/>
      <c r="G18" s="28"/>
      <c r="H18" s="28"/>
    </row>
    <row r="19" spans="1:14" ht="15.75" x14ac:dyDescent="0.25">
      <c r="A19" s="13"/>
      <c r="B19" s="13" t="s">
        <v>536</v>
      </c>
      <c r="C19" s="13"/>
      <c r="D19" s="13"/>
      <c r="E19" s="13"/>
      <c r="F19" s="13"/>
      <c r="G19" s="13"/>
      <c r="H19" s="13"/>
    </row>
    <row r="20" spans="1:14" ht="15.75" x14ac:dyDescent="0.25">
      <c r="A20" s="13" t="s">
        <v>538</v>
      </c>
      <c r="C20" s="13"/>
      <c r="D20" s="13"/>
      <c r="E20" s="13"/>
      <c r="F20" s="13"/>
      <c r="G20" s="13"/>
      <c r="H20" s="13"/>
    </row>
    <row r="21" spans="1:14" ht="15.75" x14ac:dyDescent="0.25">
      <c r="A21" s="13"/>
      <c r="B21" s="13" t="s">
        <v>536</v>
      </c>
      <c r="C21" s="13"/>
      <c r="D21" s="13"/>
      <c r="E21" s="13"/>
      <c r="F21" s="13"/>
      <c r="G21" s="13"/>
      <c r="H21" s="13"/>
    </row>
    <row r="22" spans="1:14" ht="15.75" x14ac:dyDescent="0.25">
      <c r="A22" s="13" t="s">
        <v>539</v>
      </c>
      <c r="C22" s="13"/>
      <c r="D22" s="13"/>
      <c r="E22" s="13"/>
      <c r="F22" s="13"/>
      <c r="G22" s="13"/>
      <c r="H22" s="13"/>
    </row>
    <row r="23" spans="1:14" ht="15.75" x14ac:dyDescent="0.25">
      <c r="A23" s="13"/>
      <c r="C23" s="13"/>
      <c r="D23" s="13"/>
      <c r="E23" s="13"/>
      <c r="F23" s="13"/>
      <c r="G23" s="13"/>
      <c r="H23" s="13"/>
    </row>
    <row r="24" spans="1:14" ht="15.75" x14ac:dyDescent="0.25">
      <c r="A24" s="13"/>
      <c r="C24" s="13"/>
      <c r="D24" s="13"/>
      <c r="E24" s="13"/>
      <c r="F24" s="13"/>
      <c r="G24" s="13"/>
      <c r="H24" s="13"/>
    </row>
    <row r="25" spans="1:14" ht="15.75" x14ac:dyDescent="0.25">
      <c r="A25" s="13"/>
      <c r="B25" s="13"/>
      <c r="C25" s="13"/>
      <c r="D25" s="13"/>
      <c r="E25" s="13"/>
      <c r="F25" s="13"/>
      <c r="G25" s="1915" t="s">
        <v>181</v>
      </c>
      <c r="H25" s="1915"/>
    </row>
    <row r="26" spans="1:14" ht="15.75" x14ac:dyDescent="0.25">
      <c r="A26" s="13"/>
      <c r="B26" s="13"/>
      <c r="C26" s="13"/>
      <c r="D26" s="13"/>
      <c r="E26" s="13"/>
      <c r="F26" s="13"/>
      <c r="G26" s="1915" t="s">
        <v>435</v>
      </c>
      <c r="H26" s="1915"/>
    </row>
    <row r="27" spans="1:14" ht="15.75" x14ac:dyDescent="0.25">
      <c r="A27" s="13"/>
      <c r="B27" s="13"/>
      <c r="C27" s="13"/>
      <c r="D27" s="13"/>
      <c r="E27" s="13"/>
      <c r="F27" s="13"/>
      <c r="G27" s="108"/>
      <c r="H27" s="108"/>
    </row>
    <row r="28" spans="1:14" ht="15.75" x14ac:dyDescent="0.25">
      <c r="A28" s="13" t="s">
        <v>136</v>
      </c>
      <c r="B28" s="13"/>
      <c r="C28" s="13"/>
      <c r="D28" s="13"/>
      <c r="E28" s="13"/>
      <c r="F28" s="13"/>
      <c r="G28" s="13"/>
      <c r="H28" s="13"/>
    </row>
    <row r="29" spans="1:14" ht="18.75" x14ac:dyDescent="0.3">
      <c r="A29" s="13" t="s">
        <v>195</v>
      </c>
      <c r="C29" s="13"/>
      <c r="D29" s="13"/>
      <c r="E29" s="13"/>
      <c r="F29" s="47" t="s">
        <v>579</v>
      </c>
      <c r="G29" s="1932" t="str">
        <f>G8</f>
        <v>16.03.2024</v>
      </c>
      <c r="H29" s="1933"/>
      <c r="I29" s="1933"/>
      <c r="J29" s="1933"/>
      <c r="K29" s="1933"/>
      <c r="N29" s="197"/>
    </row>
    <row r="30" spans="1:14" ht="15.75" x14ac:dyDescent="0.25">
      <c r="A30" s="13"/>
      <c r="B30" s="13"/>
      <c r="C30" s="13"/>
      <c r="D30" s="13"/>
      <c r="E30" s="13"/>
      <c r="F30" s="13"/>
      <c r="G30" s="13"/>
      <c r="H30" s="13"/>
    </row>
    <row r="31" spans="1:14" ht="15.75" x14ac:dyDescent="0.25">
      <c r="A31" s="13"/>
      <c r="B31" s="13"/>
      <c r="C31" s="13"/>
      <c r="D31" s="13"/>
      <c r="E31" s="13"/>
      <c r="F31" s="13"/>
      <c r="G31" s="13"/>
      <c r="H31" s="13"/>
    </row>
    <row r="32" spans="1:14" ht="15.75" x14ac:dyDescent="0.25">
      <c r="A32" s="13" t="s">
        <v>550</v>
      </c>
      <c r="B32" s="13"/>
      <c r="C32" s="13"/>
      <c r="D32" s="13"/>
      <c r="E32" s="13"/>
      <c r="F32" s="13"/>
      <c r="G32" s="13"/>
      <c r="H32" s="13"/>
    </row>
    <row r="33" spans="1:8" ht="15.75" x14ac:dyDescent="0.25">
      <c r="A33" s="18" t="s">
        <v>198</v>
      </c>
      <c r="B33" s="13" t="str">
        <f>MASTER!C55</f>
        <v>Jheku vfrfjDr funs'kd egksn;</v>
      </c>
      <c r="C33" s="1934" t="str">
        <f>MASTER!C56</f>
        <v xml:space="preserve">isa'ku ,oa isa'kulZ dY;k.k foHkkx ] {kS=h; dk;kZy; ] </v>
      </c>
      <c r="D33" s="1934"/>
      <c r="E33" s="1934"/>
      <c r="F33" s="1934"/>
      <c r="G33" s="13"/>
      <c r="H33" s="13"/>
    </row>
    <row r="34" spans="1:8" ht="15.75" x14ac:dyDescent="0.25">
      <c r="A34" s="108"/>
      <c r="B34" s="13"/>
      <c r="C34" s="13" t="str">
        <f>MASTER!C57</f>
        <v>mn;iqj ftyk &amp; mn;iqj  ¼ jktLFkku ½</v>
      </c>
      <c r="D34" s="13"/>
      <c r="F34" s="13"/>
      <c r="G34" s="13"/>
      <c r="H34" s="13"/>
    </row>
    <row r="35" spans="1:8" ht="18.75" x14ac:dyDescent="0.3">
      <c r="A35" s="18" t="s">
        <v>200</v>
      </c>
      <c r="B35" s="13" t="s">
        <v>293</v>
      </c>
      <c r="C35" s="14"/>
      <c r="D35" s="1931" t="str">
        <f>MASTER!C2</f>
        <v xml:space="preserve">Jh </v>
      </c>
      <c r="E35" s="1931"/>
      <c r="F35" s="90" t="str">
        <f>MASTER!C7</f>
        <v xml:space="preserve">ofj"B </v>
      </c>
      <c r="G35" s="13"/>
      <c r="H35" s="13"/>
    </row>
    <row r="36" spans="1:8" ht="18.75" x14ac:dyDescent="0.3">
      <c r="A36" s="18" t="s">
        <v>202</v>
      </c>
      <c r="B36" s="13" t="s">
        <v>750</v>
      </c>
      <c r="C36" s="13"/>
      <c r="D36" s="1931" t="str">
        <f>MASTER!C2</f>
        <v xml:space="preserve">Jh </v>
      </c>
      <c r="E36" s="1931"/>
      <c r="F36" s="90" t="str">
        <f>MASTER!C7</f>
        <v xml:space="preserve">ofj"B </v>
      </c>
      <c r="G36" s="13"/>
      <c r="H36" s="13"/>
    </row>
    <row r="37" spans="1:8" ht="15.75" x14ac:dyDescent="0.25">
      <c r="A37" s="18" t="s">
        <v>95</v>
      </c>
      <c r="B37" s="13" t="s">
        <v>749</v>
      </c>
      <c r="C37" s="13"/>
      <c r="D37" s="13"/>
      <c r="E37" s="13"/>
      <c r="F37" s="13"/>
      <c r="G37" s="13"/>
      <c r="H37" s="13"/>
    </row>
    <row r="38" spans="1:8" ht="15.75" x14ac:dyDescent="0.25">
      <c r="A38" s="18" t="s">
        <v>357</v>
      </c>
      <c r="B38" s="13"/>
      <c r="C38" s="13"/>
      <c r="D38" s="13"/>
      <c r="E38" s="13"/>
      <c r="F38" s="13"/>
      <c r="G38" s="13"/>
      <c r="H38" s="13"/>
    </row>
    <row r="39" spans="1:8" ht="15.75" x14ac:dyDescent="0.25">
      <c r="A39" s="18" t="s">
        <v>358</v>
      </c>
      <c r="B39" s="13"/>
      <c r="C39" s="13"/>
      <c r="D39" s="13"/>
      <c r="E39" s="13"/>
      <c r="F39" s="13"/>
      <c r="G39" s="13"/>
      <c r="H39" s="13"/>
    </row>
    <row r="40" spans="1:8" ht="15.75" x14ac:dyDescent="0.25">
      <c r="A40" s="13"/>
      <c r="B40" s="13"/>
      <c r="C40" s="13"/>
      <c r="D40" s="13"/>
      <c r="E40" s="13"/>
      <c r="F40" s="13"/>
      <c r="G40" s="13"/>
      <c r="H40" s="13"/>
    </row>
    <row r="41" spans="1:8" ht="15.75" x14ac:dyDescent="0.25">
      <c r="A41" s="13"/>
      <c r="B41" s="13"/>
      <c r="C41" s="13"/>
      <c r="D41" s="13"/>
      <c r="E41" s="13"/>
      <c r="F41" s="13"/>
      <c r="G41" s="1915" t="s">
        <v>181</v>
      </c>
      <c r="H41" s="1915"/>
    </row>
    <row r="42" spans="1:8" ht="15.75" x14ac:dyDescent="0.25">
      <c r="A42" s="13"/>
      <c r="B42" s="13"/>
      <c r="C42" s="13"/>
      <c r="D42" s="13"/>
      <c r="E42" s="13"/>
      <c r="F42" s="13"/>
      <c r="G42" s="1915" t="s">
        <v>435</v>
      </c>
      <c r="H42" s="1915"/>
    </row>
    <row r="43" spans="1:8" ht="15.75" x14ac:dyDescent="0.25">
      <c r="A43" s="13"/>
      <c r="B43" s="13"/>
      <c r="C43" s="13"/>
      <c r="D43" s="13"/>
      <c r="E43" s="13"/>
      <c r="F43" s="13"/>
      <c r="G43" s="13"/>
      <c r="H43" s="13"/>
    </row>
    <row r="44" spans="1:8" ht="15.75" x14ac:dyDescent="0.25">
      <c r="A44" s="13"/>
      <c r="B44" s="13"/>
      <c r="C44" s="13"/>
      <c r="D44" s="13"/>
      <c r="E44" s="13"/>
      <c r="F44" s="13"/>
      <c r="G44" s="13"/>
      <c r="H44" s="13"/>
    </row>
    <row r="45" spans="1:8" ht="15.75" x14ac:dyDescent="0.25">
      <c r="A45" s="13"/>
      <c r="B45" s="22" t="s">
        <v>684</v>
      </c>
      <c r="C45" s="28"/>
      <c r="D45" s="28"/>
      <c r="E45" s="28"/>
      <c r="F45" s="28"/>
      <c r="G45" s="28"/>
      <c r="H45" s="28"/>
    </row>
    <row r="46" spans="1:8" ht="15.75" x14ac:dyDescent="0.25">
      <c r="A46" s="13"/>
      <c r="B46" s="22" t="s">
        <v>42</v>
      </c>
      <c r="C46" s="28"/>
      <c r="D46" s="28"/>
      <c r="E46" s="28"/>
      <c r="F46" s="28"/>
      <c r="G46" s="28"/>
      <c r="H46" s="28"/>
    </row>
  </sheetData>
  <sheetProtection sheet="1" objects="1" scenarios="1" selectLockedCells="1" selectUnlockedCells="1"/>
  <mergeCells count="17">
    <mergeCell ref="A3:K3"/>
    <mergeCell ref="A4:K4"/>
    <mergeCell ref="A5:K5"/>
    <mergeCell ref="A6:K6"/>
    <mergeCell ref="G41:H41"/>
    <mergeCell ref="G42:H42"/>
    <mergeCell ref="G25:H25"/>
    <mergeCell ref="G26:H26"/>
    <mergeCell ref="A7:K7"/>
    <mergeCell ref="A11:K11"/>
    <mergeCell ref="D35:E35"/>
    <mergeCell ref="G8:K8"/>
    <mergeCell ref="G29:K29"/>
    <mergeCell ref="E17:F17"/>
    <mergeCell ref="C33:F33"/>
    <mergeCell ref="G13:J13"/>
    <mergeCell ref="D36:E36"/>
  </mergeCells>
  <phoneticPr fontId="7" type="noConversion"/>
  <printOptions horizontalCentered="1"/>
  <pageMargins left="0.16" right="0.22" top="0.26" bottom="0.16" header="0.21" footer="0.22"/>
  <pageSetup paperSize="9" orientation="portrait" errors="dash" r:id="rId1"/>
  <headerFooter alignWithMargins="0">
    <oddFooter>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54"/>
  <sheetViews>
    <sheetView workbookViewId="0">
      <selection activeCell="B30" sqref="B30:D30"/>
    </sheetView>
  </sheetViews>
  <sheetFormatPr defaultRowHeight="12.75" x14ac:dyDescent="0.2"/>
  <cols>
    <col min="1" max="1" width="6.7109375" style="23" customWidth="1"/>
    <col min="2" max="2" width="13" style="23" customWidth="1"/>
    <col min="3" max="3" width="15.85546875" style="23" customWidth="1"/>
    <col min="4" max="4" width="15.7109375" style="23" customWidth="1"/>
    <col min="5" max="5" width="12.42578125" style="23" customWidth="1"/>
    <col min="6" max="6" width="13.7109375" style="23" customWidth="1"/>
    <col min="7" max="7" width="10.5703125" style="23" customWidth="1"/>
    <col min="8" max="16384" width="9.140625" style="23"/>
  </cols>
  <sheetData>
    <row r="3" spans="1:8" ht="23.25" x14ac:dyDescent="0.35">
      <c r="A3" s="1787" t="s">
        <v>196</v>
      </c>
      <c r="B3" s="1787"/>
      <c r="C3" s="1787"/>
      <c r="D3" s="1787"/>
      <c r="E3" s="1787"/>
      <c r="F3" s="1787"/>
      <c r="G3" s="1787"/>
      <c r="H3" s="1787"/>
    </row>
    <row r="4" spans="1:8" ht="23.25" x14ac:dyDescent="0.35">
      <c r="A4" s="1787" t="s">
        <v>197</v>
      </c>
      <c r="B4" s="1787"/>
      <c r="C4" s="1787"/>
      <c r="D4" s="1787"/>
      <c r="E4" s="1787"/>
      <c r="F4" s="1787"/>
      <c r="G4" s="1787"/>
      <c r="H4" s="1787"/>
    </row>
    <row r="5" spans="1:8" ht="15.75" x14ac:dyDescent="0.25">
      <c r="A5" s="13"/>
      <c r="B5" s="13"/>
      <c r="C5" s="13"/>
      <c r="D5" s="13"/>
      <c r="E5" s="13"/>
      <c r="F5" s="13"/>
      <c r="G5" s="13"/>
      <c r="H5" s="13"/>
    </row>
    <row r="6" spans="1:8" ht="18.75" x14ac:dyDescent="0.3">
      <c r="A6" s="18" t="s">
        <v>198</v>
      </c>
      <c r="B6" s="13" t="s">
        <v>199</v>
      </c>
      <c r="C6" s="13"/>
      <c r="D6" s="13"/>
      <c r="E6" s="13" t="s">
        <v>125</v>
      </c>
      <c r="F6" s="1768" t="str">
        <f>MASTER!C2</f>
        <v xml:space="preserve">Jh </v>
      </c>
      <c r="G6" s="1768"/>
      <c r="H6" s="1768"/>
    </row>
    <row r="7" spans="1:8" ht="18.75" x14ac:dyDescent="0.3">
      <c r="A7" s="18" t="s">
        <v>200</v>
      </c>
      <c r="B7" s="13" t="s">
        <v>201</v>
      </c>
      <c r="C7" s="13"/>
      <c r="D7" s="13"/>
      <c r="E7" s="13" t="s">
        <v>125</v>
      </c>
      <c r="F7" s="1773" t="str">
        <f>MASTER!C7</f>
        <v xml:space="preserve">ofj"B </v>
      </c>
      <c r="G7" s="1773"/>
      <c r="H7" s="1773"/>
    </row>
    <row r="8" spans="1:8" ht="18.75" x14ac:dyDescent="0.3">
      <c r="A8" s="18" t="s">
        <v>202</v>
      </c>
      <c r="B8" s="13" t="s">
        <v>203</v>
      </c>
      <c r="C8" s="13"/>
      <c r="D8" s="13"/>
      <c r="E8" s="13" t="s">
        <v>125</v>
      </c>
      <c r="F8" s="1777">
        <f>MASTER!C6</f>
        <v>25392</v>
      </c>
      <c r="G8" s="1777"/>
      <c r="H8" s="1777"/>
    </row>
    <row r="9" spans="1:8" ht="18.75" x14ac:dyDescent="0.3">
      <c r="A9" s="18" t="s">
        <v>95</v>
      </c>
      <c r="B9" s="13" t="s">
        <v>204</v>
      </c>
      <c r="C9" s="13"/>
      <c r="D9" s="13"/>
      <c r="E9" s="13" t="s">
        <v>125</v>
      </c>
      <c r="F9" s="1777">
        <f>MASTER!C24</f>
        <v>31668</v>
      </c>
      <c r="G9" s="1777"/>
      <c r="H9" s="1777"/>
    </row>
    <row r="10" spans="1:8" ht="15.75" x14ac:dyDescent="0.25">
      <c r="A10" s="18"/>
      <c r="B10" s="13"/>
      <c r="C10" s="13"/>
      <c r="D10" s="13"/>
      <c r="E10" s="13"/>
      <c r="F10" s="13"/>
      <c r="G10" s="13"/>
      <c r="H10" s="13"/>
    </row>
    <row r="11" spans="1:8" ht="18.75" x14ac:dyDescent="0.3">
      <c r="A11" s="18" t="s">
        <v>357</v>
      </c>
      <c r="B11" s="13" t="s">
        <v>205</v>
      </c>
      <c r="C11" s="114" t="str">
        <f>MASTER!C66</f>
        <v>16.03.2024</v>
      </c>
      <c r="D11" s="13" t="s">
        <v>206</v>
      </c>
      <c r="E11" s="13"/>
      <c r="F11" s="13"/>
      <c r="G11" s="13"/>
      <c r="H11" s="13"/>
    </row>
    <row r="12" spans="1:8" ht="15.75" x14ac:dyDescent="0.25">
      <c r="A12" s="13"/>
      <c r="B12" s="13"/>
      <c r="C12" s="13"/>
      <c r="D12" s="13"/>
      <c r="E12" s="13"/>
      <c r="F12" s="13"/>
      <c r="G12" s="13"/>
      <c r="H12" s="13"/>
    </row>
    <row r="13" spans="1:8" ht="31.5" x14ac:dyDescent="0.25">
      <c r="A13" s="32" t="s">
        <v>207</v>
      </c>
      <c r="B13" s="1939" t="s">
        <v>208</v>
      </c>
      <c r="C13" s="1940"/>
      <c r="D13" s="32" t="s">
        <v>203</v>
      </c>
      <c r="E13" s="20" t="s">
        <v>209</v>
      </c>
      <c r="F13" s="20" t="s">
        <v>210</v>
      </c>
      <c r="G13" s="32" t="s">
        <v>211</v>
      </c>
      <c r="H13" s="13"/>
    </row>
    <row r="14" spans="1:8" ht="15.75" x14ac:dyDescent="0.25">
      <c r="A14" s="16" t="s">
        <v>212</v>
      </c>
      <c r="B14" s="1937" t="s">
        <v>213</v>
      </c>
      <c r="C14" s="1938"/>
      <c r="D14" s="16" t="s">
        <v>214</v>
      </c>
      <c r="E14" s="16" t="s">
        <v>215</v>
      </c>
      <c r="F14" s="16" t="s">
        <v>216</v>
      </c>
      <c r="G14" s="16" t="s">
        <v>217</v>
      </c>
      <c r="H14" s="13"/>
    </row>
    <row r="15" spans="1:8" ht="21" customHeight="1" x14ac:dyDescent="0.3">
      <c r="A15" s="137">
        <f>MASTER!I30</f>
        <v>1</v>
      </c>
      <c r="B15" s="1941" t="str">
        <f>MASTER!J30</f>
        <v xml:space="preserve">Jherh  </v>
      </c>
      <c r="C15" s="1942"/>
      <c r="D15" s="302">
        <f>MASTER!K30</f>
        <v>26886</v>
      </c>
      <c r="E15" s="135" t="str">
        <f>MASTER!L30</f>
        <v>iRuh</v>
      </c>
      <c r="F15" s="135" t="str">
        <f>MASTER!M30</f>
        <v>fookfgr</v>
      </c>
      <c r="G15" s="15"/>
      <c r="H15" s="13"/>
    </row>
    <row r="16" spans="1:8" ht="21" customHeight="1" x14ac:dyDescent="0.3">
      <c r="A16" s="137" t="str">
        <f>MASTER!I31</f>
        <v/>
      </c>
      <c r="B16" s="1941" t="str">
        <f>MASTER!J31</f>
        <v/>
      </c>
      <c r="C16" s="1942"/>
      <c r="D16" s="302" t="str">
        <f>MASTER!K31</f>
        <v/>
      </c>
      <c r="E16" s="207" t="str">
        <f>MASTER!L31</f>
        <v>iq=</v>
      </c>
      <c r="F16" s="207" t="str">
        <f>MASTER!M31</f>
        <v/>
      </c>
      <c r="G16" s="15"/>
      <c r="H16" s="13"/>
    </row>
    <row r="17" spans="1:8" ht="21" customHeight="1" x14ac:dyDescent="0.3">
      <c r="A17" s="137" t="str">
        <f>MASTER!I32</f>
        <v/>
      </c>
      <c r="B17" s="1941" t="str">
        <f>MASTER!J32</f>
        <v/>
      </c>
      <c r="C17" s="1942"/>
      <c r="D17" s="302" t="str">
        <f>MASTER!K32</f>
        <v/>
      </c>
      <c r="E17" s="207" t="str">
        <f>MASTER!L32</f>
        <v>iq=h</v>
      </c>
      <c r="F17" s="207" t="str">
        <f>MASTER!M32</f>
        <v/>
      </c>
      <c r="G17" s="15"/>
      <c r="H17" s="33"/>
    </row>
    <row r="18" spans="1:8" ht="21" customHeight="1" x14ac:dyDescent="0.3">
      <c r="A18" s="137" t="str">
        <f>MASTER!I33</f>
        <v/>
      </c>
      <c r="B18" s="1941" t="str">
        <f>MASTER!J33</f>
        <v/>
      </c>
      <c r="C18" s="1942"/>
      <c r="D18" s="302" t="str">
        <f>MASTER!K33</f>
        <v/>
      </c>
      <c r="E18" s="207" t="str">
        <f>MASTER!L33</f>
        <v/>
      </c>
      <c r="F18" s="207" t="str">
        <f>MASTER!M33</f>
        <v/>
      </c>
      <c r="G18" s="15"/>
      <c r="H18" s="33"/>
    </row>
    <row r="19" spans="1:8" ht="21" customHeight="1" x14ac:dyDescent="0.3">
      <c r="A19" s="137" t="str">
        <f>MASTER!I34</f>
        <v/>
      </c>
      <c r="B19" s="1941" t="str">
        <f>MASTER!J34</f>
        <v/>
      </c>
      <c r="C19" s="1942"/>
      <c r="D19" s="302" t="str">
        <f>MASTER!K34</f>
        <v/>
      </c>
      <c r="E19" s="207" t="str">
        <f>MASTER!L34</f>
        <v/>
      </c>
      <c r="F19" s="207" t="str">
        <f>MASTER!M34</f>
        <v/>
      </c>
      <c r="G19" s="15"/>
      <c r="H19" s="33"/>
    </row>
    <row r="20" spans="1:8" ht="21" customHeight="1" x14ac:dyDescent="0.3">
      <c r="A20" s="137" t="str">
        <f>MASTER!I35</f>
        <v/>
      </c>
      <c r="B20" s="1941" t="str">
        <f>MASTER!J35</f>
        <v/>
      </c>
      <c r="C20" s="1942"/>
      <c r="D20" s="302" t="str">
        <f>MASTER!K35</f>
        <v/>
      </c>
      <c r="E20" s="207" t="str">
        <f>MASTER!L35</f>
        <v/>
      </c>
      <c r="F20" s="207" t="str">
        <f>MASTER!M35</f>
        <v/>
      </c>
      <c r="G20" s="15"/>
      <c r="H20" s="33"/>
    </row>
    <row r="21" spans="1:8" ht="21" customHeight="1" x14ac:dyDescent="0.3">
      <c r="A21" s="137" t="str">
        <f>MASTER!I36</f>
        <v/>
      </c>
      <c r="B21" s="1941" t="str">
        <f>MASTER!J36</f>
        <v/>
      </c>
      <c r="C21" s="1942"/>
      <c r="D21" s="302" t="str">
        <f>MASTER!K36</f>
        <v/>
      </c>
      <c r="E21" s="207" t="str">
        <f>MASTER!L36</f>
        <v/>
      </c>
      <c r="F21" s="207" t="str">
        <f>MASTER!M36</f>
        <v/>
      </c>
      <c r="G21" s="15"/>
      <c r="H21" s="33"/>
    </row>
    <row r="22" spans="1:8" ht="21" customHeight="1" x14ac:dyDescent="0.3">
      <c r="A22" s="137" t="str">
        <f>MASTER!I37</f>
        <v/>
      </c>
      <c r="B22" s="1941" t="str">
        <f>MASTER!J37</f>
        <v/>
      </c>
      <c r="C22" s="1942"/>
      <c r="D22" s="302" t="str">
        <f>MASTER!K37</f>
        <v/>
      </c>
      <c r="E22" s="207" t="str">
        <f>MASTER!L37</f>
        <v/>
      </c>
      <c r="F22" s="207" t="str">
        <f>MASTER!M37</f>
        <v/>
      </c>
      <c r="G22" s="15"/>
      <c r="H22" s="13"/>
    </row>
    <row r="23" spans="1:8" ht="21" customHeight="1" x14ac:dyDescent="0.3">
      <c r="A23" s="137" t="str">
        <f>MASTER!I38</f>
        <v/>
      </c>
      <c r="B23" s="1941" t="str">
        <f>MASTER!J38</f>
        <v/>
      </c>
      <c r="C23" s="1942"/>
      <c r="D23" s="302" t="str">
        <f>MASTER!K38</f>
        <v/>
      </c>
      <c r="E23" s="207" t="str">
        <f>MASTER!L38</f>
        <v/>
      </c>
      <c r="F23" s="207" t="str">
        <f>MASTER!M38</f>
        <v/>
      </c>
      <c r="G23" s="15"/>
      <c r="H23" s="13"/>
    </row>
    <row r="24" spans="1:8" ht="15.75" x14ac:dyDescent="0.25">
      <c r="A24" s="13"/>
      <c r="B24" s="13" t="s">
        <v>295</v>
      </c>
      <c r="C24" s="13"/>
      <c r="D24" s="13"/>
      <c r="E24" s="13"/>
      <c r="F24" s="13"/>
      <c r="G24" s="13"/>
      <c r="H24" s="13"/>
    </row>
    <row r="25" spans="1:8" ht="15.75" x14ac:dyDescent="0.25">
      <c r="A25" s="13"/>
      <c r="B25" s="13" t="s">
        <v>294</v>
      </c>
      <c r="C25" s="13"/>
      <c r="D25" s="13"/>
      <c r="E25" s="13"/>
      <c r="F25" s="13"/>
      <c r="G25" s="13"/>
      <c r="H25" s="13"/>
    </row>
    <row r="26" spans="1:8" ht="15.75" x14ac:dyDescent="0.25">
      <c r="A26" s="13"/>
      <c r="B26" s="13"/>
      <c r="C26" s="13"/>
      <c r="D26" s="13"/>
      <c r="E26" s="13"/>
      <c r="F26" s="13"/>
      <c r="G26" s="13"/>
      <c r="H26" s="13"/>
    </row>
    <row r="27" spans="1:8" ht="20.25" x14ac:dyDescent="0.3">
      <c r="A27" s="13"/>
      <c r="B27" s="13"/>
      <c r="C27" s="13"/>
      <c r="D27" s="13"/>
      <c r="E27" s="1789" t="s">
        <v>20</v>
      </c>
      <c r="F27" s="1789"/>
      <c r="G27" s="1789"/>
      <c r="H27" s="1789"/>
    </row>
    <row r="28" spans="1:8" ht="34.5" customHeight="1" x14ac:dyDescent="0.3">
      <c r="A28" s="13"/>
      <c r="B28" s="13"/>
      <c r="C28" s="13"/>
      <c r="D28" s="13"/>
      <c r="E28" s="109"/>
      <c r="F28" s="109"/>
      <c r="G28" s="109"/>
      <c r="H28" s="109"/>
    </row>
    <row r="29" spans="1:8" ht="20.25" x14ac:dyDescent="0.3">
      <c r="A29" s="13"/>
      <c r="B29" s="13"/>
      <c r="C29" s="13"/>
      <c r="D29" s="13"/>
      <c r="E29" s="1789" t="str">
        <f>MASTER!C2</f>
        <v xml:space="preserve">Jh </v>
      </c>
      <c r="F29" s="1789"/>
      <c r="G29" s="1789"/>
      <c r="H29" s="1789"/>
    </row>
    <row r="30" spans="1:8" ht="18.75" x14ac:dyDescent="0.3">
      <c r="A30" s="13" t="s">
        <v>301</v>
      </c>
      <c r="B30" s="1768" t="str">
        <f>MASTER!C65</f>
        <v xml:space="preserve"> ftyk &amp; jktleUn</v>
      </c>
      <c r="C30" s="1768"/>
      <c r="D30" s="1768"/>
      <c r="E30" s="13"/>
      <c r="F30" s="13"/>
      <c r="G30" s="13"/>
      <c r="H30" s="13"/>
    </row>
    <row r="31" spans="1:8" ht="18.75" x14ac:dyDescent="0.3">
      <c r="A31" s="13" t="s">
        <v>298</v>
      </c>
      <c r="B31" s="1777" t="str">
        <f>MASTER!C66</f>
        <v>16.03.2024</v>
      </c>
      <c r="C31" s="1777"/>
      <c r="D31" s="13"/>
      <c r="E31" s="13"/>
      <c r="F31" s="13"/>
      <c r="G31" s="13"/>
      <c r="H31" s="13"/>
    </row>
    <row r="32" spans="1:8" ht="15.75" x14ac:dyDescent="0.25">
      <c r="A32" s="13"/>
      <c r="B32" s="13"/>
      <c r="C32" s="13"/>
      <c r="D32" s="13"/>
      <c r="E32" s="13"/>
      <c r="F32" s="13"/>
      <c r="G32" s="13"/>
      <c r="H32" s="13"/>
    </row>
    <row r="33" spans="1:8" ht="15.75" x14ac:dyDescent="0.25">
      <c r="A33" s="13"/>
      <c r="B33" s="13"/>
      <c r="C33" s="13"/>
      <c r="D33" s="13"/>
      <c r="E33" s="13"/>
      <c r="F33" s="13"/>
      <c r="G33" s="13"/>
      <c r="H33" s="13"/>
    </row>
    <row r="34" spans="1:8" ht="20.25" x14ac:dyDescent="0.3">
      <c r="A34" s="13"/>
      <c r="B34" s="13"/>
      <c r="C34" s="13"/>
      <c r="D34" s="185" t="s">
        <v>1617</v>
      </c>
      <c r="E34" s="1789"/>
      <c r="F34" s="1789"/>
      <c r="G34" s="1789"/>
      <c r="H34" s="1789"/>
    </row>
    <row r="35" spans="1:8" ht="20.25" x14ac:dyDescent="0.3">
      <c r="A35" s="13"/>
      <c r="B35" s="13"/>
      <c r="C35" s="13"/>
      <c r="D35" s="185"/>
      <c r="E35" s="377"/>
      <c r="F35" s="377"/>
      <c r="G35" s="377"/>
      <c r="H35" s="377"/>
    </row>
    <row r="36" spans="1:8" ht="21" customHeight="1" x14ac:dyDescent="0.3">
      <c r="A36" s="13"/>
      <c r="B36" s="13"/>
      <c r="C36" s="13"/>
      <c r="D36" s="13"/>
      <c r="E36" s="109"/>
      <c r="F36" s="109"/>
      <c r="G36" s="109"/>
      <c r="H36" s="109"/>
    </row>
    <row r="37" spans="1:8" ht="18.75" x14ac:dyDescent="0.3">
      <c r="A37" s="13"/>
      <c r="B37" s="13"/>
      <c r="C37" s="13"/>
      <c r="D37" s="13"/>
      <c r="E37" s="1914" t="s">
        <v>1616</v>
      </c>
      <c r="F37" s="1914"/>
      <c r="G37" s="1914"/>
      <c r="H37" s="1914"/>
    </row>
    <row r="38" spans="1:8" ht="15.75" x14ac:dyDescent="0.25">
      <c r="A38" s="13"/>
      <c r="B38" s="13"/>
      <c r="C38" s="14"/>
      <c r="D38" s="13"/>
      <c r="E38" s="13"/>
      <c r="F38" s="13"/>
      <c r="G38" s="13"/>
      <c r="H38" s="13"/>
    </row>
    <row r="39" spans="1:8" ht="15.75" x14ac:dyDescent="0.25">
      <c r="A39" s="13"/>
      <c r="B39" s="13"/>
      <c r="C39" s="13"/>
      <c r="D39" s="13"/>
      <c r="E39" s="13"/>
      <c r="F39" s="13"/>
      <c r="G39" s="13"/>
      <c r="H39" s="13"/>
    </row>
    <row r="40" spans="1:8" ht="15.75" x14ac:dyDescent="0.25">
      <c r="A40" s="13"/>
      <c r="B40" s="13"/>
      <c r="C40" s="13"/>
      <c r="D40" s="13"/>
      <c r="E40" s="13"/>
      <c r="F40" s="13"/>
      <c r="G40" s="13"/>
      <c r="H40" s="13"/>
    </row>
    <row r="53" spans="6:6" x14ac:dyDescent="0.2">
      <c r="F53" s="168"/>
    </row>
    <row r="54" spans="6:6" x14ac:dyDescent="0.2">
      <c r="F54" s="168"/>
    </row>
  </sheetData>
  <sheetProtection password="CFA1" sheet="1" objects="1" scenarios="1" selectLockedCells="1" selectUnlockedCells="1"/>
  <mergeCells count="23">
    <mergeCell ref="A3:H3"/>
    <mergeCell ref="A4:H4"/>
    <mergeCell ref="F6:H6"/>
    <mergeCell ref="F7:H7"/>
    <mergeCell ref="F8:H8"/>
    <mergeCell ref="E37:H37"/>
    <mergeCell ref="B19:C19"/>
    <mergeCell ref="B15:C15"/>
    <mergeCell ref="B16:C16"/>
    <mergeCell ref="B17:C17"/>
    <mergeCell ref="B18:C18"/>
    <mergeCell ref="B22:C22"/>
    <mergeCell ref="B23:C23"/>
    <mergeCell ref="B20:C20"/>
    <mergeCell ref="B21:C21"/>
    <mergeCell ref="B30:D30"/>
    <mergeCell ref="F9:H9"/>
    <mergeCell ref="E29:H29"/>
    <mergeCell ref="E27:H27"/>
    <mergeCell ref="E34:H34"/>
    <mergeCell ref="B14:C14"/>
    <mergeCell ref="B13:C13"/>
    <mergeCell ref="B31:C31"/>
  </mergeCells>
  <phoneticPr fontId="7" type="noConversion"/>
  <printOptions horizontalCentered="1"/>
  <pageMargins left="0.16" right="0.25" top="0.75" bottom="0.75" header="0.3" footer="0.3"/>
  <pageSetup paperSize="9" orientation="portrait" r:id="rId1"/>
  <headerFooter alignWithMargins="0">
    <oddFooter>&amp;C&amp;A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51"/>
  <sheetViews>
    <sheetView workbookViewId="0">
      <selection activeCell="L14" sqref="L14"/>
    </sheetView>
  </sheetViews>
  <sheetFormatPr defaultRowHeight="12.75" x14ac:dyDescent="0.2"/>
  <cols>
    <col min="1" max="1" width="4.42578125" style="23" customWidth="1"/>
    <col min="2" max="2" width="10" style="23" customWidth="1"/>
    <col min="3" max="3" width="8.28515625" style="23" customWidth="1"/>
    <col min="4" max="4" width="26.28515625" style="23" customWidth="1"/>
    <col min="5" max="5" width="7.42578125" style="23" customWidth="1"/>
    <col min="6" max="6" width="12.42578125" style="23" customWidth="1"/>
    <col min="7" max="7" width="7.28515625" style="23" customWidth="1"/>
    <col min="8" max="8" width="9.42578125" style="23" customWidth="1"/>
    <col min="9" max="9" width="3.5703125" style="23" customWidth="1"/>
    <col min="10" max="16384" width="9.140625" style="23"/>
  </cols>
  <sheetData>
    <row r="3" spans="1:10" ht="20.25" x14ac:dyDescent="0.3">
      <c r="A3" s="1789" t="s">
        <v>219</v>
      </c>
      <c r="B3" s="1789"/>
      <c r="C3" s="1789"/>
      <c r="D3" s="1789"/>
      <c r="E3" s="1789"/>
      <c r="F3" s="1789"/>
      <c r="G3" s="1789"/>
      <c r="H3" s="1789"/>
      <c r="I3" s="1789"/>
      <c r="J3" s="1789"/>
    </row>
    <row r="4" spans="1:10" ht="20.25" x14ac:dyDescent="0.3">
      <c r="A4" s="1789" t="s">
        <v>43</v>
      </c>
      <c r="B4" s="1789"/>
      <c r="C4" s="1789"/>
      <c r="D4" s="1789"/>
      <c r="E4" s="1789"/>
      <c r="F4" s="1789"/>
      <c r="G4" s="1789"/>
      <c r="H4" s="1789"/>
      <c r="I4" s="1789"/>
      <c r="J4" s="1789"/>
    </row>
    <row r="5" spans="1:10" ht="15.75" x14ac:dyDescent="0.25">
      <c r="A5" s="1915" t="s">
        <v>220</v>
      </c>
      <c r="B5" s="1915"/>
      <c r="C5" s="1915"/>
      <c r="D5" s="1915"/>
      <c r="E5" s="1915"/>
      <c r="F5" s="1915"/>
      <c r="G5" s="1915"/>
      <c r="H5" s="1915"/>
      <c r="I5" s="1915"/>
      <c r="J5" s="1915"/>
    </row>
    <row r="6" spans="1:10" ht="15.75" x14ac:dyDescent="0.25">
      <c r="A6" s="13"/>
      <c r="B6" s="1915" t="s">
        <v>221</v>
      </c>
      <c r="C6" s="1915"/>
      <c r="D6" s="1915"/>
      <c r="E6" s="1915"/>
      <c r="F6" s="1915"/>
      <c r="G6" s="1915"/>
      <c r="H6" s="1915"/>
      <c r="I6" s="1915"/>
    </row>
    <row r="7" spans="1:10" ht="18.75" x14ac:dyDescent="0.3">
      <c r="A7" s="18" t="s">
        <v>198</v>
      </c>
      <c r="B7" s="13" t="s">
        <v>199</v>
      </c>
      <c r="C7" s="13"/>
      <c r="D7" s="13"/>
      <c r="E7" s="156" t="s">
        <v>176</v>
      </c>
      <c r="F7" s="1776" t="str">
        <f>MASTER!C2</f>
        <v xml:space="preserve">Jh </v>
      </c>
      <c r="G7" s="1776"/>
      <c r="H7" s="1776"/>
      <c r="I7" s="1776"/>
    </row>
    <row r="8" spans="1:10" ht="18.75" x14ac:dyDescent="0.3">
      <c r="A8" s="18" t="s">
        <v>200</v>
      </c>
      <c r="B8" s="13" t="s">
        <v>222</v>
      </c>
      <c r="C8" s="13"/>
      <c r="D8" s="13"/>
      <c r="E8" s="156" t="s">
        <v>176</v>
      </c>
      <c r="F8" s="1776" t="str">
        <f>MASTER!C4</f>
        <v xml:space="preserve">Jh </v>
      </c>
      <c r="G8" s="1776"/>
      <c r="H8" s="1776"/>
      <c r="I8" s="1776"/>
    </row>
    <row r="9" spans="1:10" ht="18.75" x14ac:dyDescent="0.3">
      <c r="A9" s="18" t="s">
        <v>202</v>
      </c>
      <c r="B9" s="13" t="s">
        <v>223</v>
      </c>
      <c r="C9" s="13"/>
      <c r="D9" s="13"/>
      <c r="E9" s="156" t="s">
        <v>176</v>
      </c>
      <c r="F9" s="1764">
        <f>MASTER!C6</f>
        <v>25392</v>
      </c>
      <c r="G9" s="1764"/>
      <c r="H9" s="1764"/>
      <c r="I9" s="1764"/>
    </row>
    <row r="10" spans="1:10" ht="18.75" x14ac:dyDescent="0.3">
      <c r="A10" s="18" t="s">
        <v>95</v>
      </c>
      <c r="B10" s="13" t="s">
        <v>224</v>
      </c>
      <c r="C10" s="13"/>
      <c r="D10" s="13"/>
      <c r="E10" s="156" t="s">
        <v>176</v>
      </c>
      <c r="F10" s="1776" t="str">
        <f>MASTER!C5</f>
        <v>fgUnw</v>
      </c>
      <c r="G10" s="1776"/>
      <c r="H10" s="1776"/>
      <c r="I10" s="1776"/>
    </row>
    <row r="11" spans="1:10" ht="15.75" x14ac:dyDescent="0.25">
      <c r="A11" s="18" t="s">
        <v>357</v>
      </c>
      <c r="B11" s="13" t="s">
        <v>225</v>
      </c>
      <c r="C11" s="13"/>
      <c r="D11" s="13"/>
      <c r="E11" s="1946" t="str">
        <f>MASTER!C12</f>
        <v>421 ] 'khryk ekrk efUnj ds ikl ]eksgYyk ]</v>
      </c>
      <c r="F11" s="1946"/>
      <c r="G11" s="1946"/>
      <c r="H11" s="1946"/>
      <c r="I11" s="1946"/>
      <c r="J11" s="1946"/>
    </row>
    <row r="12" spans="1:10" ht="15.75" x14ac:dyDescent="0.25">
      <c r="A12" s="48"/>
      <c r="B12" s="13"/>
      <c r="C12" s="13"/>
      <c r="D12" s="13"/>
      <c r="E12" s="1918" t="str">
        <f>MASTER!C13</f>
        <v xml:space="preserve"> ]jktleUn ¼jktLFkku½ fiudksM 313327</v>
      </c>
      <c r="F12" s="1918"/>
      <c r="G12" s="1918"/>
      <c r="H12" s="1918"/>
      <c r="I12" s="1918"/>
      <c r="J12" s="1918"/>
    </row>
    <row r="13" spans="1:10" ht="15.75" x14ac:dyDescent="0.25">
      <c r="A13" s="18" t="s">
        <v>358</v>
      </c>
      <c r="B13" s="13" t="s">
        <v>226</v>
      </c>
      <c r="C13" s="13"/>
      <c r="D13" s="13"/>
      <c r="E13" s="1945" t="str">
        <f>MASTER!C8</f>
        <v>jktdh; mPp ek/;fed izkFkfed fo|ky; &amp;  ftyk &amp; jktleUn</v>
      </c>
      <c r="F13" s="1945"/>
      <c r="G13" s="1945"/>
      <c r="H13" s="1945"/>
      <c r="I13" s="1945"/>
      <c r="J13" s="1945"/>
    </row>
    <row r="14" spans="1:10" ht="18.75" customHeight="1" x14ac:dyDescent="0.25">
      <c r="A14" s="100"/>
      <c r="B14" s="13"/>
      <c r="C14" s="13"/>
      <c r="D14" s="13"/>
      <c r="E14" s="1945"/>
      <c r="F14" s="1945"/>
      <c r="G14" s="1945"/>
      <c r="H14" s="1945"/>
      <c r="I14" s="1945"/>
      <c r="J14" s="1945"/>
    </row>
    <row r="15" spans="1:10" ht="18.75" x14ac:dyDescent="0.3">
      <c r="A15" s="18"/>
      <c r="B15" s="13" t="s">
        <v>678</v>
      </c>
      <c r="C15" s="13"/>
      <c r="D15" s="13"/>
      <c r="E15" s="156" t="s">
        <v>176</v>
      </c>
      <c r="F15" s="1776" t="str">
        <f>MASTER!C23</f>
        <v>laLFkkbZ</v>
      </c>
      <c r="G15" s="1776"/>
      <c r="H15" s="1776"/>
      <c r="I15" s="1776"/>
    </row>
    <row r="16" spans="1:10" ht="15.75" x14ac:dyDescent="0.25">
      <c r="A16" s="18"/>
      <c r="B16" s="13" t="s">
        <v>194</v>
      </c>
      <c r="C16" s="13"/>
      <c r="D16" s="13"/>
      <c r="E16" s="156"/>
      <c r="F16" s="1915" t="s">
        <v>125</v>
      </c>
      <c r="G16" s="1915"/>
      <c r="H16" s="1915"/>
      <c r="I16" s="1915"/>
    </row>
    <row r="17" spans="1:9" ht="15.75" x14ac:dyDescent="0.25">
      <c r="A17" s="18" t="s">
        <v>359</v>
      </c>
      <c r="B17" s="13" t="s">
        <v>227</v>
      </c>
      <c r="C17" s="13"/>
      <c r="D17" s="13" t="str">
        <f>MASTER!C2</f>
        <v xml:space="preserve">Jh </v>
      </c>
      <c r="E17" s="156" t="s">
        <v>176</v>
      </c>
      <c r="F17" s="1944">
        <f>MASTER!C24</f>
        <v>31668</v>
      </c>
      <c r="G17" s="1944"/>
      <c r="H17" s="1944"/>
      <c r="I17" s="1944"/>
    </row>
    <row r="18" spans="1:9" ht="15.75" x14ac:dyDescent="0.25">
      <c r="A18" s="18"/>
      <c r="B18" s="13" t="s">
        <v>228</v>
      </c>
      <c r="C18" s="13"/>
      <c r="D18" s="13"/>
      <c r="E18" s="156" t="s">
        <v>176</v>
      </c>
      <c r="F18" s="1944">
        <f>MASTER!C25</f>
        <v>45961</v>
      </c>
      <c r="G18" s="1944"/>
      <c r="H18" s="1944"/>
      <c r="I18" s="1944"/>
    </row>
    <row r="19" spans="1:9" ht="15.75" x14ac:dyDescent="0.25">
      <c r="A19" s="18" t="s">
        <v>388</v>
      </c>
      <c r="B19" s="13" t="s">
        <v>229</v>
      </c>
      <c r="C19" s="13"/>
      <c r="D19" s="13"/>
      <c r="E19" s="18"/>
      <c r="F19" s="13"/>
      <c r="G19" s="13"/>
      <c r="H19" s="13"/>
    </row>
    <row r="20" spans="1:9" ht="15.75" x14ac:dyDescent="0.25">
      <c r="A20" s="18" t="s">
        <v>230</v>
      </c>
      <c r="B20" s="13" t="s">
        <v>44</v>
      </c>
      <c r="C20" s="13"/>
      <c r="D20" s="13"/>
      <c r="E20" s="18"/>
      <c r="F20" s="1784"/>
      <c r="G20" s="1784"/>
      <c r="H20" s="1784"/>
      <c r="I20" s="1784"/>
    </row>
    <row r="21" spans="1:9" ht="15.75" x14ac:dyDescent="0.25">
      <c r="A21" s="18"/>
      <c r="B21" s="13" t="s">
        <v>45</v>
      </c>
      <c r="C21" s="13"/>
      <c r="D21" s="13"/>
      <c r="E21" s="18"/>
      <c r="F21" s="1784" t="s">
        <v>542</v>
      </c>
      <c r="G21" s="1784"/>
      <c r="H21" s="1784"/>
      <c r="I21" s="1784"/>
    </row>
    <row r="22" spans="1:9" ht="15.75" x14ac:dyDescent="0.25">
      <c r="A22" s="18" t="s">
        <v>296</v>
      </c>
      <c r="B22" s="13" t="s">
        <v>679</v>
      </c>
      <c r="C22" s="13"/>
      <c r="D22" s="13"/>
      <c r="E22" s="13"/>
      <c r="F22" s="1784" t="s">
        <v>542</v>
      </c>
      <c r="G22" s="1784"/>
      <c r="H22" s="1784"/>
      <c r="I22" s="1784"/>
    </row>
    <row r="23" spans="1:9" ht="15.75" x14ac:dyDescent="0.25">
      <c r="A23" s="13" t="s">
        <v>104</v>
      </c>
      <c r="B23" s="13"/>
      <c r="C23" s="13"/>
      <c r="D23" s="13"/>
      <c r="E23" s="13"/>
      <c r="F23" s="1784" t="s">
        <v>542</v>
      </c>
      <c r="G23" s="1784"/>
      <c r="H23" s="1784"/>
      <c r="I23" s="1784"/>
    </row>
    <row r="24" spans="1:9" ht="15.75" x14ac:dyDescent="0.25">
      <c r="A24" s="13"/>
      <c r="B24" s="13"/>
      <c r="C24" s="13"/>
      <c r="D24" s="13"/>
      <c r="E24" s="18" t="s">
        <v>231</v>
      </c>
      <c r="F24" s="18" t="s">
        <v>232</v>
      </c>
      <c r="G24" s="18" t="s">
        <v>233</v>
      </c>
      <c r="H24" s="13"/>
    </row>
    <row r="25" spans="1:9" ht="15.75" x14ac:dyDescent="0.25">
      <c r="A25" s="13"/>
      <c r="B25" s="13" t="s">
        <v>1631</v>
      </c>
      <c r="C25" s="13"/>
      <c r="D25" s="13"/>
      <c r="E25" s="77" t="s">
        <v>234</v>
      </c>
      <c r="F25" s="77" t="s">
        <v>234</v>
      </c>
      <c r="G25" s="77" t="s">
        <v>234</v>
      </c>
      <c r="H25" s="13"/>
    </row>
    <row r="26" spans="1:9" ht="15.75" x14ac:dyDescent="0.25">
      <c r="A26" s="18" t="s">
        <v>391</v>
      </c>
      <c r="B26" s="13" t="s">
        <v>235</v>
      </c>
      <c r="C26" s="13"/>
      <c r="D26" s="13"/>
      <c r="E26" s="13"/>
      <c r="F26" s="13"/>
      <c r="G26" s="13"/>
      <c r="H26" s="13"/>
    </row>
    <row r="27" spans="1:9" ht="15.75" x14ac:dyDescent="0.25">
      <c r="A27" s="18"/>
      <c r="B27" s="13" t="s">
        <v>303</v>
      </c>
      <c r="C27" s="13"/>
      <c r="D27" s="13"/>
      <c r="E27" s="18"/>
      <c r="F27" s="77" t="s">
        <v>125</v>
      </c>
      <c r="G27" s="18"/>
      <c r="H27" s="13"/>
    </row>
    <row r="28" spans="1:9" ht="15.75" x14ac:dyDescent="0.25">
      <c r="A28" s="18"/>
      <c r="B28" s="13" t="s">
        <v>680</v>
      </c>
      <c r="C28" s="13"/>
      <c r="D28" s="13"/>
      <c r="E28" s="18"/>
      <c r="F28" s="77"/>
      <c r="G28" s="18"/>
      <c r="H28" s="13"/>
    </row>
    <row r="29" spans="1:9" ht="15.75" x14ac:dyDescent="0.25">
      <c r="A29" s="18"/>
      <c r="B29" s="13" t="s">
        <v>302</v>
      </c>
      <c r="C29" s="13"/>
      <c r="D29" s="13"/>
      <c r="E29" s="18"/>
      <c r="F29" s="77" t="s">
        <v>125</v>
      </c>
      <c r="G29" s="18"/>
      <c r="H29" s="13"/>
    </row>
    <row r="30" spans="1:9" ht="15.75" x14ac:dyDescent="0.25">
      <c r="A30" s="18"/>
      <c r="B30" s="13" t="s">
        <v>46</v>
      </c>
      <c r="C30" s="13"/>
      <c r="D30" s="13"/>
      <c r="E30" s="18"/>
      <c r="F30" s="77"/>
      <c r="G30" s="18"/>
      <c r="H30" s="13"/>
    </row>
    <row r="31" spans="1:9" ht="15.75" x14ac:dyDescent="0.25">
      <c r="A31" s="18" t="s">
        <v>392</v>
      </c>
      <c r="B31" s="13" t="s">
        <v>304</v>
      </c>
      <c r="C31" s="13"/>
      <c r="D31" s="13"/>
      <c r="E31" s="18"/>
      <c r="F31" s="77" t="s">
        <v>125</v>
      </c>
      <c r="G31" s="18"/>
      <c r="H31" s="13"/>
    </row>
    <row r="32" spans="1:9" ht="15.75" x14ac:dyDescent="0.25">
      <c r="A32" s="18"/>
      <c r="B32" s="13" t="s">
        <v>47</v>
      </c>
      <c r="C32" s="13"/>
      <c r="D32" s="13"/>
      <c r="E32" s="18"/>
      <c r="F32" s="18"/>
      <c r="G32" s="18"/>
      <c r="H32" s="13"/>
    </row>
    <row r="33" spans="1:9" ht="15.75" x14ac:dyDescent="0.25">
      <c r="A33" s="18"/>
      <c r="B33" s="13"/>
      <c r="C33" s="13"/>
      <c r="D33" s="13"/>
      <c r="E33" s="18" t="s">
        <v>231</v>
      </c>
      <c r="F33" s="18" t="s">
        <v>232</v>
      </c>
      <c r="G33" s="18" t="s">
        <v>233</v>
      </c>
      <c r="H33" s="13"/>
    </row>
    <row r="34" spans="1:9" ht="15.75" x14ac:dyDescent="0.25">
      <c r="A34" s="18" t="s">
        <v>291</v>
      </c>
      <c r="B34" s="13" t="s">
        <v>305</v>
      </c>
      <c r="C34" s="13"/>
      <c r="D34" s="13"/>
      <c r="E34" s="77" t="s">
        <v>234</v>
      </c>
      <c r="F34" s="77" t="s">
        <v>234</v>
      </c>
      <c r="G34" s="77" t="s">
        <v>234</v>
      </c>
      <c r="H34" s="13"/>
    </row>
    <row r="35" spans="1:9" ht="15.75" x14ac:dyDescent="0.25">
      <c r="A35" s="18"/>
      <c r="B35" s="13" t="s">
        <v>1630</v>
      </c>
      <c r="C35" s="14"/>
      <c r="D35" s="13"/>
      <c r="E35" s="18"/>
      <c r="F35" s="18"/>
      <c r="G35" s="18"/>
      <c r="H35" s="13"/>
    </row>
    <row r="36" spans="1:9" ht="15.75" x14ac:dyDescent="0.25">
      <c r="A36" s="18"/>
      <c r="B36" s="13"/>
      <c r="C36" s="13"/>
      <c r="D36" s="13"/>
      <c r="E36" s="18" t="s">
        <v>231</v>
      </c>
      <c r="F36" s="18" t="s">
        <v>232</v>
      </c>
      <c r="G36" s="18" t="s">
        <v>233</v>
      </c>
      <c r="H36" s="13"/>
    </row>
    <row r="37" spans="1:9" ht="20.25" x14ac:dyDescent="0.3">
      <c r="A37" s="18" t="s">
        <v>136</v>
      </c>
      <c r="B37" s="13" t="s">
        <v>306</v>
      </c>
      <c r="C37" s="13"/>
      <c r="D37" s="13"/>
      <c r="E37" s="121">
        <f>MASTER!D22</f>
        <v>39</v>
      </c>
      <c r="F37" s="121">
        <f>MASTER!E22</f>
        <v>1</v>
      </c>
      <c r="G37" s="121">
        <f>MASTER!F22</f>
        <v>18</v>
      </c>
      <c r="H37" s="13"/>
    </row>
    <row r="38" spans="1:9" ht="18.75" x14ac:dyDescent="0.3">
      <c r="A38" s="18" t="s">
        <v>307</v>
      </c>
      <c r="B38" s="13" t="s">
        <v>681</v>
      </c>
      <c r="C38" s="13"/>
      <c r="D38" s="18"/>
      <c r="E38" s="1776" t="str">
        <f>MASTER!C47</f>
        <v>अधिवार्षिकी पेंशन</v>
      </c>
      <c r="F38" s="1776"/>
      <c r="G38" s="1776"/>
      <c r="H38" s="1776"/>
      <c r="I38" s="1776"/>
    </row>
    <row r="39" spans="1:9" ht="15.75" x14ac:dyDescent="0.25">
      <c r="A39" s="392" t="s">
        <v>323</v>
      </c>
      <c r="B39" s="13" t="s">
        <v>236</v>
      </c>
      <c r="C39" s="13"/>
      <c r="D39" s="13"/>
      <c r="E39" s="13"/>
      <c r="F39" s="13"/>
      <c r="G39" s="13"/>
      <c r="H39" s="13"/>
    </row>
    <row r="40" spans="1:9" ht="18" customHeight="1" x14ac:dyDescent="0.3">
      <c r="A40" s="12" t="s">
        <v>97</v>
      </c>
      <c r="B40" s="13" t="s">
        <v>48</v>
      </c>
      <c r="C40" s="13"/>
      <c r="D40" s="13"/>
      <c r="E40" s="1943" t="str">
        <f>MASTER!C66</f>
        <v>16.03.2024</v>
      </c>
      <c r="F40" s="1943"/>
      <c r="G40" s="1943"/>
      <c r="H40" s="13"/>
    </row>
    <row r="41" spans="1:9" ht="15.75" customHeight="1" x14ac:dyDescent="0.25">
      <c r="A41" s="12"/>
      <c r="B41" s="13" t="s">
        <v>98</v>
      </c>
      <c r="C41" s="13"/>
      <c r="D41" s="13"/>
      <c r="E41" s="13"/>
      <c r="F41" s="13"/>
      <c r="G41" s="13"/>
      <c r="H41" s="13"/>
    </row>
    <row r="42" spans="1:9" ht="15.75" customHeight="1" x14ac:dyDescent="0.25">
      <c r="A42" s="12"/>
      <c r="B42" s="13" t="s">
        <v>103</v>
      </c>
      <c r="C42" s="13"/>
      <c r="D42" s="13"/>
      <c r="E42" s="13"/>
      <c r="F42" s="13"/>
      <c r="G42" s="13"/>
      <c r="H42" s="13"/>
    </row>
    <row r="43" spans="1:9" ht="18.75" customHeight="1" x14ac:dyDescent="0.3">
      <c r="A43" s="12" t="s">
        <v>116</v>
      </c>
      <c r="B43" s="13" t="s">
        <v>682</v>
      </c>
      <c r="C43" s="13"/>
      <c r="D43" s="13"/>
      <c r="E43" s="1943" t="str">
        <f>E40</f>
        <v>16.03.2024</v>
      </c>
      <c r="F43" s="1943"/>
      <c r="G43" s="1943"/>
    </row>
    <row r="44" spans="1:9" ht="15.75" customHeight="1" x14ac:dyDescent="0.25">
      <c r="A44" s="12"/>
      <c r="B44" s="13" t="s">
        <v>683</v>
      </c>
      <c r="C44" s="13"/>
      <c r="D44" s="13"/>
      <c r="E44" s="13"/>
    </row>
    <row r="45" spans="1:9" ht="15.75" customHeight="1" x14ac:dyDescent="0.2"/>
    <row r="46" spans="1:9" ht="15.75" customHeight="1" x14ac:dyDescent="0.25">
      <c r="F46" s="101" t="s">
        <v>20</v>
      </c>
    </row>
    <row r="47" spans="1:9" ht="15" x14ac:dyDescent="0.25">
      <c r="F47" s="39" t="s">
        <v>434</v>
      </c>
    </row>
    <row r="50" spans="6:6" x14ac:dyDescent="0.2">
      <c r="F50" s="168"/>
    </row>
    <row r="51" spans="6:6" x14ac:dyDescent="0.2">
      <c r="F51" s="168"/>
    </row>
  </sheetData>
  <sheetProtection password="CFA1" sheet="1" objects="1" scenarios="1" selectLockedCells="1" selectUnlockedCells="1"/>
  <mergeCells count="22">
    <mergeCell ref="E13:J14"/>
    <mergeCell ref="A3:J3"/>
    <mergeCell ref="A4:J4"/>
    <mergeCell ref="A5:J5"/>
    <mergeCell ref="F7:I7"/>
    <mergeCell ref="F8:I8"/>
    <mergeCell ref="F9:I9"/>
    <mergeCell ref="F10:I10"/>
    <mergeCell ref="B6:I6"/>
    <mergeCell ref="E12:J12"/>
    <mergeCell ref="E11:J11"/>
    <mergeCell ref="E40:G40"/>
    <mergeCell ref="E43:G43"/>
    <mergeCell ref="E38:I38"/>
    <mergeCell ref="F15:I15"/>
    <mergeCell ref="F16:I16"/>
    <mergeCell ref="F17:I17"/>
    <mergeCell ref="F18:I18"/>
    <mergeCell ref="F20:I20"/>
    <mergeCell ref="F21:I21"/>
    <mergeCell ref="F22:I22"/>
    <mergeCell ref="F23:I23"/>
  </mergeCells>
  <phoneticPr fontId="7" type="noConversion"/>
  <printOptions horizontalCentered="1"/>
  <pageMargins left="0.25" right="0.25" top="0.34" bottom="0.46" header="0.3" footer="0.3"/>
  <pageSetup paperSize="9" orientation="portrait" r:id="rId1"/>
  <headerFooter alignWithMargins="0">
    <oddFooter>&amp;C&amp;A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8"/>
  <sheetViews>
    <sheetView workbookViewId="0">
      <selection activeCell="K10" sqref="K10"/>
    </sheetView>
  </sheetViews>
  <sheetFormatPr defaultRowHeight="12.75" x14ac:dyDescent="0.2"/>
  <cols>
    <col min="1" max="1" width="3.28515625" style="23" customWidth="1"/>
    <col min="2" max="2" width="32.7109375" style="23" customWidth="1"/>
    <col min="3" max="3" width="8.42578125" style="23" customWidth="1"/>
    <col min="4" max="4" width="10.7109375" style="23" customWidth="1"/>
    <col min="5" max="5" width="9" style="23" customWidth="1"/>
    <col min="6" max="6" width="13.140625" style="23" customWidth="1"/>
    <col min="7" max="7" width="7" style="23" customWidth="1"/>
    <col min="8" max="8" width="10.7109375" style="23" customWidth="1"/>
    <col min="9" max="9" width="6.42578125" style="23" customWidth="1"/>
    <col min="10" max="16384" width="9.140625" style="23"/>
  </cols>
  <sheetData>
    <row r="1" spans="1:13" x14ac:dyDescent="0.2">
      <c r="A1" s="892"/>
      <c r="B1" s="892"/>
      <c r="C1" s="892"/>
      <c r="D1" s="892"/>
      <c r="E1" s="892"/>
      <c r="F1" s="892"/>
      <c r="G1" s="892"/>
      <c r="H1" s="892"/>
      <c r="I1" s="892"/>
    </row>
    <row r="2" spans="1:13" ht="18.75" x14ac:dyDescent="0.3">
      <c r="A2" s="887" t="s">
        <v>308</v>
      </c>
      <c r="B2" s="875" t="s">
        <v>310</v>
      </c>
      <c r="C2" s="875"/>
      <c r="D2" s="875"/>
      <c r="E2" s="875"/>
      <c r="F2" s="1947"/>
      <c r="G2" s="1947"/>
      <c r="H2" s="1947"/>
      <c r="I2" s="893"/>
    </row>
    <row r="3" spans="1:13" ht="15.75" x14ac:dyDescent="0.25">
      <c r="A3" s="894"/>
      <c r="B3" s="875" t="s">
        <v>309</v>
      </c>
      <c r="C3" s="875"/>
      <c r="D3" s="875"/>
      <c r="E3" s="875"/>
      <c r="F3" s="875"/>
      <c r="G3" s="875"/>
      <c r="H3" s="875"/>
      <c r="I3" s="892"/>
    </row>
    <row r="4" spans="1:13" ht="15.75" x14ac:dyDescent="0.25">
      <c r="A4" s="875"/>
      <c r="B4" s="875" t="s">
        <v>49</v>
      </c>
      <c r="C4" s="875"/>
      <c r="D4" s="875"/>
      <c r="E4" s="875"/>
      <c r="F4" s="875"/>
      <c r="G4" s="875"/>
      <c r="H4" s="875"/>
      <c r="I4" s="892"/>
    </row>
    <row r="5" spans="1:13" ht="18.75" x14ac:dyDescent="0.3">
      <c r="A5" s="886" t="s">
        <v>318</v>
      </c>
      <c r="B5" s="875" t="s">
        <v>676</v>
      </c>
      <c r="C5" s="875"/>
      <c r="D5" s="875"/>
      <c r="E5" s="875"/>
      <c r="F5" s="895" t="s">
        <v>231</v>
      </c>
      <c r="G5" s="895" t="s">
        <v>232</v>
      </c>
      <c r="H5" s="895" t="s">
        <v>233</v>
      </c>
      <c r="I5" s="896"/>
    </row>
    <row r="6" spans="1:13" ht="20.25" x14ac:dyDescent="0.3">
      <c r="A6" s="886"/>
      <c r="B6" s="875" t="s">
        <v>311</v>
      </c>
      <c r="C6" s="875"/>
      <c r="D6" s="875"/>
      <c r="E6" s="875"/>
      <c r="F6" s="897">
        <f>F11</f>
        <v>0</v>
      </c>
      <c r="G6" s="897">
        <f t="shared" ref="G6:H6" si="0">G11</f>
        <v>0</v>
      </c>
      <c r="H6" s="897">
        <f t="shared" si="0"/>
        <v>0</v>
      </c>
      <c r="I6" s="892"/>
    </row>
    <row r="7" spans="1:13" ht="18.75" x14ac:dyDescent="0.3">
      <c r="A7" s="886" t="s">
        <v>319</v>
      </c>
      <c r="B7" s="875" t="s">
        <v>312</v>
      </c>
      <c r="C7" s="875"/>
      <c r="D7" s="875"/>
      <c r="E7" s="875"/>
      <c r="F7" s="895" t="s">
        <v>231</v>
      </c>
      <c r="G7" s="895" t="s">
        <v>232</v>
      </c>
      <c r="H7" s="895" t="s">
        <v>233</v>
      </c>
      <c r="I7" s="892"/>
    </row>
    <row r="8" spans="1:13" ht="20.25" x14ac:dyDescent="0.3">
      <c r="A8" s="886"/>
      <c r="B8" s="875" t="s">
        <v>677</v>
      </c>
      <c r="C8" s="875"/>
      <c r="D8" s="875"/>
      <c r="E8" s="875"/>
      <c r="F8" s="898">
        <f>MASTER!D22</f>
        <v>39</v>
      </c>
      <c r="G8" s="898">
        <f>MASTER!E22</f>
        <v>1</v>
      </c>
      <c r="H8" s="898">
        <f>MASTER!F22</f>
        <v>18</v>
      </c>
      <c r="I8" s="892"/>
    </row>
    <row r="9" spans="1:13" ht="15.75" x14ac:dyDescent="0.25">
      <c r="A9" s="886" t="s">
        <v>320</v>
      </c>
      <c r="B9" s="875" t="s">
        <v>237</v>
      </c>
      <c r="C9" s="875"/>
      <c r="D9" s="875"/>
      <c r="E9" s="875"/>
      <c r="F9" s="886" t="s">
        <v>238</v>
      </c>
      <c r="G9" s="886" t="s">
        <v>239</v>
      </c>
      <c r="H9" s="892"/>
      <c r="I9" s="892"/>
    </row>
    <row r="10" spans="1:13" ht="24" customHeight="1" x14ac:dyDescent="0.25">
      <c r="A10" s="886"/>
      <c r="B10" s="899" t="s">
        <v>313</v>
      </c>
      <c r="C10" s="875"/>
      <c r="D10" s="875"/>
      <c r="E10" s="875"/>
      <c r="F10" s="900" t="str">
        <f>K10</f>
        <v xml:space="preserve"> 'kwU;</v>
      </c>
      <c r="G10" s="900" t="str">
        <f>L10</f>
        <v xml:space="preserve"> 'kwU;</v>
      </c>
      <c r="H10" s="900" t="str">
        <f>M10</f>
        <v xml:space="preserve"> 'kwU;</v>
      </c>
      <c r="I10" s="892"/>
      <c r="K10" s="915" t="s">
        <v>542</v>
      </c>
      <c r="L10" s="915" t="s">
        <v>542</v>
      </c>
      <c r="M10" s="915" t="s">
        <v>542</v>
      </c>
    </row>
    <row r="11" spans="1:13" ht="20.25" x14ac:dyDescent="0.3">
      <c r="A11" s="886"/>
      <c r="B11" s="887" t="s">
        <v>665</v>
      </c>
      <c r="C11" s="875"/>
      <c r="D11" s="875"/>
      <c r="E11" s="875"/>
      <c r="F11" s="901">
        <f>MASTER!D20</f>
        <v>0</v>
      </c>
      <c r="G11" s="901">
        <f>MASTER!E20</f>
        <v>0</v>
      </c>
      <c r="H11" s="901">
        <f>MASTER!F20</f>
        <v>0</v>
      </c>
      <c r="I11" s="892"/>
    </row>
    <row r="12" spans="1:13" ht="20.25" x14ac:dyDescent="0.3">
      <c r="A12" s="886"/>
      <c r="B12" s="887" t="s">
        <v>666</v>
      </c>
      <c r="C12" s="875"/>
      <c r="D12" s="875"/>
      <c r="E12" s="875"/>
      <c r="F12" s="902"/>
      <c r="G12" s="902"/>
      <c r="H12" s="903"/>
      <c r="I12" s="892"/>
    </row>
    <row r="13" spans="1:13" ht="20.25" x14ac:dyDescent="0.3">
      <c r="A13" s="886"/>
      <c r="B13" s="875" t="s">
        <v>314</v>
      </c>
      <c r="C13" s="875"/>
      <c r="D13" s="875"/>
      <c r="E13" s="875"/>
      <c r="F13" s="901">
        <f t="shared" ref="F13:H14" si="1">K13</f>
        <v>0</v>
      </c>
      <c r="G13" s="901">
        <f t="shared" si="1"/>
        <v>0</v>
      </c>
      <c r="H13" s="901">
        <f t="shared" si="1"/>
        <v>0</v>
      </c>
      <c r="I13" s="892"/>
      <c r="K13" s="889">
        <v>0</v>
      </c>
      <c r="L13" s="889">
        <v>0</v>
      </c>
      <c r="M13" s="889">
        <v>0</v>
      </c>
    </row>
    <row r="14" spans="1:13" ht="20.25" x14ac:dyDescent="0.3">
      <c r="A14" s="886"/>
      <c r="B14" s="887" t="s">
        <v>667</v>
      </c>
      <c r="C14" s="875"/>
      <c r="D14" s="875"/>
      <c r="E14" s="875"/>
      <c r="F14" s="901">
        <f t="shared" si="1"/>
        <v>0</v>
      </c>
      <c r="G14" s="901">
        <f t="shared" si="1"/>
        <v>0</v>
      </c>
      <c r="H14" s="901">
        <f t="shared" si="1"/>
        <v>0</v>
      </c>
      <c r="I14" s="892"/>
      <c r="K14" s="889">
        <v>0</v>
      </c>
      <c r="L14" s="889">
        <v>0</v>
      </c>
      <c r="M14" s="889">
        <v>0</v>
      </c>
    </row>
    <row r="15" spans="1:13" ht="15.75" x14ac:dyDescent="0.25">
      <c r="A15" s="886" t="s">
        <v>321</v>
      </c>
      <c r="B15" s="887" t="s">
        <v>668</v>
      </c>
      <c r="C15" s="875"/>
      <c r="D15" s="875"/>
      <c r="E15" s="875"/>
      <c r="F15" s="875"/>
      <c r="G15" s="875"/>
      <c r="H15" s="875"/>
      <c r="I15" s="892"/>
    </row>
    <row r="16" spans="1:13" ht="15.75" x14ac:dyDescent="0.25">
      <c r="A16" s="886"/>
      <c r="B16" s="875" t="s">
        <v>669</v>
      </c>
      <c r="C16" s="875"/>
      <c r="D16" s="875"/>
      <c r="E16" s="875"/>
      <c r="F16" s="875"/>
      <c r="G16" s="875"/>
      <c r="H16" s="875"/>
      <c r="I16" s="892"/>
    </row>
    <row r="17" spans="1:9" ht="15.75" x14ac:dyDescent="0.25">
      <c r="A17" s="886"/>
      <c r="B17" s="875" t="s">
        <v>670</v>
      </c>
      <c r="C17" s="875"/>
      <c r="D17" s="875"/>
      <c r="E17" s="875"/>
      <c r="F17" s="875"/>
      <c r="G17" s="875"/>
      <c r="H17" s="875"/>
      <c r="I17" s="892"/>
    </row>
    <row r="18" spans="1:9" ht="15.75" x14ac:dyDescent="0.25">
      <c r="A18" s="886"/>
      <c r="B18" s="875" t="s">
        <v>240</v>
      </c>
      <c r="C18" s="875"/>
      <c r="D18" s="875" t="s">
        <v>241</v>
      </c>
      <c r="E18" s="875"/>
      <c r="F18" s="886"/>
      <c r="G18" s="886" t="s">
        <v>239</v>
      </c>
      <c r="H18" s="875"/>
      <c r="I18" s="892"/>
    </row>
    <row r="19" spans="1:9" ht="15.75" x14ac:dyDescent="0.25">
      <c r="A19" s="886"/>
      <c r="B19" s="875" t="s">
        <v>138</v>
      </c>
      <c r="C19" s="875" t="s">
        <v>125</v>
      </c>
      <c r="D19" s="875"/>
      <c r="E19" s="875" t="s">
        <v>125</v>
      </c>
      <c r="F19" s="886" t="s">
        <v>125</v>
      </c>
      <c r="G19" s="886" t="s">
        <v>125</v>
      </c>
      <c r="H19" s="875"/>
      <c r="I19" s="892"/>
    </row>
    <row r="20" spans="1:9" ht="15.75" x14ac:dyDescent="0.25">
      <c r="A20" s="886"/>
      <c r="B20" s="875" t="s">
        <v>140</v>
      </c>
      <c r="C20" s="875" t="s">
        <v>125</v>
      </c>
      <c r="D20" s="875"/>
      <c r="E20" s="875" t="s">
        <v>125</v>
      </c>
      <c r="F20" s="886" t="s">
        <v>125</v>
      </c>
      <c r="G20" s="886" t="s">
        <v>125</v>
      </c>
      <c r="H20" s="875"/>
      <c r="I20" s="892"/>
    </row>
    <row r="21" spans="1:9" ht="15.75" x14ac:dyDescent="0.25">
      <c r="A21" s="886"/>
      <c r="B21" s="875" t="s">
        <v>141</v>
      </c>
      <c r="C21" s="875" t="s">
        <v>125</v>
      </c>
      <c r="D21" s="875"/>
      <c r="E21" s="875" t="s">
        <v>125</v>
      </c>
      <c r="F21" s="886" t="s">
        <v>125</v>
      </c>
      <c r="G21" s="886" t="s">
        <v>125</v>
      </c>
      <c r="H21" s="875"/>
      <c r="I21" s="892"/>
    </row>
    <row r="22" spans="1:9" ht="18.75" x14ac:dyDescent="0.3">
      <c r="A22" s="886"/>
      <c r="B22" s="875" t="s">
        <v>1629</v>
      </c>
      <c r="C22" s="875"/>
      <c r="D22" s="875"/>
      <c r="E22" s="875" t="s">
        <v>125</v>
      </c>
      <c r="F22" s="895" t="s">
        <v>234</v>
      </c>
      <c r="G22" s="895" t="s">
        <v>234</v>
      </c>
      <c r="H22" s="875"/>
      <c r="I22" s="892"/>
    </row>
    <row r="23" spans="1:9" ht="18.75" x14ac:dyDescent="0.3">
      <c r="A23" s="886" t="s">
        <v>322</v>
      </c>
      <c r="B23" s="875" t="s">
        <v>50</v>
      </c>
      <c r="C23" s="875"/>
      <c r="D23" s="875"/>
      <c r="E23" s="904" t="str">
        <f>MASTER!C67</f>
        <v xml:space="preserve">lh-ih-,Q- ds lnL; ugha jgs gS </v>
      </c>
      <c r="F23" s="904"/>
      <c r="G23" s="904"/>
      <c r="H23" s="904"/>
      <c r="I23" s="892"/>
    </row>
    <row r="24" spans="1:9" ht="15.75" x14ac:dyDescent="0.25">
      <c r="A24" s="886"/>
      <c r="B24" s="875" t="s">
        <v>671</v>
      </c>
      <c r="C24" s="875"/>
      <c r="D24" s="875"/>
      <c r="E24" s="875"/>
      <c r="F24" s="875"/>
      <c r="G24" s="875"/>
      <c r="H24" s="875"/>
      <c r="I24" s="892"/>
    </row>
    <row r="25" spans="1:9" ht="15.75" x14ac:dyDescent="0.25">
      <c r="A25" s="886"/>
      <c r="B25" s="875" t="s">
        <v>315</v>
      </c>
      <c r="C25" s="875"/>
      <c r="D25" s="875"/>
      <c r="E25" s="875"/>
      <c r="F25" s="875"/>
      <c r="G25" s="875"/>
      <c r="H25" s="875"/>
      <c r="I25" s="892"/>
    </row>
    <row r="26" spans="1:9" ht="15.75" x14ac:dyDescent="0.25">
      <c r="A26" s="886"/>
      <c r="B26" s="875" t="s">
        <v>672</v>
      </c>
      <c r="C26" s="875"/>
      <c r="D26" s="875"/>
      <c r="E26" s="875"/>
      <c r="F26" s="875"/>
      <c r="G26" s="875"/>
      <c r="H26" s="875"/>
      <c r="I26" s="892"/>
    </row>
    <row r="27" spans="1:9" ht="15.75" x14ac:dyDescent="0.25">
      <c r="A27" s="886"/>
      <c r="B27" s="875"/>
      <c r="C27" s="875"/>
      <c r="D27" s="875"/>
      <c r="E27" s="875"/>
      <c r="F27" s="875"/>
      <c r="G27" s="875"/>
      <c r="H27" s="875"/>
      <c r="I27" s="892"/>
    </row>
    <row r="28" spans="1:9" ht="15.75" x14ac:dyDescent="0.25">
      <c r="A28" s="886" t="s">
        <v>149</v>
      </c>
      <c r="B28" s="875" t="s">
        <v>242</v>
      </c>
      <c r="C28" s="875"/>
      <c r="D28" s="875"/>
      <c r="E28" s="875"/>
      <c r="F28" s="886"/>
      <c r="G28" s="875"/>
      <c r="H28" s="875"/>
      <c r="I28" s="892"/>
    </row>
    <row r="29" spans="1:9" ht="20.25" x14ac:dyDescent="0.3">
      <c r="A29" s="886"/>
      <c r="B29" s="887" t="s">
        <v>673</v>
      </c>
      <c r="C29" s="875"/>
      <c r="D29" s="875"/>
      <c r="E29" s="875"/>
      <c r="F29" s="1953"/>
      <c r="G29" s="1953"/>
      <c r="H29" s="1953"/>
      <c r="I29" s="1953"/>
    </row>
    <row r="30" spans="1:9" ht="15.75" x14ac:dyDescent="0.25">
      <c r="A30" s="875"/>
      <c r="B30" s="875" t="s">
        <v>316</v>
      </c>
      <c r="C30" s="875"/>
      <c r="D30" s="875"/>
      <c r="E30" s="875"/>
      <c r="F30" s="886"/>
      <c r="G30" s="875"/>
      <c r="H30" s="875"/>
      <c r="I30" s="892"/>
    </row>
    <row r="31" spans="1:9" ht="20.25" x14ac:dyDescent="0.3">
      <c r="A31" s="875"/>
      <c r="B31" s="887" t="s">
        <v>317</v>
      </c>
      <c r="C31" s="875"/>
      <c r="D31" s="875"/>
      <c r="E31" s="875"/>
      <c r="F31" s="1781" t="s">
        <v>542</v>
      </c>
      <c r="G31" s="1781"/>
      <c r="H31" s="1781"/>
      <c r="I31" s="1781"/>
    </row>
    <row r="32" spans="1:9" ht="15.75" x14ac:dyDescent="0.25">
      <c r="A32" s="875"/>
      <c r="B32" s="875" t="s">
        <v>674</v>
      </c>
      <c r="C32" s="906"/>
      <c r="D32" s="875"/>
      <c r="E32" s="875"/>
      <c r="F32" s="875"/>
      <c r="G32" s="875"/>
      <c r="H32" s="875"/>
      <c r="I32" s="892"/>
    </row>
    <row r="33" spans="1:16" ht="15.75" x14ac:dyDescent="0.25">
      <c r="A33" s="875"/>
      <c r="B33" s="875" t="s">
        <v>675</v>
      </c>
      <c r="C33" s="907"/>
      <c r="D33" s="907"/>
      <c r="E33" s="907"/>
      <c r="F33" s="907"/>
      <c r="G33" s="907"/>
      <c r="H33" s="907"/>
      <c r="I33" s="892"/>
    </row>
    <row r="34" spans="1:16" ht="51" customHeight="1" x14ac:dyDescent="0.2">
      <c r="A34" s="892"/>
      <c r="B34" s="908" t="s">
        <v>243</v>
      </c>
      <c r="C34" s="908" t="s">
        <v>51</v>
      </c>
      <c r="D34" s="908" t="s">
        <v>244</v>
      </c>
      <c r="E34" s="908" t="s">
        <v>246</v>
      </c>
      <c r="F34" s="909" t="s">
        <v>247</v>
      </c>
      <c r="G34" s="1948" t="s">
        <v>145</v>
      </c>
      <c r="H34" s="1949"/>
      <c r="I34" s="892"/>
    </row>
    <row r="35" spans="1:16" ht="15.75" customHeight="1" x14ac:dyDescent="0.25">
      <c r="A35" s="892"/>
      <c r="B35" s="910">
        <v>1</v>
      </c>
      <c r="C35" s="910">
        <v>2</v>
      </c>
      <c r="D35" s="910">
        <v>3</v>
      </c>
      <c r="E35" s="910">
        <v>4</v>
      </c>
      <c r="F35" s="910">
        <v>5</v>
      </c>
      <c r="G35" s="1950">
        <v>6</v>
      </c>
      <c r="H35" s="1950"/>
      <c r="I35" s="892"/>
    </row>
    <row r="36" spans="1:16" ht="72.75" customHeight="1" x14ac:dyDescent="0.2">
      <c r="A36" s="892"/>
      <c r="B36" s="911" t="str">
        <f>MASTER!C7</f>
        <v xml:space="preserve">ofj"B </v>
      </c>
      <c r="C36" s="912" t="str">
        <f>K36</f>
        <v xml:space="preserve"> 'kwU;  </v>
      </c>
      <c r="D36" s="912" t="str">
        <f t="shared" ref="D36:G36" si="2">L36</f>
        <v xml:space="preserve"> 'kwU;  </v>
      </c>
      <c r="E36" s="912" t="str">
        <f t="shared" si="2"/>
        <v xml:space="preserve"> 'kwU; </v>
      </c>
      <c r="F36" s="912" t="str">
        <f t="shared" si="2"/>
        <v xml:space="preserve"> 'kwU; </v>
      </c>
      <c r="G36" s="1951" t="str">
        <f t="shared" si="2"/>
        <v xml:space="preserve"> 'kwU; </v>
      </c>
      <c r="H36" s="1952"/>
      <c r="I36" s="892"/>
      <c r="K36" s="891" t="s">
        <v>2415</v>
      </c>
      <c r="L36" s="891" t="s">
        <v>2415</v>
      </c>
      <c r="M36" s="891" t="s">
        <v>2414</v>
      </c>
      <c r="N36" s="891" t="s">
        <v>2414</v>
      </c>
      <c r="O36" s="891" t="s">
        <v>2414</v>
      </c>
      <c r="P36" s="890"/>
    </row>
    <row r="37" spans="1:16" ht="27.75" customHeight="1" x14ac:dyDescent="0.2">
      <c r="A37" s="892"/>
      <c r="B37" s="913"/>
      <c r="C37" s="914"/>
      <c r="D37" s="914"/>
      <c r="E37" s="914"/>
      <c r="F37" s="914"/>
      <c r="G37" s="914"/>
      <c r="H37" s="914"/>
      <c r="I37" s="892"/>
    </row>
    <row r="38" spans="1:16" ht="15.75" customHeight="1" x14ac:dyDescent="0.25">
      <c r="A38" s="892"/>
      <c r="B38" s="892"/>
      <c r="C38" s="892"/>
      <c r="D38" s="892"/>
      <c r="E38" s="892"/>
      <c r="F38" s="854" t="s">
        <v>20</v>
      </c>
      <c r="G38" s="892"/>
      <c r="H38" s="892"/>
      <c r="I38" s="892"/>
    </row>
    <row r="39" spans="1:16" ht="15.75" customHeight="1" x14ac:dyDescent="0.25">
      <c r="A39" s="892"/>
      <c r="B39" s="892"/>
      <c r="C39" s="892"/>
      <c r="D39" s="892"/>
      <c r="E39" s="892"/>
      <c r="F39" s="854" t="s">
        <v>434</v>
      </c>
      <c r="G39" s="892"/>
      <c r="H39" s="892"/>
      <c r="I39" s="892"/>
    </row>
    <row r="40" spans="1:16" x14ac:dyDescent="0.2">
      <c r="A40" s="892"/>
      <c r="B40" s="892"/>
      <c r="C40" s="892"/>
      <c r="D40" s="892"/>
      <c r="E40" s="892"/>
      <c r="F40" s="892"/>
      <c r="G40" s="892"/>
      <c r="H40" s="892"/>
      <c r="I40" s="892"/>
    </row>
    <row r="41" spans="1:16" x14ac:dyDescent="0.2">
      <c r="A41" s="892"/>
      <c r="B41" s="892"/>
      <c r="C41" s="892"/>
      <c r="D41" s="892"/>
      <c r="E41" s="892"/>
      <c r="F41" s="892"/>
      <c r="G41" s="892"/>
      <c r="H41" s="892"/>
      <c r="I41" s="892"/>
    </row>
    <row r="47" spans="1:16" x14ac:dyDescent="0.2">
      <c r="F47" s="168"/>
    </row>
    <row r="48" spans="1:16" x14ac:dyDescent="0.2">
      <c r="F48" s="168"/>
    </row>
  </sheetData>
  <sheetProtection password="CFA1" sheet="1" objects="1" scenarios="1" selectLockedCells="1"/>
  <mergeCells count="6">
    <mergeCell ref="F2:H2"/>
    <mergeCell ref="G34:H34"/>
    <mergeCell ref="G35:H35"/>
    <mergeCell ref="G36:H36"/>
    <mergeCell ref="F29:I29"/>
    <mergeCell ref="F31:I31"/>
  </mergeCells>
  <phoneticPr fontId="7" type="noConversion"/>
  <printOptions horizontalCentered="1"/>
  <pageMargins left="0.16" right="0.22" top="0.35" bottom="0.51" header="0.3" footer="0.3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53"/>
  <sheetViews>
    <sheetView workbookViewId="0">
      <selection activeCell="N11" sqref="N11:R11"/>
    </sheetView>
  </sheetViews>
  <sheetFormatPr defaultRowHeight="20.25" x14ac:dyDescent="0.3"/>
  <cols>
    <col min="1" max="1" width="6.140625" style="140" customWidth="1"/>
    <col min="2" max="2" width="10.28515625" style="140" customWidth="1"/>
    <col min="3" max="3" width="8.7109375" style="140" customWidth="1"/>
    <col min="4" max="4" width="12.140625" style="140" customWidth="1"/>
    <col min="5" max="5" width="8.42578125" style="140" customWidth="1"/>
    <col min="6" max="6" width="9.85546875" style="140" customWidth="1"/>
    <col min="7" max="7" width="10.42578125" style="140" customWidth="1"/>
    <col min="8" max="8" width="10.85546875" style="140" customWidth="1"/>
    <col min="9" max="9" width="11.7109375" style="140" customWidth="1"/>
    <col min="10" max="10" width="10.85546875" style="140" customWidth="1"/>
    <col min="11" max="11" width="12" style="140" customWidth="1"/>
    <col min="12" max="12" width="12.42578125" style="140" customWidth="1"/>
    <col min="13" max="13" width="10.28515625" style="140" customWidth="1"/>
    <col min="14" max="14" width="13.28515625" style="140" customWidth="1"/>
    <col min="15" max="15" width="12.85546875" style="140" customWidth="1"/>
    <col min="16" max="16" width="8.5703125" style="140" customWidth="1"/>
    <col min="17" max="17" width="7.42578125" style="140" customWidth="1"/>
    <col min="18" max="18" width="9.140625" style="140"/>
    <col min="19" max="19" width="7.7109375" style="140" customWidth="1"/>
    <col min="20" max="20" width="13.28515625" style="140" customWidth="1"/>
    <col min="21" max="21" width="11.42578125" style="140" customWidth="1"/>
    <col min="22" max="22" width="14.28515625" style="140" customWidth="1"/>
    <col min="23" max="23" width="26.5703125" style="140" customWidth="1"/>
    <col min="24" max="24" width="9.140625" style="140"/>
    <col min="25" max="25" width="3.85546875" style="140" customWidth="1"/>
    <col min="26" max="16384" width="9.140625" style="140"/>
  </cols>
  <sheetData>
    <row r="1" spans="1:24" ht="23.25" x14ac:dyDescent="0.35">
      <c r="A1" s="1485" t="str">
        <f>MASTER!C41</f>
        <v>iz/kkukpk;Z jktdh; mPp ek/;fed fo|ky;  ftyk &amp; jktleUn</v>
      </c>
      <c r="B1" s="1485"/>
      <c r="C1" s="1485"/>
      <c r="D1" s="1485"/>
      <c r="E1" s="1485"/>
      <c r="F1" s="1485"/>
      <c r="G1" s="1485"/>
      <c r="H1" s="1485"/>
      <c r="I1" s="1485"/>
      <c r="J1" s="1485"/>
      <c r="K1" s="1485"/>
      <c r="L1" s="1485"/>
      <c r="M1" s="1485"/>
      <c r="N1" s="1485"/>
      <c r="O1" s="1485"/>
      <c r="P1" s="1485"/>
      <c r="Q1" s="1485"/>
      <c r="R1" s="873"/>
      <c r="S1" s="873"/>
      <c r="T1" s="873"/>
      <c r="U1" s="873"/>
      <c r="V1" s="873"/>
      <c r="W1" s="873"/>
      <c r="X1" s="873"/>
    </row>
    <row r="2" spans="1:24" x14ac:dyDescent="0.3">
      <c r="A2" s="837" t="s">
        <v>937</v>
      </c>
      <c r="B2" s="1498" t="str">
        <f>U2</f>
        <v>jkmekfo@dkadjksyh@Qk&amp;102@2022&amp;2023@2 &amp; 3</v>
      </c>
      <c r="C2" s="1498"/>
      <c r="D2" s="1498"/>
      <c r="E2" s="1498"/>
      <c r="F2" s="1498"/>
      <c r="G2" s="1498"/>
      <c r="H2" s="1498"/>
      <c r="I2" s="1498"/>
      <c r="J2" s="1498"/>
      <c r="K2" s="1498"/>
      <c r="L2" s="1498"/>
      <c r="M2" s="838" t="s">
        <v>371</v>
      </c>
      <c r="N2" s="1487" t="str">
        <f>V3</f>
        <v>20.01.2022</v>
      </c>
      <c r="O2" s="1487"/>
      <c r="P2" s="873"/>
      <c r="Q2" s="873"/>
      <c r="R2" s="873"/>
      <c r="S2" s="873"/>
      <c r="T2" s="1290" t="s">
        <v>937</v>
      </c>
      <c r="U2" s="1291" t="s">
        <v>2430</v>
      </c>
      <c r="V2" s="1291"/>
      <c r="W2" s="1291"/>
      <c r="X2" s="873"/>
    </row>
    <row r="3" spans="1:24" ht="26.25" x14ac:dyDescent="0.4">
      <c r="A3" s="1497" t="s">
        <v>2431</v>
      </c>
      <c r="B3" s="1497"/>
      <c r="C3" s="1497"/>
      <c r="D3" s="1497"/>
      <c r="E3" s="1497"/>
      <c r="F3" s="1497"/>
      <c r="G3" s="1497"/>
      <c r="H3" s="1497"/>
      <c r="I3" s="1497"/>
      <c r="J3" s="1497"/>
      <c r="K3" s="1497"/>
      <c r="L3" s="1497"/>
      <c r="M3" s="1497"/>
      <c r="N3" s="1497"/>
      <c r="O3" s="1497"/>
      <c r="P3" s="1497"/>
      <c r="Q3" s="1497"/>
      <c r="R3" s="873"/>
      <c r="S3" s="873"/>
      <c r="T3" s="873"/>
      <c r="U3" s="1292" t="s">
        <v>371</v>
      </c>
      <c r="V3" s="1488" t="s">
        <v>2268</v>
      </c>
      <c r="W3" s="1488"/>
      <c r="X3" s="873"/>
    </row>
    <row r="4" spans="1:24" ht="130.5" customHeight="1" x14ac:dyDescent="0.3">
      <c r="A4" s="1496" t="s">
        <v>2451</v>
      </c>
      <c r="B4" s="1496"/>
      <c r="C4" s="1496"/>
      <c r="D4" s="1496"/>
      <c r="E4" s="1496"/>
      <c r="F4" s="1496"/>
      <c r="G4" s="1496"/>
      <c r="H4" s="1496"/>
      <c r="I4" s="1496"/>
      <c r="J4" s="1496"/>
      <c r="K4" s="1496"/>
      <c r="L4" s="1496"/>
      <c r="M4" s="1496"/>
      <c r="N4" s="1496"/>
      <c r="O4" s="1496"/>
      <c r="P4" s="1496"/>
      <c r="Q4" s="1496"/>
      <c r="R4" s="873"/>
      <c r="S4" s="873"/>
      <c r="T4" s="873"/>
      <c r="U4" s="873"/>
      <c r="V4" s="873"/>
      <c r="W4" s="873"/>
      <c r="X4" s="873"/>
    </row>
    <row r="5" spans="1:24" ht="18.75" customHeight="1" x14ac:dyDescent="0.3">
      <c r="A5" s="1489" t="s">
        <v>2448</v>
      </c>
      <c r="B5" s="1489" t="s">
        <v>2432</v>
      </c>
      <c r="C5" s="1489" t="s">
        <v>2433</v>
      </c>
      <c r="D5" s="1489" t="s">
        <v>2434</v>
      </c>
      <c r="E5" s="1491" t="s">
        <v>2447</v>
      </c>
      <c r="F5" s="1486" t="s">
        <v>2435</v>
      </c>
      <c r="G5" s="1486"/>
      <c r="H5" s="1486"/>
      <c r="I5" s="1486" t="s">
        <v>2439</v>
      </c>
      <c r="J5" s="1486"/>
      <c r="K5" s="1486"/>
      <c r="L5" s="1486" t="s">
        <v>2441</v>
      </c>
      <c r="M5" s="1486"/>
      <c r="N5" s="1486"/>
      <c r="O5" s="1489" t="s">
        <v>2444</v>
      </c>
      <c r="P5" s="1489" t="s">
        <v>2445</v>
      </c>
      <c r="Q5" s="1489" t="s">
        <v>2446</v>
      </c>
      <c r="R5" s="873"/>
      <c r="S5" s="873"/>
      <c r="T5" s="1493" t="s">
        <v>2387</v>
      </c>
      <c r="U5" s="1494"/>
      <c r="V5" s="1495"/>
      <c r="W5" s="873"/>
      <c r="X5" s="873"/>
    </row>
    <row r="6" spans="1:24" ht="59.25" customHeight="1" x14ac:dyDescent="0.3">
      <c r="A6" s="1490"/>
      <c r="B6" s="1490"/>
      <c r="C6" s="1490"/>
      <c r="D6" s="1490"/>
      <c r="E6" s="1492"/>
      <c r="F6" s="1293" t="s">
        <v>2436</v>
      </c>
      <c r="G6" s="1293" t="s">
        <v>2437</v>
      </c>
      <c r="H6" s="1293" t="s">
        <v>2438</v>
      </c>
      <c r="I6" s="1293" t="s">
        <v>2436</v>
      </c>
      <c r="J6" s="1293" t="s">
        <v>2440</v>
      </c>
      <c r="K6" s="1293" t="s">
        <v>2438</v>
      </c>
      <c r="L6" s="1293" t="s">
        <v>2442</v>
      </c>
      <c r="M6" s="1293" t="s">
        <v>2443</v>
      </c>
      <c r="N6" s="1293" t="s">
        <v>2438</v>
      </c>
      <c r="O6" s="1490"/>
      <c r="P6" s="1490"/>
      <c r="Q6" s="1490"/>
      <c r="R6" s="873"/>
      <c r="S6" s="873"/>
      <c r="T6" s="1493">
        <f>MASTER!D27</f>
        <v>58</v>
      </c>
      <c r="U6" s="1494"/>
      <c r="V6" s="1495"/>
      <c r="W6" s="873"/>
      <c r="X6" s="873"/>
    </row>
    <row r="7" spans="1:24" ht="72.75" customHeight="1" x14ac:dyDescent="0.3">
      <c r="A7" s="1294">
        <v>1</v>
      </c>
      <c r="B7" s="1295" t="str">
        <f>MASTER!C2</f>
        <v xml:space="preserve">Jh </v>
      </c>
      <c r="C7" s="1296" t="str">
        <f>MASTER!C7</f>
        <v xml:space="preserve">ofj"B </v>
      </c>
      <c r="D7" s="1297">
        <f>MASTER!C25</f>
        <v>45961</v>
      </c>
      <c r="E7" s="1294">
        <f>MASTER!C54</f>
        <v>300</v>
      </c>
      <c r="F7" s="1298">
        <f>MASTER!C27</f>
        <v>101000</v>
      </c>
      <c r="G7" s="1294">
        <f>ROUND(I7*MASTER!D27%,0)</f>
        <v>585800</v>
      </c>
      <c r="H7" s="1299">
        <f>F7+G7</f>
        <v>686800</v>
      </c>
      <c r="I7" s="1294">
        <f>F7/30*E7</f>
        <v>1010000</v>
      </c>
      <c r="J7" s="1294">
        <f>ROUND(I7*MASTER!W27%,0)</f>
        <v>585800</v>
      </c>
      <c r="K7" s="1299">
        <f>I7+J7</f>
        <v>1595800</v>
      </c>
      <c r="L7" s="1300">
        <f>F7-I7</f>
        <v>-909000</v>
      </c>
      <c r="M7" s="1294">
        <f>G7-J7</f>
        <v>0</v>
      </c>
      <c r="N7" s="1300">
        <f>H7-K7</f>
        <v>-909000</v>
      </c>
      <c r="O7" s="1300">
        <f>N7</f>
        <v>-909000</v>
      </c>
      <c r="P7" s="1301" t="s">
        <v>2449</v>
      </c>
      <c r="Q7" s="1301" t="s">
        <v>2450</v>
      </c>
      <c r="R7" s="873"/>
      <c r="S7" s="873"/>
      <c r="T7" s="1507" t="s">
        <v>711</v>
      </c>
      <c r="U7" s="1508"/>
      <c r="V7" s="1302">
        <v>44196</v>
      </c>
      <c r="W7" s="873"/>
      <c r="X7" s="873"/>
    </row>
    <row r="8" spans="1:24" ht="23.25" x14ac:dyDescent="0.35">
      <c r="A8" s="873"/>
      <c r="B8" s="873"/>
      <c r="C8" s="873"/>
      <c r="D8" s="1303"/>
      <c r="E8" s="873"/>
      <c r="F8" s="873"/>
      <c r="G8" s="873"/>
      <c r="H8" s="873"/>
      <c r="I8" s="873"/>
      <c r="J8" s="965"/>
      <c r="K8" s="965"/>
      <c r="L8" s="873"/>
      <c r="M8" s="873"/>
      <c r="N8" s="873"/>
      <c r="O8" s="873"/>
      <c r="P8" s="873"/>
      <c r="Q8" s="873"/>
      <c r="R8" s="873"/>
      <c r="S8" s="873"/>
      <c r="T8" s="1504" t="s">
        <v>2367</v>
      </c>
      <c r="U8" s="1505"/>
      <c r="V8" s="1506"/>
      <c r="W8" s="873"/>
      <c r="X8" s="873"/>
    </row>
    <row r="9" spans="1:24" x14ac:dyDescent="0.3">
      <c r="A9" s="873"/>
      <c r="B9" s="873"/>
      <c r="C9" s="873"/>
      <c r="D9" s="873"/>
      <c r="E9" s="873"/>
      <c r="F9" s="873"/>
      <c r="G9" s="873"/>
      <c r="H9" s="873"/>
      <c r="I9" s="873"/>
      <c r="J9" s="965"/>
      <c r="K9" s="965"/>
      <c r="L9" s="873"/>
      <c r="M9" s="873"/>
      <c r="N9" s="873"/>
      <c r="O9" s="873"/>
      <c r="P9" s="873"/>
      <c r="Q9" s="873"/>
      <c r="R9" s="873"/>
      <c r="S9" s="873"/>
      <c r="T9" s="1304">
        <v>43647</v>
      </c>
      <c r="U9" s="1304" t="s">
        <v>2325</v>
      </c>
      <c r="V9" s="1305">
        <v>17</v>
      </c>
      <c r="W9" s="873"/>
      <c r="X9" s="873"/>
    </row>
    <row r="10" spans="1:24" x14ac:dyDescent="0.3">
      <c r="A10" s="873"/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1482" t="str">
        <f>MASTER!C42</f>
        <v>iz/kkukpk;Z</v>
      </c>
      <c r="O10" s="1482"/>
      <c r="P10" s="1482"/>
      <c r="Q10" s="1482"/>
      <c r="R10" s="1482"/>
      <c r="S10" s="873"/>
      <c r="T10" s="1304">
        <v>43831</v>
      </c>
      <c r="U10" s="1304" t="s">
        <v>2320</v>
      </c>
      <c r="V10" s="1305">
        <v>17</v>
      </c>
      <c r="W10" s="873"/>
      <c r="X10" s="873"/>
    </row>
    <row r="11" spans="1:24" x14ac:dyDescent="0.3">
      <c r="A11" s="873"/>
      <c r="B11" s="873"/>
      <c r="C11" s="873"/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1482" t="str">
        <f>MASTER!C43</f>
        <v xml:space="preserve">jktdh; mPp ek/;fed fo|ky; </v>
      </c>
      <c r="O11" s="1482"/>
      <c r="P11" s="1482"/>
      <c r="Q11" s="1482"/>
      <c r="R11" s="1482"/>
      <c r="S11" s="873"/>
      <c r="T11" s="1304">
        <v>44013</v>
      </c>
      <c r="U11" s="1304" t="s">
        <v>2321</v>
      </c>
      <c r="V11" s="1305">
        <v>17</v>
      </c>
      <c r="W11" s="873"/>
      <c r="X11" s="873"/>
    </row>
    <row r="12" spans="1:24" x14ac:dyDescent="0.3">
      <c r="A12" s="1306"/>
      <c r="B12" s="965"/>
      <c r="C12" s="965"/>
      <c r="D12" s="965"/>
      <c r="E12" s="965"/>
      <c r="F12" s="965"/>
      <c r="G12" s="965"/>
      <c r="H12" s="873"/>
      <c r="I12" s="873"/>
      <c r="J12" s="873"/>
      <c r="K12" s="873"/>
      <c r="L12" s="873"/>
      <c r="M12" s="873"/>
      <c r="N12" s="1482" t="str">
        <f>MASTER!C44</f>
        <v xml:space="preserve"> ftyk &amp; jktleUn</v>
      </c>
      <c r="O12" s="1482"/>
      <c r="P12" s="1482"/>
      <c r="Q12" s="1482"/>
      <c r="R12" s="1482"/>
      <c r="S12" s="873"/>
      <c r="T12" s="1304">
        <v>44197</v>
      </c>
      <c r="U12" s="1304" t="s">
        <v>2322</v>
      </c>
      <c r="V12" s="1305">
        <v>17</v>
      </c>
      <c r="W12" s="873"/>
      <c r="X12" s="873"/>
    </row>
    <row r="13" spans="1:24" ht="21" customHeight="1" x14ac:dyDescent="0.3">
      <c r="A13" s="865" t="str">
        <f>A2</f>
        <v>dzekad%&amp;</v>
      </c>
      <c r="B13" s="1503" t="str">
        <f>B2</f>
        <v>jkmekfo@dkadjksyh@Qk&amp;102@2022&amp;2023@2 &amp; 3</v>
      </c>
      <c r="C13" s="1503"/>
      <c r="D13" s="1503"/>
      <c r="E13" s="1503"/>
      <c r="F13" s="1503"/>
      <c r="G13" s="1503"/>
      <c r="H13" s="1503"/>
      <c r="I13" s="1503"/>
      <c r="J13" s="1503"/>
      <c r="K13" s="1503"/>
      <c r="L13" s="1503"/>
      <c r="M13" s="873" t="str">
        <f>M2</f>
        <v>fnukad%&amp;</v>
      </c>
      <c r="N13" s="1502" t="str">
        <f>N2</f>
        <v>20.01.2022</v>
      </c>
      <c r="O13" s="1502"/>
      <c r="P13" s="873"/>
      <c r="Q13" s="873"/>
      <c r="R13" s="873"/>
      <c r="S13" s="873"/>
      <c r="T13" s="1499" t="s">
        <v>2368</v>
      </c>
      <c r="U13" s="1500"/>
      <c r="V13" s="1501"/>
      <c r="W13" s="873"/>
      <c r="X13" s="873"/>
    </row>
    <row r="14" spans="1:24" x14ac:dyDescent="0.3">
      <c r="A14" s="973"/>
      <c r="B14" s="841" t="s">
        <v>491</v>
      </c>
      <c r="C14" s="840"/>
      <c r="D14" s="840"/>
      <c r="E14" s="840"/>
      <c r="F14" s="840"/>
      <c r="G14" s="840"/>
      <c r="H14" s="840"/>
      <c r="I14" s="836"/>
      <c r="J14" s="965"/>
      <c r="K14" s="965"/>
      <c r="L14" s="873"/>
      <c r="M14" s="873"/>
      <c r="N14" s="873"/>
      <c r="O14" s="873"/>
      <c r="P14" s="873"/>
      <c r="Q14" s="873"/>
      <c r="R14" s="873"/>
      <c r="S14" s="873"/>
      <c r="T14" s="1307">
        <v>43831</v>
      </c>
      <c r="U14" s="1307" t="s">
        <v>2320</v>
      </c>
      <c r="V14" s="1308">
        <v>21</v>
      </c>
      <c r="W14" s="873"/>
      <c r="X14" s="873"/>
    </row>
    <row r="15" spans="1:24" x14ac:dyDescent="0.3">
      <c r="A15" s="973">
        <v>1</v>
      </c>
      <c r="B15" s="1483" t="str">
        <f>MASTER!F64</f>
        <v>Jheku~ funs'kd egksn;</v>
      </c>
      <c r="C15" s="1483"/>
      <c r="D15" s="1483"/>
      <c r="E15" s="1483" t="str">
        <f>MASTER!F65</f>
        <v>ek/;fed f'k{kk ] jktLFkku</v>
      </c>
      <c r="F15" s="1483"/>
      <c r="G15" s="1483"/>
      <c r="H15" s="1483"/>
      <c r="I15" s="1483"/>
      <c r="J15" s="1483"/>
      <c r="K15" s="1483" t="str">
        <f>MASTER!F66</f>
        <v>chdkusj</v>
      </c>
      <c r="L15" s="1483"/>
      <c r="M15" s="1483"/>
      <c r="N15" s="873"/>
      <c r="O15" s="873"/>
      <c r="P15" s="873"/>
      <c r="Q15" s="873"/>
      <c r="R15" s="873"/>
      <c r="S15" s="873"/>
      <c r="T15" s="1307">
        <v>44013</v>
      </c>
      <c r="U15" s="1307" t="s">
        <v>2321</v>
      </c>
      <c r="V15" s="1308">
        <v>24</v>
      </c>
      <c r="W15" s="873"/>
      <c r="X15" s="873"/>
    </row>
    <row r="16" spans="1:24" x14ac:dyDescent="0.3">
      <c r="A16" s="973">
        <v>2</v>
      </c>
      <c r="B16" s="841" t="s">
        <v>492</v>
      </c>
      <c r="C16" s="1484" t="str">
        <f>MASTER!C2</f>
        <v xml:space="preserve">Jh </v>
      </c>
      <c r="D16" s="1484"/>
      <c r="E16" s="873"/>
      <c r="F16" s="859" t="str">
        <f>MASTER!C7</f>
        <v xml:space="preserve">ofj"B </v>
      </c>
      <c r="G16" s="840"/>
      <c r="H16" s="840"/>
      <c r="I16" s="836"/>
      <c r="J16" s="965"/>
      <c r="K16" s="965"/>
      <c r="L16" s="873"/>
      <c r="M16" s="873"/>
      <c r="N16" s="873"/>
      <c r="O16" s="873"/>
      <c r="P16" s="873"/>
      <c r="Q16" s="873"/>
      <c r="R16" s="873"/>
      <c r="S16" s="873"/>
      <c r="T16" s="1307">
        <v>44197</v>
      </c>
      <c r="U16" s="1307" t="s">
        <v>2322</v>
      </c>
      <c r="V16" s="1308">
        <v>28</v>
      </c>
      <c r="W16" s="873"/>
      <c r="X16" s="873"/>
    </row>
    <row r="17" spans="1:24" ht="24" customHeight="1" x14ac:dyDescent="0.3">
      <c r="A17" s="973">
        <v>3</v>
      </c>
      <c r="B17" s="841" t="s">
        <v>912</v>
      </c>
      <c r="C17" s="840"/>
      <c r="D17" s="840"/>
      <c r="E17" s="836"/>
      <c r="F17" s="836"/>
      <c r="G17" s="836"/>
      <c r="H17" s="840"/>
      <c r="I17" s="836"/>
      <c r="J17" s="873"/>
      <c r="K17" s="873"/>
      <c r="L17" s="873"/>
      <c r="M17" s="873"/>
      <c r="N17" s="873"/>
      <c r="O17" s="873"/>
      <c r="P17" s="873"/>
      <c r="Q17" s="873"/>
      <c r="R17" s="873"/>
      <c r="S17" s="873"/>
      <c r="T17" s="1307">
        <v>44378</v>
      </c>
      <c r="U17" s="1307" t="s">
        <v>2326</v>
      </c>
      <c r="V17" s="1308">
        <v>31</v>
      </c>
      <c r="W17" s="873"/>
      <c r="X17" s="873"/>
    </row>
    <row r="18" spans="1:24" ht="18.75" customHeight="1" x14ac:dyDescent="0.3">
      <c r="A18" s="965"/>
      <c r="B18" s="1309"/>
      <c r="C18" s="1309"/>
      <c r="D18" s="1309"/>
      <c r="E18" s="1309"/>
      <c r="F18" s="1309"/>
      <c r="G18" s="1309"/>
      <c r="H18" s="1309"/>
      <c r="I18" s="1309"/>
      <c r="J18" s="1309"/>
      <c r="K18" s="1309"/>
      <c r="L18" s="873"/>
      <c r="M18" s="873"/>
      <c r="N18" s="873"/>
      <c r="O18" s="873"/>
      <c r="P18" s="873"/>
      <c r="Q18" s="873"/>
      <c r="R18" s="873"/>
      <c r="S18" s="873"/>
      <c r="T18" s="873"/>
      <c r="U18" s="873"/>
      <c r="V18" s="873"/>
      <c r="W18" s="873"/>
      <c r="X18" s="873"/>
    </row>
    <row r="19" spans="1:24" x14ac:dyDescent="0.3">
      <c r="A19" s="965"/>
      <c r="B19" s="965"/>
      <c r="C19" s="965"/>
      <c r="D19" s="965"/>
      <c r="E19" s="965"/>
      <c r="F19" s="965"/>
      <c r="G19" s="965"/>
      <c r="H19" s="965"/>
      <c r="I19" s="873"/>
      <c r="J19" s="873"/>
      <c r="K19" s="873"/>
      <c r="L19" s="873"/>
      <c r="M19" s="873"/>
      <c r="N19" s="1482" t="str">
        <f>N10</f>
        <v>iz/kkukpk;Z</v>
      </c>
      <c r="O19" s="1482"/>
      <c r="P19" s="1482"/>
      <c r="Q19" s="1482"/>
      <c r="R19" s="1482"/>
      <c r="S19" s="873"/>
      <c r="T19" s="873"/>
      <c r="U19" s="873"/>
      <c r="V19" s="873"/>
      <c r="W19" s="873"/>
      <c r="X19" s="873"/>
    </row>
    <row r="20" spans="1:24" x14ac:dyDescent="0.3">
      <c r="A20" s="966"/>
      <c r="B20" s="966"/>
      <c r="C20" s="966"/>
      <c r="D20" s="966"/>
      <c r="E20" s="966"/>
      <c r="F20" s="966"/>
      <c r="G20" s="966"/>
      <c r="H20" s="966"/>
      <c r="I20" s="873"/>
      <c r="J20" s="873"/>
      <c r="K20" s="873"/>
      <c r="L20" s="873"/>
      <c r="M20" s="873"/>
      <c r="N20" s="1482" t="str">
        <f t="shared" ref="N20:N21" si="0">N11</f>
        <v xml:space="preserve">jktdh; mPp ek/;fed fo|ky; </v>
      </c>
      <c r="O20" s="1482"/>
      <c r="P20" s="1482"/>
      <c r="Q20" s="1482"/>
      <c r="R20" s="1482"/>
      <c r="S20" s="873"/>
      <c r="T20" s="873"/>
      <c r="U20" s="873"/>
      <c r="V20" s="873"/>
      <c r="W20" s="873"/>
      <c r="X20" s="873"/>
    </row>
    <row r="21" spans="1:24" x14ac:dyDescent="0.3">
      <c r="A21" s="873"/>
      <c r="B21" s="873"/>
      <c r="C21" s="873"/>
      <c r="D21" s="873"/>
      <c r="E21" s="873"/>
      <c r="F21" s="873"/>
      <c r="G21" s="873"/>
      <c r="H21" s="873"/>
      <c r="I21" s="873"/>
      <c r="J21" s="873"/>
      <c r="K21" s="873"/>
      <c r="L21" s="873"/>
      <c r="M21" s="873"/>
      <c r="N21" s="1482" t="str">
        <f t="shared" si="0"/>
        <v xml:space="preserve"> ftyk &amp; jktleUn</v>
      </c>
      <c r="O21" s="1482"/>
      <c r="P21" s="1482"/>
      <c r="Q21" s="1482"/>
      <c r="R21" s="1482"/>
      <c r="S21" s="873"/>
      <c r="T21" s="873"/>
      <c r="U21" s="873"/>
      <c r="V21" s="873"/>
      <c r="W21" s="873"/>
      <c r="X21" s="873"/>
    </row>
    <row r="22" spans="1:24" ht="21" x14ac:dyDescent="0.35">
      <c r="A22" s="873"/>
      <c r="B22" s="873"/>
      <c r="C22" s="873"/>
      <c r="D22" s="873"/>
      <c r="E22" s="873"/>
      <c r="F22" s="873"/>
      <c r="G22" s="873"/>
      <c r="H22" s="873"/>
      <c r="I22" s="873"/>
      <c r="J22" s="873"/>
      <c r="K22" s="873"/>
      <c r="L22" s="873"/>
      <c r="M22" s="873"/>
      <c r="N22" s="873"/>
      <c r="O22" s="873"/>
      <c r="P22" s="873"/>
      <c r="Q22" s="873"/>
      <c r="R22" s="1310"/>
      <c r="S22" s="1310"/>
      <c r="T22" s="873"/>
      <c r="U22" s="873"/>
      <c r="V22" s="873"/>
      <c r="W22" s="873"/>
      <c r="X22" s="873"/>
    </row>
    <row r="23" spans="1:24" ht="21" x14ac:dyDescent="0.35">
      <c r="A23" s="873"/>
      <c r="B23" s="873"/>
      <c r="C23" s="873"/>
      <c r="D23" s="873"/>
      <c r="E23" s="873"/>
      <c r="F23" s="873"/>
      <c r="G23" s="873"/>
      <c r="H23" s="873"/>
      <c r="I23" s="873"/>
      <c r="J23" s="873"/>
      <c r="K23" s="873"/>
      <c r="L23" s="873"/>
      <c r="M23" s="873"/>
      <c r="N23" s="873"/>
      <c r="O23" s="873"/>
      <c r="P23" s="873"/>
      <c r="Q23" s="873"/>
      <c r="R23" s="1310"/>
      <c r="S23" s="1310"/>
      <c r="T23" s="873"/>
      <c r="U23" s="873"/>
      <c r="V23" s="873"/>
      <c r="W23" s="873"/>
      <c r="X23" s="873"/>
    </row>
    <row r="24" spans="1:24" x14ac:dyDescent="0.3">
      <c r="A24" s="873"/>
      <c r="B24" s="873"/>
      <c r="C24" s="873"/>
      <c r="D24" s="873"/>
      <c r="E24" s="873"/>
      <c r="F24" s="873"/>
      <c r="G24" s="873"/>
      <c r="H24" s="873"/>
      <c r="I24" s="873"/>
      <c r="J24" s="873"/>
      <c r="K24" s="873"/>
      <c r="L24" s="873"/>
      <c r="M24" s="873"/>
      <c r="N24" s="873"/>
      <c r="O24" s="873"/>
      <c r="P24" s="873"/>
      <c r="Q24" s="873"/>
      <c r="R24" s="873"/>
      <c r="S24" s="873"/>
      <c r="T24" s="873"/>
      <c r="U24" s="873"/>
      <c r="V24" s="873"/>
      <c r="W24" s="873"/>
      <c r="X24" s="873"/>
    </row>
    <row r="25" spans="1:24" x14ac:dyDescent="0.3">
      <c r="A25" s="873"/>
      <c r="B25" s="873"/>
      <c r="C25" s="873"/>
      <c r="D25" s="873"/>
      <c r="E25" s="873"/>
      <c r="F25" s="873"/>
      <c r="G25" s="873"/>
      <c r="H25" s="873"/>
      <c r="I25" s="873"/>
      <c r="J25" s="873"/>
      <c r="K25" s="873"/>
      <c r="L25" s="873"/>
      <c r="M25" s="873"/>
      <c r="N25" s="873"/>
      <c r="O25" s="873"/>
      <c r="P25" s="873"/>
      <c r="Q25" s="873"/>
      <c r="R25" s="873"/>
      <c r="S25" s="873"/>
      <c r="T25" s="873"/>
      <c r="U25" s="873"/>
      <c r="V25" s="873"/>
      <c r="W25" s="873"/>
      <c r="X25" s="873"/>
    </row>
    <row r="26" spans="1:24" x14ac:dyDescent="0.3">
      <c r="A26" s="873"/>
      <c r="B26" s="873"/>
      <c r="C26" s="873"/>
      <c r="D26" s="873"/>
      <c r="E26" s="873"/>
      <c r="F26" s="873"/>
      <c r="G26" s="873"/>
      <c r="H26" s="873"/>
      <c r="I26" s="873"/>
      <c r="J26" s="873"/>
      <c r="K26" s="873"/>
      <c r="L26" s="873"/>
      <c r="M26" s="873"/>
      <c r="N26" s="873"/>
      <c r="O26" s="873"/>
      <c r="P26" s="873"/>
      <c r="Q26" s="873"/>
      <c r="R26" s="873"/>
      <c r="S26" s="873"/>
      <c r="T26" s="873"/>
      <c r="U26" s="873"/>
      <c r="V26" s="873"/>
      <c r="W26" s="873"/>
      <c r="X26" s="873"/>
    </row>
    <row r="27" spans="1:24" x14ac:dyDescent="0.3">
      <c r="A27" s="873"/>
      <c r="B27" s="873"/>
      <c r="C27" s="873"/>
      <c r="D27" s="873"/>
      <c r="E27" s="873"/>
      <c r="F27" s="873"/>
      <c r="G27" s="873"/>
      <c r="H27" s="873"/>
      <c r="I27" s="873"/>
      <c r="J27" s="873"/>
      <c r="K27" s="873"/>
      <c r="L27" s="873"/>
      <c r="M27" s="873"/>
      <c r="N27" s="873"/>
      <c r="O27" s="873"/>
      <c r="P27" s="873"/>
      <c r="Q27" s="873"/>
      <c r="R27" s="873"/>
      <c r="S27" s="873"/>
      <c r="T27" s="873"/>
      <c r="U27" s="873"/>
      <c r="V27" s="873"/>
      <c r="W27" s="873"/>
      <c r="X27" s="873"/>
    </row>
    <row r="28" spans="1:24" x14ac:dyDescent="0.3">
      <c r="A28" s="873"/>
      <c r="B28" s="873"/>
      <c r="C28" s="873"/>
      <c r="D28" s="873"/>
      <c r="E28" s="873"/>
      <c r="F28" s="873"/>
      <c r="G28" s="873"/>
      <c r="H28" s="873"/>
      <c r="I28" s="873"/>
      <c r="J28" s="873"/>
      <c r="K28" s="873"/>
      <c r="L28" s="873"/>
      <c r="M28" s="873"/>
      <c r="N28" s="873"/>
      <c r="O28" s="873"/>
      <c r="P28" s="873"/>
      <c r="Q28" s="873"/>
      <c r="R28" s="873"/>
      <c r="S28" s="873"/>
      <c r="T28" s="873"/>
      <c r="U28" s="873"/>
      <c r="V28" s="873"/>
      <c r="W28" s="873"/>
      <c r="X28" s="873"/>
    </row>
    <row r="29" spans="1:24" x14ac:dyDescent="0.3">
      <c r="A29" s="873"/>
      <c r="B29" s="873"/>
      <c r="C29" s="873"/>
      <c r="D29" s="873"/>
      <c r="E29" s="873"/>
      <c r="F29" s="873"/>
      <c r="G29" s="873"/>
      <c r="H29" s="873"/>
      <c r="I29" s="873"/>
      <c r="J29" s="873"/>
      <c r="K29" s="873"/>
      <c r="L29" s="873"/>
      <c r="M29" s="873"/>
      <c r="N29" s="873"/>
      <c r="O29" s="873"/>
      <c r="P29" s="873"/>
      <c r="Q29" s="873"/>
      <c r="R29" s="873"/>
      <c r="S29" s="873"/>
      <c r="T29" s="873"/>
      <c r="U29" s="873"/>
      <c r="V29" s="873"/>
      <c r="W29" s="873"/>
      <c r="X29" s="873"/>
    </row>
    <row r="30" spans="1:24" x14ac:dyDescent="0.3">
      <c r="A30" s="873"/>
      <c r="B30" s="873"/>
      <c r="C30" s="873"/>
      <c r="D30" s="873"/>
      <c r="E30" s="873"/>
      <c r="F30" s="873"/>
      <c r="G30" s="873"/>
      <c r="H30" s="873"/>
      <c r="I30" s="873"/>
      <c r="J30" s="873"/>
      <c r="K30" s="873"/>
      <c r="L30" s="873"/>
      <c r="M30" s="873"/>
      <c r="N30" s="873"/>
      <c r="O30" s="873"/>
      <c r="P30" s="873"/>
      <c r="Q30" s="873"/>
      <c r="R30" s="873"/>
      <c r="S30" s="873"/>
      <c r="T30" s="873"/>
      <c r="U30" s="873"/>
      <c r="V30" s="873"/>
      <c r="W30" s="873"/>
      <c r="X30" s="873"/>
    </row>
    <row r="31" spans="1:24" x14ac:dyDescent="0.3">
      <c r="A31" s="873"/>
      <c r="B31" s="873"/>
      <c r="C31" s="873"/>
      <c r="D31" s="873"/>
      <c r="E31" s="873"/>
      <c r="F31" s="873"/>
      <c r="G31" s="873"/>
      <c r="H31" s="873"/>
      <c r="I31" s="873"/>
      <c r="J31" s="873"/>
      <c r="K31" s="873"/>
      <c r="L31" s="873"/>
      <c r="M31" s="873"/>
      <c r="N31" s="873"/>
      <c r="O31" s="873"/>
      <c r="P31" s="873"/>
      <c r="Q31" s="873"/>
      <c r="R31" s="873"/>
      <c r="S31" s="873"/>
      <c r="T31" s="873"/>
      <c r="U31" s="873"/>
      <c r="V31" s="873"/>
      <c r="W31" s="873"/>
      <c r="X31" s="873"/>
    </row>
    <row r="32" spans="1:24" x14ac:dyDescent="0.3">
      <c r="A32" s="873"/>
      <c r="B32" s="873"/>
      <c r="C32" s="873"/>
      <c r="D32" s="873"/>
      <c r="E32" s="873"/>
      <c r="F32" s="873"/>
      <c r="G32" s="873"/>
      <c r="H32" s="873"/>
      <c r="I32" s="873"/>
      <c r="J32" s="873"/>
      <c r="K32" s="873"/>
      <c r="L32" s="873"/>
      <c r="M32" s="873"/>
      <c r="N32" s="873"/>
      <c r="O32" s="873"/>
      <c r="P32" s="873"/>
      <c r="Q32" s="873"/>
      <c r="R32" s="873"/>
      <c r="S32" s="873"/>
      <c r="T32" s="873"/>
      <c r="U32" s="873"/>
      <c r="V32" s="873"/>
      <c r="W32" s="873"/>
      <c r="X32" s="873"/>
    </row>
    <row r="33" spans="1:24" x14ac:dyDescent="0.3">
      <c r="A33" s="873"/>
      <c r="B33" s="873"/>
      <c r="C33" s="873"/>
      <c r="D33" s="873"/>
      <c r="E33" s="873"/>
      <c r="F33" s="873"/>
      <c r="G33" s="873"/>
      <c r="H33" s="873"/>
      <c r="I33" s="873"/>
      <c r="J33" s="873"/>
      <c r="K33" s="873"/>
      <c r="L33" s="873"/>
      <c r="M33" s="873"/>
      <c r="N33" s="873"/>
      <c r="O33" s="873"/>
      <c r="P33" s="873"/>
      <c r="Q33" s="873"/>
      <c r="R33" s="873"/>
      <c r="S33" s="873"/>
      <c r="T33" s="873"/>
      <c r="U33" s="873"/>
      <c r="V33" s="873"/>
      <c r="W33" s="873"/>
      <c r="X33" s="873"/>
    </row>
    <row r="34" spans="1:24" x14ac:dyDescent="0.3">
      <c r="A34" s="873"/>
      <c r="B34" s="873"/>
      <c r="C34" s="873"/>
      <c r="D34" s="873"/>
      <c r="E34" s="873"/>
      <c r="F34" s="873"/>
      <c r="G34" s="873"/>
      <c r="H34" s="873"/>
      <c r="I34" s="873"/>
      <c r="J34" s="873"/>
      <c r="K34" s="873"/>
      <c r="L34" s="873"/>
      <c r="M34" s="873"/>
      <c r="N34" s="873"/>
      <c r="O34" s="873"/>
      <c r="P34" s="873"/>
      <c r="Q34" s="873"/>
      <c r="R34" s="873"/>
      <c r="S34" s="873"/>
      <c r="T34" s="873"/>
      <c r="U34" s="873"/>
      <c r="V34" s="873"/>
      <c r="W34" s="873"/>
      <c r="X34" s="873"/>
    </row>
    <row r="35" spans="1:24" x14ac:dyDescent="0.3">
      <c r="A35" s="873"/>
      <c r="B35" s="873"/>
      <c r="C35" s="873"/>
      <c r="D35" s="873"/>
      <c r="E35" s="873"/>
      <c r="F35" s="873"/>
      <c r="G35" s="873"/>
      <c r="H35" s="873"/>
      <c r="I35" s="873"/>
      <c r="J35" s="873"/>
      <c r="K35" s="873"/>
      <c r="L35" s="873"/>
      <c r="M35" s="873"/>
      <c r="N35" s="873"/>
      <c r="O35" s="873"/>
      <c r="P35" s="873"/>
      <c r="Q35" s="873"/>
      <c r="R35" s="873"/>
      <c r="S35" s="873"/>
      <c r="T35" s="873"/>
      <c r="U35" s="873"/>
      <c r="V35" s="873"/>
      <c r="W35" s="873"/>
      <c r="X35" s="873"/>
    </row>
    <row r="36" spans="1:24" x14ac:dyDescent="0.3">
      <c r="A36" s="873"/>
      <c r="B36" s="873"/>
      <c r="C36" s="873"/>
      <c r="D36" s="873"/>
      <c r="E36" s="873"/>
      <c r="F36" s="873"/>
      <c r="G36" s="873"/>
      <c r="H36" s="873"/>
      <c r="I36" s="873"/>
      <c r="J36" s="873"/>
      <c r="K36" s="873"/>
      <c r="L36" s="873"/>
      <c r="M36" s="873"/>
      <c r="N36" s="873"/>
      <c r="O36" s="873"/>
      <c r="P36" s="873"/>
      <c r="Q36" s="873"/>
      <c r="R36" s="873"/>
      <c r="S36" s="873"/>
      <c r="T36" s="873"/>
      <c r="U36" s="873"/>
      <c r="V36" s="873"/>
      <c r="W36" s="873"/>
      <c r="X36" s="873"/>
    </row>
    <row r="37" spans="1:24" x14ac:dyDescent="0.3">
      <c r="C37" s="172"/>
    </row>
    <row r="52" spans="6:6" x14ac:dyDescent="0.3">
      <c r="F52" s="169"/>
    </row>
    <row r="53" spans="6:6" x14ac:dyDescent="0.3">
      <c r="F53" s="169"/>
    </row>
  </sheetData>
  <sheetProtection password="CFA1" sheet="1" objects="1" scenarios="1" selectLockedCells="1" selectUnlockedCells="1"/>
  <mergeCells count="34">
    <mergeCell ref="O5:O6"/>
    <mergeCell ref="T13:V13"/>
    <mergeCell ref="N13:O13"/>
    <mergeCell ref="B13:L13"/>
    <mergeCell ref="F5:H5"/>
    <mergeCell ref="I5:K5"/>
    <mergeCell ref="T8:V8"/>
    <mergeCell ref="N10:R10"/>
    <mergeCell ref="N11:R11"/>
    <mergeCell ref="N12:R12"/>
    <mergeCell ref="T7:U7"/>
    <mergeCell ref="A1:Q1"/>
    <mergeCell ref="L5:N5"/>
    <mergeCell ref="N2:O2"/>
    <mergeCell ref="V3:W3"/>
    <mergeCell ref="A5:A6"/>
    <mergeCell ref="B5:B6"/>
    <mergeCell ref="C5:C6"/>
    <mergeCell ref="D5:D6"/>
    <mergeCell ref="E5:E6"/>
    <mergeCell ref="T5:V5"/>
    <mergeCell ref="T6:V6"/>
    <mergeCell ref="P5:P6"/>
    <mergeCell ref="Q5:Q6"/>
    <mergeCell ref="A4:Q4"/>
    <mergeCell ref="A3:Q3"/>
    <mergeCell ref="B2:L2"/>
    <mergeCell ref="N20:R20"/>
    <mergeCell ref="N21:R21"/>
    <mergeCell ref="K15:M15"/>
    <mergeCell ref="C16:D16"/>
    <mergeCell ref="E15:J15"/>
    <mergeCell ref="N19:R19"/>
    <mergeCell ref="B15:D15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&amp;C&amp;A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1"/>
  <sheetViews>
    <sheetView workbookViewId="0">
      <selection activeCell="P11" sqref="P11"/>
    </sheetView>
  </sheetViews>
  <sheetFormatPr defaultRowHeight="12.75" x14ac:dyDescent="0.2"/>
  <cols>
    <col min="1" max="1" width="4.42578125" style="23" customWidth="1"/>
    <col min="2" max="2" width="8.7109375" style="23" customWidth="1"/>
    <col min="3" max="3" width="9.42578125" style="23" customWidth="1"/>
    <col min="4" max="4" width="15.42578125" style="23" customWidth="1"/>
    <col min="5" max="5" width="7.85546875" style="23" customWidth="1"/>
    <col min="6" max="6" width="2.42578125" style="23" customWidth="1"/>
    <col min="7" max="7" width="8.7109375" style="23" bestFit="1" customWidth="1"/>
    <col min="8" max="8" width="2.42578125" style="23" customWidth="1"/>
    <col min="9" max="9" width="7.140625" style="23" customWidth="1"/>
    <col min="10" max="10" width="2.28515625" style="23" customWidth="1"/>
    <col min="11" max="11" width="4" style="23" customWidth="1"/>
    <col min="12" max="12" width="2.42578125" style="23" customWidth="1"/>
    <col min="13" max="13" width="6" style="23" customWidth="1"/>
    <col min="14" max="14" width="16.42578125" style="23" customWidth="1"/>
    <col min="15" max="16384" width="9.140625" style="23"/>
  </cols>
  <sheetData>
    <row r="1" spans="1:21" ht="20.25" x14ac:dyDescent="0.3">
      <c r="A1" s="18" t="s">
        <v>149</v>
      </c>
      <c r="B1" s="13" t="s">
        <v>146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7"/>
      <c r="N1" s="125" t="str">
        <f>MASTER!C66</f>
        <v>16.03.2024</v>
      </c>
      <c r="O1" s="13"/>
    </row>
    <row r="2" spans="1:21" ht="15.75" x14ac:dyDescent="0.25">
      <c r="A2" s="18"/>
      <c r="B2" s="13" t="s">
        <v>52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2"/>
      <c r="O2" s="13"/>
    </row>
    <row r="3" spans="1:21" ht="22.5" x14ac:dyDescent="0.3">
      <c r="A3" s="18" t="s">
        <v>150</v>
      </c>
      <c r="B3" s="13" t="s">
        <v>53</v>
      </c>
      <c r="C3" s="13"/>
      <c r="D3" s="13"/>
      <c r="E3" s="1954">
        <f>MASTER!C27</f>
        <v>101000</v>
      </c>
      <c r="F3" s="1954"/>
      <c r="G3" s="1954"/>
      <c r="H3" s="116" t="s">
        <v>17</v>
      </c>
      <c r="I3" s="121">
        <f>MASTER!G18</f>
        <v>50</v>
      </c>
      <c r="J3" s="113" t="s">
        <v>575</v>
      </c>
      <c r="K3" s="1955">
        <v>100</v>
      </c>
      <c r="L3" s="1955"/>
      <c r="M3" s="53" t="s">
        <v>27</v>
      </c>
      <c r="N3" s="122">
        <f>MASTER!G27</f>
        <v>50500</v>
      </c>
      <c r="O3" s="13"/>
      <c r="P3" s="47"/>
      <c r="Q3" s="110"/>
      <c r="R3" s="107"/>
      <c r="S3" s="30"/>
      <c r="T3" s="107"/>
      <c r="U3" s="113"/>
    </row>
    <row r="4" spans="1:21" ht="22.5" x14ac:dyDescent="0.3">
      <c r="A4" s="18" t="s">
        <v>151</v>
      </c>
      <c r="B4" s="13" t="s">
        <v>248</v>
      </c>
      <c r="C4" s="13"/>
      <c r="D4" s="13"/>
      <c r="E4" s="129">
        <f>MASTER!C27</f>
        <v>101000</v>
      </c>
      <c r="F4" s="133" t="s">
        <v>25</v>
      </c>
      <c r="G4" s="128">
        <f>MASTER!E27</f>
        <v>58580</v>
      </c>
      <c r="H4" s="132" t="s">
        <v>27</v>
      </c>
      <c r="I4" s="129">
        <f>MASTER!F27</f>
        <v>159580</v>
      </c>
      <c r="J4" s="132" t="s">
        <v>17</v>
      </c>
      <c r="K4" s="130">
        <f>MASTER!G19</f>
        <v>66</v>
      </c>
      <c r="L4" s="117" t="s">
        <v>26</v>
      </c>
      <c r="M4" s="131">
        <v>4</v>
      </c>
      <c r="N4" s="126">
        <f>MASTER!H27</f>
        <v>2500000</v>
      </c>
      <c r="O4" s="13"/>
    </row>
    <row r="5" spans="1:21" ht="20.25" x14ac:dyDescent="0.3">
      <c r="A5" s="18" t="s">
        <v>152</v>
      </c>
      <c r="B5" s="13" t="s">
        <v>54</v>
      </c>
      <c r="C5" s="13"/>
      <c r="D5" s="13"/>
      <c r="E5" s="13"/>
      <c r="F5" s="13"/>
      <c r="G5" s="13" t="s">
        <v>134</v>
      </c>
      <c r="H5" s="13"/>
      <c r="I5" s="13"/>
      <c r="J5" s="13"/>
      <c r="K5" s="13"/>
      <c r="L5" s="13"/>
      <c r="M5" s="25"/>
      <c r="N5" s="125">
        <f>MASTER!C39</f>
        <v>45962</v>
      </c>
      <c r="O5" s="13"/>
    </row>
    <row r="6" spans="1:21" ht="15.75" x14ac:dyDescent="0.25">
      <c r="A6" s="1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1" ht="18.75" x14ac:dyDescent="0.3">
      <c r="A7" s="18" t="s">
        <v>147</v>
      </c>
      <c r="B7" s="13" t="s">
        <v>415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47" t="s">
        <v>542</v>
      </c>
      <c r="O7" s="13"/>
    </row>
    <row r="8" spans="1:21" ht="15.75" x14ac:dyDescent="0.25">
      <c r="A8" s="18"/>
      <c r="B8" s="13" t="s">
        <v>416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21" ht="15.75" x14ac:dyDescent="0.25">
      <c r="A9" s="18" t="s">
        <v>148</v>
      </c>
      <c r="B9" s="13" t="s">
        <v>659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21" ht="18.75" x14ac:dyDescent="0.3">
      <c r="A10" s="13"/>
      <c r="B10" s="13" t="s">
        <v>153</v>
      </c>
      <c r="C10" s="13"/>
      <c r="D10" s="13"/>
      <c r="E10" s="13"/>
      <c r="F10" s="13"/>
      <c r="G10" s="47" t="s">
        <v>542</v>
      </c>
      <c r="H10" s="13"/>
      <c r="I10" s="13" t="s">
        <v>660</v>
      </c>
      <c r="J10" s="13"/>
      <c r="L10" s="13"/>
      <c r="N10" s="13"/>
      <c r="O10" s="13"/>
    </row>
    <row r="11" spans="1:21" ht="18.75" x14ac:dyDescent="0.3">
      <c r="A11" s="13"/>
      <c r="B11" s="13" t="s">
        <v>55</v>
      </c>
      <c r="C11" s="13"/>
      <c r="D11" s="13"/>
      <c r="E11" s="13"/>
      <c r="F11" s="13"/>
      <c r="G11" s="47" t="s">
        <v>542</v>
      </c>
      <c r="H11" s="13"/>
      <c r="I11" s="13" t="s">
        <v>663</v>
      </c>
      <c r="J11" s="13"/>
      <c r="L11" s="13"/>
      <c r="N11" s="13"/>
      <c r="O11" s="13"/>
    </row>
    <row r="12" spans="1:21" ht="15.75" x14ac:dyDescent="0.25">
      <c r="A12" s="18" t="s">
        <v>155</v>
      </c>
      <c r="B12" s="13" t="s">
        <v>56</v>
      </c>
      <c r="C12" s="13"/>
      <c r="D12" s="13"/>
      <c r="E12" s="13"/>
      <c r="F12" s="13"/>
      <c r="G12" s="13"/>
      <c r="H12" s="13"/>
      <c r="I12" s="13"/>
      <c r="J12" s="13" t="s">
        <v>154</v>
      </c>
      <c r="K12" s="13"/>
      <c r="L12" s="13"/>
      <c r="N12" s="13"/>
      <c r="O12" s="13"/>
    </row>
    <row r="13" spans="1:21" ht="15.75" x14ac:dyDescent="0.25">
      <c r="A13" s="13"/>
      <c r="B13" s="13" t="s">
        <v>57</v>
      </c>
      <c r="C13" s="13"/>
      <c r="D13" s="13" t="str">
        <f>MASTER!C2</f>
        <v xml:space="preserve">Jh 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1" ht="15.75" x14ac:dyDescent="0.25">
      <c r="A14" s="13"/>
      <c r="B14" s="13" t="s">
        <v>417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1" ht="15.75" x14ac:dyDescent="0.25">
      <c r="A15" s="13"/>
      <c r="B15" s="13" t="s">
        <v>418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1" ht="15.75" x14ac:dyDescent="0.25">
      <c r="A16" s="13">
        <v>26</v>
      </c>
      <c r="B16" s="13" t="s">
        <v>58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8" t="s">
        <v>251</v>
      </c>
      <c r="O16" s="13"/>
    </row>
    <row r="17" spans="1:15" ht="22.5" x14ac:dyDescent="0.3">
      <c r="A17" s="13"/>
      <c r="B17" s="13" t="s">
        <v>59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2">
        <f>MASTER!C27</f>
        <v>101000</v>
      </c>
      <c r="O17" s="13"/>
    </row>
    <row r="18" spans="1:15" ht="15.75" x14ac:dyDescent="0.25">
      <c r="A18" s="13"/>
      <c r="B18" s="13" t="s">
        <v>661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.75" x14ac:dyDescent="0.25">
      <c r="A19" s="13"/>
      <c r="B19" s="13" t="s">
        <v>60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8"/>
      <c r="O19" s="13"/>
    </row>
    <row r="20" spans="1:15" ht="20.25" x14ac:dyDescent="0.3">
      <c r="A20" s="13"/>
      <c r="B20" s="13" t="s">
        <v>24</v>
      </c>
      <c r="C20" s="13"/>
      <c r="D20" s="13"/>
      <c r="E20" s="13"/>
      <c r="F20" s="13"/>
      <c r="G20" s="13"/>
      <c r="H20" s="13"/>
      <c r="I20" s="13"/>
      <c r="J20" s="1957">
        <f>MASTER!G27</f>
        <v>50500</v>
      </c>
      <c r="K20" s="1957"/>
      <c r="L20" s="1957"/>
      <c r="M20" s="1957"/>
      <c r="N20" s="134" t="s">
        <v>433</v>
      </c>
      <c r="O20" s="13"/>
    </row>
    <row r="21" spans="1:15" ht="20.25" x14ac:dyDescent="0.3">
      <c r="A21" s="13"/>
      <c r="B21" s="13" t="s">
        <v>253</v>
      </c>
      <c r="C21" s="13"/>
      <c r="D21" s="13"/>
      <c r="E21" s="13"/>
      <c r="F21" s="13"/>
      <c r="G21" s="13"/>
      <c r="H21" s="13"/>
      <c r="I21" s="13"/>
      <c r="J21" s="1958">
        <f>ROUND(J20*60%,0)</f>
        <v>30300</v>
      </c>
      <c r="K21" s="1958"/>
      <c r="L21" s="1958"/>
      <c r="M21" s="1958"/>
      <c r="N21" s="134" t="s">
        <v>433</v>
      </c>
      <c r="O21" s="13"/>
    </row>
    <row r="22" spans="1:15" ht="19.5" customHeight="1" x14ac:dyDescent="0.25">
      <c r="B22" s="13" t="s">
        <v>156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75" x14ac:dyDescent="0.25">
      <c r="A23" s="15" t="s">
        <v>207</v>
      </c>
      <c r="B23" s="1962" t="s">
        <v>254</v>
      </c>
      <c r="C23" s="1962"/>
      <c r="D23" s="1962"/>
      <c r="E23" s="1965" t="s">
        <v>203</v>
      </c>
      <c r="F23" s="1965"/>
      <c r="G23" s="1965"/>
      <c r="H23" s="1965"/>
      <c r="I23" s="1965"/>
      <c r="J23" s="1965" t="s">
        <v>255</v>
      </c>
      <c r="K23" s="1965"/>
      <c r="L23" s="1965"/>
      <c r="M23" s="1965"/>
      <c r="N23" s="1965"/>
      <c r="O23" s="13"/>
    </row>
    <row r="24" spans="1:15" ht="20.25" customHeight="1" x14ac:dyDescent="0.3">
      <c r="A24" s="127">
        <f>MASTER!I30</f>
        <v>1</v>
      </c>
      <c r="B24" s="1956" t="str">
        <f>MASTER!J30</f>
        <v xml:space="preserve">Jherh  </v>
      </c>
      <c r="C24" s="1956"/>
      <c r="D24" s="1956"/>
      <c r="E24" s="1963">
        <f>MASTER!K30</f>
        <v>26886</v>
      </c>
      <c r="F24" s="1963"/>
      <c r="G24" s="1963"/>
      <c r="H24" s="1963"/>
      <c r="I24" s="1963"/>
      <c r="J24" s="1959" t="str">
        <f>MASTER!L30</f>
        <v>iRuh</v>
      </c>
      <c r="K24" s="1959"/>
      <c r="L24" s="1959"/>
      <c r="M24" s="1959"/>
      <c r="N24" s="1959"/>
    </row>
    <row r="25" spans="1:15" ht="21" customHeight="1" x14ac:dyDescent="0.3">
      <c r="A25" s="127" t="str">
        <f>MASTER!I31</f>
        <v/>
      </c>
      <c r="B25" s="1956" t="str">
        <f>MASTER!J31</f>
        <v/>
      </c>
      <c r="C25" s="1956"/>
      <c r="D25" s="1956"/>
      <c r="E25" s="1963" t="str">
        <f>MASTER!K31</f>
        <v/>
      </c>
      <c r="F25" s="1963"/>
      <c r="G25" s="1963"/>
      <c r="H25" s="1963"/>
      <c r="I25" s="1963"/>
      <c r="J25" s="1959" t="str">
        <f>MASTER!L31</f>
        <v>iq=</v>
      </c>
      <c r="K25" s="1959"/>
      <c r="L25" s="1959"/>
      <c r="M25" s="1959"/>
      <c r="N25" s="1959"/>
    </row>
    <row r="26" spans="1:15" ht="21.75" customHeight="1" x14ac:dyDescent="0.3">
      <c r="A26" s="127" t="str">
        <f>MASTER!I32</f>
        <v/>
      </c>
      <c r="B26" s="1956" t="str">
        <f>MASTER!J32</f>
        <v/>
      </c>
      <c r="C26" s="1956"/>
      <c r="D26" s="1956"/>
      <c r="E26" s="1963" t="str">
        <f>MASTER!K32</f>
        <v/>
      </c>
      <c r="F26" s="1963"/>
      <c r="G26" s="1963"/>
      <c r="H26" s="1963"/>
      <c r="I26" s="1963"/>
      <c r="J26" s="1959" t="str">
        <f>MASTER!L32</f>
        <v>iq=h</v>
      </c>
      <c r="K26" s="1959"/>
      <c r="L26" s="1959"/>
      <c r="M26" s="1959"/>
      <c r="N26" s="1959"/>
    </row>
    <row r="27" spans="1:15" ht="21.75" customHeight="1" x14ac:dyDescent="0.3">
      <c r="A27" s="127" t="str">
        <f>MASTER!I33</f>
        <v/>
      </c>
      <c r="B27" s="1956" t="str">
        <f>MASTER!J33</f>
        <v/>
      </c>
      <c r="C27" s="1956"/>
      <c r="D27" s="1956"/>
      <c r="E27" s="1963" t="str">
        <f>MASTER!K33</f>
        <v/>
      </c>
      <c r="F27" s="1963"/>
      <c r="G27" s="1963"/>
      <c r="H27" s="1963"/>
      <c r="I27" s="1963"/>
      <c r="J27" s="1959" t="str">
        <f>MASTER!L33</f>
        <v/>
      </c>
      <c r="K27" s="1959"/>
      <c r="L27" s="1959"/>
      <c r="M27" s="1959"/>
      <c r="N27" s="1959"/>
    </row>
    <row r="28" spans="1:15" ht="21.75" customHeight="1" x14ac:dyDescent="0.3">
      <c r="A28" s="127" t="str">
        <f>MASTER!I34</f>
        <v/>
      </c>
      <c r="B28" s="1956" t="str">
        <f>MASTER!J34</f>
        <v/>
      </c>
      <c r="C28" s="1956"/>
      <c r="D28" s="1956"/>
      <c r="E28" s="1963" t="str">
        <f>MASTER!K34</f>
        <v/>
      </c>
      <c r="F28" s="1963"/>
      <c r="G28" s="1963"/>
      <c r="H28" s="1963"/>
      <c r="I28" s="1963"/>
      <c r="J28" s="1959" t="str">
        <f>MASTER!L34</f>
        <v/>
      </c>
      <c r="K28" s="1959"/>
      <c r="L28" s="1959"/>
      <c r="M28" s="1959"/>
      <c r="N28" s="1959"/>
    </row>
    <row r="29" spans="1:15" ht="21.75" customHeight="1" x14ac:dyDescent="0.3">
      <c r="A29" s="127" t="str">
        <f>MASTER!I35</f>
        <v/>
      </c>
      <c r="B29" s="1956" t="str">
        <f>MASTER!J35</f>
        <v/>
      </c>
      <c r="C29" s="1956"/>
      <c r="D29" s="1956"/>
      <c r="E29" s="1963" t="str">
        <f>MASTER!K35</f>
        <v/>
      </c>
      <c r="F29" s="1963"/>
      <c r="G29" s="1963"/>
      <c r="H29" s="1963"/>
      <c r="I29" s="1963"/>
      <c r="J29" s="1959" t="str">
        <f>MASTER!L35</f>
        <v/>
      </c>
      <c r="K29" s="1959"/>
      <c r="L29" s="1959"/>
      <c r="M29" s="1959"/>
      <c r="N29" s="1959"/>
    </row>
    <row r="30" spans="1:15" ht="21.75" customHeight="1" x14ac:dyDescent="0.3">
      <c r="A30" s="127" t="str">
        <f>MASTER!I36</f>
        <v/>
      </c>
      <c r="B30" s="1956" t="str">
        <f>MASTER!J36</f>
        <v/>
      </c>
      <c r="C30" s="1956"/>
      <c r="D30" s="1956"/>
      <c r="E30" s="1963" t="str">
        <f>MASTER!K36</f>
        <v/>
      </c>
      <c r="F30" s="1963"/>
      <c r="G30" s="1963"/>
      <c r="H30" s="1963"/>
      <c r="I30" s="1963"/>
      <c r="J30" s="1959" t="str">
        <f>MASTER!L36</f>
        <v/>
      </c>
      <c r="K30" s="1959"/>
      <c r="L30" s="1959"/>
      <c r="M30" s="1959"/>
      <c r="N30" s="1959"/>
    </row>
    <row r="31" spans="1:15" ht="21.75" customHeight="1" x14ac:dyDescent="0.3">
      <c r="A31" s="127" t="str">
        <f>MASTER!I37</f>
        <v/>
      </c>
      <c r="B31" s="1956" t="str">
        <f>MASTER!J37</f>
        <v/>
      </c>
      <c r="C31" s="1956"/>
      <c r="D31" s="1956"/>
      <c r="E31" s="1963" t="str">
        <f>MASTER!K37</f>
        <v/>
      </c>
      <c r="F31" s="1963"/>
      <c r="G31" s="1963"/>
      <c r="H31" s="1963"/>
      <c r="I31" s="1963"/>
      <c r="J31" s="1959" t="str">
        <f>MASTER!L37</f>
        <v/>
      </c>
      <c r="K31" s="1959"/>
      <c r="L31" s="1959"/>
      <c r="M31" s="1959"/>
      <c r="N31" s="1959"/>
    </row>
    <row r="32" spans="1:15" ht="24.75" customHeight="1" x14ac:dyDescent="0.3">
      <c r="A32" s="127" t="str">
        <f>MASTER!I38</f>
        <v/>
      </c>
      <c r="B32" s="1956" t="str">
        <f>MASTER!J38</f>
        <v/>
      </c>
      <c r="C32" s="1956"/>
      <c r="D32" s="1956"/>
      <c r="E32" s="1963" t="str">
        <f>MASTER!K38</f>
        <v/>
      </c>
      <c r="F32" s="1963"/>
      <c r="G32" s="1963"/>
      <c r="H32" s="1963"/>
      <c r="I32" s="1963"/>
      <c r="J32" s="1959" t="str">
        <f>MASTER!L38</f>
        <v/>
      </c>
      <c r="K32" s="1959"/>
      <c r="L32" s="1959"/>
      <c r="M32" s="1959"/>
      <c r="N32" s="1959"/>
    </row>
    <row r="33" spans="1:14" ht="15.75" hidden="1" customHeight="1" x14ac:dyDescent="0.25">
      <c r="A33" s="71" t="e">
        <f>MASTER!#REF!</f>
        <v>#REF!</v>
      </c>
      <c r="B33" s="1961" t="e">
        <f>MASTER!#REF!</f>
        <v>#REF!</v>
      </c>
      <c r="C33" s="1961"/>
      <c r="D33" s="1961"/>
      <c r="E33" s="1966" t="e">
        <f>MASTER!#REF!</f>
        <v>#REF!</v>
      </c>
      <c r="F33" s="1966"/>
      <c r="G33" s="1966"/>
      <c r="H33" s="1966"/>
      <c r="I33" s="1966"/>
      <c r="J33" s="1959" t="str">
        <f>MASTER!E39</f>
        <v>ekg</v>
      </c>
      <c r="K33" s="1959"/>
      <c r="L33" s="1959"/>
      <c r="M33" s="1959"/>
      <c r="N33" s="1959"/>
    </row>
    <row r="34" spans="1:14" ht="15.75" customHeight="1" x14ac:dyDescent="0.25">
      <c r="A34" s="76"/>
      <c r="B34" s="215"/>
      <c r="C34" s="215"/>
      <c r="D34" s="215"/>
      <c r="E34" s="216"/>
      <c r="F34" s="216"/>
      <c r="G34" s="216"/>
      <c r="H34" s="216"/>
      <c r="I34" s="216"/>
      <c r="J34" s="136"/>
      <c r="K34" s="136"/>
      <c r="L34" s="136"/>
      <c r="M34" s="136"/>
      <c r="N34" s="136"/>
    </row>
    <row r="35" spans="1:14" ht="18" x14ac:dyDescent="0.25">
      <c r="A35" s="18" t="s">
        <v>159</v>
      </c>
      <c r="B35" s="13" t="s">
        <v>186</v>
      </c>
      <c r="C35" s="13"/>
      <c r="D35" s="13"/>
      <c r="E35" s="13"/>
      <c r="F35" s="13"/>
      <c r="G35" s="13"/>
      <c r="H35" s="13"/>
      <c r="I35" s="81" t="str">
        <f>MASTER!C15</f>
        <v>5' 3''</v>
      </c>
      <c r="J35" s="67"/>
      <c r="K35" s="69"/>
      <c r="L35" s="67"/>
      <c r="M35" s="69"/>
      <c r="N35" s="13"/>
    </row>
    <row r="36" spans="1:14" ht="27" customHeight="1" x14ac:dyDescent="0.2">
      <c r="A36" s="287" t="s">
        <v>160</v>
      </c>
      <c r="B36" s="180" t="s">
        <v>187</v>
      </c>
      <c r="C36" s="181"/>
      <c r="D36" s="180"/>
      <c r="E36" s="180"/>
      <c r="F36" s="180"/>
      <c r="G36" s="303"/>
      <c r="H36" s="303"/>
      <c r="I36" s="1960" t="str">
        <f>MASTER!C16</f>
        <v xml:space="preserve">1- ckabZ vka[k ds mij fry dk fu'kku </v>
      </c>
      <c r="J36" s="1960"/>
      <c r="K36" s="1960"/>
      <c r="L36" s="1960"/>
      <c r="M36" s="1960"/>
      <c r="N36" s="1960"/>
    </row>
    <row r="37" spans="1:14" ht="18.75" x14ac:dyDescent="0.3">
      <c r="A37" s="18" t="s">
        <v>161</v>
      </c>
      <c r="B37" s="13" t="s">
        <v>61</v>
      </c>
      <c r="C37" s="13"/>
      <c r="D37" s="13"/>
      <c r="E37" s="13"/>
      <c r="F37" s="13"/>
      <c r="G37" s="47" t="s">
        <v>530</v>
      </c>
      <c r="H37" s="30"/>
      <c r="I37" s="47" t="str">
        <f>MASTER!C14</f>
        <v>jktleUn ftyk&amp;jktleUn</v>
      </c>
      <c r="J37" s="47"/>
      <c r="K37" s="81"/>
      <c r="L37" s="47"/>
      <c r="M37" s="81"/>
      <c r="N37" s="30"/>
    </row>
    <row r="38" spans="1:14" ht="60.75" customHeight="1" x14ac:dyDescent="0.3">
      <c r="A38" s="18"/>
      <c r="B38" s="180" t="s">
        <v>157</v>
      </c>
      <c r="C38" s="13"/>
      <c r="D38" s="13"/>
      <c r="E38" s="13"/>
      <c r="F38" s="13"/>
      <c r="G38" s="301" t="s">
        <v>532</v>
      </c>
      <c r="H38" s="30"/>
      <c r="I38" s="1964" t="str">
        <f>MASTER!C48</f>
        <v>,l-ch-vkbZ-]  ftyk &amp; jktleUn</v>
      </c>
      <c r="J38" s="1964"/>
      <c r="K38" s="1964"/>
      <c r="L38" s="1964"/>
      <c r="M38" s="1964"/>
      <c r="N38" s="474">
        <f>MASTER!C49</f>
        <v>51</v>
      </c>
    </row>
    <row r="39" spans="1:14" ht="18.75" x14ac:dyDescent="0.3">
      <c r="A39" s="18" t="s">
        <v>162</v>
      </c>
      <c r="B39" s="13" t="s">
        <v>662</v>
      </c>
      <c r="C39" s="13"/>
      <c r="D39" s="13"/>
      <c r="E39" s="13"/>
      <c r="F39" s="13"/>
      <c r="G39" s="30"/>
      <c r="H39" s="30"/>
      <c r="I39" s="47" t="s">
        <v>256</v>
      </c>
      <c r="J39" s="47"/>
      <c r="K39" s="47"/>
      <c r="L39" s="47"/>
      <c r="M39" s="81"/>
      <c r="N39" s="30"/>
    </row>
    <row r="40" spans="1:14" ht="15.75" x14ac:dyDescent="0.25">
      <c r="A40" s="13"/>
      <c r="B40" s="13" t="s">
        <v>664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.75" x14ac:dyDescent="0.25">
      <c r="A41" s="13"/>
      <c r="B41" s="13" t="s">
        <v>158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56" t="s">
        <v>181</v>
      </c>
    </row>
    <row r="43" spans="1:14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N43" s="56" t="s">
        <v>435</v>
      </c>
    </row>
    <row r="44" spans="1:14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4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50" spans="6:6" x14ac:dyDescent="0.2">
      <c r="F50" s="168"/>
    </row>
    <row r="51" spans="6:6" x14ac:dyDescent="0.2">
      <c r="F51" s="168"/>
    </row>
  </sheetData>
  <sheetProtection password="CFA1" sheet="1" objects="1" scenarios="1" selectLockedCells="1" selectUnlockedCells="1"/>
  <mergeCells count="39">
    <mergeCell ref="I38:M38"/>
    <mergeCell ref="J23:N23"/>
    <mergeCell ref="J24:N24"/>
    <mergeCell ref="J25:N25"/>
    <mergeCell ref="J26:N26"/>
    <mergeCell ref="E23:I23"/>
    <mergeCell ref="E32:I32"/>
    <mergeCell ref="E33:I33"/>
    <mergeCell ref="J32:N32"/>
    <mergeCell ref="J33:N33"/>
    <mergeCell ref="E25:I25"/>
    <mergeCell ref="E26:I26"/>
    <mergeCell ref="E24:I24"/>
    <mergeCell ref="J27:N27"/>
    <mergeCell ref="J28:N28"/>
    <mergeCell ref="E31:I31"/>
    <mergeCell ref="I36:N36"/>
    <mergeCell ref="B33:D33"/>
    <mergeCell ref="B23:D23"/>
    <mergeCell ref="B24:D24"/>
    <mergeCell ref="B25:D25"/>
    <mergeCell ref="B27:D27"/>
    <mergeCell ref="B28:D28"/>
    <mergeCell ref="B31:D31"/>
    <mergeCell ref="E27:I27"/>
    <mergeCell ref="E28:I28"/>
    <mergeCell ref="J31:N31"/>
    <mergeCell ref="B29:D29"/>
    <mergeCell ref="B30:D30"/>
    <mergeCell ref="E29:I29"/>
    <mergeCell ref="E30:I30"/>
    <mergeCell ref="J29:N29"/>
    <mergeCell ref="E3:G3"/>
    <mergeCell ref="K3:L3"/>
    <mergeCell ref="B26:D26"/>
    <mergeCell ref="B32:D32"/>
    <mergeCell ref="J20:M20"/>
    <mergeCell ref="J21:M21"/>
    <mergeCell ref="J30:N30"/>
  </mergeCells>
  <phoneticPr fontId="7" type="noConversion"/>
  <printOptions horizontalCentered="1"/>
  <pageMargins left="0.25" right="0.25" top="0.16" bottom="0.18" header="0.16" footer="0.16"/>
  <pageSetup paperSize="9" orientation="portrait" r:id="rId1"/>
  <headerFooter alignWithMargins="0">
    <oddFooter>&amp;A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C50"/>
  <sheetViews>
    <sheetView workbookViewId="0">
      <selection activeCell="I13" sqref="I13"/>
    </sheetView>
  </sheetViews>
  <sheetFormatPr defaultRowHeight="12.75" x14ac:dyDescent="0.2"/>
  <cols>
    <col min="1" max="1" width="2.140625" style="197" customWidth="1"/>
    <col min="2" max="2" width="4.42578125" style="197" customWidth="1"/>
    <col min="3" max="16384" width="9.140625" style="197"/>
  </cols>
  <sheetData>
    <row r="5" spans="2:3" ht="18.75" x14ac:dyDescent="0.3">
      <c r="B5" s="84" t="s">
        <v>1308</v>
      </c>
      <c r="C5" s="2"/>
    </row>
    <row r="6" spans="2:3" ht="18.75" x14ac:dyDescent="0.3">
      <c r="B6" s="5" t="s">
        <v>212</v>
      </c>
      <c r="C6" s="5" t="s">
        <v>1437</v>
      </c>
    </row>
    <row r="7" spans="2:3" ht="18.75" x14ac:dyDescent="0.3">
      <c r="B7" s="5" t="s">
        <v>213</v>
      </c>
      <c r="C7" s="5" t="s">
        <v>1309</v>
      </c>
    </row>
    <row r="8" spans="2:3" ht="18.75" x14ac:dyDescent="0.3">
      <c r="B8" s="5" t="s">
        <v>214</v>
      </c>
      <c r="C8" s="5" t="s">
        <v>1310</v>
      </c>
    </row>
    <row r="9" spans="2:3" ht="18.75" x14ac:dyDescent="0.3">
      <c r="B9" s="5" t="s">
        <v>215</v>
      </c>
      <c r="C9" s="5" t="s">
        <v>1311</v>
      </c>
    </row>
    <row r="10" spans="2:3" ht="18.75" x14ac:dyDescent="0.3">
      <c r="B10" s="5" t="s">
        <v>1312</v>
      </c>
      <c r="C10" s="5" t="s">
        <v>1313</v>
      </c>
    </row>
    <row r="11" spans="2:3" ht="18.75" x14ac:dyDescent="0.3">
      <c r="B11" s="5" t="s">
        <v>217</v>
      </c>
      <c r="C11" s="5" t="s">
        <v>1438</v>
      </c>
    </row>
    <row r="12" spans="2:3" ht="18.75" x14ac:dyDescent="0.3">
      <c r="B12" s="5"/>
      <c r="C12" s="5" t="s">
        <v>1439</v>
      </c>
    </row>
    <row r="13" spans="2:3" ht="18.75" x14ac:dyDescent="0.3">
      <c r="B13" s="5"/>
      <c r="C13" s="5" t="s">
        <v>1440</v>
      </c>
    </row>
    <row r="14" spans="2:3" ht="18.75" x14ac:dyDescent="0.3">
      <c r="B14" s="5" t="s">
        <v>1314</v>
      </c>
      <c r="C14" s="5" t="s">
        <v>1441</v>
      </c>
    </row>
    <row r="15" spans="2:3" ht="18.75" x14ac:dyDescent="0.3">
      <c r="B15" s="5"/>
      <c r="C15" s="5" t="s">
        <v>1443</v>
      </c>
    </row>
    <row r="16" spans="2:3" ht="18.75" x14ac:dyDescent="0.3">
      <c r="B16" s="5"/>
      <c r="C16" s="5" t="s">
        <v>1442</v>
      </c>
    </row>
    <row r="17" spans="2:3" ht="18.75" x14ac:dyDescent="0.3">
      <c r="B17" s="5" t="s">
        <v>1315</v>
      </c>
      <c r="C17" s="84" t="s">
        <v>1316</v>
      </c>
    </row>
    <row r="18" spans="2:3" ht="18.75" x14ac:dyDescent="0.3">
      <c r="B18" s="5"/>
      <c r="C18" s="5" t="s">
        <v>1317</v>
      </c>
    </row>
    <row r="19" spans="2:3" ht="18.75" x14ac:dyDescent="0.3">
      <c r="B19" s="5"/>
      <c r="C19" s="5" t="s">
        <v>1318</v>
      </c>
    </row>
    <row r="20" spans="2:3" ht="18.75" x14ac:dyDescent="0.3">
      <c r="B20" s="5"/>
      <c r="C20" s="5" t="s">
        <v>1319</v>
      </c>
    </row>
    <row r="21" spans="2:3" ht="18.75" x14ac:dyDescent="0.3">
      <c r="B21" s="5" t="s">
        <v>1320</v>
      </c>
      <c r="C21" s="5" t="s">
        <v>1444</v>
      </c>
    </row>
    <row r="22" spans="2:3" ht="18.75" x14ac:dyDescent="0.3">
      <c r="B22" s="5"/>
      <c r="C22" s="5" t="s">
        <v>1445</v>
      </c>
    </row>
    <row r="23" spans="2:3" ht="18.75" x14ac:dyDescent="0.3">
      <c r="B23" s="5" t="s">
        <v>1321</v>
      </c>
      <c r="C23" s="5" t="s">
        <v>1446</v>
      </c>
    </row>
    <row r="24" spans="2:3" ht="18.75" x14ac:dyDescent="0.3">
      <c r="B24" s="5"/>
      <c r="C24" s="5" t="s">
        <v>1447</v>
      </c>
    </row>
    <row r="25" spans="2:3" ht="18.75" x14ac:dyDescent="0.3">
      <c r="B25" s="5" t="s">
        <v>1322</v>
      </c>
      <c r="C25" s="5" t="s">
        <v>1323</v>
      </c>
    </row>
    <row r="26" spans="2:3" ht="15" x14ac:dyDescent="0.25">
      <c r="B26" s="337"/>
      <c r="C26" s="4"/>
    </row>
    <row r="27" spans="2:3" ht="15" x14ac:dyDescent="0.25">
      <c r="B27" s="337"/>
      <c r="C27" s="4"/>
    </row>
    <row r="28" spans="2:3" ht="15" x14ac:dyDescent="0.25">
      <c r="B28" s="337"/>
      <c r="C28" s="4"/>
    </row>
    <row r="29" spans="2:3" ht="15" x14ac:dyDescent="0.25">
      <c r="B29" s="337"/>
      <c r="C29" s="4"/>
    </row>
    <row r="30" spans="2:3" ht="15" x14ac:dyDescent="0.25">
      <c r="B30" s="337"/>
      <c r="C30" s="4"/>
    </row>
    <row r="31" spans="2:3" ht="15" x14ac:dyDescent="0.25">
      <c r="B31" s="4"/>
      <c r="C31" s="4"/>
    </row>
    <row r="32" spans="2:3" ht="15" x14ac:dyDescent="0.25">
      <c r="B32" s="4"/>
      <c r="C32" s="26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/>
    </row>
    <row r="36" spans="2:2" ht="15.75" x14ac:dyDescent="0.25">
      <c r="B36" s="2"/>
    </row>
    <row r="37" spans="2:2" ht="15.75" x14ac:dyDescent="0.25">
      <c r="B37" s="2"/>
    </row>
    <row r="38" spans="2:2" ht="15.75" x14ac:dyDescent="0.25">
      <c r="B38" s="2"/>
    </row>
    <row r="39" spans="2:2" ht="15.75" x14ac:dyDescent="0.25">
      <c r="B39" s="2"/>
    </row>
    <row r="40" spans="2:2" ht="15.75" x14ac:dyDescent="0.25">
      <c r="B40" s="2"/>
    </row>
    <row r="41" spans="2:2" ht="15.75" x14ac:dyDescent="0.25">
      <c r="B41" s="2"/>
    </row>
    <row r="42" spans="2:2" ht="15.75" x14ac:dyDescent="0.25">
      <c r="B42" s="2"/>
    </row>
    <row r="43" spans="2:2" ht="15.75" x14ac:dyDescent="0.25">
      <c r="B43" s="2"/>
    </row>
    <row r="44" spans="2:2" ht="15.75" x14ac:dyDescent="0.25">
      <c r="B44" s="2"/>
    </row>
    <row r="45" spans="2:2" ht="15.75" x14ac:dyDescent="0.25">
      <c r="B45" s="2"/>
    </row>
    <row r="46" spans="2:2" ht="15.75" x14ac:dyDescent="0.25">
      <c r="B46" s="2"/>
    </row>
    <row r="47" spans="2:2" ht="15.75" x14ac:dyDescent="0.25">
      <c r="B47" s="2"/>
    </row>
    <row r="48" spans="2:2" ht="15.75" x14ac:dyDescent="0.25">
      <c r="B48" s="2"/>
    </row>
    <row r="49" spans="2:2" ht="15.75" x14ac:dyDescent="0.25">
      <c r="B49" s="2"/>
    </row>
    <row r="50" spans="2:2" ht="15.75" x14ac:dyDescent="0.25">
      <c r="B50" s="2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headerFooter>
    <oddFooter>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51"/>
  <sheetViews>
    <sheetView workbookViewId="0">
      <selection activeCell="L20" sqref="L20"/>
    </sheetView>
  </sheetViews>
  <sheetFormatPr defaultRowHeight="12.75" x14ac:dyDescent="0.2"/>
  <cols>
    <col min="1" max="1" width="3.28515625" style="23" customWidth="1"/>
    <col min="2" max="2" width="12" style="23" customWidth="1"/>
    <col min="3" max="3" width="11.5703125" style="23" customWidth="1"/>
    <col min="4" max="4" width="11.42578125" style="23" customWidth="1"/>
    <col min="5" max="5" width="18.85546875" style="23" customWidth="1"/>
    <col min="6" max="6" width="6.42578125" style="23" customWidth="1"/>
    <col min="7" max="7" width="8.42578125" style="23" customWidth="1"/>
    <col min="8" max="8" width="6.140625" style="23" customWidth="1"/>
    <col min="9" max="9" width="7.28515625" style="23" customWidth="1"/>
    <col min="10" max="16384" width="9.140625" style="23"/>
  </cols>
  <sheetData>
    <row r="3" spans="1:10" ht="26.25" x14ac:dyDescent="0.4">
      <c r="A3" s="1967" t="s">
        <v>257</v>
      </c>
      <c r="B3" s="1967"/>
      <c r="C3" s="1967"/>
      <c r="D3" s="1967"/>
      <c r="E3" s="1967"/>
      <c r="F3" s="1967"/>
      <c r="G3" s="1967"/>
      <c r="H3" s="1967"/>
      <c r="I3" s="1967"/>
      <c r="J3" s="1967"/>
    </row>
    <row r="4" spans="1:10" ht="26.25" x14ac:dyDescent="0.4">
      <c r="A4" s="1967" t="s">
        <v>650</v>
      </c>
      <c r="B4" s="1967"/>
      <c r="C4" s="1967"/>
      <c r="D4" s="1967"/>
      <c r="E4" s="1967"/>
      <c r="F4" s="1967"/>
      <c r="G4" s="1967"/>
      <c r="H4" s="1967"/>
      <c r="I4" s="1967"/>
      <c r="J4" s="1967"/>
    </row>
    <row r="5" spans="1:10" ht="15.75" x14ac:dyDescent="0.25">
      <c r="A5" s="13"/>
      <c r="B5" s="13"/>
      <c r="C5" s="13"/>
      <c r="D5" s="13"/>
      <c r="E5" s="13"/>
      <c r="F5" s="13"/>
      <c r="G5" s="13"/>
      <c r="H5" s="13"/>
    </row>
    <row r="6" spans="1:10" ht="15.75" x14ac:dyDescent="0.25">
      <c r="A6" s="18" t="s">
        <v>198</v>
      </c>
      <c r="B6" s="13" t="s">
        <v>163</v>
      </c>
      <c r="C6" s="13"/>
      <c r="D6" s="13"/>
      <c r="E6" s="13"/>
      <c r="F6" s="18" t="s">
        <v>231</v>
      </c>
      <c r="G6" s="18" t="s">
        <v>232</v>
      </c>
      <c r="H6" s="18" t="s">
        <v>233</v>
      </c>
      <c r="I6" s="18"/>
    </row>
    <row r="7" spans="1:10" ht="20.25" x14ac:dyDescent="0.3">
      <c r="A7" s="18"/>
      <c r="B7" s="13" t="s">
        <v>651</v>
      </c>
      <c r="C7" s="13"/>
      <c r="D7" s="13"/>
      <c r="E7" s="13"/>
      <c r="F7" s="121">
        <f>MASTER!D22</f>
        <v>39</v>
      </c>
      <c r="G7" s="175">
        <f>MASTER!E22</f>
        <v>1</v>
      </c>
      <c r="H7" s="175">
        <f>MASTER!F22</f>
        <v>18</v>
      </c>
      <c r="I7" s="11"/>
    </row>
    <row r="8" spans="1:10" ht="15.75" x14ac:dyDescent="0.25">
      <c r="A8" s="18"/>
      <c r="B8" s="13" t="s">
        <v>655</v>
      </c>
      <c r="C8" s="13"/>
      <c r="D8" s="13"/>
      <c r="E8" s="13"/>
      <c r="F8" s="13"/>
      <c r="G8" s="13"/>
      <c r="H8" s="13"/>
    </row>
    <row r="9" spans="1:10" ht="15.75" x14ac:dyDescent="0.25">
      <c r="A9" s="18"/>
      <c r="B9" s="13" t="s">
        <v>164</v>
      </c>
      <c r="C9" s="13"/>
      <c r="D9" s="13"/>
      <c r="E9" s="13"/>
      <c r="F9" s="13"/>
      <c r="G9" s="13"/>
      <c r="H9" s="13"/>
    </row>
    <row r="10" spans="1:10" ht="15.75" x14ac:dyDescent="0.25">
      <c r="A10" s="18"/>
      <c r="B10" s="13"/>
      <c r="C10" s="13"/>
      <c r="D10" s="13"/>
      <c r="E10" s="13"/>
      <c r="F10" s="13"/>
      <c r="G10" s="13"/>
      <c r="H10" s="13"/>
    </row>
    <row r="11" spans="1:10" ht="18.75" x14ac:dyDescent="0.25">
      <c r="A11" s="18" t="s">
        <v>200</v>
      </c>
      <c r="B11" s="13" t="s">
        <v>652</v>
      </c>
      <c r="C11" s="13"/>
      <c r="D11" s="13"/>
      <c r="E11" s="13"/>
      <c r="F11" s="13"/>
      <c r="G11" s="115"/>
      <c r="H11" s="13"/>
    </row>
    <row r="12" spans="1:10" ht="15.75" x14ac:dyDescent="0.25">
      <c r="A12" s="18"/>
      <c r="B12" s="13" t="s">
        <v>62</v>
      </c>
      <c r="C12" s="13"/>
      <c r="D12" s="13"/>
      <c r="E12" s="13"/>
      <c r="F12" s="13"/>
      <c r="G12" s="13"/>
      <c r="H12" s="13"/>
    </row>
    <row r="13" spans="1:10" ht="20.25" x14ac:dyDescent="0.3">
      <c r="A13" s="18" t="s">
        <v>202</v>
      </c>
      <c r="B13" s="13" t="s">
        <v>165</v>
      </c>
      <c r="C13" s="13"/>
      <c r="D13" s="13"/>
      <c r="E13" s="13"/>
      <c r="F13" s="1943">
        <f>MASTER!C39</f>
        <v>45962</v>
      </c>
      <c r="G13" s="1943"/>
      <c r="H13" s="1943"/>
    </row>
    <row r="14" spans="1:10" ht="15.75" x14ac:dyDescent="0.25">
      <c r="A14" s="18"/>
      <c r="B14" s="13" t="s">
        <v>656</v>
      </c>
      <c r="C14" s="13"/>
      <c r="D14" s="13"/>
      <c r="E14" s="13"/>
      <c r="F14" s="13"/>
      <c r="G14" s="14"/>
      <c r="H14" s="13"/>
    </row>
    <row r="15" spans="1:10" ht="15.75" x14ac:dyDescent="0.25">
      <c r="A15" s="18" t="s">
        <v>95</v>
      </c>
      <c r="B15" s="13" t="s">
        <v>166</v>
      </c>
      <c r="C15" s="13"/>
      <c r="D15" s="13"/>
      <c r="E15" s="13"/>
      <c r="F15" s="13"/>
      <c r="G15" s="13"/>
      <c r="H15" s="13"/>
    </row>
    <row r="16" spans="1:10" ht="15.75" x14ac:dyDescent="0.25">
      <c r="A16" s="18"/>
      <c r="B16" s="13" t="s">
        <v>653</v>
      </c>
      <c r="C16" s="13"/>
      <c r="D16" s="13"/>
      <c r="E16" s="13"/>
      <c r="F16" s="13"/>
      <c r="G16" s="13"/>
      <c r="H16" s="13"/>
    </row>
    <row r="17" spans="1:10" ht="18.75" x14ac:dyDescent="0.3">
      <c r="A17" s="18" t="s">
        <v>357</v>
      </c>
      <c r="B17" s="13" t="s">
        <v>654</v>
      </c>
      <c r="D17" s="13"/>
      <c r="E17" s="13"/>
      <c r="F17" s="1776" t="s">
        <v>252</v>
      </c>
      <c r="G17" s="1776"/>
      <c r="H17" s="1776"/>
    </row>
    <row r="18" spans="1:10" ht="15.75" x14ac:dyDescent="0.25">
      <c r="A18" s="13"/>
      <c r="B18" s="13" t="s">
        <v>657</v>
      </c>
      <c r="C18" s="13"/>
      <c r="D18" s="13"/>
      <c r="E18" s="13"/>
      <c r="F18" s="13"/>
      <c r="G18" s="13"/>
      <c r="H18" s="13"/>
    </row>
    <row r="19" spans="1:10" ht="15.75" x14ac:dyDescent="0.25">
      <c r="A19" s="13"/>
      <c r="B19" s="13"/>
      <c r="C19" s="13"/>
      <c r="D19" s="13"/>
      <c r="E19" s="13"/>
      <c r="F19" s="13"/>
      <c r="G19" s="13"/>
      <c r="H19" s="13"/>
    </row>
    <row r="20" spans="1:10" ht="26.25" x14ac:dyDescent="0.4">
      <c r="A20" s="1968" t="s">
        <v>258</v>
      </c>
      <c r="B20" s="1968"/>
      <c r="C20" s="1968"/>
      <c r="D20" s="1968"/>
      <c r="E20" s="1968"/>
      <c r="F20" s="1968"/>
      <c r="G20" s="1968"/>
      <c r="H20" s="1968"/>
      <c r="I20" s="1968"/>
      <c r="J20" s="1968"/>
    </row>
    <row r="21" spans="1:10" ht="15.75" x14ac:dyDescent="0.25">
      <c r="A21" s="13"/>
      <c r="B21" s="13"/>
      <c r="C21" s="13"/>
      <c r="D21" s="13"/>
      <c r="E21" s="13"/>
      <c r="F21" s="13"/>
      <c r="G21" s="13"/>
      <c r="H21" s="13"/>
    </row>
    <row r="22" spans="1:10" ht="18.75" x14ac:dyDescent="0.3">
      <c r="A22" s="18" t="s">
        <v>198</v>
      </c>
      <c r="B22" s="13" t="s">
        <v>263</v>
      </c>
      <c r="C22" s="13"/>
      <c r="D22" s="13"/>
      <c r="E22" s="13"/>
      <c r="F22" s="18" t="s">
        <v>125</v>
      </c>
      <c r="G22" s="1776" t="str">
        <f>MASTER!C2</f>
        <v xml:space="preserve">Jh </v>
      </c>
      <c r="H22" s="1776"/>
      <c r="I22" s="1776"/>
      <c r="J22" s="1776"/>
    </row>
    <row r="23" spans="1:10" ht="18.75" x14ac:dyDescent="0.3">
      <c r="A23" s="18" t="s">
        <v>200</v>
      </c>
      <c r="B23" s="13" t="s">
        <v>405</v>
      </c>
      <c r="C23" s="13"/>
      <c r="D23" s="13"/>
      <c r="E23" s="13"/>
      <c r="F23" s="18" t="s">
        <v>125</v>
      </c>
      <c r="G23" s="1776" t="str">
        <f>MASTER!C47</f>
        <v>अधिवार्षिकी पेंशन</v>
      </c>
      <c r="H23" s="1776"/>
      <c r="I23" s="1776"/>
      <c r="J23" s="1776"/>
    </row>
    <row r="24" spans="1:10" ht="20.25" x14ac:dyDescent="0.3">
      <c r="A24" s="18" t="s">
        <v>202</v>
      </c>
      <c r="B24" s="13" t="s">
        <v>63</v>
      </c>
      <c r="C24" s="13"/>
      <c r="D24" s="13"/>
      <c r="E24" s="13"/>
      <c r="F24" s="18" t="s">
        <v>125</v>
      </c>
      <c r="G24" s="1955">
        <f>MASTER!G27</f>
        <v>50500</v>
      </c>
      <c r="H24" s="1955"/>
      <c r="I24" s="1955"/>
      <c r="J24" s="1955"/>
    </row>
    <row r="25" spans="1:10" ht="20.25" x14ac:dyDescent="0.3">
      <c r="A25" s="18" t="s">
        <v>95</v>
      </c>
      <c r="B25" s="13" t="s">
        <v>64</v>
      </c>
      <c r="C25" s="13"/>
      <c r="D25" s="13"/>
      <c r="E25" s="13"/>
      <c r="F25" s="18" t="s">
        <v>125</v>
      </c>
      <c r="G25" s="1955">
        <f>MASTER!H27</f>
        <v>2500000</v>
      </c>
      <c r="H25" s="1955"/>
      <c r="I25" s="1955"/>
      <c r="J25" s="1955"/>
    </row>
    <row r="26" spans="1:10" ht="20.25" x14ac:dyDescent="0.3">
      <c r="A26" s="18" t="s">
        <v>357</v>
      </c>
      <c r="B26" s="13" t="s">
        <v>259</v>
      </c>
      <c r="C26" s="13"/>
      <c r="D26" s="13"/>
      <c r="E26" s="13"/>
      <c r="F26" s="18" t="s">
        <v>125</v>
      </c>
      <c r="G26" s="1943">
        <f>MASTER!C39</f>
        <v>45962</v>
      </c>
      <c r="H26" s="1943"/>
      <c r="I26" s="1943"/>
      <c r="J26" s="1943"/>
    </row>
    <row r="27" spans="1:10" ht="18.75" x14ac:dyDescent="0.3">
      <c r="A27" s="18" t="s">
        <v>358</v>
      </c>
      <c r="B27" s="13" t="s">
        <v>65</v>
      </c>
      <c r="C27" s="13"/>
      <c r="D27" s="13"/>
      <c r="E27" s="13"/>
      <c r="F27" s="18" t="s">
        <v>125</v>
      </c>
      <c r="G27" s="30"/>
      <c r="H27" s="30"/>
    </row>
    <row r="28" spans="1:10" ht="25.5" x14ac:dyDescent="0.35">
      <c r="A28" s="18"/>
      <c r="B28" s="13" t="s">
        <v>260</v>
      </c>
      <c r="C28" s="13"/>
      <c r="D28" s="13"/>
      <c r="E28" s="13"/>
      <c r="F28" s="18" t="s">
        <v>125</v>
      </c>
      <c r="G28" s="1969">
        <f>MASTER!G27</f>
        <v>50500</v>
      </c>
      <c r="H28" s="1969"/>
      <c r="I28" s="47" t="s">
        <v>433</v>
      </c>
    </row>
    <row r="29" spans="1:10" ht="26.25" x14ac:dyDescent="0.4">
      <c r="A29" s="18"/>
      <c r="B29" s="13"/>
      <c r="C29" s="18" t="s">
        <v>261</v>
      </c>
      <c r="D29" s="13"/>
      <c r="E29" s="13"/>
      <c r="F29" s="18"/>
      <c r="G29" s="123"/>
      <c r="H29" s="124"/>
    </row>
    <row r="30" spans="1:10" ht="25.5" x14ac:dyDescent="0.35">
      <c r="A30" s="18"/>
      <c r="B30" s="13" t="s">
        <v>658</v>
      </c>
      <c r="C30" s="13"/>
      <c r="D30" s="13"/>
      <c r="E30" s="13"/>
      <c r="F30" s="18" t="s">
        <v>125</v>
      </c>
      <c r="G30" s="1969">
        <f>ROUND(G28*60%,0)</f>
        <v>30300</v>
      </c>
      <c r="H30" s="1969"/>
      <c r="I30" s="47" t="s">
        <v>433</v>
      </c>
    </row>
    <row r="31" spans="1:10" ht="18.75" x14ac:dyDescent="0.3">
      <c r="A31" s="18" t="s">
        <v>359</v>
      </c>
      <c r="B31" s="13" t="s">
        <v>167</v>
      </c>
      <c r="C31" s="13"/>
      <c r="D31" s="13"/>
      <c r="E31" s="13"/>
      <c r="F31" s="18" t="s">
        <v>125</v>
      </c>
      <c r="G31" s="47" t="s">
        <v>542</v>
      </c>
      <c r="H31" s="30"/>
    </row>
    <row r="32" spans="1:10" ht="18.75" x14ac:dyDescent="0.3">
      <c r="A32" s="18"/>
      <c r="B32" s="13" t="s">
        <v>66</v>
      </c>
      <c r="C32" s="13"/>
      <c r="D32" s="13"/>
      <c r="E32" s="13"/>
      <c r="F32" s="18"/>
      <c r="G32" s="107"/>
      <c r="H32" s="30"/>
    </row>
    <row r="33" spans="1:8" ht="18.75" x14ac:dyDescent="0.3">
      <c r="A33" s="18" t="s">
        <v>388</v>
      </c>
      <c r="B33" s="13" t="s">
        <v>67</v>
      </c>
      <c r="C33" s="13"/>
      <c r="D33" s="13"/>
      <c r="E33" s="13"/>
      <c r="F33" s="18" t="s">
        <v>125</v>
      </c>
      <c r="G33" s="47" t="s">
        <v>542</v>
      </c>
      <c r="H33" s="30"/>
    </row>
    <row r="34" spans="1:8" ht="18.75" x14ac:dyDescent="0.3">
      <c r="A34" s="18"/>
      <c r="B34" s="13" t="s">
        <v>68</v>
      </c>
      <c r="C34" s="13"/>
      <c r="D34" s="13"/>
      <c r="E34" s="13"/>
      <c r="F34" s="18"/>
      <c r="G34" s="30"/>
      <c r="H34" s="30"/>
    </row>
    <row r="35" spans="1:8" ht="15.75" x14ac:dyDescent="0.25">
      <c r="A35" s="18"/>
      <c r="B35" s="13" t="s">
        <v>69</v>
      </c>
      <c r="C35" s="14"/>
      <c r="D35" s="13"/>
      <c r="E35" s="13"/>
      <c r="F35" s="18"/>
      <c r="G35" s="13"/>
      <c r="H35" s="13"/>
    </row>
    <row r="36" spans="1:8" ht="15.75" x14ac:dyDescent="0.25">
      <c r="A36" s="18" t="s">
        <v>391</v>
      </c>
      <c r="B36" s="13" t="s">
        <v>3</v>
      </c>
      <c r="C36" s="13"/>
      <c r="D36" s="13"/>
      <c r="E36" s="13"/>
      <c r="F36" s="18" t="s">
        <v>125</v>
      </c>
      <c r="G36" s="13"/>
      <c r="H36" s="13"/>
    </row>
    <row r="37" spans="1:8" ht="15.75" x14ac:dyDescent="0.25">
      <c r="A37" s="13"/>
      <c r="B37" s="13" t="s">
        <v>168</v>
      </c>
      <c r="C37" s="13"/>
      <c r="D37" s="13"/>
      <c r="E37" s="13"/>
      <c r="F37" s="13"/>
      <c r="G37" s="13"/>
      <c r="H37" s="13"/>
    </row>
    <row r="38" spans="1:8" ht="15.75" x14ac:dyDescent="0.25">
      <c r="A38" s="13"/>
      <c r="B38" s="13"/>
      <c r="C38" s="13"/>
      <c r="D38" s="13"/>
      <c r="E38" s="13"/>
      <c r="F38" s="13"/>
      <c r="G38" s="13"/>
      <c r="H38" s="13"/>
    </row>
    <row r="39" spans="1:8" ht="15.75" x14ac:dyDescent="0.25">
      <c r="A39" s="13"/>
      <c r="B39" s="13"/>
      <c r="C39" s="13"/>
      <c r="D39" s="13"/>
      <c r="E39" s="13"/>
      <c r="F39" s="13"/>
      <c r="G39" s="13"/>
      <c r="H39" s="13"/>
    </row>
    <row r="40" spans="1:8" ht="15.75" x14ac:dyDescent="0.25">
      <c r="A40" s="13"/>
      <c r="B40" s="13"/>
      <c r="C40" s="13"/>
      <c r="D40" s="102" t="s">
        <v>430</v>
      </c>
      <c r="E40" s="13"/>
      <c r="F40" s="13"/>
      <c r="G40" s="1915" t="s">
        <v>551</v>
      </c>
      <c r="H40" s="1915"/>
    </row>
    <row r="41" spans="1:8" ht="15.75" x14ac:dyDescent="0.25">
      <c r="A41" s="13"/>
      <c r="B41" s="13"/>
      <c r="C41" s="13"/>
      <c r="D41" s="102" t="s">
        <v>435</v>
      </c>
      <c r="E41" s="13"/>
      <c r="F41" s="13"/>
      <c r="G41" s="1915" t="s">
        <v>552</v>
      </c>
      <c r="H41" s="1915"/>
    </row>
    <row r="42" spans="1:8" ht="15.75" x14ac:dyDescent="0.25">
      <c r="A42" s="13"/>
      <c r="B42" s="13"/>
      <c r="C42" s="13"/>
      <c r="D42" s="54"/>
      <c r="E42" s="13"/>
      <c r="F42" s="13"/>
    </row>
    <row r="50" spans="6:6" x14ac:dyDescent="0.2">
      <c r="F50" s="168"/>
    </row>
    <row r="51" spans="6:6" x14ac:dyDescent="0.2">
      <c r="F51" s="168"/>
    </row>
  </sheetData>
  <sheetProtection sheet="1" objects="1" scenarios="1" selectLockedCells="1" selectUnlockedCells="1"/>
  <mergeCells count="14">
    <mergeCell ref="A3:J3"/>
    <mergeCell ref="A20:J20"/>
    <mergeCell ref="A4:J4"/>
    <mergeCell ref="G40:H40"/>
    <mergeCell ref="G41:H41"/>
    <mergeCell ref="F13:H13"/>
    <mergeCell ref="F17:H17"/>
    <mergeCell ref="G28:H28"/>
    <mergeCell ref="G30:H30"/>
    <mergeCell ref="G26:J26"/>
    <mergeCell ref="G25:J25"/>
    <mergeCell ref="G24:J24"/>
    <mergeCell ref="G23:J23"/>
    <mergeCell ref="G22:J22"/>
  </mergeCells>
  <phoneticPr fontId="7" type="noConversion"/>
  <printOptions horizontalCentered="1"/>
  <pageMargins left="0.25" right="0.25" top="0.37" bottom="0.56999999999999995" header="0.3" footer="0.3"/>
  <pageSetup paperSize="9" orientation="portrait" r:id="rId1"/>
  <headerFooter alignWithMargins="0">
    <oddFooter>&amp;A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8"/>
  <sheetViews>
    <sheetView workbookViewId="0">
      <selection activeCell="O17" sqref="O17"/>
    </sheetView>
  </sheetViews>
  <sheetFormatPr defaultRowHeight="14.25" x14ac:dyDescent="0.2"/>
  <cols>
    <col min="1" max="1" width="23.140625" style="26" customWidth="1"/>
    <col min="2" max="2" width="10.28515625" style="26" customWidth="1"/>
    <col min="3" max="3" width="11.5703125" style="26" customWidth="1"/>
    <col min="4" max="4" width="8.5703125" style="26" customWidth="1"/>
    <col min="5" max="5" width="8.85546875" style="26" customWidth="1"/>
    <col min="6" max="6" width="12.5703125" style="26" customWidth="1"/>
    <col min="7" max="7" width="11.28515625" style="26" customWidth="1"/>
    <col min="8" max="13" width="9.140625" style="26"/>
    <col min="14" max="14" width="11.28515625" style="26" customWidth="1"/>
    <col min="15" max="15" width="11.140625" style="26" customWidth="1"/>
    <col min="16" max="16384" width="9.140625" style="26"/>
  </cols>
  <sheetData>
    <row r="1" spans="1:15" x14ac:dyDescent="0.2">
      <c r="A1" s="836"/>
      <c r="B1" s="836"/>
      <c r="C1" s="836"/>
      <c r="D1" s="836"/>
      <c r="E1" s="836"/>
      <c r="F1" s="836"/>
      <c r="G1" s="836"/>
      <c r="H1" s="836"/>
    </row>
    <row r="2" spans="1:15" x14ac:dyDescent="0.2">
      <c r="A2" s="836"/>
      <c r="B2" s="836"/>
      <c r="C2" s="836"/>
      <c r="D2" s="836"/>
      <c r="E2" s="836"/>
      <c r="F2" s="836"/>
      <c r="G2" s="836"/>
      <c r="H2" s="836"/>
    </row>
    <row r="3" spans="1:15" ht="18.75" x14ac:dyDescent="0.3">
      <c r="A3" s="1779" t="s">
        <v>395</v>
      </c>
      <c r="B3" s="1779"/>
      <c r="C3" s="1779"/>
      <c r="D3" s="1779"/>
      <c r="E3" s="1779"/>
      <c r="F3" s="1779"/>
      <c r="G3" s="1779"/>
      <c r="H3" s="836"/>
    </row>
    <row r="4" spans="1:15" ht="18.75" x14ac:dyDescent="0.3">
      <c r="A4" s="1779" t="s">
        <v>645</v>
      </c>
      <c r="B4" s="1779"/>
      <c r="C4" s="1779"/>
      <c r="D4" s="1779"/>
      <c r="E4" s="1779"/>
      <c r="F4" s="1779"/>
      <c r="G4" s="1779"/>
      <c r="H4" s="836"/>
    </row>
    <row r="5" spans="1:15" ht="18.75" x14ac:dyDescent="0.3">
      <c r="A5" s="924" t="s">
        <v>263</v>
      </c>
      <c r="B5" s="1970" t="str">
        <f>MASTER!C2</f>
        <v xml:space="preserve">Jh </v>
      </c>
      <c r="C5" s="1970"/>
      <c r="D5" s="1970"/>
      <c r="E5" s="1484" t="str">
        <f>MASTER!C7</f>
        <v xml:space="preserve">ofj"B </v>
      </c>
      <c r="F5" s="1484"/>
      <c r="G5" s="1484"/>
      <c r="H5" s="836"/>
    </row>
    <row r="6" spans="1:15" ht="18" customHeight="1" x14ac:dyDescent="0.25">
      <c r="A6" s="1973" t="str">
        <f>MASTER!C8</f>
        <v>jktdh; mPp ek/;fed izkFkfed fo|ky; &amp;  ftyk &amp; jktleUn</v>
      </c>
      <c r="B6" s="1973"/>
      <c r="C6" s="1973"/>
      <c r="D6" s="1973"/>
      <c r="E6" s="1973"/>
      <c r="F6" s="836"/>
      <c r="G6" s="840"/>
      <c r="H6" s="836"/>
    </row>
    <row r="7" spans="1:15" ht="18" customHeight="1" x14ac:dyDescent="0.25">
      <c r="A7" s="840"/>
      <c r="B7" s="840"/>
      <c r="C7" s="861"/>
      <c r="D7" s="840"/>
      <c r="E7" s="840"/>
      <c r="F7" s="836"/>
      <c r="G7" s="840"/>
      <c r="H7" s="836"/>
    </row>
    <row r="8" spans="1:15" ht="18" customHeight="1" x14ac:dyDescent="0.2">
      <c r="A8" s="1974" t="s">
        <v>264</v>
      </c>
      <c r="B8" s="1976" t="s">
        <v>70</v>
      </c>
      <c r="C8" s="1971" t="s">
        <v>71</v>
      </c>
      <c r="D8" s="1978" t="s">
        <v>265</v>
      </c>
      <c r="E8" s="1978"/>
      <c r="F8" s="1971" t="s">
        <v>266</v>
      </c>
      <c r="G8" s="1971" t="s">
        <v>399</v>
      </c>
      <c r="H8" s="836"/>
    </row>
    <row r="9" spans="1:15" ht="18" customHeight="1" x14ac:dyDescent="0.2">
      <c r="A9" s="1975"/>
      <c r="B9" s="1977"/>
      <c r="C9" s="1972"/>
      <c r="D9" s="925" t="s">
        <v>646</v>
      </c>
      <c r="E9" s="925" t="s">
        <v>268</v>
      </c>
      <c r="F9" s="1972"/>
      <c r="G9" s="1972"/>
      <c r="H9" s="836"/>
    </row>
    <row r="10" spans="1:15" ht="18" customHeight="1" x14ac:dyDescent="0.25">
      <c r="A10" s="926">
        <v>1</v>
      </c>
      <c r="B10" s="926">
        <v>2</v>
      </c>
      <c r="C10" s="926">
        <v>3</v>
      </c>
      <c r="D10" s="926">
        <v>4</v>
      </c>
      <c r="E10" s="926">
        <v>5</v>
      </c>
      <c r="F10" s="926">
        <v>6</v>
      </c>
      <c r="G10" s="926">
        <v>7</v>
      </c>
      <c r="H10" s="836"/>
    </row>
    <row r="11" spans="1:15" ht="18" customHeight="1" x14ac:dyDescent="0.2">
      <c r="A11" s="927" t="s">
        <v>396</v>
      </c>
      <c r="B11" s="928">
        <f>J11</f>
        <v>0</v>
      </c>
      <c r="C11" s="928">
        <f>K11</f>
        <v>0</v>
      </c>
      <c r="D11" s="928">
        <f t="shared" ref="D11:G11" si="0">L11</f>
        <v>0</v>
      </c>
      <c r="E11" s="928">
        <f t="shared" si="0"/>
        <v>0</v>
      </c>
      <c r="F11" s="928">
        <f t="shared" si="0"/>
        <v>0</v>
      </c>
      <c r="G11" s="928">
        <f t="shared" si="0"/>
        <v>0</v>
      </c>
      <c r="H11" s="836"/>
      <c r="J11" s="920">
        <v>0</v>
      </c>
      <c r="K11" s="920">
        <v>0</v>
      </c>
      <c r="L11" s="920">
        <v>0</v>
      </c>
      <c r="M11" s="920">
        <v>0</v>
      </c>
      <c r="N11" s="921">
        <v>0</v>
      </c>
      <c r="O11" s="920">
        <v>0</v>
      </c>
    </row>
    <row r="12" spans="1:15" ht="18" customHeight="1" x14ac:dyDescent="0.2">
      <c r="A12" s="927" t="s">
        <v>647</v>
      </c>
      <c r="B12" s="928">
        <f t="shared" ref="B12:B17" si="1">J12</f>
        <v>0</v>
      </c>
      <c r="C12" s="928">
        <f t="shared" ref="C12:C17" si="2">K12</f>
        <v>0</v>
      </c>
      <c r="D12" s="928">
        <f t="shared" ref="D12:D17" si="3">L12</f>
        <v>0</v>
      </c>
      <c r="E12" s="928">
        <f t="shared" ref="E12:E17" si="4">M12</f>
        <v>0</v>
      </c>
      <c r="F12" s="928">
        <f t="shared" ref="F12:F17" si="5">N12</f>
        <v>0</v>
      </c>
      <c r="G12" s="928">
        <f t="shared" ref="G12:G17" si="6">O12</f>
        <v>0</v>
      </c>
      <c r="H12" s="836"/>
      <c r="J12" s="920">
        <v>0</v>
      </c>
      <c r="K12" s="920">
        <v>0</v>
      </c>
      <c r="L12" s="920">
        <v>0</v>
      </c>
      <c r="M12" s="920">
        <v>0</v>
      </c>
      <c r="N12" s="921">
        <v>0</v>
      </c>
      <c r="O12" s="920">
        <v>0</v>
      </c>
    </row>
    <row r="13" spans="1:15" ht="18" customHeight="1" x14ac:dyDescent="0.2">
      <c r="A13" s="927" t="s">
        <v>649</v>
      </c>
      <c r="B13" s="928">
        <f t="shared" si="1"/>
        <v>0</v>
      </c>
      <c r="C13" s="928">
        <f t="shared" si="2"/>
        <v>0</v>
      </c>
      <c r="D13" s="928">
        <f t="shared" si="3"/>
        <v>0</v>
      </c>
      <c r="E13" s="928">
        <f t="shared" si="4"/>
        <v>0</v>
      </c>
      <c r="F13" s="928">
        <f t="shared" si="5"/>
        <v>0</v>
      </c>
      <c r="G13" s="928">
        <f t="shared" si="6"/>
        <v>0</v>
      </c>
      <c r="H13" s="836"/>
      <c r="J13" s="922">
        <f>MASTER!C51</f>
        <v>0</v>
      </c>
      <c r="K13" s="922">
        <f>MASTER!D51</f>
        <v>0</v>
      </c>
      <c r="L13" s="922">
        <f>MASTER!E51</f>
        <v>0</v>
      </c>
      <c r="M13" s="920">
        <v>0</v>
      </c>
      <c r="N13" s="921">
        <v>0</v>
      </c>
      <c r="O13" s="920">
        <v>0</v>
      </c>
    </row>
    <row r="14" spans="1:15" ht="18" customHeight="1" x14ac:dyDescent="0.2">
      <c r="A14" s="927" t="s">
        <v>101</v>
      </c>
      <c r="B14" s="928">
        <f t="shared" si="1"/>
        <v>0</v>
      </c>
      <c r="C14" s="928">
        <f t="shared" si="2"/>
        <v>0</v>
      </c>
      <c r="D14" s="928">
        <f t="shared" si="3"/>
        <v>0</v>
      </c>
      <c r="E14" s="928">
        <f t="shared" si="4"/>
        <v>0</v>
      </c>
      <c r="F14" s="928">
        <f t="shared" si="5"/>
        <v>0</v>
      </c>
      <c r="G14" s="928">
        <f t="shared" si="6"/>
        <v>0</v>
      </c>
      <c r="H14" s="836"/>
      <c r="J14" s="922">
        <f>MASTER!C52</f>
        <v>0</v>
      </c>
      <c r="K14" s="922">
        <f>MASTER!D52</f>
        <v>0</v>
      </c>
      <c r="L14" s="922">
        <f>MASTER!E52</f>
        <v>0</v>
      </c>
      <c r="M14" s="920">
        <v>0</v>
      </c>
      <c r="N14" s="921">
        <v>0</v>
      </c>
      <c r="O14" s="920">
        <v>0</v>
      </c>
    </row>
    <row r="15" spans="1:15" ht="18" customHeight="1" x14ac:dyDescent="0.2">
      <c r="A15" s="927" t="s">
        <v>100</v>
      </c>
      <c r="B15" s="928">
        <f t="shared" si="1"/>
        <v>0</v>
      </c>
      <c r="C15" s="928">
        <f t="shared" si="2"/>
        <v>0</v>
      </c>
      <c r="D15" s="928">
        <f t="shared" si="3"/>
        <v>0</v>
      </c>
      <c r="E15" s="928">
        <f t="shared" si="4"/>
        <v>0</v>
      </c>
      <c r="F15" s="928">
        <f t="shared" si="5"/>
        <v>0</v>
      </c>
      <c r="G15" s="928">
        <f t="shared" si="6"/>
        <v>0</v>
      </c>
      <c r="H15" s="836"/>
      <c r="J15" s="922">
        <f>MASTER!C53</f>
        <v>0</v>
      </c>
      <c r="K15" s="922">
        <f>MASTER!D53</f>
        <v>0</v>
      </c>
      <c r="L15" s="922">
        <f>MASTER!E53</f>
        <v>0</v>
      </c>
      <c r="M15" s="920">
        <v>0</v>
      </c>
      <c r="N15" s="921">
        <v>0</v>
      </c>
      <c r="O15" s="920">
        <v>0</v>
      </c>
    </row>
    <row r="16" spans="1:15" ht="18" customHeight="1" x14ac:dyDescent="0.2">
      <c r="A16" s="927" t="s">
        <v>397</v>
      </c>
      <c r="B16" s="928">
        <f t="shared" si="1"/>
        <v>0</v>
      </c>
      <c r="C16" s="928">
        <f t="shared" si="2"/>
        <v>0</v>
      </c>
      <c r="D16" s="928">
        <f t="shared" si="3"/>
        <v>0</v>
      </c>
      <c r="E16" s="928">
        <f t="shared" si="4"/>
        <v>0</v>
      </c>
      <c r="F16" s="928">
        <f t="shared" si="5"/>
        <v>0</v>
      </c>
      <c r="G16" s="928">
        <f t="shared" si="6"/>
        <v>0</v>
      </c>
      <c r="H16" s="836"/>
      <c r="J16" s="920">
        <v>0</v>
      </c>
      <c r="K16" s="920">
        <v>0</v>
      </c>
      <c r="L16" s="920">
        <v>0</v>
      </c>
      <c r="M16" s="920">
        <v>0</v>
      </c>
      <c r="N16" s="921">
        <v>0</v>
      </c>
      <c r="O16" s="920">
        <v>0</v>
      </c>
    </row>
    <row r="17" spans="1:15" ht="39" customHeight="1" x14ac:dyDescent="0.2">
      <c r="A17" s="927" t="s">
        <v>648</v>
      </c>
      <c r="B17" s="1457">
        <f t="shared" si="1"/>
        <v>0</v>
      </c>
      <c r="C17" s="928">
        <f t="shared" si="2"/>
        <v>0</v>
      </c>
      <c r="D17" s="928">
        <f t="shared" si="3"/>
        <v>0</v>
      </c>
      <c r="E17" s="928">
        <f t="shared" si="4"/>
        <v>0</v>
      </c>
      <c r="F17" s="1456">
        <f t="shared" si="5"/>
        <v>0</v>
      </c>
      <c r="G17" s="928">
        <f t="shared" si="6"/>
        <v>0</v>
      </c>
      <c r="H17" s="836"/>
      <c r="J17" s="920">
        <f>MASTER!F24</f>
        <v>0</v>
      </c>
      <c r="K17" s="920">
        <v>0</v>
      </c>
      <c r="L17" s="920">
        <v>0</v>
      </c>
      <c r="M17" s="920">
        <v>0</v>
      </c>
      <c r="N17" s="1459">
        <f>MASTER!G24</f>
        <v>0</v>
      </c>
      <c r="O17" s="923">
        <f>MASTER!H24</f>
        <v>0</v>
      </c>
    </row>
    <row r="18" spans="1:15" ht="18" customHeight="1" x14ac:dyDescent="0.25">
      <c r="A18" s="840" t="s">
        <v>102</v>
      </c>
      <c r="B18" s="840"/>
      <c r="C18" s="840"/>
      <c r="D18" s="840"/>
      <c r="E18" s="840"/>
      <c r="F18" s="840"/>
      <c r="G18" s="840"/>
      <c r="H18" s="836"/>
    </row>
    <row r="19" spans="1:15" ht="22.5" customHeight="1" x14ac:dyDescent="0.25">
      <c r="A19" s="840" t="s">
        <v>72</v>
      </c>
      <c r="B19" s="840"/>
      <c r="C19" s="840"/>
      <c r="D19" s="840"/>
      <c r="E19" s="840"/>
      <c r="F19" s="840"/>
      <c r="G19" s="840"/>
      <c r="H19" s="836"/>
    </row>
    <row r="20" spans="1:15" ht="15" x14ac:dyDescent="0.25">
      <c r="A20" s="840"/>
      <c r="B20" s="840"/>
      <c r="C20" s="840"/>
      <c r="D20" s="840"/>
      <c r="E20" s="840"/>
      <c r="F20" s="840"/>
      <c r="G20" s="840"/>
      <c r="H20" s="836"/>
    </row>
    <row r="21" spans="1:15" ht="15" x14ac:dyDescent="0.25">
      <c r="A21" s="840"/>
      <c r="B21" s="840"/>
      <c r="C21" s="840"/>
      <c r="D21" s="840"/>
      <c r="E21" s="840"/>
      <c r="F21" s="840"/>
      <c r="G21" s="840"/>
      <c r="H21" s="836"/>
    </row>
    <row r="22" spans="1:15" ht="15" x14ac:dyDescent="0.25">
      <c r="A22" s="840"/>
      <c r="B22" s="840"/>
      <c r="C22" s="840"/>
      <c r="D22" s="840"/>
      <c r="E22" s="840"/>
      <c r="F22" s="836"/>
      <c r="G22" s="840"/>
      <c r="H22" s="836"/>
    </row>
    <row r="23" spans="1:15" ht="15" x14ac:dyDescent="0.25">
      <c r="A23" s="840"/>
      <c r="B23" s="840"/>
      <c r="C23" s="840"/>
      <c r="D23" s="840"/>
      <c r="E23" s="840"/>
      <c r="F23" s="854" t="s">
        <v>430</v>
      </c>
      <c r="G23" s="840"/>
      <c r="H23" s="836"/>
    </row>
    <row r="24" spans="1:15" ht="15" x14ac:dyDescent="0.25">
      <c r="A24" s="840"/>
      <c r="B24" s="840"/>
      <c r="C24" s="840"/>
      <c r="D24" s="840"/>
      <c r="E24" s="840"/>
      <c r="F24" s="854" t="s">
        <v>435</v>
      </c>
      <c r="G24" s="840"/>
      <c r="H24" s="836"/>
    </row>
    <row r="25" spans="1:15" ht="15" x14ac:dyDescent="0.25">
      <c r="A25" s="840"/>
      <c r="B25" s="840"/>
      <c r="C25" s="840"/>
      <c r="D25" s="840"/>
      <c r="E25" s="840"/>
      <c r="F25" s="840"/>
      <c r="G25" s="840"/>
      <c r="H25" s="836"/>
    </row>
    <row r="26" spans="1:15" ht="18.75" x14ac:dyDescent="0.3">
      <c r="A26" s="1779" t="s">
        <v>75</v>
      </c>
      <c r="B26" s="1779"/>
      <c r="C26" s="1779"/>
      <c r="D26" s="1779"/>
      <c r="E26" s="1779"/>
      <c r="F26" s="1779"/>
      <c r="G26" s="1779"/>
      <c r="H26" s="836"/>
    </row>
    <row r="27" spans="1:15" ht="18.75" x14ac:dyDescent="0.3">
      <c r="A27" s="838" t="s">
        <v>76</v>
      </c>
      <c r="B27" s="836"/>
      <c r="C27" s="836"/>
      <c r="D27" s="836"/>
      <c r="E27" s="836"/>
      <c r="F27" s="836"/>
      <c r="G27" s="836"/>
      <c r="H27" s="836"/>
    </row>
    <row r="28" spans="1:15" ht="18.75" x14ac:dyDescent="0.3">
      <c r="A28" s="840" t="s">
        <v>263</v>
      </c>
      <c r="B28" s="838" t="str">
        <f>MASTER!C2</f>
        <v xml:space="preserve">Jh </v>
      </c>
      <c r="C28" s="861"/>
      <c r="D28" s="840"/>
      <c r="E28" s="1484" t="str">
        <f>MASTER!C7</f>
        <v xml:space="preserve">ofj"B </v>
      </c>
      <c r="F28" s="1484"/>
      <c r="G28" s="1484"/>
      <c r="H28" s="836"/>
      <c r="J28" s="58"/>
    </row>
    <row r="29" spans="1:15" ht="15" x14ac:dyDescent="0.25">
      <c r="A29" s="840"/>
      <c r="B29" s="840"/>
      <c r="C29" s="861"/>
      <c r="D29" s="840"/>
      <c r="E29" s="840"/>
      <c r="F29" s="836"/>
      <c r="G29" s="840"/>
      <c r="H29" s="836"/>
    </row>
    <row r="30" spans="1:15" ht="18" customHeight="1" x14ac:dyDescent="0.2">
      <c r="A30" s="1974" t="s">
        <v>264</v>
      </c>
      <c r="B30" s="1976" t="s">
        <v>70</v>
      </c>
      <c r="C30" s="1971" t="s">
        <v>71</v>
      </c>
      <c r="D30" s="1978" t="s">
        <v>265</v>
      </c>
      <c r="E30" s="1978"/>
      <c r="F30" s="1971" t="s">
        <v>266</v>
      </c>
      <c r="G30" s="1971" t="s">
        <v>399</v>
      </c>
      <c r="H30" s="836"/>
    </row>
    <row r="31" spans="1:15" ht="18" customHeight="1" x14ac:dyDescent="0.2">
      <c r="A31" s="1975"/>
      <c r="B31" s="1977"/>
      <c r="C31" s="1972"/>
      <c r="D31" s="925" t="s">
        <v>267</v>
      </c>
      <c r="E31" s="925" t="s">
        <v>268</v>
      </c>
      <c r="F31" s="1972"/>
      <c r="G31" s="1972"/>
      <c r="H31" s="836"/>
    </row>
    <row r="32" spans="1:15" ht="18" customHeight="1" x14ac:dyDescent="0.25">
      <c r="A32" s="926">
        <v>1</v>
      </c>
      <c r="B32" s="926">
        <v>2</v>
      </c>
      <c r="C32" s="926">
        <v>3</v>
      </c>
      <c r="D32" s="926">
        <v>4</v>
      </c>
      <c r="E32" s="926"/>
      <c r="F32" s="926"/>
      <c r="G32" s="926">
        <v>7</v>
      </c>
      <c r="H32" s="836"/>
    </row>
    <row r="33" spans="1:8" ht="18" customHeight="1" x14ac:dyDescent="0.2">
      <c r="A33" s="927" t="s">
        <v>396</v>
      </c>
      <c r="B33" s="930">
        <f t="shared" ref="B33:G39" si="7">J11</f>
        <v>0</v>
      </c>
      <c r="C33" s="930">
        <f t="shared" si="7"/>
        <v>0</v>
      </c>
      <c r="D33" s="930">
        <f t="shared" si="7"/>
        <v>0</v>
      </c>
      <c r="E33" s="930">
        <f t="shared" si="7"/>
        <v>0</v>
      </c>
      <c r="F33" s="1363">
        <f t="shared" si="7"/>
        <v>0</v>
      </c>
      <c r="G33" s="930">
        <f t="shared" si="7"/>
        <v>0</v>
      </c>
      <c r="H33" s="836"/>
    </row>
    <row r="34" spans="1:8" ht="18" customHeight="1" x14ac:dyDescent="0.2">
      <c r="A34" s="927" t="s">
        <v>647</v>
      </c>
      <c r="B34" s="930">
        <f t="shared" si="7"/>
        <v>0</v>
      </c>
      <c r="C34" s="930">
        <f t="shared" si="7"/>
        <v>0</v>
      </c>
      <c r="D34" s="930">
        <f t="shared" si="7"/>
        <v>0</v>
      </c>
      <c r="E34" s="930">
        <f t="shared" si="7"/>
        <v>0</v>
      </c>
      <c r="F34" s="1363">
        <f t="shared" si="7"/>
        <v>0</v>
      </c>
      <c r="G34" s="930">
        <f t="shared" si="7"/>
        <v>0</v>
      </c>
      <c r="H34" s="836"/>
    </row>
    <row r="35" spans="1:8" ht="18" customHeight="1" x14ac:dyDescent="0.2">
      <c r="A35" s="927" t="s">
        <v>99</v>
      </c>
      <c r="B35" s="930">
        <f t="shared" si="7"/>
        <v>0</v>
      </c>
      <c r="C35" s="930">
        <f t="shared" si="7"/>
        <v>0</v>
      </c>
      <c r="D35" s="930">
        <f t="shared" si="7"/>
        <v>0</v>
      </c>
      <c r="E35" s="930">
        <f t="shared" si="7"/>
        <v>0</v>
      </c>
      <c r="F35" s="1363">
        <f t="shared" si="7"/>
        <v>0</v>
      </c>
      <c r="G35" s="930">
        <f t="shared" si="7"/>
        <v>0</v>
      </c>
      <c r="H35" s="836"/>
    </row>
    <row r="36" spans="1:8" ht="18" customHeight="1" x14ac:dyDescent="0.2">
      <c r="A36" s="927" t="s">
        <v>101</v>
      </c>
      <c r="B36" s="930">
        <f t="shared" si="7"/>
        <v>0</v>
      </c>
      <c r="C36" s="930">
        <f t="shared" si="7"/>
        <v>0</v>
      </c>
      <c r="D36" s="930">
        <f t="shared" si="7"/>
        <v>0</v>
      </c>
      <c r="E36" s="930">
        <f t="shared" si="7"/>
        <v>0</v>
      </c>
      <c r="F36" s="1363">
        <f t="shared" si="7"/>
        <v>0</v>
      </c>
      <c r="G36" s="930">
        <f t="shared" si="7"/>
        <v>0</v>
      </c>
      <c r="H36" s="836"/>
    </row>
    <row r="37" spans="1:8" ht="18" customHeight="1" x14ac:dyDescent="0.2">
      <c r="A37" s="927" t="s">
        <v>100</v>
      </c>
      <c r="B37" s="930">
        <f t="shared" si="7"/>
        <v>0</v>
      </c>
      <c r="C37" s="930">
        <f t="shared" si="7"/>
        <v>0</v>
      </c>
      <c r="D37" s="930">
        <f t="shared" si="7"/>
        <v>0</v>
      </c>
      <c r="E37" s="930">
        <f t="shared" si="7"/>
        <v>0</v>
      </c>
      <c r="F37" s="1363">
        <f t="shared" si="7"/>
        <v>0</v>
      </c>
      <c r="G37" s="930">
        <f t="shared" si="7"/>
        <v>0</v>
      </c>
      <c r="H37" s="836"/>
    </row>
    <row r="38" spans="1:8" ht="18" customHeight="1" x14ac:dyDescent="0.2">
      <c r="A38" s="927" t="s">
        <v>397</v>
      </c>
      <c r="B38" s="930">
        <f t="shared" si="7"/>
        <v>0</v>
      </c>
      <c r="C38" s="930">
        <f t="shared" si="7"/>
        <v>0</v>
      </c>
      <c r="D38" s="930">
        <f t="shared" si="7"/>
        <v>0</v>
      </c>
      <c r="E38" s="930">
        <f t="shared" si="7"/>
        <v>0</v>
      </c>
      <c r="F38" s="1363">
        <f t="shared" si="7"/>
        <v>0</v>
      </c>
      <c r="G38" s="930">
        <f t="shared" si="7"/>
        <v>0</v>
      </c>
      <c r="H38" s="836"/>
    </row>
    <row r="39" spans="1:8" ht="28.5" customHeight="1" x14ac:dyDescent="0.2">
      <c r="A39" s="927" t="s">
        <v>398</v>
      </c>
      <c r="B39" s="931">
        <f t="shared" si="7"/>
        <v>0</v>
      </c>
      <c r="C39" s="930">
        <f t="shared" si="7"/>
        <v>0</v>
      </c>
      <c r="D39" s="930">
        <f t="shared" si="7"/>
        <v>0</v>
      </c>
      <c r="E39" s="930">
        <f t="shared" si="7"/>
        <v>0</v>
      </c>
      <c r="F39" s="1456">
        <f t="shared" si="7"/>
        <v>0</v>
      </c>
      <c r="G39" s="1362">
        <f t="shared" si="7"/>
        <v>0</v>
      </c>
      <c r="H39" s="836"/>
    </row>
    <row r="40" spans="1:8" ht="15" x14ac:dyDescent="0.25">
      <c r="A40" s="840"/>
      <c r="B40" s="840"/>
      <c r="C40" s="840"/>
      <c r="D40" s="840"/>
      <c r="E40" s="840"/>
      <c r="F40" s="840"/>
      <c r="G40" s="840"/>
      <c r="H40" s="836"/>
    </row>
    <row r="41" spans="1:8" ht="15" x14ac:dyDescent="0.25">
      <c r="A41" s="840"/>
      <c r="B41" s="840"/>
      <c r="C41" s="840"/>
      <c r="D41" s="840"/>
      <c r="E41" s="840"/>
      <c r="F41" s="840"/>
      <c r="G41" s="840"/>
      <c r="H41" s="836"/>
    </row>
    <row r="42" spans="1:8" ht="15" x14ac:dyDescent="0.25">
      <c r="A42" s="840"/>
      <c r="B42" s="840"/>
      <c r="C42" s="840"/>
      <c r="D42" s="840"/>
      <c r="E42" s="840"/>
      <c r="F42" s="840"/>
      <c r="G42" s="840"/>
      <c r="H42" s="836"/>
    </row>
    <row r="43" spans="1:8" ht="15" x14ac:dyDescent="0.25">
      <c r="A43" s="840"/>
      <c r="B43" s="840"/>
      <c r="C43" s="840"/>
      <c r="D43" s="840"/>
      <c r="E43" s="840"/>
      <c r="F43" s="854" t="s">
        <v>20</v>
      </c>
      <c r="G43" s="840"/>
      <c r="H43" s="836"/>
    </row>
    <row r="44" spans="1:8" ht="15" x14ac:dyDescent="0.25">
      <c r="A44" s="840"/>
      <c r="B44" s="840"/>
      <c r="C44" s="840"/>
      <c r="D44" s="840"/>
      <c r="E44" s="836"/>
      <c r="F44" s="854" t="s">
        <v>434</v>
      </c>
      <c r="G44" s="840"/>
      <c r="H44" s="836"/>
    </row>
    <row r="45" spans="1:8" ht="15" x14ac:dyDescent="0.25">
      <c r="A45" s="22"/>
      <c r="B45" s="22"/>
      <c r="C45" s="22"/>
      <c r="D45" s="22"/>
      <c r="E45" s="22"/>
      <c r="F45" s="22"/>
      <c r="G45" s="22"/>
    </row>
    <row r="46" spans="1:8" ht="15" x14ac:dyDescent="0.25">
      <c r="A46" s="22"/>
      <c r="B46" s="22"/>
      <c r="C46" s="22"/>
      <c r="D46" s="22"/>
      <c r="E46" s="22"/>
      <c r="F46" s="22"/>
      <c r="G46" s="22"/>
    </row>
    <row r="47" spans="1:8" ht="15" x14ac:dyDescent="0.25">
      <c r="A47" s="22"/>
      <c r="B47" s="22"/>
      <c r="C47" s="22"/>
      <c r="D47" s="22"/>
      <c r="E47" s="22"/>
      <c r="F47" s="22"/>
      <c r="G47" s="22"/>
    </row>
    <row r="48" spans="1:8" ht="15" x14ac:dyDescent="0.25">
      <c r="A48" s="22"/>
      <c r="B48" s="22"/>
      <c r="C48" s="22"/>
      <c r="D48" s="22"/>
      <c r="E48" s="22"/>
      <c r="F48" s="22"/>
      <c r="G48" s="22"/>
    </row>
    <row r="50" spans="1:7" x14ac:dyDescent="0.2">
      <c r="F50" s="166"/>
    </row>
    <row r="51" spans="1:7" x14ac:dyDescent="0.2">
      <c r="F51" s="166"/>
    </row>
    <row r="58" spans="1:7" ht="15" x14ac:dyDescent="0.25">
      <c r="A58" s="22"/>
      <c r="B58" s="22"/>
      <c r="C58" s="22"/>
      <c r="D58" s="22"/>
      <c r="E58" s="22"/>
      <c r="F58" s="22"/>
      <c r="G58" s="22"/>
    </row>
  </sheetData>
  <sheetProtection password="CFA1" sheet="1" objects="1" scenarios="1" selectLockedCells="1"/>
  <mergeCells count="19">
    <mergeCell ref="G30:G31"/>
    <mergeCell ref="F8:F9"/>
    <mergeCell ref="C8:C9"/>
    <mergeCell ref="A8:A9"/>
    <mergeCell ref="B8:B9"/>
    <mergeCell ref="D8:E8"/>
    <mergeCell ref="A30:A31"/>
    <mergeCell ref="B30:B31"/>
    <mergeCell ref="C30:C31"/>
    <mergeCell ref="D30:E30"/>
    <mergeCell ref="F30:F31"/>
    <mergeCell ref="E28:G28"/>
    <mergeCell ref="B5:D5"/>
    <mergeCell ref="A3:G3"/>
    <mergeCell ref="A4:G4"/>
    <mergeCell ref="A26:G26"/>
    <mergeCell ref="G8:G9"/>
    <mergeCell ref="E5:G5"/>
    <mergeCell ref="A6:E6"/>
  </mergeCells>
  <phoneticPr fontId="7" type="noConversion"/>
  <printOptions horizontalCentered="1"/>
  <pageMargins left="0.25" right="0.25" top="0.34" bottom="0.55000000000000004" header="0.3" footer="0.3"/>
  <pageSetup paperSize="9" orientation="portrait" r:id="rId1"/>
  <headerFooter alignWithMargins="0">
    <oddFooter>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1"/>
  <sheetViews>
    <sheetView workbookViewId="0">
      <selection activeCell="K14" sqref="K14"/>
    </sheetView>
  </sheetViews>
  <sheetFormatPr defaultRowHeight="12.75" x14ac:dyDescent="0.2"/>
  <cols>
    <col min="1" max="1" width="7" style="23" customWidth="1"/>
    <col min="2" max="2" width="11.42578125" style="23" customWidth="1"/>
    <col min="3" max="3" width="5.140625" style="23" customWidth="1"/>
    <col min="4" max="4" width="11.28515625" style="23" customWidth="1"/>
    <col min="5" max="5" width="16.5703125" style="23" customWidth="1"/>
    <col min="6" max="6" width="19.28515625" style="23" customWidth="1"/>
    <col min="7" max="7" width="16.85546875" style="23" customWidth="1"/>
    <col min="8" max="8" width="12.7109375" style="23" customWidth="1"/>
    <col min="9" max="12" width="9.140625" style="23"/>
    <col min="13" max="14" width="0" style="23" hidden="1" customWidth="1"/>
    <col min="15" max="16384" width="9.140625" style="23"/>
  </cols>
  <sheetData>
    <row r="1" spans="1:8" ht="17.25" customHeight="1" x14ac:dyDescent="0.3">
      <c r="A1" s="1781" t="s">
        <v>269</v>
      </c>
      <c r="B1" s="1781"/>
      <c r="C1" s="1781"/>
      <c r="D1" s="1781"/>
      <c r="E1" s="1781"/>
      <c r="F1" s="1781"/>
      <c r="G1" s="1781"/>
      <c r="H1" s="1781"/>
    </row>
    <row r="2" spans="1:8" ht="16.5" customHeight="1" x14ac:dyDescent="0.3">
      <c r="A2" s="1781" t="s">
        <v>270</v>
      </c>
      <c r="B2" s="1781"/>
      <c r="C2" s="1781"/>
      <c r="D2" s="1781"/>
      <c r="E2" s="1781"/>
      <c r="F2" s="1781"/>
      <c r="G2" s="1781"/>
      <c r="H2" s="1781"/>
    </row>
    <row r="3" spans="1:8" ht="16.5" customHeight="1" x14ac:dyDescent="0.3">
      <c r="A3" s="1781" t="s">
        <v>271</v>
      </c>
      <c r="B3" s="1781"/>
      <c r="C3" s="1781"/>
      <c r="D3" s="1781"/>
      <c r="E3" s="1781"/>
      <c r="F3" s="1781"/>
      <c r="G3" s="1781"/>
      <c r="H3" s="1781"/>
    </row>
    <row r="4" spans="1:8" ht="18.75" x14ac:dyDescent="0.3">
      <c r="A4" s="933" t="s">
        <v>198</v>
      </c>
      <c r="B4" s="1483" t="s">
        <v>73</v>
      </c>
      <c r="C4" s="1483"/>
      <c r="D4" s="1483"/>
      <c r="E4" s="892"/>
      <c r="F4" s="875"/>
      <c r="G4" s="875"/>
      <c r="H4" s="875"/>
    </row>
    <row r="5" spans="1:8" ht="30.75" customHeight="1" x14ac:dyDescent="0.25">
      <c r="A5" s="934"/>
      <c r="B5" s="1979" t="s">
        <v>641</v>
      </c>
      <c r="C5" s="1979"/>
      <c r="D5" s="1979"/>
      <c r="E5" s="935"/>
      <c r="F5" s="936" t="s">
        <v>642</v>
      </c>
      <c r="G5" s="892"/>
      <c r="H5" s="875"/>
    </row>
    <row r="6" spans="1:8" ht="18" x14ac:dyDescent="0.25">
      <c r="A6" s="934"/>
      <c r="B6" s="1980">
        <f>MASTER!C27</f>
        <v>101000</v>
      </c>
      <c r="C6" s="1980"/>
      <c r="D6" s="1980"/>
      <c r="E6" s="937"/>
      <c r="F6" s="938">
        <f>MASTER!G18</f>
        <v>50</v>
      </c>
      <c r="G6" s="886"/>
      <c r="H6" s="875"/>
    </row>
    <row r="7" spans="1:8" ht="18" customHeight="1" x14ac:dyDescent="0.35">
      <c r="A7" s="934"/>
      <c r="B7" s="939" t="s">
        <v>380</v>
      </c>
      <c r="C7" s="939"/>
      <c r="D7" s="940"/>
      <c r="E7" s="941" t="s">
        <v>17</v>
      </c>
      <c r="F7" s="939" t="s">
        <v>380</v>
      </c>
      <c r="G7" s="942" t="s">
        <v>905</v>
      </c>
      <c r="H7" s="943">
        <f>MASTER!G27</f>
        <v>50500</v>
      </c>
    </row>
    <row r="8" spans="1:8" ht="18" x14ac:dyDescent="0.25">
      <c r="A8" s="934"/>
      <c r="B8" s="1980">
        <v>2</v>
      </c>
      <c r="C8" s="1980"/>
      <c r="D8" s="1980"/>
      <c r="E8" s="886"/>
      <c r="F8" s="938">
        <v>50</v>
      </c>
      <c r="G8" s="886"/>
      <c r="H8" s="875"/>
    </row>
    <row r="9" spans="1:8" ht="15.75" x14ac:dyDescent="0.25">
      <c r="A9" s="944" t="s">
        <v>200</v>
      </c>
      <c r="B9" s="1982" t="s">
        <v>74</v>
      </c>
      <c r="C9" s="1982"/>
      <c r="D9" s="1982"/>
      <c r="E9" s="892"/>
      <c r="F9" s="875"/>
      <c r="G9" s="875"/>
      <c r="H9" s="875"/>
    </row>
    <row r="10" spans="1:8" ht="9" customHeight="1" x14ac:dyDescent="0.25">
      <c r="A10" s="892"/>
      <c r="B10" s="875"/>
      <c r="C10" s="875"/>
      <c r="D10" s="875"/>
      <c r="E10" s="875"/>
      <c r="F10" s="875"/>
      <c r="G10" s="875"/>
      <c r="H10" s="875"/>
    </row>
    <row r="11" spans="1:8" ht="32.25" customHeight="1" x14ac:dyDescent="0.25">
      <c r="A11" s="892"/>
      <c r="B11" s="1979" t="s">
        <v>641</v>
      </c>
      <c r="C11" s="1979"/>
      <c r="D11" s="1979"/>
      <c r="E11" s="935"/>
      <c r="F11" s="936" t="s">
        <v>642</v>
      </c>
      <c r="G11" s="892"/>
      <c r="H11" s="875"/>
    </row>
    <row r="12" spans="1:8" ht="23.25" x14ac:dyDescent="0.35">
      <c r="A12" s="892"/>
      <c r="B12" s="945">
        <f>MASTER!C27</f>
        <v>101000</v>
      </c>
      <c r="C12" s="946" t="s">
        <v>25</v>
      </c>
      <c r="D12" s="947">
        <f>MASTER!E27</f>
        <v>58580</v>
      </c>
      <c r="E12" s="892"/>
      <c r="F12" s="948">
        <f>MASTER!G22</f>
        <v>66</v>
      </c>
      <c r="G12" s="1983" t="s">
        <v>906</v>
      </c>
      <c r="H12" s="875"/>
    </row>
    <row r="13" spans="1:8" ht="15" customHeight="1" x14ac:dyDescent="0.3">
      <c r="A13" s="892"/>
      <c r="B13" s="939" t="s">
        <v>380</v>
      </c>
      <c r="C13" s="939"/>
      <c r="D13" s="940"/>
      <c r="E13" s="948" t="s">
        <v>17</v>
      </c>
      <c r="F13" s="939" t="s">
        <v>380</v>
      </c>
      <c r="G13" s="1983"/>
      <c r="H13" s="949">
        <f>MASTER!H27</f>
        <v>2500000</v>
      </c>
    </row>
    <row r="14" spans="1:8" ht="20.25" x14ac:dyDescent="0.3">
      <c r="A14" s="892"/>
      <c r="B14" s="1981">
        <v>1</v>
      </c>
      <c r="C14" s="1981"/>
      <c r="D14" s="1981"/>
      <c r="E14" s="886"/>
      <c r="F14" s="948">
        <v>4</v>
      </c>
      <c r="G14" s="875"/>
      <c r="H14" s="875"/>
    </row>
    <row r="15" spans="1:8" ht="15.75" x14ac:dyDescent="0.25">
      <c r="A15" s="892"/>
      <c r="B15" s="862" t="s">
        <v>643</v>
      </c>
      <c r="C15" s="875"/>
      <c r="D15" s="875"/>
      <c r="E15" s="875"/>
      <c r="F15" s="875"/>
      <c r="G15" s="875"/>
      <c r="H15" s="875"/>
    </row>
    <row r="16" spans="1:8" ht="15.75" x14ac:dyDescent="0.25">
      <c r="A16" s="892"/>
      <c r="B16" s="862"/>
      <c r="C16" s="875"/>
      <c r="D16" s="875"/>
      <c r="E16" s="875"/>
      <c r="F16" s="875"/>
      <c r="G16" s="875"/>
      <c r="H16" s="875"/>
    </row>
    <row r="17" spans="1:14" ht="15.75" x14ac:dyDescent="0.25">
      <c r="A17" s="892"/>
      <c r="B17" s="862"/>
      <c r="C17" s="875"/>
      <c r="D17" s="875"/>
      <c r="E17" s="875"/>
      <c r="F17" s="875"/>
      <c r="G17" s="875"/>
      <c r="H17" s="875"/>
    </row>
    <row r="18" spans="1:14" ht="15.75" x14ac:dyDescent="0.25">
      <c r="A18" s="892"/>
      <c r="B18" s="875"/>
      <c r="C18" s="875"/>
      <c r="D18" s="875"/>
      <c r="E18" s="875"/>
      <c r="F18" s="875"/>
      <c r="G18" s="854" t="s">
        <v>181</v>
      </c>
      <c r="H18" s="892"/>
    </row>
    <row r="19" spans="1:14" ht="15.75" x14ac:dyDescent="0.25">
      <c r="A19" s="892"/>
      <c r="B19" s="875"/>
      <c r="C19" s="875"/>
      <c r="D19" s="875"/>
      <c r="E19" s="875"/>
      <c r="F19" s="875"/>
      <c r="G19" s="886" t="s">
        <v>435</v>
      </c>
      <c r="H19" s="892"/>
    </row>
    <row r="20" spans="1:14" ht="15.75" x14ac:dyDescent="0.25">
      <c r="A20" s="892"/>
      <c r="B20" s="875"/>
      <c r="C20" s="875"/>
      <c r="D20" s="875"/>
      <c r="E20" s="875"/>
      <c r="F20" s="875"/>
      <c r="G20" s="950"/>
      <c r="H20" s="886"/>
    </row>
    <row r="21" spans="1:14" ht="18.75" x14ac:dyDescent="0.3">
      <c r="A21" s="1779" t="s">
        <v>272</v>
      </c>
      <c r="B21" s="1779"/>
      <c r="C21" s="1779"/>
      <c r="D21" s="1779"/>
      <c r="E21" s="1779"/>
      <c r="F21" s="1779"/>
      <c r="G21" s="1779"/>
      <c r="H21" s="1779"/>
    </row>
    <row r="22" spans="1:14" ht="21" customHeight="1" x14ac:dyDescent="0.35">
      <c r="A22" s="1780" t="s">
        <v>273</v>
      </c>
      <c r="B22" s="1780"/>
      <c r="C22" s="1780"/>
      <c r="D22" s="1780"/>
      <c r="E22" s="1780"/>
      <c r="F22" s="1780"/>
      <c r="G22" s="1780"/>
      <c r="H22" s="1780"/>
    </row>
    <row r="23" spans="1:14" ht="17.25" customHeight="1" x14ac:dyDescent="0.3">
      <c r="A23" s="1779" t="s">
        <v>275</v>
      </c>
      <c r="B23" s="1779"/>
      <c r="C23" s="1779"/>
      <c r="D23" s="1779"/>
      <c r="E23" s="1779"/>
      <c r="F23" s="1779"/>
      <c r="G23" s="1779"/>
      <c r="H23" s="1779"/>
    </row>
    <row r="24" spans="1:14" ht="18.75" x14ac:dyDescent="0.3">
      <c r="A24" s="892"/>
      <c r="B24" s="875" t="s">
        <v>276</v>
      </c>
      <c r="C24" s="843" t="str">
        <f>MASTER!C9</f>
        <v>f'k{kk foHkkx</v>
      </c>
      <c r="D24" s="843"/>
      <c r="E24" s="843"/>
      <c r="F24" s="892"/>
      <c r="G24" s="875"/>
      <c r="H24" s="875"/>
    </row>
    <row r="25" spans="1:14" ht="18.75" x14ac:dyDescent="0.3">
      <c r="A25" s="892"/>
      <c r="B25" s="875" t="s">
        <v>106</v>
      </c>
      <c r="C25" s="843" t="str">
        <f>MASTER!C41</f>
        <v>iz/kkukpk;Z jktdh; mPp ek/;fed fo|ky;  ftyk &amp; jktleUn</v>
      </c>
      <c r="D25" s="843"/>
      <c r="E25" s="843"/>
      <c r="F25" s="843"/>
      <c r="G25" s="843"/>
      <c r="H25" s="843"/>
    </row>
    <row r="26" spans="1:14" ht="18.75" x14ac:dyDescent="0.2">
      <c r="A26" s="951" t="s">
        <v>198</v>
      </c>
      <c r="B26" s="952" t="str">
        <f>MASTER!C2</f>
        <v xml:space="preserve">Jh </v>
      </c>
      <c r="C26" s="935"/>
      <c r="D26" s="935"/>
      <c r="E26" s="953" t="str">
        <f>MASTER!C7</f>
        <v xml:space="preserve">ofj"B </v>
      </c>
      <c r="F26" s="954" t="s">
        <v>107</v>
      </c>
      <c r="G26" s="955">
        <f>MASTER!C25</f>
        <v>45961</v>
      </c>
      <c r="H26" s="935" t="s">
        <v>378</v>
      </c>
    </row>
    <row r="27" spans="1:14" ht="15.75" x14ac:dyDescent="0.25">
      <c r="A27" s="944"/>
      <c r="B27" s="875" t="s">
        <v>400</v>
      </c>
      <c r="C27" s="875"/>
      <c r="D27" s="875"/>
      <c r="E27" s="892"/>
      <c r="F27" s="875"/>
      <c r="G27" s="875"/>
      <c r="H27" s="875"/>
    </row>
    <row r="28" spans="1:14" ht="20.25" x14ac:dyDescent="0.3">
      <c r="A28" s="944"/>
      <c r="B28" s="875"/>
      <c r="C28" s="1781" t="s">
        <v>1577</v>
      </c>
      <c r="D28" s="1781"/>
      <c r="E28" s="1781"/>
      <c r="F28" s="1782" t="str">
        <f>MASTER!D28</f>
        <v>L-14</v>
      </c>
      <c r="G28" s="1783"/>
      <c r="H28" s="1783"/>
    </row>
    <row r="29" spans="1:14" ht="20.25" x14ac:dyDescent="0.3">
      <c r="A29" s="944" t="s">
        <v>200</v>
      </c>
      <c r="B29" s="875" t="s">
        <v>644</v>
      </c>
      <c r="C29" s="875"/>
      <c r="D29" s="875"/>
      <c r="E29" s="956">
        <f>MASTER!C25</f>
        <v>45961</v>
      </c>
      <c r="F29" s="875" t="s">
        <v>420</v>
      </c>
      <c r="G29" s="892"/>
      <c r="H29" s="892"/>
    </row>
    <row r="30" spans="1:14" ht="20.25" x14ac:dyDescent="0.3">
      <c r="A30" s="934"/>
      <c r="B30" s="875" t="s">
        <v>277</v>
      </c>
      <c r="C30" s="875"/>
      <c r="D30" s="875"/>
      <c r="E30" s="892"/>
      <c r="F30" s="957">
        <f>MASTER!E25</f>
        <v>101000</v>
      </c>
      <c r="G30" s="841" t="s">
        <v>278</v>
      </c>
      <c r="H30" s="875"/>
      <c r="M30" s="415" t="s">
        <v>1726</v>
      </c>
      <c r="N30" s="12">
        <f>MASTER!E25</f>
        <v>101000</v>
      </c>
    </row>
    <row r="31" spans="1:14" ht="20.25" x14ac:dyDescent="0.3">
      <c r="A31" s="892"/>
      <c r="B31" s="958" t="s">
        <v>279</v>
      </c>
      <c r="C31" s="875"/>
      <c r="D31" s="875"/>
      <c r="E31" s="892"/>
      <c r="F31" s="959">
        <v>0</v>
      </c>
      <c r="G31" s="841" t="s">
        <v>280</v>
      </c>
      <c r="H31" s="875"/>
    </row>
    <row r="32" spans="1:14" ht="19.5" customHeight="1" x14ac:dyDescent="0.3">
      <c r="A32" s="892"/>
      <c r="B32" s="841" t="s">
        <v>1733</v>
      </c>
      <c r="C32" s="875"/>
      <c r="D32" s="875"/>
      <c r="E32" s="892"/>
      <c r="F32" s="960">
        <f>MASTER!H25</f>
        <v>0</v>
      </c>
      <c r="G32" s="841" t="s">
        <v>280</v>
      </c>
      <c r="H32" s="875"/>
    </row>
    <row r="33" spans="1:8" ht="18" customHeight="1" x14ac:dyDescent="0.3">
      <c r="A33" s="892"/>
      <c r="B33" s="875" t="s">
        <v>1734</v>
      </c>
      <c r="C33" s="875"/>
      <c r="D33" s="875"/>
      <c r="E33" s="892"/>
      <c r="F33" s="957">
        <f>SUM(F30:F32)</f>
        <v>101000</v>
      </c>
      <c r="G33" s="841"/>
      <c r="H33" s="875"/>
    </row>
    <row r="34" spans="1:8" ht="20.25" x14ac:dyDescent="0.3">
      <c r="A34" s="892"/>
      <c r="B34" s="875" t="s">
        <v>403</v>
      </c>
      <c r="C34" s="905">
        <f>MASTER!D27</f>
        <v>58</v>
      </c>
      <c r="D34" s="875"/>
      <c r="E34" s="892"/>
      <c r="F34" s="957">
        <f>ROUND(F33*MASTER!C61%,0)</f>
        <v>58580</v>
      </c>
      <c r="G34" s="841" t="s">
        <v>280</v>
      </c>
      <c r="H34" s="875"/>
    </row>
    <row r="35" spans="1:8" ht="20.25" x14ac:dyDescent="0.3">
      <c r="A35" s="892"/>
      <c r="B35" s="875" t="s">
        <v>404</v>
      </c>
      <c r="C35" s="905">
        <f>MASTER!C62</f>
        <v>10</v>
      </c>
      <c r="D35" s="875"/>
      <c r="E35" s="892"/>
      <c r="F35" s="957">
        <f>ROUND(N30*MASTER!C62%,0)</f>
        <v>10100</v>
      </c>
      <c r="G35" s="841" t="s">
        <v>280</v>
      </c>
      <c r="H35" s="875"/>
    </row>
    <row r="36" spans="1:8" ht="17.25" customHeight="1" x14ac:dyDescent="0.3">
      <c r="A36" s="892"/>
      <c r="B36" s="961" t="str">
        <f>MASTER!B63</f>
        <v xml:space="preserve">izpfyr 'kgjh {kfriwfrZ HkRrk </v>
      </c>
      <c r="C36" s="961"/>
      <c r="D36" s="961"/>
      <c r="E36" s="962"/>
      <c r="F36" s="959">
        <f>MASTER!C63</f>
        <v>0</v>
      </c>
      <c r="G36" s="841" t="s">
        <v>280</v>
      </c>
      <c r="H36" s="875"/>
    </row>
    <row r="37" spans="1:8" ht="17.25" customHeight="1" x14ac:dyDescent="0.3">
      <c r="A37" s="892"/>
      <c r="B37" s="961" t="str">
        <f>MASTER!B64</f>
        <v>izpfyr dksbZ vU; HkRrk ¼lHkh½dh dqy jkf'k</v>
      </c>
      <c r="C37" s="961"/>
      <c r="D37" s="961"/>
      <c r="E37" s="962"/>
      <c r="F37" s="959">
        <f>MASTER!C64</f>
        <v>0</v>
      </c>
      <c r="G37" s="841" t="s">
        <v>280</v>
      </c>
      <c r="H37" s="875"/>
    </row>
    <row r="38" spans="1:8" ht="20.25" x14ac:dyDescent="0.3">
      <c r="A38" s="892"/>
      <c r="B38" s="897" t="s">
        <v>281</v>
      </c>
      <c r="C38" s="875"/>
      <c r="D38" s="875"/>
      <c r="E38" s="892"/>
      <c r="F38" s="1387">
        <f>SUM(F33:F37)</f>
        <v>169680</v>
      </c>
      <c r="G38" s="875"/>
      <c r="H38" s="875"/>
    </row>
    <row r="39" spans="1:8" ht="20.25" x14ac:dyDescent="0.2">
      <c r="A39" s="892"/>
      <c r="B39" s="1984" t="s">
        <v>108</v>
      </c>
      <c r="C39" s="1984"/>
      <c r="D39" s="1984"/>
      <c r="E39" s="963">
        <f>MASTER!C25</f>
        <v>45961</v>
      </c>
      <c r="F39" s="954" t="s">
        <v>109</v>
      </c>
      <c r="G39" s="953" t="str">
        <f>MASTER!C7</f>
        <v xml:space="preserve">ofj"B </v>
      </c>
      <c r="H39" s="935" t="s">
        <v>414</v>
      </c>
    </row>
    <row r="40" spans="1:8" ht="15.75" x14ac:dyDescent="0.25">
      <c r="A40" s="892"/>
      <c r="B40" s="964" t="s">
        <v>574</v>
      </c>
      <c r="C40" s="875"/>
      <c r="D40" s="875"/>
      <c r="E40" s="875"/>
      <c r="F40" s="875"/>
      <c r="G40" s="875"/>
      <c r="H40" s="875"/>
    </row>
    <row r="41" spans="1:8" ht="15.75" x14ac:dyDescent="0.25">
      <c r="A41" s="892"/>
      <c r="B41" s="964"/>
      <c r="C41" s="875"/>
      <c r="D41" s="875"/>
      <c r="E41" s="875"/>
      <c r="F41" s="875"/>
      <c r="G41" s="875"/>
      <c r="H41" s="875"/>
    </row>
    <row r="42" spans="1:8" ht="15.75" x14ac:dyDescent="0.25">
      <c r="A42" s="892"/>
      <c r="C42" s="875"/>
      <c r="D42" s="875"/>
      <c r="E42" s="875"/>
      <c r="F42" s="892"/>
      <c r="G42" s="854" t="s">
        <v>181</v>
      </c>
      <c r="H42" s="892"/>
    </row>
    <row r="43" spans="1:8" ht="15.75" x14ac:dyDescent="0.25">
      <c r="A43" s="892"/>
      <c r="B43" s="1134" t="s">
        <v>2593</v>
      </c>
      <c r="C43" s="875"/>
      <c r="D43" s="875"/>
      <c r="E43" s="875"/>
      <c r="F43" s="875"/>
      <c r="G43" s="886" t="s">
        <v>435</v>
      </c>
      <c r="H43" s="892"/>
    </row>
    <row r="50" spans="6:6" x14ac:dyDescent="0.2">
      <c r="F50" s="168"/>
    </row>
    <row r="51" spans="6:6" x14ac:dyDescent="0.2">
      <c r="F51" s="168"/>
    </row>
  </sheetData>
  <sheetProtection password="CFA1" sheet="1" objects="1" scenarios="1" selectLockedCells="1" selectUnlockedCells="1"/>
  <mergeCells count="17">
    <mergeCell ref="C28:E28"/>
    <mergeCell ref="F28:H28"/>
    <mergeCell ref="B39:D39"/>
    <mergeCell ref="A23:H23"/>
    <mergeCell ref="A1:H1"/>
    <mergeCell ref="A2:H2"/>
    <mergeCell ref="A3:H3"/>
    <mergeCell ref="A21:H21"/>
    <mergeCell ref="A22:H22"/>
    <mergeCell ref="B5:D5"/>
    <mergeCell ref="B6:D6"/>
    <mergeCell ref="B8:D8"/>
    <mergeCell ref="B11:D11"/>
    <mergeCell ref="B14:D14"/>
    <mergeCell ref="B9:D9"/>
    <mergeCell ref="B4:D4"/>
    <mergeCell ref="G12:G13"/>
  </mergeCells>
  <phoneticPr fontId="7" type="noConversion"/>
  <printOptions horizontalCentered="1"/>
  <pageMargins left="0.25" right="0.25" top="0.35" bottom="0.44" header="0.3" footer="0.3"/>
  <pageSetup paperSize="9" orientation="portrait" r:id="rId1"/>
  <headerFooter alignWithMargins="0">
    <oddFooter>&amp;A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9"/>
  <sheetViews>
    <sheetView workbookViewId="0">
      <selection activeCell="O18" sqref="O18"/>
    </sheetView>
  </sheetViews>
  <sheetFormatPr defaultRowHeight="12.75" x14ac:dyDescent="0.2"/>
  <cols>
    <col min="1" max="2" width="9.140625" style="23"/>
    <col min="3" max="3" width="9.28515625" style="23" customWidth="1"/>
    <col min="4" max="4" width="9.140625" style="23"/>
    <col min="5" max="6" width="0" style="23" hidden="1" customWidth="1"/>
    <col min="7" max="7" width="11.28515625" style="23" customWidth="1"/>
    <col min="8" max="9" width="9.140625" style="23"/>
    <col min="10" max="10" width="9.7109375" style="23" customWidth="1"/>
    <col min="11" max="11" width="8" style="23" customWidth="1"/>
    <col min="12" max="12" width="10.140625" style="23" customWidth="1"/>
    <col min="13" max="13" width="7.7109375" style="23" customWidth="1"/>
    <col min="14" max="16384" width="9.140625" style="23"/>
  </cols>
  <sheetData>
    <row r="1" spans="1:23" ht="37.5" customHeight="1" x14ac:dyDescent="0.2">
      <c r="A1" s="2005" t="s">
        <v>2061</v>
      </c>
      <c r="B1" s="2005"/>
      <c r="C1" s="2005"/>
      <c r="D1" s="2005"/>
      <c r="E1" s="2005"/>
      <c r="F1" s="2005"/>
      <c r="G1" s="2005"/>
      <c r="H1" s="2005"/>
      <c r="I1" s="2005"/>
      <c r="J1" s="2005"/>
      <c r="K1" s="2005"/>
      <c r="L1" s="2005"/>
      <c r="M1" s="2005"/>
    </row>
    <row r="2" spans="1:23" ht="15.75" x14ac:dyDescent="0.25">
      <c r="A2" s="977" t="s">
        <v>763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</row>
    <row r="3" spans="1:23" ht="15.75" x14ac:dyDescent="0.25">
      <c r="A3" s="977"/>
      <c r="B3" s="977" t="s">
        <v>2084</v>
      </c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</row>
    <row r="4" spans="1:23" ht="15.75" x14ac:dyDescent="0.25">
      <c r="A4" s="977"/>
      <c r="B4" s="2006" t="str">
        <f>MASTER!C14</f>
        <v>jktleUn ftyk&amp;jktleUn</v>
      </c>
      <c r="C4" s="2006"/>
      <c r="D4" s="2006"/>
      <c r="E4" s="977"/>
      <c r="F4" s="977"/>
      <c r="G4" s="977"/>
      <c r="H4" s="977"/>
      <c r="I4" s="977"/>
      <c r="J4" s="977"/>
      <c r="K4" s="977"/>
      <c r="L4" s="977"/>
      <c r="M4" s="977"/>
    </row>
    <row r="5" spans="1:23" ht="15.75" x14ac:dyDescent="0.25">
      <c r="A5" s="977"/>
      <c r="B5" s="2006" t="s">
        <v>2106</v>
      </c>
      <c r="C5" s="2006"/>
      <c r="D5" s="2006"/>
      <c r="E5" s="977"/>
      <c r="F5" s="977"/>
      <c r="G5" s="977"/>
      <c r="H5" s="977"/>
      <c r="I5" s="977"/>
      <c r="J5" s="977"/>
      <c r="K5" s="977"/>
      <c r="L5" s="977"/>
      <c r="M5" s="977"/>
    </row>
    <row r="6" spans="1:23" ht="15.75" x14ac:dyDescent="0.25">
      <c r="A6" s="977"/>
      <c r="B6" s="977"/>
      <c r="C6" s="977" t="s">
        <v>2062</v>
      </c>
      <c r="D6" s="977"/>
      <c r="E6" s="977"/>
      <c r="F6" s="977"/>
      <c r="G6" s="977"/>
      <c r="H6" s="977"/>
      <c r="I6" s="977"/>
      <c r="J6" s="977"/>
      <c r="K6" s="977"/>
      <c r="L6" s="977"/>
      <c r="M6" s="977"/>
    </row>
    <row r="7" spans="1:23" ht="15.75" x14ac:dyDescent="0.25">
      <c r="A7" s="977" t="s">
        <v>767</v>
      </c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977"/>
    </row>
    <row r="8" spans="1:23" ht="54.75" customHeight="1" x14ac:dyDescent="0.25">
      <c r="A8" s="977"/>
      <c r="B8" s="978" t="s">
        <v>2063</v>
      </c>
      <c r="C8" s="979" t="str">
        <f>MASTER!C2</f>
        <v xml:space="preserve">Jh </v>
      </c>
      <c r="D8" s="978" t="s">
        <v>292</v>
      </c>
      <c r="E8" s="2007" t="str">
        <f>MASTER!C8</f>
        <v>jktdh; mPp ek/;fed izkFkfed fo|ky; &amp;  ftyk &amp; jktleUn</v>
      </c>
      <c r="F8" s="2007"/>
      <c r="G8" s="2007"/>
      <c r="H8" s="980" t="s">
        <v>2064</v>
      </c>
      <c r="I8" s="981" t="str">
        <f>MASTER!C7</f>
        <v xml:space="preserve">ofj"B </v>
      </c>
      <c r="J8" s="982"/>
      <c r="K8" s="980" t="s">
        <v>2065</v>
      </c>
      <c r="L8" s="977"/>
      <c r="M8" s="977"/>
    </row>
    <row r="9" spans="1:23" ht="37.5" customHeight="1" x14ac:dyDescent="0.2">
      <c r="A9" s="1989" t="s">
        <v>2066</v>
      </c>
      <c r="B9" s="1989"/>
      <c r="C9" s="1989"/>
      <c r="D9" s="1989"/>
      <c r="E9" s="1989"/>
      <c r="F9" s="1989"/>
      <c r="G9" s="1989"/>
      <c r="H9" s="1989"/>
      <c r="I9" s="1989"/>
      <c r="J9" s="1989"/>
      <c r="K9" s="1989"/>
      <c r="L9" s="1989"/>
      <c r="M9" s="1989"/>
    </row>
    <row r="10" spans="1:23" ht="15.75" customHeight="1" x14ac:dyDescent="0.2">
      <c r="A10" s="1996" t="s">
        <v>264</v>
      </c>
      <c r="B10" s="1996"/>
      <c r="C10" s="1996" t="s">
        <v>934</v>
      </c>
      <c r="D10" s="1999" t="s">
        <v>2067</v>
      </c>
      <c r="E10" s="2000"/>
      <c r="F10" s="2001"/>
      <c r="G10" s="1996" t="s">
        <v>2068</v>
      </c>
      <c r="H10" s="1996" t="s">
        <v>2069</v>
      </c>
      <c r="I10" s="1996" t="s">
        <v>2070</v>
      </c>
      <c r="J10" s="1996" t="s">
        <v>2071</v>
      </c>
      <c r="K10" s="1996"/>
      <c r="L10" s="1996"/>
      <c r="M10" s="1996" t="s">
        <v>2072</v>
      </c>
      <c r="O10" s="2011" t="s">
        <v>934</v>
      </c>
      <c r="P10" s="2012" t="s">
        <v>2067</v>
      </c>
      <c r="Q10" s="2011" t="s">
        <v>2068</v>
      </c>
      <c r="R10" s="2011" t="s">
        <v>2069</v>
      </c>
      <c r="S10" s="2011" t="s">
        <v>2070</v>
      </c>
      <c r="T10" s="2011" t="s">
        <v>2071</v>
      </c>
      <c r="U10" s="2011"/>
      <c r="V10" s="2011"/>
      <c r="W10" s="2011" t="s">
        <v>2072</v>
      </c>
    </row>
    <row r="11" spans="1:23" ht="75.75" customHeight="1" x14ac:dyDescent="0.2">
      <c r="A11" s="1996"/>
      <c r="B11" s="1996"/>
      <c r="C11" s="1996"/>
      <c r="D11" s="2008"/>
      <c r="E11" s="2009"/>
      <c r="F11" s="2010"/>
      <c r="G11" s="1996"/>
      <c r="H11" s="1996"/>
      <c r="I11" s="1996"/>
      <c r="J11" s="983" t="s">
        <v>2073</v>
      </c>
      <c r="K11" s="983" t="s">
        <v>268</v>
      </c>
      <c r="L11" s="983" t="s">
        <v>281</v>
      </c>
      <c r="M11" s="1996"/>
      <c r="O11" s="2011"/>
      <c r="P11" s="2013"/>
      <c r="Q11" s="2011"/>
      <c r="R11" s="2011"/>
      <c r="S11" s="2011"/>
      <c r="T11" s="1003" t="s">
        <v>2073</v>
      </c>
      <c r="U11" s="1003" t="s">
        <v>268</v>
      </c>
      <c r="V11" s="1003" t="s">
        <v>281</v>
      </c>
      <c r="W11" s="2011"/>
    </row>
    <row r="12" spans="1:23" ht="15.75" x14ac:dyDescent="0.25">
      <c r="A12" s="1997">
        <v>1</v>
      </c>
      <c r="B12" s="1998"/>
      <c r="C12" s="984">
        <v>2</v>
      </c>
      <c r="D12" s="1999">
        <v>3</v>
      </c>
      <c r="E12" s="2000"/>
      <c r="F12" s="2001"/>
      <c r="G12" s="984">
        <v>4</v>
      </c>
      <c r="H12" s="984">
        <v>5</v>
      </c>
      <c r="I12" s="984">
        <v>6</v>
      </c>
      <c r="J12" s="985">
        <v>7</v>
      </c>
      <c r="K12" s="985">
        <v>8</v>
      </c>
      <c r="L12" s="985">
        <v>9</v>
      </c>
      <c r="M12" s="985">
        <v>10</v>
      </c>
      <c r="O12" s="1004">
        <v>2</v>
      </c>
      <c r="P12" s="1005">
        <v>3</v>
      </c>
      <c r="Q12" s="1004">
        <v>4</v>
      </c>
      <c r="R12" s="1004">
        <v>5</v>
      </c>
      <c r="S12" s="1004">
        <v>6</v>
      </c>
      <c r="T12" s="1006">
        <v>7</v>
      </c>
      <c r="U12" s="1006">
        <v>8</v>
      </c>
      <c r="V12" s="1006">
        <v>9</v>
      </c>
      <c r="W12" s="1006">
        <v>10</v>
      </c>
    </row>
    <row r="13" spans="1:23" ht="15.75" x14ac:dyDescent="0.2">
      <c r="A13" s="1991" t="s">
        <v>2074</v>
      </c>
      <c r="B13" s="1992"/>
      <c r="C13" s="2002"/>
      <c r="D13" s="2003"/>
      <c r="E13" s="2003"/>
      <c r="F13" s="2003"/>
      <c r="G13" s="2003"/>
      <c r="H13" s="2003"/>
      <c r="I13" s="2003"/>
      <c r="J13" s="2003"/>
      <c r="K13" s="2003"/>
      <c r="L13" s="2003"/>
      <c r="M13" s="2004"/>
    </row>
    <row r="14" spans="1:23" ht="15.75" x14ac:dyDescent="0.25">
      <c r="A14" s="1991" t="s">
        <v>2075</v>
      </c>
      <c r="B14" s="1992"/>
      <c r="C14" s="986" t="str">
        <f>O14</f>
        <v xml:space="preserve">jktleUn </v>
      </c>
      <c r="D14" s="987">
        <f>P14</f>
        <v>0</v>
      </c>
      <c r="E14" s="988"/>
      <c r="F14" s="989"/>
      <c r="G14" s="990">
        <f t="shared" ref="G14:J15" si="0">Q14</f>
        <v>0</v>
      </c>
      <c r="H14" s="990">
        <f t="shared" si="0"/>
        <v>0</v>
      </c>
      <c r="I14" s="990">
        <f t="shared" si="0"/>
        <v>0</v>
      </c>
      <c r="J14" s="990">
        <f t="shared" si="0"/>
        <v>0</v>
      </c>
      <c r="K14" s="990">
        <f t="shared" ref="K14:L14" si="1">U14</f>
        <v>0</v>
      </c>
      <c r="L14" s="990">
        <f t="shared" si="1"/>
        <v>0</v>
      </c>
      <c r="M14" s="990">
        <f>W14</f>
        <v>0</v>
      </c>
      <c r="O14" s="998" t="s">
        <v>2085</v>
      </c>
      <c r="P14" s="999"/>
      <c r="Q14" s="1000">
        <f>MASTER!C51</f>
        <v>0</v>
      </c>
      <c r="R14" s="1000"/>
      <c r="S14" s="1000">
        <f>MASTER!D51</f>
        <v>0</v>
      </c>
      <c r="T14" s="1000"/>
      <c r="U14" s="1000"/>
      <c r="V14" s="1000"/>
      <c r="W14" s="1000"/>
    </row>
    <row r="15" spans="1:23" ht="15.75" x14ac:dyDescent="0.25">
      <c r="A15" s="1991" t="s">
        <v>2076</v>
      </c>
      <c r="B15" s="1992"/>
      <c r="C15" s="986">
        <f>O15</f>
        <v>0</v>
      </c>
      <c r="D15" s="987">
        <f>P15</f>
        <v>0</v>
      </c>
      <c r="E15" s="988"/>
      <c r="F15" s="989"/>
      <c r="G15" s="990">
        <f t="shared" si="0"/>
        <v>0</v>
      </c>
      <c r="H15" s="990">
        <f t="shared" si="0"/>
        <v>0</v>
      </c>
      <c r="I15" s="990">
        <f t="shared" si="0"/>
        <v>0</v>
      </c>
      <c r="J15" s="990">
        <f t="shared" si="0"/>
        <v>0</v>
      </c>
      <c r="K15" s="990">
        <f t="shared" ref="K15" si="2">U15</f>
        <v>0</v>
      </c>
      <c r="L15" s="990">
        <f t="shared" ref="L15" si="3">V15</f>
        <v>0</v>
      </c>
      <c r="M15" s="990">
        <f>W15</f>
        <v>0</v>
      </c>
      <c r="O15" s="998"/>
      <c r="P15" s="999"/>
      <c r="Q15" s="1000">
        <v>0</v>
      </c>
      <c r="R15" s="1000"/>
      <c r="S15" s="1000"/>
      <c r="T15" s="1000"/>
      <c r="U15" s="1000"/>
      <c r="V15" s="1000"/>
      <c r="W15" s="1000"/>
    </row>
    <row r="16" spans="1:23" ht="15.75" x14ac:dyDescent="0.2">
      <c r="A16" s="1991" t="s">
        <v>2077</v>
      </c>
      <c r="B16" s="1992"/>
      <c r="C16" s="1993"/>
      <c r="D16" s="1994"/>
      <c r="E16" s="1994"/>
      <c r="F16" s="1994"/>
      <c r="G16" s="1994"/>
      <c r="H16" s="1994"/>
      <c r="I16" s="1994"/>
      <c r="J16" s="1994"/>
      <c r="K16" s="1994"/>
      <c r="L16" s="1994"/>
      <c r="M16" s="1995"/>
      <c r="O16" s="1001"/>
      <c r="P16" s="1002"/>
      <c r="Q16" s="1002"/>
      <c r="R16" s="1002"/>
      <c r="S16" s="1002"/>
      <c r="T16" s="1002"/>
      <c r="U16" s="1002"/>
      <c r="V16" s="1002"/>
      <c r="W16" s="1002"/>
    </row>
    <row r="17" spans="1:23" ht="15.75" x14ac:dyDescent="0.25">
      <c r="A17" s="1991" t="s">
        <v>2075</v>
      </c>
      <c r="B17" s="1992"/>
      <c r="C17" s="986" t="str">
        <f>O17</f>
        <v xml:space="preserve">jktleUn </v>
      </c>
      <c r="D17" s="987">
        <f>P17</f>
        <v>0</v>
      </c>
      <c r="E17" s="988"/>
      <c r="F17" s="989"/>
      <c r="G17" s="990">
        <f>Q17</f>
        <v>0</v>
      </c>
      <c r="H17" s="990">
        <f>R17</f>
        <v>0</v>
      </c>
      <c r="I17" s="990">
        <f>S17</f>
        <v>0</v>
      </c>
      <c r="J17" s="990">
        <f>T17</f>
        <v>0</v>
      </c>
      <c r="K17" s="990">
        <f t="shared" ref="K17:L17" si="4">U17</f>
        <v>0</v>
      </c>
      <c r="L17" s="990">
        <f t="shared" si="4"/>
        <v>0</v>
      </c>
      <c r="M17" s="990">
        <f>W17</f>
        <v>0</v>
      </c>
      <c r="O17" s="998" t="s">
        <v>2085</v>
      </c>
      <c r="P17" s="999"/>
      <c r="Q17" s="1000">
        <f>MASTER!C52</f>
        <v>0</v>
      </c>
      <c r="R17" s="1000"/>
      <c r="S17" s="1000">
        <f>MASTER!C52</f>
        <v>0</v>
      </c>
      <c r="T17" s="1000"/>
      <c r="U17" s="1000"/>
      <c r="V17" s="1000"/>
      <c r="W17" s="1000"/>
    </row>
    <row r="18" spans="1:23" ht="15.75" x14ac:dyDescent="0.25">
      <c r="A18" s="1991" t="s">
        <v>2076</v>
      </c>
      <c r="B18" s="1992"/>
      <c r="C18" s="986">
        <f t="shared" ref="C18:C19" si="5">O18</f>
        <v>0</v>
      </c>
      <c r="D18" s="987">
        <f t="shared" ref="D18:D19" si="6">P18</f>
        <v>0</v>
      </c>
      <c r="E18" s="988"/>
      <c r="F18" s="989"/>
      <c r="G18" s="990">
        <f t="shared" ref="G18:G19" si="7">Q18</f>
        <v>0</v>
      </c>
      <c r="H18" s="990">
        <f t="shared" ref="H18:H19" si="8">R18</f>
        <v>0</v>
      </c>
      <c r="I18" s="990">
        <f t="shared" ref="I18:I19" si="9">S18</f>
        <v>0</v>
      </c>
      <c r="J18" s="990">
        <f t="shared" ref="J18:J19" si="10">T18</f>
        <v>0</v>
      </c>
      <c r="K18" s="990">
        <f t="shared" ref="K18:K19" si="11">U18</f>
        <v>0</v>
      </c>
      <c r="L18" s="990">
        <f t="shared" ref="L18:L19" si="12">V18</f>
        <v>0</v>
      </c>
      <c r="M18" s="990">
        <f t="shared" ref="M18:M19" si="13">W18</f>
        <v>0</v>
      </c>
      <c r="O18" s="998"/>
      <c r="P18" s="999"/>
      <c r="Q18" s="1000">
        <v>0</v>
      </c>
      <c r="R18" s="1000"/>
      <c r="S18" s="1000"/>
      <c r="T18" s="1000"/>
      <c r="U18" s="1000"/>
      <c r="V18" s="1000"/>
      <c r="W18" s="1000"/>
    </row>
    <row r="19" spans="1:23" ht="15.75" x14ac:dyDescent="0.25">
      <c r="A19" s="1991" t="s">
        <v>2078</v>
      </c>
      <c r="B19" s="1992"/>
      <c r="C19" s="986">
        <f t="shared" si="5"/>
        <v>0</v>
      </c>
      <c r="D19" s="987">
        <f t="shared" si="6"/>
        <v>0</v>
      </c>
      <c r="E19" s="988"/>
      <c r="F19" s="989"/>
      <c r="G19" s="990">
        <f t="shared" si="7"/>
        <v>0</v>
      </c>
      <c r="H19" s="990">
        <f t="shared" si="8"/>
        <v>0</v>
      </c>
      <c r="I19" s="990">
        <f t="shared" si="9"/>
        <v>0</v>
      </c>
      <c r="J19" s="990">
        <f t="shared" si="10"/>
        <v>0</v>
      </c>
      <c r="K19" s="990">
        <f t="shared" si="11"/>
        <v>0</v>
      </c>
      <c r="L19" s="990">
        <f t="shared" si="12"/>
        <v>0</v>
      </c>
      <c r="M19" s="990">
        <f t="shared" si="13"/>
        <v>0</v>
      </c>
      <c r="O19" s="998"/>
      <c r="P19" s="999"/>
      <c r="Q19" s="1000">
        <v>0</v>
      </c>
      <c r="R19" s="1000"/>
      <c r="S19" s="1000"/>
      <c r="T19" s="1000"/>
      <c r="U19" s="1000"/>
      <c r="V19" s="1000"/>
      <c r="W19" s="1000"/>
    </row>
    <row r="20" spans="1:23" ht="15.75" x14ac:dyDescent="0.2">
      <c r="A20" s="1991" t="s">
        <v>2079</v>
      </c>
      <c r="B20" s="1992"/>
      <c r="C20" s="1993"/>
      <c r="D20" s="1994"/>
      <c r="E20" s="1994"/>
      <c r="F20" s="1994"/>
      <c r="G20" s="1994"/>
      <c r="H20" s="1994"/>
      <c r="I20" s="1994"/>
      <c r="J20" s="1994"/>
      <c r="K20" s="1994"/>
      <c r="L20" s="1994"/>
      <c r="M20" s="1995"/>
      <c r="O20" s="1001"/>
      <c r="P20" s="1002"/>
      <c r="Q20" s="1002"/>
      <c r="R20" s="1002"/>
      <c r="S20" s="1002"/>
      <c r="T20" s="1002"/>
      <c r="U20" s="1002"/>
      <c r="V20" s="1002"/>
      <c r="W20" s="1002"/>
    </row>
    <row r="21" spans="1:23" ht="15.75" x14ac:dyDescent="0.25">
      <c r="A21" s="1991" t="s">
        <v>2075</v>
      </c>
      <c r="B21" s="1992"/>
      <c r="C21" s="986" t="str">
        <f>O21</f>
        <v xml:space="preserve">jktleUn </v>
      </c>
      <c r="D21" s="987">
        <f>P21</f>
        <v>0</v>
      </c>
      <c r="E21" s="988"/>
      <c r="F21" s="989"/>
      <c r="G21" s="990">
        <f>Q21</f>
        <v>0</v>
      </c>
      <c r="H21" s="990">
        <f>R21</f>
        <v>0</v>
      </c>
      <c r="I21" s="990">
        <f>S21</f>
        <v>0</v>
      </c>
      <c r="J21" s="990">
        <f>T21</f>
        <v>0</v>
      </c>
      <c r="K21" s="990">
        <f t="shared" ref="K21:L21" si="14">U21</f>
        <v>0</v>
      </c>
      <c r="L21" s="990">
        <f t="shared" si="14"/>
        <v>0</v>
      </c>
      <c r="M21" s="990">
        <f>W21</f>
        <v>0</v>
      </c>
      <c r="O21" s="998" t="s">
        <v>2085</v>
      </c>
      <c r="P21" s="999"/>
      <c r="Q21" s="1000">
        <f>MASTER!C53</f>
        <v>0</v>
      </c>
      <c r="R21" s="1000"/>
      <c r="S21" s="1000">
        <f>MASTER!D53</f>
        <v>0</v>
      </c>
      <c r="T21" s="1000"/>
      <c r="U21" s="1000"/>
      <c r="V21" s="1000"/>
      <c r="W21" s="1000"/>
    </row>
    <row r="22" spans="1:23" ht="15.75" x14ac:dyDescent="0.25">
      <c r="A22" s="1991" t="s">
        <v>2076</v>
      </c>
      <c r="B22" s="1992"/>
      <c r="C22" s="986">
        <f t="shared" ref="C22:C23" si="15">O22</f>
        <v>0</v>
      </c>
      <c r="D22" s="987">
        <f t="shared" ref="D22:D23" si="16">P22</f>
        <v>0</v>
      </c>
      <c r="E22" s="988"/>
      <c r="F22" s="989"/>
      <c r="G22" s="990">
        <f t="shared" ref="G22:G23" si="17">Q22</f>
        <v>0</v>
      </c>
      <c r="H22" s="990">
        <f t="shared" ref="H22:H23" si="18">R22</f>
        <v>0</v>
      </c>
      <c r="I22" s="990">
        <f t="shared" ref="I22:I23" si="19">S22</f>
        <v>0</v>
      </c>
      <c r="J22" s="990">
        <f t="shared" ref="J22:J23" si="20">T22</f>
        <v>0</v>
      </c>
      <c r="K22" s="990">
        <f t="shared" ref="K22:K23" si="21">U22</f>
        <v>0</v>
      </c>
      <c r="L22" s="990">
        <f t="shared" ref="L22:L23" si="22">V22</f>
        <v>0</v>
      </c>
      <c r="M22" s="990">
        <f t="shared" ref="M22:M23" si="23">W22</f>
        <v>0</v>
      </c>
      <c r="O22" s="998"/>
      <c r="P22" s="999"/>
      <c r="Q22" s="1000">
        <v>0</v>
      </c>
      <c r="R22" s="1000"/>
      <c r="S22" s="1000"/>
      <c r="T22" s="1000"/>
      <c r="U22" s="1000"/>
      <c r="V22" s="1000"/>
      <c r="W22" s="1000"/>
    </row>
    <row r="23" spans="1:23" ht="15.75" x14ac:dyDescent="0.25">
      <c r="A23" s="1991" t="s">
        <v>2078</v>
      </c>
      <c r="B23" s="1992"/>
      <c r="C23" s="986">
        <f t="shared" si="15"/>
        <v>0</v>
      </c>
      <c r="D23" s="987">
        <f t="shared" si="16"/>
        <v>0</v>
      </c>
      <c r="E23" s="988"/>
      <c r="F23" s="989"/>
      <c r="G23" s="990">
        <f t="shared" si="17"/>
        <v>0</v>
      </c>
      <c r="H23" s="990">
        <f t="shared" si="18"/>
        <v>0</v>
      </c>
      <c r="I23" s="990">
        <f t="shared" si="19"/>
        <v>0</v>
      </c>
      <c r="J23" s="990">
        <f t="shared" si="20"/>
        <v>0</v>
      </c>
      <c r="K23" s="990">
        <f t="shared" si="21"/>
        <v>0</v>
      </c>
      <c r="L23" s="990">
        <f t="shared" si="22"/>
        <v>0</v>
      </c>
      <c r="M23" s="990">
        <f t="shared" si="23"/>
        <v>0</v>
      </c>
      <c r="O23" s="998"/>
      <c r="P23" s="999"/>
      <c r="Q23" s="1000">
        <v>0</v>
      </c>
      <c r="R23" s="1000"/>
      <c r="S23" s="1000"/>
      <c r="T23" s="1000"/>
      <c r="U23" s="1000"/>
      <c r="V23" s="1000"/>
      <c r="W23" s="1000"/>
    </row>
    <row r="24" spans="1:23" x14ac:dyDescent="0.2">
      <c r="A24" s="1985" t="s">
        <v>2080</v>
      </c>
      <c r="B24" s="1985"/>
      <c r="C24" s="1985"/>
      <c r="D24" s="1985"/>
      <c r="E24" s="1985"/>
      <c r="F24" s="1985"/>
      <c r="G24" s="1985"/>
      <c r="H24" s="1985"/>
      <c r="I24" s="1985"/>
      <c r="J24" s="1985"/>
      <c r="K24" s="1985"/>
      <c r="L24" s="1985"/>
      <c r="M24" s="1985"/>
    </row>
    <row r="25" spans="1:23" ht="18" customHeight="1" x14ac:dyDescent="0.2">
      <c r="A25" s="1986"/>
      <c r="B25" s="1986"/>
      <c r="C25" s="1986"/>
      <c r="D25" s="1986"/>
      <c r="E25" s="1986"/>
      <c r="F25" s="1986"/>
      <c r="G25" s="1986"/>
      <c r="H25" s="1986"/>
      <c r="I25" s="1986"/>
      <c r="J25" s="1986"/>
      <c r="K25" s="1986"/>
      <c r="L25" s="1986"/>
      <c r="M25" s="1986"/>
    </row>
    <row r="26" spans="1:23" ht="15.75" customHeight="1" x14ac:dyDescent="0.25">
      <c r="A26" s="977" t="s">
        <v>1785</v>
      </c>
      <c r="B26" s="991" t="str">
        <f>MASTER!C44</f>
        <v xml:space="preserve"> ftyk &amp; jktleUn</v>
      </c>
      <c r="C26" s="992"/>
      <c r="D26" s="977" t="s">
        <v>761</v>
      </c>
      <c r="E26" s="993" t="str">
        <f>[1]MASTER!$C$64</f>
        <v>28.07.2021</v>
      </c>
      <c r="F26" s="977"/>
      <c r="G26" s="994" t="str">
        <f>MASTER!C66</f>
        <v>16.03.2024</v>
      </c>
      <c r="H26" s="977"/>
      <c r="I26" s="977"/>
      <c r="J26" s="977"/>
      <c r="K26" s="977"/>
      <c r="L26" s="892"/>
      <c r="M26" s="977"/>
    </row>
    <row r="27" spans="1:23" ht="15.75" customHeight="1" x14ac:dyDescent="0.25">
      <c r="A27" s="977"/>
      <c r="B27" s="991"/>
      <c r="C27" s="992"/>
      <c r="D27" s="977"/>
      <c r="E27" s="993"/>
      <c r="F27" s="977"/>
      <c r="G27" s="994"/>
      <c r="H27" s="977"/>
      <c r="I27" s="977"/>
      <c r="J27" s="995" t="s">
        <v>169</v>
      </c>
      <c r="K27" s="977"/>
      <c r="L27" s="995"/>
      <c r="M27" s="977"/>
    </row>
    <row r="28" spans="1:23" ht="15.75" customHeight="1" x14ac:dyDescent="0.25">
      <c r="A28" s="977"/>
      <c r="B28" s="991"/>
      <c r="C28" s="992"/>
      <c r="D28" s="977"/>
      <c r="E28" s="993"/>
      <c r="F28" s="977"/>
      <c r="G28" s="994"/>
      <c r="H28" s="977"/>
      <c r="I28" s="977"/>
      <c r="J28" s="995"/>
      <c r="K28" s="977"/>
      <c r="L28" s="995"/>
      <c r="M28" s="977"/>
    </row>
    <row r="29" spans="1:23" ht="15.75" x14ac:dyDescent="0.25">
      <c r="A29" s="977"/>
      <c r="B29" s="992"/>
      <c r="C29" s="992"/>
      <c r="D29" s="977"/>
      <c r="E29" s="977"/>
      <c r="F29" s="977"/>
      <c r="G29" s="977"/>
      <c r="H29" s="977"/>
      <c r="I29" s="977"/>
      <c r="J29" s="977"/>
      <c r="K29" s="977"/>
      <c r="L29" s="995"/>
      <c r="M29" s="977"/>
    </row>
    <row r="30" spans="1:23" ht="15.75" x14ac:dyDescent="0.25">
      <c r="A30" s="977"/>
      <c r="B30" s="977"/>
      <c r="C30" s="977"/>
      <c r="D30" s="977"/>
      <c r="E30" s="977"/>
      <c r="F30" s="977"/>
      <c r="G30" s="977"/>
      <c r="H30" s="1988" t="str">
        <f>C8</f>
        <v xml:space="preserve">Jh </v>
      </c>
      <c r="I30" s="1988"/>
      <c r="J30" s="1988"/>
      <c r="K30" s="1990" t="str">
        <f>I8</f>
        <v xml:space="preserve">ofj"B </v>
      </c>
      <c r="L30" s="1990"/>
      <c r="M30" s="1990"/>
    </row>
    <row r="31" spans="1:23" ht="15.75" x14ac:dyDescent="0.25">
      <c r="A31" s="977"/>
      <c r="B31" s="977"/>
      <c r="C31" s="977"/>
      <c r="D31" s="977"/>
      <c r="E31" s="977"/>
      <c r="F31" s="977"/>
      <c r="G31" s="977"/>
      <c r="H31" s="977" t="s">
        <v>2081</v>
      </c>
      <c r="I31" s="977"/>
      <c r="J31" s="977"/>
      <c r="K31" s="892"/>
      <c r="L31" s="977"/>
      <c r="M31" s="977"/>
    </row>
    <row r="32" spans="1:23" ht="21" customHeight="1" x14ac:dyDescent="0.25">
      <c r="A32" s="977" t="s">
        <v>2082</v>
      </c>
      <c r="B32" s="977"/>
      <c r="C32" s="1987" t="str">
        <f>B4</f>
        <v>jktleUn ftyk&amp;jktleUn</v>
      </c>
      <c r="D32" s="1987"/>
      <c r="E32" s="1988" t="s">
        <v>2112</v>
      </c>
      <c r="F32" s="1988"/>
      <c r="G32" s="1988"/>
      <c r="H32" s="1988"/>
      <c r="I32" s="1988"/>
      <c r="J32" s="1988"/>
      <c r="K32" s="1988"/>
      <c r="L32" s="1988"/>
      <c r="M32" s="1988"/>
    </row>
    <row r="33" spans="1:13" ht="15.75" x14ac:dyDescent="0.2">
      <c r="A33" s="1988" t="s">
        <v>2114</v>
      </c>
      <c r="B33" s="1988"/>
      <c r="C33" s="1988"/>
      <c r="D33" s="1988"/>
      <c r="E33" s="1988"/>
      <c r="F33" s="1988"/>
      <c r="G33" s="1988"/>
      <c r="H33" s="1988"/>
      <c r="I33" s="1988"/>
      <c r="J33" s="1988"/>
      <c r="K33" s="1988"/>
      <c r="L33" s="1988"/>
      <c r="M33" s="1988"/>
    </row>
    <row r="34" spans="1:13" ht="20.25" x14ac:dyDescent="0.3">
      <c r="A34" s="977" t="s">
        <v>2113</v>
      </c>
      <c r="B34" s="996"/>
      <c r="C34" s="996"/>
      <c r="D34" s="996"/>
      <c r="E34" s="996"/>
      <c r="F34" s="996"/>
      <c r="G34" s="996"/>
      <c r="H34" s="996"/>
      <c r="I34" s="996"/>
      <c r="J34" s="996"/>
      <c r="K34" s="996"/>
      <c r="L34" s="996"/>
      <c r="M34" s="996"/>
    </row>
    <row r="35" spans="1:13" ht="20.25" x14ac:dyDescent="0.3">
      <c r="A35" s="996"/>
      <c r="B35" s="996"/>
      <c r="C35" s="996"/>
      <c r="D35" s="996"/>
      <c r="E35" s="996"/>
      <c r="F35" s="996"/>
      <c r="G35" s="996"/>
      <c r="H35" s="996"/>
      <c r="I35" s="996"/>
      <c r="J35" s="892"/>
      <c r="K35" s="996"/>
      <c r="L35" s="892"/>
      <c r="M35" s="996"/>
    </row>
    <row r="36" spans="1:13" x14ac:dyDescent="0.2">
      <c r="A36" s="892"/>
      <c r="B36" s="892"/>
      <c r="C36" s="892"/>
      <c r="D36" s="892"/>
      <c r="E36" s="892"/>
      <c r="F36" s="892"/>
      <c r="G36" s="892"/>
      <c r="H36" s="892"/>
      <c r="I36" s="892"/>
      <c r="J36" s="892"/>
      <c r="K36" s="892"/>
      <c r="L36" s="892"/>
      <c r="M36" s="892"/>
    </row>
    <row r="37" spans="1:13" ht="15.75" x14ac:dyDescent="0.25">
      <c r="A37" s="892"/>
      <c r="B37" s="892"/>
      <c r="C37" s="892"/>
      <c r="D37" s="892"/>
      <c r="E37" s="892"/>
      <c r="F37" s="892"/>
      <c r="G37" s="892"/>
      <c r="H37" s="892"/>
      <c r="I37" s="995" t="s">
        <v>2083</v>
      </c>
      <c r="J37" s="892"/>
      <c r="K37" s="892"/>
      <c r="L37" s="892"/>
      <c r="M37" s="892"/>
    </row>
    <row r="38" spans="1:13" x14ac:dyDescent="0.2">
      <c r="A38" s="892"/>
      <c r="B38" s="892"/>
      <c r="C38" s="892"/>
      <c r="D38" s="892"/>
      <c r="E38" s="892"/>
      <c r="F38" s="892"/>
      <c r="G38" s="892"/>
      <c r="H38" s="892"/>
      <c r="I38" s="892"/>
      <c r="J38" s="892"/>
      <c r="K38" s="892"/>
      <c r="L38" s="892"/>
      <c r="M38" s="892"/>
    </row>
    <row r="39" spans="1:13" x14ac:dyDescent="0.2">
      <c r="A39" s="997"/>
      <c r="B39" s="997"/>
      <c r="C39" s="997"/>
      <c r="D39" s="997"/>
      <c r="E39" s="997"/>
      <c r="F39" s="997"/>
      <c r="G39" s="997"/>
      <c r="H39" s="997"/>
      <c r="I39" s="997"/>
      <c r="J39" s="997"/>
      <c r="K39" s="997"/>
      <c r="L39" s="997"/>
      <c r="M39" s="997"/>
    </row>
  </sheetData>
  <sheetProtection sheet="1" objects="1" scenarios="1" selectLockedCells="1"/>
  <mergeCells count="42">
    <mergeCell ref="T10:V10"/>
    <mergeCell ref="W10:W11"/>
    <mergeCell ref="P10:P11"/>
    <mergeCell ref="O10:O11"/>
    <mergeCell ref="Q10:Q11"/>
    <mergeCell ref="R10:R11"/>
    <mergeCell ref="S10:S11"/>
    <mergeCell ref="A1:M1"/>
    <mergeCell ref="B4:D4"/>
    <mergeCell ref="B5:D5"/>
    <mergeCell ref="E8:G8"/>
    <mergeCell ref="A10:B11"/>
    <mergeCell ref="C10:C11"/>
    <mergeCell ref="D10:F11"/>
    <mergeCell ref="G10:G11"/>
    <mergeCell ref="H10:H11"/>
    <mergeCell ref="I10:I11"/>
    <mergeCell ref="C16:M16"/>
    <mergeCell ref="A17:B17"/>
    <mergeCell ref="A18:B18"/>
    <mergeCell ref="J10:L10"/>
    <mergeCell ref="M10:M11"/>
    <mergeCell ref="A12:B12"/>
    <mergeCell ref="D12:F12"/>
    <mergeCell ref="A13:B13"/>
    <mergeCell ref="C13:M13"/>
    <mergeCell ref="A24:M25"/>
    <mergeCell ref="C32:D32"/>
    <mergeCell ref="E32:M32"/>
    <mergeCell ref="A33:M33"/>
    <mergeCell ref="A9:M9"/>
    <mergeCell ref="H30:J30"/>
    <mergeCell ref="K30:M30"/>
    <mergeCell ref="A19:B19"/>
    <mergeCell ref="A20:B20"/>
    <mergeCell ref="C20:M20"/>
    <mergeCell ref="A21:B21"/>
    <mergeCell ref="A22:B22"/>
    <mergeCell ref="A23:B23"/>
    <mergeCell ref="A14:B14"/>
    <mergeCell ref="A15:B15"/>
    <mergeCell ref="A16:B16"/>
  </mergeCells>
  <printOptions horizontalCentered="1"/>
  <pageMargins left="0" right="0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46"/>
  <sheetViews>
    <sheetView workbookViewId="0">
      <selection activeCell="I36" sqref="I36"/>
    </sheetView>
  </sheetViews>
  <sheetFormatPr defaultRowHeight="12.75" x14ac:dyDescent="0.2"/>
  <cols>
    <col min="1" max="1" width="2.42578125" style="23" customWidth="1"/>
    <col min="2" max="2" width="3" style="23" customWidth="1"/>
    <col min="3" max="3" width="24.140625" style="23" customWidth="1"/>
    <col min="4" max="4" width="25.42578125" style="23" customWidth="1"/>
    <col min="5" max="5" width="2.85546875" style="23" customWidth="1"/>
    <col min="6" max="6" width="16.42578125" style="23" customWidth="1"/>
    <col min="7" max="7" width="26.28515625" style="23" customWidth="1"/>
    <col min="8" max="16384" width="9.140625" style="23"/>
  </cols>
  <sheetData>
    <row r="2" spans="2:7" ht="20.25" x14ac:dyDescent="0.3">
      <c r="B2" s="1789" t="s">
        <v>282</v>
      </c>
      <c r="C2" s="1789"/>
      <c r="D2" s="1789"/>
      <c r="E2" s="1789"/>
      <c r="F2" s="1789"/>
      <c r="G2" s="1789"/>
    </row>
    <row r="3" spans="2:7" ht="18.75" x14ac:dyDescent="0.3">
      <c r="B3" s="1776" t="s">
        <v>283</v>
      </c>
      <c r="C3" s="1776"/>
      <c r="D3" s="1776"/>
      <c r="E3" s="1776"/>
      <c r="F3" s="1776"/>
      <c r="G3" s="1776"/>
    </row>
    <row r="4" spans="2:7" ht="15.75" x14ac:dyDescent="0.25">
      <c r="B4" s="13"/>
      <c r="C4" s="13"/>
      <c r="D4" s="13"/>
      <c r="E4" s="13"/>
      <c r="F4" s="13"/>
      <c r="G4" s="13"/>
    </row>
    <row r="5" spans="2:7" ht="15.75" x14ac:dyDescent="0.2">
      <c r="B5" s="307" t="s">
        <v>948</v>
      </c>
      <c r="C5" s="308"/>
      <c r="D5" s="178" t="str">
        <f>MASTER!C2</f>
        <v xml:space="preserve">Jh </v>
      </c>
      <c r="E5" s="180" t="s">
        <v>110</v>
      </c>
      <c r="F5" s="304" t="str">
        <f>MASTER!C7</f>
        <v xml:space="preserve">ofj"B </v>
      </c>
      <c r="G5" s="180" t="s">
        <v>77</v>
      </c>
    </row>
    <row r="6" spans="2:7" ht="15.75" x14ac:dyDescent="0.25">
      <c r="B6" s="13" t="s">
        <v>949</v>
      </c>
      <c r="C6" s="13"/>
      <c r="D6" s="13"/>
      <c r="E6" s="13"/>
      <c r="F6" s="13"/>
      <c r="G6" s="13"/>
    </row>
    <row r="7" spans="2:7" ht="15.75" x14ac:dyDescent="0.25">
      <c r="B7" s="13" t="s">
        <v>950</v>
      </c>
      <c r="C7" s="13"/>
      <c r="D7" s="13"/>
      <c r="E7" s="13"/>
      <c r="F7" s="13"/>
      <c r="G7" s="13"/>
    </row>
    <row r="8" spans="2:7" ht="18.75" x14ac:dyDescent="0.3">
      <c r="C8" s="208" t="s">
        <v>250</v>
      </c>
      <c r="D8" s="79" t="str">
        <f>MASTER!C66</f>
        <v>16.03.2024</v>
      </c>
      <c r="E8" s="13"/>
      <c r="F8" s="13"/>
      <c r="G8" s="13"/>
    </row>
    <row r="9" spans="2:7" ht="15.75" x14ac:dyDescent="0.25">
      <c r="B9" s="13"/>
      <c r="C9" s="13"/>
      <c r="D9" s="13"/>
      <c r="E9" s="13"/>
      <c r="F9" s="13"/>
      <c r="G9" s="13"/>
    </row>
    <row r="10" spans="2:7" ht="15.75" x14ac:dyDescent="0.25">
      <c r="B10" s="13"/>
      <c r="C10" s="13"/>
      <c r="D10" s="13"/>
      <c r="E10" s="13"/>
      <c r="F10" s="1915" t="s">
        <v>181</v>
      </c>
      <c r="G10" s="1915"/>
    </row>
    <row r="11" spans="2:7" ht="15.75" x14ac:dyDescent="0.25">
      <c r="B11" s="13"/>
      <c r="C11" s="13"/>
      <c r="D11" s="13"/>
      <c r="E11" s="13"/>
      <c r="F11" s="1915" t="s">
        <v>435</v>
      </c>
      <c r="G11" s="1915"/>
    </row>
    <row r="12" spans="2:7" ht="15.75" x14ac:dyDescent="0.25">
      <c r="B12" s="13" t="s">
        <v>136</v>
      </c>
      <c r="C12" s="13"/>
      <c r="D12" s="13"/>
      <c r="E12" s="13"/>
      <c r="F12" s="1915" t="s">
        <v>286</v>
      </c>
      <c r="G12" s="1915"/>
    </row>
    <row r="13" spans="2:7" ht="15.75" x14ac:dyDescent="0.25">
      <c r="B13" s="13"/>
      <c r="C13" s="13"/>
      <c r="D13" s="13"/>
      <c r="E13" s="13"/>
      <c r="F13" s="378"/>
      <c r="G13" s="378"/>
    </row>
    <row r="14" spans="2:7" ht="15.75" x14ac:dyDescent="0.25">
      <c r="B14" s="13"/>
      <c r="C14" s="13"/>
      <c r="D14" s="13"/>
      <c r="E14" s="13"/>
      <c r="F14" s="13"/>
      <c r="G14" s="13"/>
    </row>
    <row r="15" spans="2:7" ht="18.75" x14ac:dyDescent="0.3">
      <c r="B15" s="1776" t="s">
        <v>284</v>
      </c>
      <c r="C15" s="1776"/>
      <c r="D15" s="1776"/>
      <c r="E15" s="1776"/>
      <c r="F15" s="1776"/>
      <c r="G15" s="1776"/>
    </row>
    <row r="16" spans="2:7" ht="15.75" x14ac:dyDescent="0.25">
      <c r="B16" s="1915" t="s">
        <v>639</v>
      </c>
      <c r="C16" s="1915"/>
      <c r="D16" s="1915"/>
      <c r="E16" s="1915"/>
      <c r="F16" s="1915"/>
      <c r="G16" s="1915"/>
    </row>
    <row r="17" spans="2:7" ht="15.75" x14ac:dyDescent="0.25">
      <c r="B17" s="13"/>
      <c r="C17" s="13"/>
      <c r="D17" s="13"/>
      <c r="E17" s="13"/>
      <c r="F17" s="13"/>
      <c r="G17" s="13"/>
    </row>
    <row r="18" spans="2:7" ht="15.75" x14ac:dyDescent="0.25">
      <c r="B18" s="13" t="s">
        <v>135</v>
      </c>
      <c r="C18" s="13"/>
      <c r="D18" s="13"/>
      <c r="E18" s="13"/>
      <c r="F18" s="13"/>
      <c r="G18" s="13"/>
    </row>
    <row r="19" spans="2:7" ht="15.75" x14ac:dyDescent="0.25">
      <c r="B19" s="13"/>
      <c r="C19" s="13"/>
      <c r="D19" s="13"/>
      <c r="E19" s="13"/>
      <c r="F19" s="13"/>
      <c r="G19" s="13"/>
    </row>
    <row r="20" spans="2:7" ht="18.75" x14ac:dyDescent="0.3">
      <c r="B20" s="13"/>
      <c r="C20" s="1768" t="str">
        <f>MASTER!C42</f>
        <v>iz/kkukpk;Z</v>
      </c>
      <c r="D20" s="1768"/>
      <c r="E20" s="13"/>
      <c r="F20" s="13"/>
      <c r="G20" s="13"/>
    </row>
    <row r="21" spans="2:7" ht="18.75" x14ac:dyDescent="0.3">
      <c r="B21" s="13"/>
      <c r="C21" s="1768" t="str">
        <f>MASTER!C43</f>
        <v xml:space="preserve">jktdh; mPp ek/;fed fo|ky; </v>
      </c>
      <c r="D21" s="1768"/>
      <c r="E21" s="13"/>
      <c r="F21" s="13"/>
      <c r="G21" s="13"/>
    </row>
    <row r="22" spans="2:7" ht="18.75" x14ac:dyDescent="0.3">
      <c r="B22" s="13"/>
      <c r="C22" s="1768" t="str">
        <f>MASTER!C44</f>
        <v xml:space="preserve"> ftyk &amp; jktleUn</v>
      </c>
      <c r="D22" s="1768"/>
      <c r="E22" s="13"/>
      <c r="F22" s="13"/>
      <c r="G22" s="13"/>
    </row>
    <row r="23" spans="2:7" ht="18.75" x14ac:dyDescent="0.3">
      <c r="B23" s="13"/>
      <c r="C23" s="338" t="s">
        <v>1436</v>
      </c>
      <c r="D23" s="338"/>
      <c r="E23" s="13"/>
      <c r="F23" s="13"/>
      <c r="G23" s="13"/>
    </row>
    <row r="24" spans="2:7" ht="18.75" x14ac:dyDescent="0.3">
      <c r="B24" s="13"/>
      <c r="C24" s="338"/>
      <c r="D24" s="338"/>
      <c r="E24" s="13"/>
      <c r="F24" s="13"/>
      <c r="G24" s="13"/>
    </row>
    <row r="25" spans="2:7" ht="15.75" x14ac:dyDescent="0.2">
      <c r="B25" s="305" t="s">
        <v>111</v>
      </c>
      <c r="C25" s="178" t="str">
        <f>MASTER!C2</f>
        <v xml:space="preserve">Jh </v>
      </c>
      <c r="D25" s="180" t="s">
        <v>285</v>
      </c>
      <c r="E25" s="180" t="s">
        <v>201</v>
      </c>
      <c r="F25" s="306" t="str">
        <f>MASTER!C7</f>
        <v xml:space="preserve">ofj"B </v>
      </c>
      <c r="G25" s="180" t="s">
        <v>945</v>
      </c>
    </row>
    <row r="26" spans="2:7" ht="15.75" x14ac:dyDescent="0.25">
      <c r="B26" s="13" t="s">
        <v>946</v>
      </c>
      <c r="C26" s="13"/>
      <c r="D26" s="13"/>
      <c r="E26" s="13"/>
      <c r="F26" s="13"/>
      <c r="G26" s="13"/>
    </row>
    <row r="27" spans="2:7" ht="15.75" x14ac:dyDescent="0.25">
      <c r="B27" s="13" t="s">
        <v>947</v>
      </c>
      <c r="C27" s="13"/>
      <c r="D27" s="13"/>
      <c r="E27" s="13"/>
      <c r="F27" s="13"/>
      <c r="G27" s="13"/>
    </row>
    <row r="28" spans="2:7" ht="15.75" x14ac:dyDescent="0.25">
      <c r="B28" s="13"/>
      <c r="C28" s="13"/>
      <c r="D28" s="13"/>
      <c r="E28" s="13"/>
      <c r="F28" s="13"/>
      <c r="G28" s="13"/>
    </row>
    <row r="29" spans="2:7" ht="18.75" x14ac:dyDescent="0.3">
      <c r="B29" s="13"/>
      <c r="C29" s="13"/>
      <c r="D29" s="13"/>
      <c r="E29" s="13"/>
      <c r="F29" s="1776" t="s">
        <v>169</v>
      </c>
      <c r="G29" s="1776"/>
    </row>
    <row r="30" spans="2:7" ht="18.75" x14ac:dyDescent="0.3">
      <c r="B30" s="13"/>
      <c r="C30" s="13"/>
      <c r="D30" s="13"/>
      <c r="E30" s="13"/>
      <c r="F30" s="379"/>
      <c r="G30" s="379"/>
    </row>
    <row r="31" spans="2:7" ht="15.75" customHeight="1" x14ac:dyDescent="0.25">
      <c r="B31" s="13"/>
      <c r="C31" s="13"/>
      <c r="D31" s="13"/>
      <c r="E31" s="13"/>
      <c r="F31" s="13"/>
      <c r="G31" s="13"/>
    </row>
    <row r="32" spans="2:7" ht="18.75" x14ac:dyDescent="0.3">
      <c r="B32" s="13"/>
      <c r="C32" s="13"/>
      <c r="D32" s="13"/>
      <c r="E32" s="13"/>
      <c r="F32" s="1776" t="s">
        <v>181</v>
      </c>
      <c r="G32" s="1776"/>
    </row>
    <row r="33" spans="2:9" ht="18.75" x14ac:dyDescent="0.3">
      <c r="B33" s="13"/>
      <c r="C33" s="13"/>
      <c r="D33" s="13"/>
      <c r="E33" s="13"/>
      <c r="F33" s="1776" t="str">
        <f>MASTER!C2</f>
        <v xml:space="preserve">Jh </v>
      </c>
      <c r="G33" s="1776"/>
    </row>
    <row r="34" spans="2:9" ht="18.75" x14ac:dyDescent="0.3">
      <c r="B34" s="13" t="s">
        <v>136</v>
      </c>
      <c r="C34" s="13"/>
      <c r="D34" s="13"/>
      <c r="E34" s="13"/>
      <c r="F34" s="1786" t="str">
        <f>MASTER!C7</f>
        <v xml:space="preserve">ofj"B </v>
      </c>
      <c r="G34" s="1786"/>
    </row>
    <row r="35" spans="2:9" ht="18.75" x14ac:dyDescent="0.3">
      <c r="B35" s="13"/>
      <c r="C35" s="13"/>
      <c r="D35" s="13"/>
      <c r="E35" s="13"/>
      <c r="F35" s="1786"/>
      <c r="G35" s="1786"/>
    </row>
    <row r="36" spans="2:9" ht="18.75" x14ac:dyDescent="0.3">
      <c r="C36" s="13" t="s">
        <v>133</v>
      </c>
      <c r="D36" s="13" t="str">
        <f>I36</f>
        <v>jkmekfo@dkadjksyh@laLFkkiu@2022&amp;23@</v>
      </c>
      <c r="E36" s="13"/>
      <c r="F36" s="158"/>
      <c r="G36" s="158"/>
      <c r="I36" s="1460" t="s">
        <v>2588</v>
      </c>
    </row>
    <row r="37" spans="2:9" ht="18.75" x14ac:dyDescent="0.3">
      <c r="C37" s="13" t="s">
        <v>112</v>
      </c>
      <c r="D37" s="174" t="str">
        <f>MASTER!C66</f>
        <v>16.03.2024</v>
      </c>
      <c r="E37" s="13"/>
      <c r="F37" s="13"/>
      <c r="G37" s="13"/>
    </row>
    <row r="38" spans="2:9" ht="15.75" x14ac:dyDescent="0.25">
      <c r="B38" s="13"/>
      <c r="C38" s="13"/>
      <c r="D38" s="13"/>
      <c r="E38" s="13"/>
      <c r="F38" s="13"/>
      <c r="G38" s="13"/>
    </row>
    <row r="39" spans="2:9" ht="15.75" x14ac:dyDescent="0.25">
      <c r="B39" s="13"/>
      <c r="C39" s="19" t="s">
        <v>376</v>
      </c>
      <c r="D39" s="13"/>
      <c r="E39" s="13"/>
      <c r="F39" s="13"/>
      <c r="G39" s="13"/>
    </row>
    <row r="40" spans="2:9" ht="15.75" x14ac:dyDescent="0.25">
      <c r="B40" s="13" t="s">
        <v>640</v>
      </c>
      <c r="C40" s="13"/>
      <c r="D40" s="13"/>
      <c r="E40" s="13"/>
      <c r="F40" s="13"/>
      <c r="G40" s="13"/>
    </row>
    <row r="41" spans="2:9" ht="15.75" x14ac:dyDescent="0.25">
      <c r="B41" s="13" t="s">
        <v>377</v>
      </c>
      <c r="C41" s="13"/>
      <c r="D41" s="13"/>
      <c r="E41" s="13"/>
      <c r="F41" s="13"/>
      <c r="G41" s="13"/>
    </row>
    <row r="42" spans="2:9" ht="15.75" x14ac:dyDescent="0.25">
      <c r="B42" s="13"/>
      <c r="C42" s="13"/>
      <c r="D42" s="13"/>
      <c r="E42" s="13"/>
      <c r="F42" s="13"/>
      <c r="G42" s="13"/>
    </row>
    <row r="43" spans="2:9" ht="15.75" x14ac:dyDescent="0.25">
      <c r="B43" s="13"/>
      <c r="C43" s="13"/>
      <c r="D43" s="13"/>
      <c r="E43" s="13"/>
      <c r="F43" s="13"/>
      <c r="G43" s="13"/>
    </row>
    <row r="44" spans="2:9" ht="15.75" x14ac:dyDescent="0.25">
      <c r="B44" s="13"/>
      <c r="C44" s="13"/>
      <c r="D44" s="13"/>
      <c r="E44" s="13"/>
      <c r="F44" s="1915" t="s">
        <v>181</v>
      </c>
      <c r="G44" s="1915"/>
    </row>
    <row r="45" spans="2:9" ht="15.75" x14ac:dyDescent="0.25">
      <c r="B45" s="13" t="s">
        <v>136</v>
      </c>
      <c r="C45" s="13"/>
      <c r="D45" s="13"/>
      <c r="E45" s="13"/>
      <c r="F45" s="1915" t="s">
        <v>435</v>
      </c>
      <c r="G45" s="1915"/>
    </row>
    <row r="46" spans="2:9" ht="15.75" x14ac:dyDescent="0.25">
      <c r="B46" s="13"/>
      <c r="C46" s="1462" t="s">
        <v>2594</v>
      </c>
      <c r="D46" s="13"/>
      <c r="E46" s="13"/>
      <c r="F46" s="1915" t="s">
        <v>286</v>
      </c>
      <c r="G46" s="1915"/>
    </row>
  </sheetData>
  <sheetProtection password="CFA1" sheet="1" objects="1" scenarios="1" selectLockedCells="1"/>
  <mergeCells count="18">
    <mergeCell ref="F44:G44"/>
    <mergeCell ref="F45:G45"/>
    <mergeCell ref="F46:G46"/>
    <mergeCell ref="F29:G29"/>
    <mergeCell ref="F35:G35"/>
    <mergeCell ref="F32:G32"/>
    <mergeCell ref="F33:G33"/>
    <mergeCell ref="F34:G34"/>
    <mergeCell ref="B3:G3"/>
    <mergeCell ref="B2:G2"/>
    <mergeCell ref="C20:D20"/>
    <mergeCell ref="C21:D21"/>
    <mergeCell ref="C22:D22"/>
    <mergeCell ref="B16:G16"/>
    <mergeCell ref="B15:G15"/>
    <mergeCell ref="F10:G10"/>
    <mergeCell ref="F11:G11"/>
    <mergeCell ref="F12:G12"/>
  </mergeCells>
  <phoneticPr fontId="7" type="noConversion"/>
  <printOptions horizontalCentered="1"/>
  <pageMargins left="0.25" right="0.25" top="0.35" bottom="0.36" header="0.3" footer="0.3"/>
  <pageSetup paperSize="9" orientation="portrait" r:id="rId1"/>
  <headerFooter alignWithMargins="0">
    <oddFooter>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5:J54"/>
  <sheetViews>
    <sheetView workbookViewId="0">
      <selection activeCell="D53" sqref="D53"/>
    </sheetView>
  </sheetViews>
  <sheetFormatPr defaultRowHeight="12.75" x14ac:dyDescent="0.2"/>
  <cols>
    <col min="1" max="1" width="5" style="23" customWidth="1"/>
    <col min="2" max="2" width="3" style="23" customWidth="1"/>
    <col min="3" max="3" width="7.5703125" style="23" customWidth="1"/>
    <col min="4" max="4" width="21.28515625" style="23" customWidth="1"/>
    <col min="5" max="5" width="14.7109375" style="23" customWidth="1"/>
    <col min="6" max="6" width="17.7109375" style="23" customWidth="1"/>
    <col min="7" max="7" width="10" style="23" customWidth="1"/>
    <col min="8" max="8" width="3.42578125" style="23" customWidth="1"/>
    <col min="9" max="16384" width="9.140625" style="23"/>
  </cols>
  <sheetData>
    <row r="5" spans="2:9" ht="20.25" x14ac:dyDescent="0.3">
      <c r="B5" s="1789" t="s">
        <v>1618</v>
      </c>
      <c r="C5" s="1789"/>
      <c r="D5" s="1789"/>
      <c r="E5" s="1789"/>
      <c r="F5" s="1789"/>
      <c r="G5" s="1789"/>
      <c r="H5" s="1789"/>
      <c r="I5" s="1789"/>
    </row>
    <row r="6" spans="2:9" ht="15.75" x14ac:dyDescent="0.25">
      <c r="B6" s="1915" t="s">
        <v>324</v>
      </c>
      <c r="C6" s="1915"/>
      <c r="D6" s="1915"/>
      <c r="E6" s="1915"/>
      <c r="F6" s="1915"/>
      <c r="G6" s="1915"/>
      <c r="H6" s="1915"/>
      <c r="I6" s="1915"/>
    </row>
    <row r="7" spans="2:9" ht="15.75" x14ac:dyDescent="0.25">
      <c r="B7" s="13"/>
      <c r="C7" s="13"/>
      <c r="D7" s="13"/>
      <c r="E7" s="13"/>
      <c r="F7" s="13" t="s">
        <v>134</v>
      </c>
      <c r="G7" s="2014" t="str">
        <f>MASTER!C66</f>
        <v>16.03.2024</v>
      </c>
      <c r="H7" s="2014"/>
      <c r="I7" s="2014"/>
    </row>
    <row r="8" spans="2:9" ht="15.75" x14ac:dyDescent="0.25">
      <c r="B8" s="13"/>
      <c r="C8" s="13" t="s">
        <v>325</v>
      </c>
      <c r="D8" s="13"/>
      <c r="E8" s="13"/>
      <c r="F8" s="13"/>
      <c r="G8" s="13"/>
      <c r="H8" s="13"/>
      <c r="I8" s="13"/>
    </row>
    <row r="9" spans="2:9" ht="15.75" x14ac:dyDescent="0.25">
      <c r="B9" s="13"/>
      <c r="C9" s="13"/>
      <c r="D9" s="13"/>
      <c r="E9" s="13"/>
      <c r="F9" s="13"/>
      <c r="G9" s="13"/>
      <c r="I9" s="13"/>
    </row>
    <row r="10" spans="2:9" ht="18.75" x14ac:dyDescent="0.3">
      <c r="B10" s="13"/>
      <c r="C10" s="1776" t="str">
        <f>MASTER!C42</f>
        <v>iz/kkukpk;Z</v>
      </c>
      <c r="D10" s="1776"/>
      <c r="E10" s="1776"/>
      <c r="F10" s="13"/>
      <c r="G10" s="13"/>
      <c r="H10" s="13"/>
      <c r="I10" s="13"/>
    </row>
    <row r="11" spans="2:9" ht="18.75" x14ac:dyDescent="0.3">
      <c r="B11" s="13"/>
      <c r="C11" s="1776" t="str">
        <f>MASTER!C43</f>
        <v xml:space="preserve">jktdh; mPp ek/;fed fo|ky; </v>
      </c>
      <c r="D11" s="1776"/>
      <c r="E11" s="1776"/>
      <c r="F11" s="13"/>
      <c r="G11" s="13"/>
      <c r="H11" s="13"/>
      <c r="I11" s="13"/>
    </row>
    <row r="12" spans="2:9" ht="18.75" x14ac:dyDescent="0.3">
      <c r="B12" s="13"/>
      <c r="C12" s="1776" t="str">
        <f>MASTER!C44</f>
        <v xml:space="preserve"> ftyk &amp; jktleUn</v>
      </c>
      <c r="D12" s="1776"/>
      <c r="E12" s="1776"/>
      <c r="F12" s="13"/>
      <c r="G12" s="13"/>
      <c r="H12" s="13"/>
      <c r="I12" s="13"/>
    </row>
    <row r="13" spans="2:9" ht="15.75" x14ac:dyDescent="0.25">
      <c r="B13" s="13"/>
      <c r="C13" s="1915" t="s">
        <v>326</v>
      </c>
      <c r="D13" s="1915"/>
      <c r="E13" s="1915"/>
      <c r="F13" s="13"/>
      <c r="G13" s="13"/>
      <c r="H13" s="13"/>
      <c r="I13" s="13"/>
    </row>
    <row r="14" spans="2:9" ht="15.75" x14ac:dyDescent="0.25">
      <c r="B14" s="13"/>
      <c r="C14" s="13"/>
      <c r="D14" s="13"/>
      <c r="E14" s="13"/>
      <c r="F14" s="13"/>
      <c r="G14" s="13"/>
      <c r="H14" s="13"/>
      <c r="I14" s="13"/>
    </row>
    <row r="15" spans="2:9" ht="18.75" x14ac:dyDescent="0.3">
      <c r="B15" s="13"/>
      <c r="C15" s="47" t="s">
        <v>635</v>
      </c>
      <c r="D15" s="13"/>
      <c r="E15" s="13"/>
      <c r="F15" s="13"/>
      <c r="G15" s="13"/>
      <c r="H15" s="13"/>
      <c r="I15" s="13"/>
    </row>
    <row r="16" spans="2:9" ht="15.75" x14ac:dyDescent="0.25">
      <c r="B16" s="13"/>
      <c r="C16" s="13"/>
      <c r="D16" s="13"/>
      <c r="E16" s="13"/>
      <c r="F16" s="13"/>
      <c r="G16" s="13"/>
      <c r="H16" s="13"/>
      <c r="I16" s="13"/>
    </row>
    <row r="17" spans="2:10" ht="15.75" x14ac:dyDescent="0.25">
      <c r="B17" s="13"/>
      <c r="C17" s="13" t="s">
        <v>137</v>
      </c>
      <c r="D17" s="13"/>
      <c r="E17" s="13"/>
      <c r="F17" s="13"/>
      <c r="G17" s="13"/>
      <c r="H17" s="13"/>
      <c r="I17" s="13"/>
    </row>
    <row r="18" spans="2:10" ht="15.75" x14ac:dyDescent="0.25">
      <c r="B18" s="13"/>
      <c r="C18" s="13"/>
      <c r="D18" s="13"/>
      <c r="E18" s="13"/>
      <c r="F18" s="13"/>
      <c r="G18" s="13"/>
      <c r="H18" s="13"/>
      <c r="I18" s="13"/>
    </row>
    <row r="19" spans="2:10" ht="15.75" x14ac:dyDescent="0.25">
      <c r="B19" s="13"/>
      <c r="C19" s="13"/>
      <c r="D19" s="13"/>
      <c r="E19" s="13"/>
      <c r="F19" s="13"/>
      <c r="G19" s="13"/>
      <c r="H19" s="13"/>
      <c r="I19" s="13"/>
    </row>
    <row r="20" spans="2:10" ht="18.75" x14ac:dyDescent="0.2">
      <c r="B20" s="305" t="s">
        <v>113</v>
      </c>
      <c r="C20" s="301" t="str">
        <f>MASTER!C2</f>
        <v xml:space="preserve">Jh </v>
      </c>
      <c r="D20" s="180"/>
      <c r="E20" s="180" t="s">
        <v>114</v>
      </c>
      <c r="F20" s="309" t="str">
        <f>MASTER!C7</f>
        <v xml:space="preserve">ofj"B </v>
      </c>
      <c r="G20" s="180" t="s">
        <v>636</v>
      </c>
      <c r="H20" s="180"/>
      <c r="I20" s="180"/>
      <c r="J20" s="300"/>
    </row>
    <row r="21" spans="2:10" ht="15.75" x14ac:dyDescent="0.25">
      <c r="B21" s="13" t="s">
        <v>412</v>
      </c>
      <c r="C21" s="13"/>
      <c r="D21" s="13"/>
      <c r="E21" s="13"/>
      <c r="F21" s="13"/>
      <c r="G21" s="13"/>
      <c r="H21" s="13"/>
      <c r="I21" s="13"/>
    </row>
    <row r="22" spans="2:10" ht="15.75" x14ac:dyDescent="0.25">
      <c r="B22" s="13" t="s">
        <v>413</v>
      </c>
      <c r="C22" s="13"/>
      <c r="D22" s="13"/>
      <c r="E22" s="13"/>
      <c r="F22" s="13"/>
      <c r="G22" s="13"/>
      <c r="H22" s="13"/>
      <c r="I22" s="13"/>
    </row>
    <row r="23" spans="2:10" ht="15.75" x14ac:dyDescent="0.25">
      <c r="B23" s="13"/>
      <c r="C23" s="13"/>
      <c r="D23" s="13"/>
      <c r="E23" s="13"/>
      <c r="F23" s="13"/>
      <c r="G23" s="13"/>
      <c r="H23" s="13"/>
      <c r="I23" s="13"/>
    </row>
    <row r="24" spans="2:10" ht="15.75" x14ac:dyDescent="0.25">
      <c r="B24" s="13"/>
      <c r="C24" s="13" t="s">
        <v>637</v>
      </c>
      <c r="D24" s="13"/>
      <c r="E24" s="13"/>
      <c r="F24" s="13"/>
      <c r="G24" s="13"/>
      <c r="H24" s="13"/>
      <c r="I24" s="13"/>
    </row>
    <row r="25" spans="2:10" ht="15.75" x14ac:dyDescent="0.25">
      <c r="B25" s="13" t="s">
        <v>638</v>
      </c>
      <c r="D25" s="13"/>
      <c r="E25" s="13"/>
      <c r="F25" s="13"/>
      <c r="G25" s="13"/>
      <c r="H25" s="13"/>
      <c r="I25" s="13"/>
    </row>
    <row r="26" spans="2:10" ht="15.75" x14ac:dyDescent="0.25">
      <c r="B26" s="13"/>
      <c r="C26" s="13"/>
      <c r="D26" s="13"/>
      <c r="E26" s="13"/>
      <c r="F26" s="13"/>
      <c r="G26" s="13"/>
      <c r="H26" s="13"/>
      <c r="I26" s="13"/>
    </row>
    <row r="27" spans="2:10" ht="15.75" x14ac:dyDescent="0.25">
      <c r="B27" s="13"/>
      <c r="C27" s="13"/>
      <c r="D27" s="13"/>
      <c r="E27" s="13"/>
      <c r="F27" s="13"/>
      <c r="G27" s="13"/>
      <c r="H27" s="13"/>
      <c r="I27" s="13"/>
    </row>
    <row r="28" spans="2:10" ht="15.75" x14ac:dyDescent="0.25">
      <c r="B28" s="13"/>
      <c r="C28" s="13"/>
      <c r="D28" s="13"/>
      <c r="E28" s="13"/>
      <c r="F28" s="1915" t="s">
        <v>169</v>
      </c>
      <c r="G28" s="1915"/>
      <c r="H28" s="1915"/>
      <c r="I28" s="1915"/>
      <c r="J28" s="1915"/>
    </row>
    <row r="29" spans="2:10" ht="15.75" x14ac:dyDescent="0.25">
      <c r="B29" s="13"/>
      <c r="C29" s="13"/>
      <c r="D29" s="13"/>
      <c r="E29" s="13"/>
      <c r="F29" s="13"/>
      <c r="G29" s="13"/>
      <c r="H29" s="13"/>
      <c r="I29" s="13"/>
    </row>
    <row r="30" spans="2:10" ht="15.75" x14ac:dyDescent="0.25">
      <c r="B30" s="13"/>
      <c r="C30" s="13"/>
      <c r="D30" s="13"/>
      <c r="E30" s="13"/>
      <c r="F30" s="13"/>
      <c r="G30" s="13"/>
      <c r="H30" s="13"/>
      <c r="I30" s="13"/>
    </row>
    <row r="31" spans="2:10" ht="15.75" x14ac:dyDescent="0.25">
      <c r="B31" s="13"/>
      <c r="C31" s="13"/>
      <c r="D31" s="13"/>
      <c r="E31" s="13"/>
      <c r="F31" s="13"/>
      <c r="G31" s="13"/>
      <c r="H31" s="13"/>
      <c r="I31" s="13"/>
    </row>
    <row r="32" spans="2:10" ht="15.75" x14ac:dyDescent="0.25">
      <c r="B32" s="13"/>
      <c r="C32" s="13"/>
      <c r="D32" s="13"/>
      <c r="E32" s="13"/>
      <c r="F32" s="1915" t="s">
        <v>181</v>
      </c>
      <c r="G32" s="1915"/>
      <c r="H32" s="1915"/>
      <c r="I32" s="1915"/>
      <c r="J32" s="1915"/>
    </row>
    <row r="33" spans="2:10" ht="18.75" x14ac:dyDescent="0.3">
      <c r="B33" s="13"/>
      <c r="C33" s="13"/>
      <c r="D33" s="13"/>
      <c r="E33" s="13"/>
      <c r="F33" s="1776" t="str">
        <f>MASTER!C2</f>
        <v xml:space="preserve">Jh </v>
      </c>
      <c r="G33" s="1776"/>
      <c r="H33" s="1776"/>
      <c r="I33" s="1776"/>
      <c r="J33" s="1776"/>
    </row>
    <row r="34" spans="2:10" ht="18.75" x14ac:dyDescent="0.3">
      <c r="B34" s="13"/>
      <c r="C34" s="13" t="s">
        <v>115</v>
      </c>
      <c r="D34" s="209" t="str">
        <f>MASTER!C66</f>
        <v>16.03.2024</v>
      </c>
      <c r="E34" s="210"/>
      <c r="F34" s="1786" t="str">
        <f>MASTER!C7</f>
        <v xml:space="preserve">ofj"B </v>
      </c>
      <c r="G34" s="1786"/>
      <c r="H34" s="1786"/>
      <c r="I34" s="1786"/>
      <c r="J34" s="1786"/>
    </row>
    <row r="35" spans="2:10" ht="18.75" customHeight="1" x14ac:dyDescent="0.25">
      <c r="B35" s="13"/>
      <c r="C35" s="13"/>
      <c r="D35" s="13"/>
      <c r="E35" s="13"/>
      <c r="F35" s="1788" t="str">
        <f>MASTER!C8</f>
        <v>jktdh; mPp ek/;fed izkFkfed fo|ky; &amp;  ftyk &amp; jktleUn</v>
      </c>
      <c r="G35" s="1788"/>
      <c r="H35" s="1788"/>
      <c r="I35" s="1788"/>
      <c r="J35" s="1788"/>
    </row>
    <row r="36" spans="2:10" ht="18.75" customHeight="1" x14ac:dyDescent="0.25">
      <c r="B36" s="13"/>
      <c r="C36" s="13"/>
      <c r="D36" s="13"/>
      <c r="E36" s="13"/>
      <c r="F36" s="1788"/>
      <c r="G36" s="1788"/>
      <c r="H36" s="1788"/>
      <c r="I36" s="1788"/>
      <c r="J36" s="1788"/>
    </row>
    <row r="37" spans="2:10" ht="15.75" x14ac:dyDescent="0.25">
      <c r="B37" s="13"/>
      <c r="C37" s="13"/>
      <c r="D37" s="13"/>
      <c r="E37" s="13"/>
      <c r="F37" s="13"/>
      <c r="G37" s="13"/>
      <c r="H37" s="13"/>
      <c r="I37" s="13"/>
    </row>
    <row r="38" spans="2:10" ht="23.25" x14ac:dyDescent="0.35">
      <c r="B38" s="13"/>
      <c r="C38" s="13"/>
      <c r="D38" s="1787" t="s">
        <v>1209</v>
      </c>
      <c r="E38" s="1787"/>
      <c r="F38" s="1787"/>
      <c r="G38" s="1787"/>
      <c r="H38" s="13"/>
      <c r="I38" s="13"/>
    </row>
    <row r="39" spans="2:10" ht="18.75" x14ac:dyDescent="0.3">
      <c r="B39" s="13"/>
      <c r="C39" s="13"/>
      <c r="D39" s="47"/>
      <c r="E39" s="47"/>
      <c r="F39" s="47"/>
      <c r="G39" s="47"/>
      <c r="H39" s="13"/>
      <c r="I39" s="13"/>
    </row>
    <row r="40" spans="2:10" ht="18.75" x14ac:dyDescent="0.3">
      <c r="B40" s="13"/>
      <c r="C40" s="13"/>
      <c r="D40" s="47"/>
      <c r="E40" s="47"/>
      <c r="F40" s="47"/>
      <c r="G40" s="47"/>
      <c r="H40" s="13"/>
      <c r="I40" s="13"/>
    </row>
    <row r="41" spans="2:10" ht="18.75" x14ac:dyDescent="0.3">
      <c r="B41" s="13"/>
      <c r="C41" s="13"/>
      <c r="D41" s="1776" t="s">
        <v>170</v>
      </c>
      <c r="E41" s="1776"/>
      <c r="F41" s="1776"/>
      <c r="G41" s="1776"/>
      <c r="H41" s="13"/>
      <c r="I41" s="13"/>
    </row>
    <row r="42" spans="2:10" ht="18.75" x14ac:dyDescent="0.3">
      <c r="B42" s="13"/>
      <c r="C42" s="13"/>
      <c r="D42" s="1776" t="s">
        <v>2507</v>
      </c>
      <c r="E42" s="1776"/>
      <c r="F42" s="1776"/>
      <c r="G42" s="1776"/>
      <c r="H42" s="13"/>
      <c r="I42" s="13"/>
    </row>
    <row r="44" spans="2:10" x14ac:dyDescent="0.2">
      <c r="C44" s="23" t="s">
        <v>2595</v>
      </c>
    </row>
    <row r="53" spans="7:7" x14ac:dyDescent="0.2">
      <c r="G53" s="168"/>
    </row>
    <row r="54" spans="7:7" x14ac:dyDescent="0.2">
      <c r="G54" s="168"/>
    </row>
  </sheetData>
  <sheetProtection password="CFA1" sheet="1" objects="1" scenarios="1" selectLockedCells="1" selectUnlockedCells="1"/>
  <mergeCells count="15">
    <mergeCell ref="C13:E13"/>
    <mergeCell ref="F28:J28"/>
    <mergeCell ref="F32:J32"/>
    <mergeCell ref="F33:J33"/>
    <mergeCell ref="G7:I7"/>
    <mergeCell ref="B5:I5"/>
    <mergeCell ref="B6:I6"/>
    <mergeCell ref="C10:E10"/>
    <mergeCell ref="C11:E11"/>
    <mergeCell ref="C12:E12"/>
    <mergeCell ref="D38:G38"/>
    <mergeCell ref="D41:G41"/>
    <mergeCell ref="D42:G42"/>
    <mergeCell ref="F35:J36"/>
    <mergeCell ref="F34:J34"/>
  </mergeCells>
  <phoneticPr fontId="7" type="noConversion"/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1"/>
  <sheetViews>
    <sheetView workbookViewId="0">
      <selection activeCell="L36" sqref="L36:Q36"/>
    </sheetView>
  </sheetViews>
  <sheetFormatPr defaultRowHeight="12.75" x14ac:dyDescent="0.2"/>
  <cols>
    <col min="1" max="1" width="4" style="23" customWidth="1"/>
    <col min="2" max="2" width="7.85546875" style="23" customWidth="1"/>
    <col min="3" max="3" width="10" style="23" customWidth="1"/>
    <col min="4" max="4" width="12.42578125" style="23" customWidth="1"/>
    <col min="5" max="5" width="10.85546875" style="23" customWidth="1"/>
    <col min="6" max="6" width="2.28515625" style="23" customWidth="1"/>
    <col min="7" max="7" width="11.7109375" style="23" customWidth="1"/>
    <col min="8" max="8" width="12.140625" style="23" customWidth="1"/>
    <col min="9" max="9" width="10.7109375" style="23" customWidth="1"/>
    <col min="10" max="10" width="19.140625" style="23" customWidth="1"/>
    <col min="11" max="16384" width="9.140625" style="23"/>
  </cols>
  <sheetData>
    <row r="1" spans="1:10" x14ac:dyDescent="0.2">
      <c r="A1" s="892"/>
      <c r="B1" s="892"/>
      <c r="C1" s="892"/>
      <c r="D1" s="892"/>
      <c r="E1" s="892"/>
      <c r="F1" s="892"/>
      <c r="G1" s="892"/>
      <c r="H1" s="892"/>
      <c r="I1" s="892"/>
      <c r="J1" s="892"/>
    </row>
    <row r="2" spans="1:10" x14ac:dyDescent="0.2">
      <c r="A2" s="892"/>
      <c r="B2" s="892"/>
      <c r="C2" s="892"/>
      <c r="D2" s="892"/>
      <c r="E2" s="892"/>
      <c r="F2" s="892"/>
      <c r="G2" s="892"/>
      <c r="H2" s="892"/>
      <c r="I2" s="892"/>
      <c r="J2" s="892"/>
    </row>
    <row r="3" spans="1:10" ht="20.25" x14ac:dyDescent="0.3">
      <c r="A3" s="1781" t="s">
        <v>577</v>
      </c>
      <c r="B3" s="1781"/>
      <c r="C3" s="1781"/>
      <c r="D3" s="1781"/>
      <c r="E3" s="1781"/>
      <c r="F3" s="1781"/>
      <c r="G3" s="1781"/>
      <c r="H3" s="1781"/>
      <c r="I3" s="1781"/>
      <c r="J3" s="1781"/>
    </row>
    <row r="4" spans="1:10" ht="20.25" x14ac:dyDescent="0.3">
      <c r="A4" s="1781" t="s">
        <v>78</v>
      </c>
      <c r="B4" s="1781"/>
      <c r="C4" s="1781"/>
      <c r="D4" s="1781"/>
      <c r="E4" s="1781"/>
      <c r="F4" s="1781"/>
      <c r="G4" s="1781"/>
      <c r="H4" s="1781"/>
      <c r="I4" s="1781"/>
      <c r="J4" s="1781"/>
    </row>
    <row r="5" spans="1:10" ht="20.25" x14ac:dyDescent="0.3">
      <c r="A5" s="1781" t="s">
        <v>327</v>
      </c>
      <c r="B5" s="1781"/>
      <c r="C5" s="1781"/>
      <c r="D5" s="1781"/>
      <c r="E5" s="1781"/>
      <c r="F5" s="1781"/>
      <c r="G5" s="1781"/>
      <c r="H5" s="1781"/>
      <c r="I5" s="1781"/>
      <c r="J5" s="1781"/>
    </row>
    <row r="6" spans="1:10" ht="15.75" x14ac:dyDescent="0.25">
      <c r="A6" s="2019" t="s">
        <v>328</v>
      </c>
      <c r="B6" s="2019"/>
      <c r="C6" s="2019"/>
      <c r="D6" s="2019"/>
      <c r="E6" s="2019"/>
      <c r="F6" s="2019"/>
      <c r="G6" s="2019"/>
      <c r="H6" s="2019"/>
      <c r="I6" s="2019"/>
      <c r="J6" s="2019"/>
    </row>
    <row r="7" spans="1:10" ht="39.75" customHeight="1" x14ac:dyDescent="0.2">
      <c r="A7" s="935" t="s">
        <v>484</v>
      </c>
      <c r="B7" s="2017" t="str">
        <f>MASTER!C2</f>
        <v xml:space="preserve">Jh </v>
      </c>
      <c r="C7" s="2017"/>
      <c r="D7" s="1007" t="str">
        <f>MASTER!B4</f>
        <v>firk@ifr dk uke</v>
      </c>
      <c r="E7" s="2017" t="str">
        <f>MASTER!C4</f>
        <v xml:space="preserve">Jh </v>
      </c>
      <c r="F7" s="2017"/>
      <c r="G7" s="2017"/>
      <c r="H7" s="953" t="str">
        <f>MASTER!C7</f>
        <v xml:space="preserve">ofj"B </v>
      </c>
      <c r="I7" s="935" t="s">
        <v>372</v>
      </c>
      <c r="J7" s="935"/>
    </row>
    <row r="8" spans="1:10" ht="15.75" x14ac:dyDescent="0.25">
      <c r="A8" s="1008" t="s">
        <v>373</v>
      </c>
      <c r="B8" s="875"/>
      <c r="C8" s="875"/>
      <c r="D8" s="875"/>
      <c r="E8" s="875"/>
      <c r="F8" s="875"/>
      <c r="G8" s="1009">
        <f>MASTER!C24</f>
        <v>31668</v>
      </c>
      <c r="H8" s="886" t="s">
        <v>374</v>
      </c>
      <c r="I8" s="1009">
        <f>MASTER!C25</f>
        <v>45961</v>
      </c>
      <c r="J8" s="875" t="s">
        <v>406</v>
      </c>
    </row>
    <row r="9" spans="1:10" ht="15.75" x14ac:dyDescent="0.25">
      <c r="A9" s="875" t="s">
        <v>431</v>
      </c>
      <c r="B9" s="875"/>
      <c r="C9" s="875"/>
      <c r="D9" s="875"/>
      <c r="E9" s="875"/>
      <c r="F9" s="875"/>
      <c r="G9" s="875"/>
      <c r="H9" s="875"/>
      <c r="I9" s="875"/>
      <c r="J9" s="875"/>
    </row>
    <row r="10" spans="1:10" ht="15.75" x14ac:dyDescent="0.25">
      <c r="A10" s="875" t="s">
        <v>407</v>
      </c>
      <c r="B10" s="875"/>
      <c r="C10" s="875"/>
      <c r="D10" s="875"/>
      <c r="E10" s="875"/>
      <c r="F10" s="875"/>
      <c r="G10" s="875"/>
      <c r="H10" s="875"/>
      <c r="I10" s="875"/>
      <c r="J10" s="875"/>
    </row>
    <row r="11" spans="1:10" ht="15.75" x14ac:dyDescent="0.25">
      <c r="A11" s="875"/>
      <c r="B11" s="875" t="s">
        <v>375</v>
      </c>
      <c r="C11" s="875"/>
      <c r="D11" s="875"/>
      <c r="E11" s="875"/>
      <c r="F11" s="875"/>
      <c r="G11" s="875"/>
      <c r="H11" s="875"/>
      <c r="I11" s="875"/>
      <c r="J11" s="875"/>
    </row>
    <row r="12" spans="1:10" ht="15.75" x14ac:dyDescent="0.25">
      <c r="A12" s="875"/>
      <c r="B12" s="875"/>
      <c r="C12" s="875"/>
      <c r="D12" s="875"/>
      <c r="E12" s="875"/>
      <c r="F12" s="875"/>
      <c r="G12" s="875"/>
      <c r="H12" s="875"/>
      <c r="I12" s="875"/>
      <c r="J12" s="875"/>
    </row>
    <row r="13" spans="1:10" ht="18.75" x14ac:dyDescent="0.3">
      <c r="A13" s="875" t="s">
        <v>198</v>
      </c>
      <c r="B13" s="2015" t="s">
        <v>1628</v>
      </c>
      <c r="C13" s="2015"/>
      <c r="D13" s="2015"/>
      <c r="E13" s="2015"/>
      <c r="F13" s="2015"/>
      <c r="G13" s="2015"/>
      <c r="H13" s="2015"/>
      <c r="I13" s="2015"/>
      <c r="J13" s="2015"/>
    </row>
    <row r="14" spans="1:10" ht="15.75" x14ac:dyDescent="0.25">
      <c r="A14" s="875" t="s">
        <v>200</v>
      </c>
      <c r="B14" s="875" t="s">
        <v>94</v>
      </c>
      <c r="C14" s="875"/>
      <c r="D14" s="875"/>
      <c r="E14" s="875"/>
      <c r="F14" s="875"/>
      <c r="G14" s="875"/>
      <c r="H14" s="875"/>
      <c r="I14" s="875"/>
      <c r="J14" s="875"/>
    </row>
    <row r="15" spans="1:10" ht="15.75" x14ac:dyDescent="0.25">
      <c r="A15" s="875" t="s">
        <v>202</v>
      </c>
      <c r="B15" s="875" t="s">
        <v>94</v>
      </c>
      <c r="C15" s="875"/>
      <c r="D15" s="875"/>
      <c r="E15" s="875"/>
      <c r="F15" s="875"/>
      <c r="G15" s="875"/>
      <c r="H15" s="875"/>
      <c r="I15" s="875"/>
      <c r="J15" s="875"/>
    </row>
    <row r="16" spans="1:10" ht="15.75" x14ac:dyDescent="0.25">
      <c r="A16" s="875" t="s">
        <v>95</v>
      </c>
      <c r="B16" s="875" t="s">
        <v>96</v>
      </c>
      <c r="C16" s="875"/>
      <c r="D16" s="875"/>
      <c r="E16" s="875"/>
      <c r="F16" s="875"/>
      <c r="G16" s="875"/>
      <c r="H16" s="875"/>
      <c r="I16" s="875"/>
      <c r="J16" s="875"/>
    </row>
    <row r="17" spans="1:10" ht="15.75" x14ac:dyDescent="0.25">
      <c r="A17" s="875"/>
      <c r="B17" s="875"/>
      <c r="C17" s="875"/>
      <c r="D17" s="875"/>
      <c r="E17" s="875"/>
      <c r="F17" s="875"/>
      <c r="G17" s="875"/>
      <c r="H17" s="875"/>
      <c r="I17" s="875"/>
      <c r="J17" s="875"/>
    </row>
    <row r="18" spans="1:10" ht="15.75" x14ac:dyDescent="0.2">
      <c r="A18" s="935" t="s">
        <v>484</v>
      </c>
      <c r="B18" s="935" t="str">
        <f>MASTER!C2</f>
        <v xml:space="preserve">Jh </v>
      </c>
      <c r="C18" s="935"/>
      <c r="D18" s="1010" t="str">
        <f>MASTER!C7</f>
        <v xml:space="preserve">ofj"B </v>
      </c>
      <c r="E18" s="935" t="s">
        <v>630</v>
      </c>
      <c r="F18" s="935"/>
      <c r="G18" s="1011"/>
      <c r="H18" s="935"/>
      <c r="I18" s="935"/>
      <c r="J18" s="935"/>
    </row>
    <row r="19" spans="1:10" ht="15.75" x14ac:dyDescent="0.25">
      <c r="A19" s="875" t="s">
        <v>631</v>
      </c>
      <c r="B19" s="875"/>
      <c r="C19" s="875"/>
      <c r="D19" s="875"/>
      <c r="E19" s="875"/>
      <c r="F19" s="875"/>
      <c r="G19" s="875"/>
      <c r="H19" s="875"/>
      <c r="I19" s="875"/>
      <c r="J19" s="875"/>
    </row>
    <row r="20" spans="1:10" ht="15.75" x14ac:dyDescent="0.25">
      <c r="A20" s="875"/>
      <c r="B20" s="875"/>
      <c r="C20" s="875"/>
      <c r="D20" s="875"/>
      <c r="E20" s="875"/>
      <c r="F20" s="875"/>
      <c r="G20" s="875"/>
      <c r="H20" s="875"/>
      <c r="I20" s="875"/>
      <c r="J20" s="875"/>
    </row>
    <row r="21" spans="1:10" ht="15.75" x14ac:dyDescent="0.25">
      <c r="A21" s="875"/>
      <c r="B21" s="875"/>
      <c r="C21" s="875"/>
      <c r="D21" s="875"/>
      <c r="E21" s="875"/>
      <c r="F21" s="875"/>
      <c r="G21" s="875"/>
      <c r="H21" s="875"/>
      <c r="I21" s="875"/>
      <c r="J21" s="875"/>
    </row>
    <row r="22" spans="1:10" ht="15.75" x14ac:dyDescent="0.25">
      <c r="A22" s="875"/>
      <c r="B22" s="875"/>
      <c r="C22" s="875"/>
      <c r="D22" s="875"/>
      <c r="E22" s="875"/>
      <c r="F22" s="875"/>
      <c r="G22" s="875"/>
      <c r="H22" s="875"/>
      <c r="I22" s="875"/>
      <c r="J22" s="875"/>
    </row>
    <row r="23" spans="1:10" ht="18.75" x14ac:dyDescent="0.3">
      <c r="A23" s="875"/>
      <c r="B23" s="875"/>
      <c r="C23" s="875"/>
      <c r="D23" s="875"/>
      <c r="E23" s="875"/>
      <c r="F23" s="875"/>
      <c r="G23" s="875"/>
      <c r="H23" s="875"/>
      <c r="I23" s="1779" t="str">
        <f>MASTER!C2</f>
        <v xml:space="preserve">Jh </v>
      </c>
      <c r="J23" s="1779"/>
    </row>
    <row r="24" spans="1:10" ht="15.75" x14ac:dyDescent="0.25">
      <c r="A24" s="875"/>
      <c r="B24" s="875"/>
      <c r="C24" s="875"/>
      <c r="D24" s="875"/>
      <c r="E24" s="875"/>
      <c r="F24" s="875"/>
      <c r="G24" s="875"/>
      <c r="H24" s="875"/>
      <c r="I24" s="2016" t="s">
        <v>421</v>
      </c>
      <c r="J24" s="2016"/>
    </row>
    <row r="25" spans="1:10" ht="15.75" x14ac:dyDescent="0.25">
      <c r="A25" s="875"/>
      <c r="B25" s="875"/>
      <c r="C25" s="875"/>
      <c r="D25" s="875"/>
      <c r="E25" s="875"/>
      <c r="F25" s="875"/>
      <c r="G25" s="875"/>
      <c r="H25" s="875"/>
      <c r="I25" s="1012"/>
      <c r="J25" s="1012"/>
    </row>
    <row r="26" spans="1:10" ht="15.75" x14ac:dyDescent="0.25">
      <c r="A26" s="875"/>
      <c r="B26" s="875"/>
      <c r="C26" s="875"/>
      <c r="D26" s="875"/>
      <c r="E26" s="875"/>
      <c r="F26" s="875"/>
      <c r="G26" s="875"/>
      <c r="H26" s="875"/>
      <c r="I26" s="892"/>
      <c r="J26" s="875"/>
    </row>
    <row r="27" spans="1:10" ht="20.25" x14ac:dyDescent="0.3">
      <c r="A27" s="1781" t="s">
        <v>482</v>
      </c>
      <c r="B27" s="1781"/>
      <c r="C27" s="1781"/>
      <c r="D27" s="1781"/>
      <c r="E27" s="1781"/>
      <c r="F27" s="1781"/>
      <c r="G27" s="1781"/>
      <c r="H27" s="1781"/>
      <c r="I27" s="1781"/>
      <c r="J27" s="1781"/>
    </row>
    <row r="28" spans="1:10" ht="15.75" x14ac:dyDescent="0.25">
      <c r="A28" s="2020" t="s">
        <v>79</v>
      </c>
      <c r="B28" s="2020"/>
      <c r="C28" s="2020"/>
      <c r="D28" s="2020"/>
      <c r="E28" s="2020"/>
      <c r="F28" s="2020"/>
      <c r="G28" s="2020"/>
      <c r="H28" s="2020"/>
      <c r="I28" s="2020"/>
      <c r="J28" s="2020"/>
    </row>
    <row r="29" spans="1:10" ht="15.75" x14ac:dyDescent="0.25">
      <c r="A29" s="875"/>
      <c r="B29" s="875"/>
      <c r="C29" s="875"/>
      <c r="D29" s="875"/>
      <c r="E29" s="875"/>
      <c r="F29" s="875"/>
      <c r="G29" s="875"/>
      <c r="H29" s="875"/>
      <c r="I29" s="875"/>
      <c r="J29" s="875"/>
    </row>
    <row r="30" spans="1:10" ht="18.75" x14ac:dyDescent="0.3">
      <c r="A30" s="964" t="s">
        <v>1727</v>
      </c>
      <c r="B30" s="892"/>
      <c r="C30" s="875"/>
      <c r="D30" s="1970" t="str">
        <f>MASTER!C2</f>
        <v xml:space="preserve">Jh </v>
      </c>
      <c r="E30" s="1970"/>
      <c r="F30" s="1970"/>
      <c r="G30" s="1970"/>
      <c r="H30" s="875" t="s">
        <v>329</v>
      </c>
      <c r="I30" s="1484" t="str">
        <f>MASTER!C7</f>
        <v xml:space="preserve">ofj"B </v>
      </c>
      <c r="J30" s="1484"/>
    </row>
    <row r="31" spans="1:10" ht="15.75" x14ac:dyDescent="0.25">
      <c r="A31" s="1008" t="s">
        <v>706</v>
      </c>
      <c r="B31" s="875"/>
      <c r="C31" s="875"/>
      <c r="D31" s="875"/>
      <c r="E31" s="1009">
        <f>MASTER!C24</f>
        <v>31668</v>
      </c>
      <c r="F31" s="906" t="s">
        <v>483</v>
      </c>
      <c r="G31" s="1009">
        <f>MASTER!C25</f>
        <v>45961</v>
      </c>
      <c r="H31" s="875" t="s">
        <v>632</v>
      </c>
      <c r="I31" s="875"/>
      <c r="J31" s="875"/>
    </row>
    <row r="32" spans="1:10" ht="15.75" x14ac:dyDescent="0.25">
      <c r="A32" s="1008" t="s">
        <v>633</v>
      </c>
      <c r="B32" s="875"/>
      <c r="C32" s="875"/>
      <c r="D32" s="875"/>
      <c r="E32" s="875"/>
      <c r="F32" s="875"/>
      <c r="G32" s="875"/>
      <c r="H32" s="875"/>
      <c r="I32" s="875"/>
      <c r="J32" s="875"/>
    </row>
    <row r="33" spans="1:17" ht="15.75" x14ac:dyDescent="0.25">
      <c r="A33" s="1008" t="s">
        <v>23</v>
      </c>
      <c r="B33" s="875"/>
      <c r="C33" s="875"/>
      <c r="D33" s="875"/>
      <c r="E33" s="875"/>
      <c r="F33" s="875"/>
      <c r="G33" s="875"/>
      <c r="H33" s="875"/>
      <c r="I33" s="875"/>
      <c r="J33" s="875"/>
    </row>
    <row r="34" spans="1:17" ht="15.75" x14ac:dyDescent="0.25">
      <c r="A34" s="875"/>
      <c r="B34" s="875"/>
      <c r="C34" s="875"/>
      <c r="D34" s="875"/>
      <c r="E34" s="875"/>
      <c r="F34" s="875"/>
      <c r="G34" s="875"/>
      <c r="H34" s="875"/>
      <c r="I34" s="875"/>
      <c r="J34" s="875"/>
    </row>
    <row r="35" spans="1:17" ht="18.75" x14ac:dyDescent="0.3">
      <c r="A35" s="875"/>
      <c r="B35" s="875" t="s">
        <v>205</v>
      </c>
      <c r="C35" s="875"/>
      <c r="D35" s="2015" t="str">
        <f>L35</f>
        <v xml:space="preserve"> 'kwU; ls 'kwU; rd </v>
      </c>
      <c r="E35" s="2015"/>
      <c r="F35" s="2015"/>
      <c r="G35" s="2015"/>
      <c r="H35" s="2015"/>
      <c r="I35" s="2015"/>
      <c r="J35" s="875"/>
      <c r="L35" s="2018" t="s">
        <v>2416</v>
      </c>
      <c r="M35" s="2018"/>
      <c r="N35" s="2018"/>
      <c r="O35" s="2018"/>
      <c r="P35" s="2018"/>
      <c r="Q35" s="2018"/>
    </row>
    <row r="36" spans="1:17" ht="18.75" x14ac:dyDescent="0.3">
      <c r="A36" s="875"/>
      <c r="B36" s="875" t="s">
        <v>205</v>
      </c>
      <c r="C36" s="875"/>
      <c r="D36" s="2015" t="str">
        <f>L36</f>
        <v xml:space="preserve"> 'kwU; ls 'kwU; rd</v>
      </c>
      <c r="E36" s="2015"/>
      <c r="F36" s="2015"/>
      <c r="G36" s="2015"/>
      <c r="H36" s="2015"/>
      <c r="I36" s="2015"/>
      <c r="J36" s="875"/>
      <c r="L36" s="2018" t="s">
        <v>634</v>
      </c>
      <c r="M36" s="2018"/>
      <c r="N36" s="2018"/>
      <c r="O36" s="2018"/>
      <c r="P36" s="2018"/>
      <c r="Q36" s="2018"/>
    </row>
    <row r="37" spans="1:17" ht="15.75" x14ac:dyDescent="0.25">
      <c r="A37" s="875"/>
      <c r="B37" s="875"/>
      <c r="C37" s="875"/>
      <c r="D37" s="875"/>
      <c r="E37" s="1014"/>
      <c r="F37" s="1014"/>
      <c r="G37" s="875"/>
      <c r="H37" s="875"/>
      <c r="I37" s="875"/>
      <c r="J37" s="875"/>
    </row>
    <row r="38" spans="1:17" ht="18.75" x14ac:dyDescent="0.3">
      <c r="A38" s="875"/>
      <c r="B38" s="875" t="s">
        <v>8</v>
      </c>
      <c r="C38" s="1889" t="str">
        <f>MASTER!C66</f>
        <v>16.03.2024</v>
      </c>
      <c r="D38" s="1889"/>
      <c r="E38" s="875"/>
      <c r="F38" s="875"/>
      <c r="G38" s="875"/>
      <c r="H38" s="875"/>
      <c r="I38" s="875"/>
      <c r="J38" s="875"/>
    </row>
    <row r="39" spans="1:17" ht="15.75" x14ac:dyDescent="0.25">
      <c r="A39" s="875"/>
      <c r="B39" s="875"/>
      <c r="C39" s="875"/>
      <c r="D39" s="875"/>
      <c r="E39" s="875"/>
      <c r="F39" s="875"/>
      <c r="G39" s="875"/>
      <c r="H39" s="875"/>
      <c r="I39" s="892"/>
      <c r="J39" s="875"/>
    </row>
    <row r="40" spans="1:17" ht="15.75" x14ac:dyDescent="0.25">
      <c r="A40" s="875"/>
      <c r="B40" s="875"/>
      <c r="C40" s="875"/>
      <c r="D40" s="875"/>
      <c r="E40" s="875"/>
      <c r="F40" s="875"/>
      <c r="G40" s="875"/>
      <c r="H40" s="875"/>
      <c r="I40" s="886" t="s">
        <v>181</v>
      </c>
      <c r="J40" s="875"/>
    </row>
    <row r="41" spans="1:17" ht="15.75" x14ac:dyDescent="0.25">
      <c r="A41" s="875"/>
      <c r="B41" s="875"/>
      <c r="C41" s="875"/>
      <c r="D41" s="875"/>
      <c r="E41" s="875"/>
      <c r="F41" s="875"/>
      <c r="G41" s="875"/>
      <c r="H41" s="875"/>
      <c r="I41" s="886" t="s">
        <v>435</v>
      </c>
      <c r="J41" s="875"/>
    </row>
    <row r="42" spans="1:17" ht="15.75" x14ac:dyDescent="0.25">
      <c r="A42" s="875"/>
      <c r="B42" s="875"/>
      <c r="C42" s="875"/>
      <c r="D42" s="875"/>
      <c r="E42" s="875"/>
      <c r="F42" s="875"/>
      <c r="G42" s="875"/>
      <c r="H42" s="875"/>
      <c r="I42" s="886" t="s">
        <v>286</v>
      </c>
      <c r="J42" s="875"/>
    </row>
    <row r="43" spans="1:17" x14ac:dyDescent="0.2">
      <c r="A43" s="892"/>
      <c r="B43" s="892"/>
      <c r="C43" s="892"/>
      <c r="D43" s="892"/>
      <c r="E43" s="892"/>
      <c r="F43" s="892"/>
      <c r="G43" s="892"/>
      <c r="H43" s="892"/>
      <c r="I43" s="892"/>
      <c r="J43" s="892"/>
    </row>
    <row r="50" spans="6:6" x14ac:dyDescent="0.2">
      <c r="F50" s="168"/>
    </row>
    <row r="51" spans="6:6" x14ac:dyDescent="0.2">
      <c r="F51" s="168"/>
    </row>
  </sheetData>
  <sheetProtection sheet="1" objects="1" scenarios="1" selectLockedCells="1"/>
  <mergeCells count="18">
    <mergeCell ref="L35:Q35"/>
    <mergeCell ref="L36:Q36"/>
    <mergeCell ref="A6:J6"/>
    <mergeCell ref="A27:J27"/>
    <mergeCell ref="A28:J28"/>
    <mergeCell ref="I30:J30"/>
    <mergeCell ref="C38:D38"/>
    <mergeCell ref="D35:I35"/>
    <mergeCell ref="D36:I36"/>
    <mergeCell ref="D30:G30"/>
    <mergeCell ref="A3:J3"/>
    <mergeCell ref="A4:J4"/>
    <mergeCell ref="A5:J5"/>
    <mergeCell ref="I23:J23"/>
    <mergeCell ref="I24:J24"/>
    <mergeCell ref="E7:G7"/>
    <mergeCell ref="B7:C7"/>
    <mergeCell ref="B13:J13"/>
  </mergeCells>
  <phoneticPr fontId="7" type="noConversion"/>
  <printOptions horizontalCentered="1"/>
  <pageMargins left="0.17" right="0.21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1"/>
  <sheetViews>
    <sheetView workbookViewId="0">
      <selection activeCell="K38" sqref="K38:N38"/>
    </sheetView>
  </sheetViews>
  <sheetFormatPr defaultRowHeight="12.75" x14ac:dyDescent="0.2"/>
  <cols>
    <col min="1" max="1" width="5" style="23" customWidth="1"/>
    <col min="2" max="2" width="9.140625" style="23"/>
    <col min="3" max="3" width="10" style="23" customWidth="1"/>
    <col min="4" max="4" width="9.140625" style="23" customWidth="1"/>
    <col min="5" max="5" width="10.7109375" style="23" customWidth="1"/>
    <col min="6" max="6" width="13.42578125" style="23" customWidth="1"/>
    <col min="7" max="7" width="9.42578125" style="23" customWidth="1"/>
    <col min="8" max="8" width="18.85546875" style="23" bestFit="1" customWidth="1"/>
    <col min="9" max="14" width="9.140625" style="23"/>
    <col min="15" max="15" width="13.140625" style="23" customWidth="1"/>
    <col min="16" max="16384" width="9.140625" style="23"/>
  </cols>
  <sheetData>
    <row r="1" spans="1:13" x14ac:dyDescent="0.2">
      <c r="A1" s="892"/>
      <c r="B1" s="892"/>
      <c r="C1" s="892"/>
      <c r="D1" s="892"/>
      <c r="E1" s="892"/>
      <c r="F1" s="892"/>
      <c r="G1" s="892"/>
      <c r="H1" s="892"/>
      <c r="I1" s="892"/>
    </row>
    <row r="2" spans="1:13" x14ac:dyDescent="0.2">
      <c r="A2" s="892"/>
      <c r="B2" s="892"/>
      <c r="C2" s="892"/>
      <c r="D2" s="892"/>
      <c r="E2" s="892"/>
      <c r="F2" s="892"/>
      <c r="G2" s="892"/>
      <c r="H2" s="892"/>
      <c r="I2" s="892"/>
    </row>
    <row r="3" spans="1:13" ht="20.25" x14ac:dyDescent="0.3">
      <c r="A3" s="1781" t="s">
        <v>330</v>
      </c>
      <c r="B3" s="1781"/>
      <c r="C3" s="1781"/>
      <c r="D3" s="1781"/>
      <c r="E3" s="1781"/>
      <c r="F3" s="1781"/>
      <c r="G3" s="1781"/>
      <c r="H3" s="1781"/>
      <c r="I3" s="892"/>
    </row>
    <row r="4" spans="1:13" ht="20.25" x14ac:dyDescent="0.3">
      <c r="A4" s="1781" t="s">
        <v>622</v>
      </c>
      <c r="B4" s="1781"/>
      <c r="C4" s="1781"/>
      <c r="D4" s="1781"/>
      <c r="E4" s="1781"/>
      <c r="F4" s="1781"/>
      <c r="G4" s="1781"/>
      <c r="H4" s="1781"/>
      <c r="I4" s="892"/>
    </row>
    <row r="5" spans="1:13" ht="15.75" x14ac:dyDescent="0.25">
      <c r="A5" s="2019" t="s">
        <v>331</v>
      </c>
      <c r="B5" s="2019"/>
      <c r="C5" s="2019"/>
      <c r="D5" s="2019"/>
      <c r="E5" s="2019"/>
      <c r="F5" s="2019"/>
      <c r="G5" s="2019"/>
      <c r="H5" s="2019"/>
      <c r="I5" s="892"/>
    </row>
    <row r="6" spans="1:13" ht="15.75" x14ac:dyDescent="0.25">
      <c r="A6" s="892"/>
      <c r="B6" s="875"/>
      <c r="C6" s="875"/>
      <c r="D6" s="875"/>
      <c r="E6" s="875" t="s">
        <v>332</v>
      </c>
      <c r="F6" s="875"/>
      <c r="G6" s="875"/>
      <c r="H6" s="875"/>
      <c r="I6" s="892"/>
    </row>
    <row r="7" spans="1:13" ht="15.75" x14ac:dyDescent="0.25">
      <c r="A7" s="875" t="s">
        <v>135</v>
      </c>
      <c r="B7" s="875"/>
      <c r="C7" s="875"/>
      <c r="D7" s="875"/>
      <c r="E7" s="892"/>
      <c r="F7" s="875"/>
      <c r="G7" s="875" t="s">
        <v>333</v>
      </c>
      <c r="H7" s="875"/>
      <c r="I7" s="892"/>
    </row>
    <row r="8" spans="1:13" ht="15.75" x14ac:dyDescent="0.25">
      <c r="A8" s="2019" t="str">
        <f>MASTER!C55</f>
        <v>Jheku vfrfjDr funs'kd egksn;</v>
      </c>
      <c r="B8" s="2019"/>
      <c r="C8" s="2019"/>
      <c r="D8" s="2019"/>
      <c r="E8" s="2019"/>
      <c r="F8" s="892"/>
      <c r="G8" s="2038" t="str">
        <f>K8</f>
        <v>iz/kkukpk;Z</v>
      </c>
      <c r="H8" s="2038"/>
      <c r="I8" s="2038"/>
      <c r="K8" s="2033" t="str">
        <f>MASTER!C42</f>
        <v>iz/kkukpk;Z</v>
      </c>
      <c r="L8" s="2033"/>
      <c r="M8" s="2033"/>
    </row>
    <row r="9" spans="1:13" ht="15.75" x14ac:dyDescent="0.25">
      <c r="A9" s="2019" t="str">
        <f>MASTER!C56</f>
        <v xml:space="preserve">isa'ku ,oa isa'kulZ dY;k.k foHkkx ] {kS=h; dk;kZy; ] </v>
      </c>
      <c r="B9" s="2019"/>
      <c r="C9" s="2019"/>
      <c r="D9" s="2019"/>
      <c r="E9" s="2019"/>
      <c r="F9" s="892"/>
      <c r="G9" s="2038" t="str">
        <f t="shared" ref="G9:G10" si="0">K9</f>
        <v xml:space="preserve">jktdh; mPp ek/;fed fo|ky; </v>
      </c>
      <c r="H9" s="2038"/>
      <c r="I9" s="2038"/>
      <c r="K9" s="2033" t="str">
        <f>MASTER!C43</f>
        <v xml:space="preserve">jktdh; mPp ek/;fed fo|ky; </v>
      </c>
      <c r="L9" s="2033"/>
      <c r="M9" s="2033"/>
    </row>
    <row r="10" spans="1:13" ht="15.75" x14ac:dyDescent="0.25">
      <c r="A10" s="2019" t="str">
        <f>MASTER!C57</f>
        <v>mn;iqj ftyk &amp; mn;iqj  ¼ jktLFkku ½</v>
      </c>
      <c r="B10" s="2019"/>
      <c r="C10" s="2019"/>
      <c r="D10" s="2019"/>
      <c r="E10" s="2019"/>
      <c r="F10" s="1015"/>
      <c r="G10" s="2038" t="str">
        <f t="shared" si="0"/>
        <v xml:space="preserve"> ftyk &amp; jktleUn</v>
      </c>
      <c r="H10" s="2038"/>
      <c r="I10" s="2038"/>
      <c r="K10" s="2033" t="str">
        <f>MASTER!C44</f>
        <v xml:space="preserve"> ftyk &amp; jktleUn</v>
      </c>
      <c r="L10" s="2033"/>
      <c r="M10" s="2033"/>
    </row>
    <row r="11" spans="1:13" ht="18.75" x14ac:dyDescent="0.3">
      <c r="A11" s="892"/>
      <c r="B11" s="892"/>
      <c r="C11" s="892"/>
      <c r="D11" s="892"/>
      <c r="E11" s="892"/>
      <c r="F11" s="1970"/>
      <c r="G11" s="1970"/>
      <c r="H11" s="1970"/>
      <c r="I11" s="892"/>
    </row>
    <row r="12" spans="1:13" ht="15.75" x14ac:dyDescent="0.25">
      <c r="A12" s="875"/>
      <c r="B12" s="875"/>
      <c r="C12" s="875"/>
      <c r="D12" s="875"/>
      <c r="E12" s="875"/>
      <c r="F12" s="875"/>
      <c r="G12" s="875"/>
      <c r="H12" s="875"/>
      <c r="I12" s="892"/>
    </row>
    <row r="13" spans="1:13" ht="15.75" x14ac:dyDescent="0.25">
      <c r="A13" s="875" t="s">
        <v>80</v>
      </c>
      <c r="B13" s="875"/>
      <c r="C13" s="875"/>
      <c r="D13" s="875"/>
      <c r="E13" s="875"/>
      <c r="F13" s="875"/>
      <c r="G13" s="875"/>
      <c r="H13" s="875"/>
      <c r="I13" s="892"/>
    </row>
    <row r="14" spans="1:13" ht="15.75" x14ac:dyDescent="0.25">
      <c r="A14" s="875"/>
      <c r="B14" s="875"/>
      <c r="C14" s="875"/>
      <c r="D14" s="875"/>
      <c r="E14" s="875"/>
      <c r="F14" s="875"/>
      <c r="G14" s="875"/>
      <c r="H14" s="875"/>
      <c r="I14" s="892"/>
    </row>
    <row r="15" spans="1:13" ht="15.75" x14ac:dyDescent="0.25">
      <c r="A15" s="875" t="s">
        <v>137</v>
      </c>
      <c r="B15" s="875"/>
      <c r="C15" s="875"/>
      <c r="D15" s="875"/>
      <c r="E15" s="875"/>
      <c r="F15" s="875"/>
      <c r="G15" s="875"/>
      <c r="H15" s="875"/>
      <c r="I15" s="892"/>
    </row>
    <row r="16" spans="1:13" ht="15.75" x14ac:dyDescent="0.25">
      <c r="A16" s="875"/>
      <c r="B16" s="875"/>
      <c r="C16" s="875"/>
      <c r="D16" s="875"/>
      <c r="E16" s="875"/>
      <c r="F16" s="875"/>
      <c r="G16" s="875"/>
      <c r="H16" s="875"/>
      <c r="I16" s="892"/>
    </row>
    <row r="17" spans="1:14" ht="15.75" x14ac:dyDescent="0.25">
      <c r="A17" s="875"/>
      <c r="B17" s="875" t="s">
        <v>408</v>
      </c>
      <c r="C17" s="875"/>
      <c r="D17" s="875"/>
      <c r="E17" s="875"/>
      <c r="F17" s="875"/>
      <c r="G17" s="875"/>
      <c r="H17" s="875"/>
      <c r="I17" s="892"/>
    </row>
    <row r="18" spans="1:14" ht="15.75" x14ac:dyDescent="0.25">
      <c r="A18" s="875" t="s">
        <v>623</v>
      </c>
      <c r="B18" s="892"/>
      <c r="C18" s="875"/>
      <c r="D18" s="875"/>
      <c r="E18" s="875"/>
      <c r="F18" s="875"/>
      <c r="G18" s="875"/>
      <c r="H18" s="875"/>
      <c r="I18" s="892"/>
    </row>
    <row r="19" spans="1:14" ht="15.75" x14ac:dyDescent="0.25">
      <c r="A19" s="875" t="s">
        <v>409</v>
      </c>
      <c r="B19" s="892"/>
      <c r="C19" s="875"/>
      <c r="D19" s="875"/>
      <c r="E19" s="875"/>
      <c r="F19" s="875"/>
      <c r="G19" s="875"/>
      <c r="H19" s="875"/>
      <c r="I19" s="892"/>
    </row>
    <row r="20" spans="1:14" ht="15.75" x14ac:dyDescent="0.25">
      <c r="A20" s="875"/>
      <c r="B20" s="875"/>
      <c r="C20" s="875"/>
      <c r="D20" s="875"/>
      <c r="E20" s="875"/>
      <c r="F20" s="875"/>
      <c r="G20" s="875"/>
      <c r="H20" s="875"/>
      <c r="I20" s="892"/>
    </row>
    <row r="21" spans="1:14" ht="18.75" x14ac:dyDescent="0.3">
      <c r="A21" s="886">
        <v>1</v>
      </c>
      <c r="B21" s="875" t="s">
        <v>175</v>
      </c>
      <c r="C21" s="875"/>
      <c r="D21" s="875"/>
      <c r="E21" s="875"/>
      <c r="F21" s="2028" t="str">
        <f>K21</f>
        <v xml:space="preserve">Jh </v>
      </c>
      <c r="G21" s="2028"/>
      <c r="H21" s="2028"/>
      <c r="I21" s="2028"/>
      <c r="K21" s="1019" t="str">
        <f>MASTER!C2</f>
        <v xml:space="preserve">Jh </v>
      </c>
      <c r="L21" s="1020"/>
      <c r="M21" s="1020"/>
      <c r="N21" s="1021"/>
    </row>
    <row r="22" spans="1:14" ht="18.75" x14ac:dyDescent="0.3">
      <c r="A22" s="886">
        <v>2</v>
      </c>
      <c r="B22" s="875" t="s">
        <v>334</v>
      </c>
      <c r="C22" s="875"/>
      <c r="D22" s="875"/>
      <c r="E22" s="875"/>
      <c r="F22" s="2028" t="str">
        <f t="shared" ref="F22:F29" si="1">K22</f>
        <v xml:space="preserve">Jh </v>
      </c>
      <c r="G22" s="2028"/>
      <c r="H22" s="2028"/>
      <c r="I22" s="2028"/>
      <c r="K22" s="1022" t="str">
        <f>MASTER!C4</f>
        <v xml:space="preserve">Jh </v>
      </c>
      <c r="L22" s="1020"/>
      <c r="M22" s="1020"/>
      <c r="N22" s="1021"/>
    </row>
    <row r="23" spans="1:14" ht="18.75" x14ac:dyDescent="0.3">
      <c r="A23" s="886">
        <v>3</v>
      </c>
      <c r="B23" s="875" t="s">
        <v>335</v>
      </c>
      <c r="C23" s="875"/>
      <c r="D23" s="875"/>
      <c r="E23" s="875"/>
      <c r="F23" s="2028" t="str">
        <f t="shared" si="1"/>
        <v xml:space="preserve">ofj"B </v>
      </c>
      <c r="G23" s="2028"/>
      <c r="H23" s="2028"/>
      <c r="I23" s="2028"/>
      <c r="K23" s="1023" t="str">
        <f>MASTER!C7</f>
        <v xml:space="preserve">ofj"B </v>
      </c>
      <c r="L23" s="1020"/>
      <c r="M23" s="1020"/>
      <c r="N23" s="1021"/>
    </row>
    <row r="24" spans="1:14" ht="18.75" customHeight="1" x14ac:dyDescent="0.25">
      <c r="A24" s="886">
        <v>4</v>
      </c>
      <c r="B24" s="875" t="s">
        <v>336</v>
      </c>
      <c r="C24" s="875"/>
      <c r="D24" s="875"/>
      <c r="E24" s="875"/>
      <c r="F24" s="2034" t="str">
        <f>K24</f>
        <v>jktdh; mPp ek/;fed izkFkfed fo|ky; &amp;  ftyk &amp; jktleUn</v>
      </c>
      <c r="G24" s="2034"/>
      <c r="H24" s="2034"/>
      <c r="I24" s="2034"/>
      <c r="K24" s="2022" t="str">
        <f>MASTER!C8</f>
        <v>jktdh; mPp ek/;fed izkFkfed fo|ky; &amp;  ftyk &amp; jktleUn</v>
      </c>
      <c r="L24" s="2022"/>
      <c r="M24" s="2022"/>
      <c r="N24" s="2022"/>
    </row>
    <row r="25" spans="1:14" ht="18.75" customHeight="1" x14ac:dyDescent="0.25">
      <c r="A25" s="886"/>
      <c r="B25" s="875"/>
      <c r="C25" s="875"/>
      <c r="D25" s="875"/>
      <c r="E25" s="875"/>
      <c r="F25" s="2034"/>
      <c r="G25" s="2034"/>
      <c r="H25" s="2034"/>
      <c r="I25" s="2034"/>
      <c r="K25" s="2022"/>
      <c r="L25" s="2022"/>
      <c r="M25" s="2022"/>
      <c r="N25" s="2022"/>
    </row>
    <row r="26" spans="1:14" ht="18" x14ac:dyDescent="0.25">
      <c r="A26" s="886">
        <v>5</v>
      </c>
      <c r="B26" s="875" t="s">
        <v>337</v>
      </c>
      <c r="C26" s="875"/>
      <c r="D26" s="875"/>
      <c r="E26" s="875"/>
      <c r="F26" s="2032">
        <f t="shared" si="1"/>
        <v>25392</v>
      </c>
      <c r="G26" s="2032"/>
      <c r="H26" s="2032"/>
      <c r="I26" s="2032"/>
      <c r="K26" s="2036">
        <f>MASTER!C6</f>
        <v>25392</v>
      </c>
      <c r="L26" s="2036"/>
      <c r="M26" s="2036"/>
      <c r="N26" s="1021"/>
    </row>
    <row r="27" spans="1:14" ht="18" x14ac:dyDescent="0.25">
      <c r="A27" s="886">
        <v>6</v>
      </c>
      <c r="B27" s="875" t="s">
        <v>338</v>
      </c>
      <c r="C27" s="875"/>
      <c r="D27" s="875"/>
      <c r="E27" s="875"/>
      <c r="F27" s="2032">
        <f t="shared" si="1"/>
        <v>45961</v>
      </c>
      <c r="G27" s="2032"/>
      <c r="H27" s="2032"/>
      <c r="I27" s="2032"/>
      <c r="K27" s="2036">
        <f>MASTER!C25</f>
        <v>45961</v>
      </c>
      <c r="L27" s="2036"/>
      <c r="M27" s="2036"/>
      <c r="N27" s="1021"/>
    </row>
    <row r="28" spans="1:14" ht="18.75" x14ac:dyDescent="0.3">
      <c r="A28" s="886">
        <v>7</v>
      </c>
      <c r="B28" s="875" t="s">
        <v>624</v>
      </c>
      <c r="C28" s="875"/>
      <c r="D28" s="875"/>
      <c r="E28" s="875"/>
      <c r="F28" s="2028" t="str">
        <f t="shared" si="1"/>
        <v>अधिवार्षिकी पेंशन</v>
      </c>
      <c r="G28" s="2028"/>
      <c r="H28" s="2028"/>
      <c r="I28" s="2028"/>
      <c r="K28" s="1019" t="str">
        <f>MASTER!C47</f>
        <v>अधिवार्षिकी पेंशन</v>
      </c>
      <c r="L28" s="1020"/>
      <c r="M28" s="1020"/>
      <c r="N28" s="1021"/>
    </row>
    <row r="29" spans="1:14" ht="18.75" x14ac:dyDescent="0.3">
      <c r="A29" s="886">
        <v>8</v>
      </c>
      <c r="B29" s="887" t="s">
        <v>81</v>
      </c>
      <c r="C29" s="875"/>
      <c r="D29" s="875"/>
      <c r="E29" s="875"/>
      <c r="F29" s="2028" t="str">
        <f t="shared" si="1"/>
        <v xml:space="preserve">isa'ku dk ,d frgkbZ Hkkx </v>
      </c>
      <c r="G29" s="2028"/>
      <c r="H29" s="2028"/>
      <c r="I29" s="2028"/>
      <c r="K29" s="1019" t="s">
        <v>625</v>
      </c>
      <c r="L29" s="1020"/>
      <c r="M29" s="1020"/>
      <c r="N29" s="1021"/>
    </row>
    <row r="30" spans="1:14" ht="15.75" x14ac:dyDescent="0.25">
      <c r="A30" s="886">
        <v>9</v>
      </c>
      <c r="B30" s="875" t="s">
        <v>82</v>
      </c>
      <c r="C30" s="875"/>
      <c r="D30" s="875"/>
      <c r="E30" s="875"/>
      <c r="F30" s="875"/>
      <c r="G30" s="875"/>
      <c r="H30" s="875"/>
      <c r="I30" s="892"/>
    </row>
    <row r="31" spans="1:14" ht="15.75" x14ac:dyDescent="0.25">
      <c r="A31" s="886"/>
      <c r="B31" s="875" t="s">
        <v>627</v>
      </c>
      <c r="C31" s="875"/>
      <c r="D31" s="875"/>
      <c r="E31" s="875"/>
      <c r="F31" s="875"/>
      <c r="G31" s="875"/>
      <c r="H31" s="875"/>
      <c r="I31" s="892"/>
    </row>
    <row r="32" spans="1:14" ht="15.75" x14ac:dyDescent="0.25">
      <c r="A32" s="886">
        <v>10</v>
      </c>
      <c r="B32" s="887" t="s">
        <v>626</v>
      </c>
      <c r="C32" s="875"/>
      <c r="D32" s="875"/>
      <c r="E32" s="875"/>
      <c r="F32" s="875"/>
      <c r="G32" s="875"/>
      <c r="H32" s="875"/>
      <c r="I32" s="892"/>
    </row>
    <row r="33" spans="1:15" ht="18.75" x14ac:dyDescent="0.3">
      <c r="A33" s="875" t="s">
        <v>138</v>
      </c>
      <c r="B33" s="875" t="s">
        <v>339</v>
      </c>
      <c r="C33" s="875"/>
      <c r="D33" s="875"/>
      <c r="E33" s="875"/>
      <c r="F33" s="838" t="s">
        <v>530</v>
      </c>
      <c r="G33" s="2028" t="str">
        <f>K33</f>
        <v>jktleUn ftyk&amp;jktleUn</v>
      </c>
      <c r="H33" s="2028"/>
      <c r="I33" s="2028"/>
      <c r="K33" s="2031" t="str">
        <f>MASTER!C14</f>
        <v>jktleUn ftyk&amp;jktleUn</v>
      </c>
      <c r="L33" s="2031"/>
      <c r="M33" s="2031"/>
    </row>
    <row r="34" spans="1:15" ht="44.25" customHeight="1" x14ac:dyDescent="0.25">
      <c r="A34" s="935" t="s">
        <v>140</v>
      </c>
      <c r="B34" s="1016" t="s">
        <v>722</v>
      </c>
      <c r="C34" s="875"/>
      <c r="D34" s="875"/>
      <c r="E34" s="875"/>
      <c r="F34" s="952" t="s">
        <v>543</v>
      </c>
      <c r="G34" s="2028" t="str">
        <f>K34</f>
        <v>,l-ch-vkbZ-]  ftyk &amp; jktleUn</v>
      </c>
      <c r="H34" s="2028"/>
      <c r="I34" s="2028"/>
      <c r="K34" s="2037" t="str">
        <f>MASTER!C48</f>
        <v>,l-ch-vkbZ-]  ftyk &amp; jktleUn</v>
      </c>
      <c r="L34" s="2037"/>
      <c r="M34" s="2037"/>
    </row>
    <row r="35" spans="1:15" ht="15.75" x14ac:dyDescent="0.25">
      <c r="A35" s="875"/>
      <c r="B35" s="887" t="s">
        <v>83</v>
      </c>
      <c r="C35" s="906"/>
      <c r="D35" s="875"/>
      <c r="E35" s="875"/>
      <c r="F35" s="875"/>
      <c r="G35" s="903"/>
      <c r="H35" s="2035">
        <f>K35</f>
        <v>51</v>
      </c>
      <c r="I35" s="2035"/>
      <c r="K35" s="2029">
        <f>MASTER!C49</f>
        <v>51</v>
      </c>
      <c r="L35" s="2029"/>
      <c r="M35" s="2029"/>
    </row>
    <row r="36" spans="1:15" ht="15.75" x14ac:dyDescent="0.25">
      <c r="A36" s="875" t="s">
        <v>141</v>
      </c>
      <c r="B36" s="875" t="s">
        <v>84</v>
      </c>
      <c r="C36" s="875"/>
      <c r="D36" s="875"/>
      <c r="E36" s="875"/>
      <c r="F36" s="875"/>
      <c r="G36" s="875"/>
      <c r="H36" s="875"/>
      <c r="I36" s="892"/>
    </row>
    <row r="37" spans="1:15" ht="15.75" x14ac:dyDescent="0.25">
      <c r="A37" s="875"/>
      <c r="B37" s="875"/>
      <c r="C37" s="875"/>
      <c r="D37" s="875"/>
      <c r="E37" s="875"/>
      <c r="F37" s="875"/>
      <c r="G37" s="875"/>
      <c r="H37" s="875"/>
      <c r="I37" s="892"/>
    </row>
    <row r="38" spans="1:15" ht="18.75" x14ac:dyDescent="0.3">
      <c r="A38" s="875"/>
      <c r="B38" s="875" t="s">
        <v>9</v>
      </c>
      <c r="C38" s="2026" t="str">
        <f>K38</f>
        <v xml:space="preserve"> ftyk &amp; jktleUn</v>
      </c>
      <c r="D38" s="2026"/>
      <c r="E38" s="2026"/>
      <c r="F38" s="2026"/>
      <c r="G38" s="892"/>
      <c r="H38" s="892"/>
      <c r="I38" s="892"/>
      <c r="K38" s="2031" t="str">
        <f>MASTER!C65</f>
        <v xml:space="preserve"> ftyk &amp; jktleUn</v>
      </c>
      <c r="L38" s="2031"/>
      <c r="M38" s="2031"/>
      <c r="N38" s="2031"/>
    </row>
    <row r="39" spans="1:15" ht="18.75" x14ac:dyDescent="0.3">
      <c r="A39" s="875"/>
      <c r="B39" s="875" t="s">
        <v>10</v>
      </c>
      <c r="C39" s="2027" t="str">
        <f>K39</f>
        <v>16.03.2024</v>
      </c>
      <c r="D39" s="2027"/>
      <c r="E39" s="1779"/>
      <c r="F39" s="1779"/>
      <c r="G39" s="1779"/>
      <c r="H39" s="1779"/>
      <c r="I39" s="892"/>
      <c r="K39" s="2030" t="str">
        <f>MASTER!C66</f>
        <v>16.03.2024</v>
      </c>
      <c r="L39" s="2030"/>
      <c r="M39" s="1024"/>
      <c r="N39" s="1024"/>
    </row>
    <row r="40" spans="1:15" ht="18.75" customHeight="1" x14ac:dyDescent="0.25">
      <c r="A40" s="875"/>
      <c r="B40" s="875"/>
      <c r="C40" s="1017"/>
      <c r="D40" s="875"/>
      <c r="E40" s="2023" t="s">
        <v>181</v>
      </c>
      <c r="F40" s="2023"/>
      <c r="G40" s="2023"/>
      <c r="H40" s="2023"/>
      <c r="I40" s="2023"/>
    </row>
    <row r="41" spans="1:15" ht="18.75" x14ac:dyDescent="0.3">
      <c r="A41" s="875"/>
      <c r="B41" s="875"/>
      <c r="C41" s="1017"/>
      <c r="D41" s="875"/>
      <c r="E41" s="2028" t="str">
        <f>K41</f>
        <v xml:space="preserve">Jh </v>
      </c>
      <c r="F41" s="2028"/>
      <c r="G41" s="2028"/>
      <c r="H41" s="2028"/>
      <c r="I41" s="2028"/>
      <c r="K41" s="2024" t="str">
        <f>MASTER!C2</f>
        <v xml:space="preserve">Jh </v>
      </c>
      <c r="L41" s="2024"/>
      <c r="M41" s="2024"/>
      <c r="N41" s="2024"/>
      <c r="O41" s="2024"/>
    </row>
    <row r="42" spans="1:15" ht="18.75" x14ac:dyDescent="0.3">
      <c r="A42" s="875"/>
      <c r="B42" s="875"/>
      <c r="C42" s="1017"/>
      <c r="D42" s="886"/>
      <c r="E42" s="2028" t="str">
        <f t="shared" ref="E42:E43" si="2">K42</f>
        <v xml:space="preserve">ofj"B </v>
      </c>
      <c r="F42" s="2028"/>
      <c r="G42" s="2028"/>
      <c r="H42" s="2028"/>
      <c r="I42" s="2028"/>
      <c r="K42" s="2025" t="str">
        <f>MASTER!C7</f>
        <v xml:space="preserve">ofj"B </v>
      </c>
      <c r="L42" s="2025"/>
      <c r="M42" s="2025"/>
      <c r="N42" s="2025"/>
      <c r="O42" s="2025"/>
    </row>
    <row r="43" spans="1:15" ht="25.5" customHeight="1" x14ac:dyDescent="0.25">
      <c r="A43" s="875" t="s">
        <v>340</v>
      </c>
      <c r="B43" s="875"/>
      <c r="C43" s="875"/>
      <c r="D43" s="875"/>
      <c r="E43" s="2028" t="str">
        <f t="shared" si="2"/>
        <v>jktdh; mPp ek/;fed izkFkfed fo|ky; &amp;  ftyk &amp; jktleUn</v>
      </c>
      <c r="F43" s="2028"/>
      <c r="G43" s="2028"/>
      <c r="H43" s="2028"/>
      <c r="I43" s="2028"/>
      <c r="K43" s="2021" t="str">
        <f>MASTER!C8</f>
        <v>jktdh; mPp ek/;fed izkFkfed fo|ky; &amp;  ftyk &amp; jktleUn</v>
      </c>
      <c r="L43" s="2021"/>
      <c r="M43" s="2021"/>
      <c r="N43" s="2021"/>
      <c r="O43" s="2021"/>
    </row>
    <row r="44" spans="1:15" x14ac:dyDescent="0.2">
      <c r="A44" s="1018" t="s">
        <v>628</v>
      </c>
      <c r="B44" s="862"/>
      <c r="C44" s="862"/>
      <c r="D44" s="862"/>
      <c r="E44" s="862"/>
      <c r="F44" s="862"/>
      <c r="G44" s="862"/>
      <c r="H44" s="862"/>
      <c r="I44" s="892"/>
    </row>
    <row r="45" spans="1:15" x14ac:dyDescent="0.2">
      <c r="A45" s="862" t="s">
        <v>629</v>
      </c>
      <c r="B45" s="862"/>
      <c r="C45" s="862"/>
      <c r="D45" s="862"/>
      <c r="E45" s="862"/>
      <c r="F45" s="862"/>
      <c r="G45" s="862"/>
      <c r="H45" s="862"/>
      <c r="I45" s="892"/>
    </row>
    <row r="46" spans="1:15" ht="15.75" x14ac:dyDescent="0.25">
      <c r="A46" s="875"/>
      <c r="B46" s="875"/>
      <c r="C46" s="875"/>
      <c r="D46" s="875"/>
      <c r="E46" s="875"/>
      <c r="F46" s="875"/>
      <c r="G46" s="875"/>
      <c r="H46" s="875"/>
      <c r="I46" s="892"/>
    </row>
    <row r="47" spans="1:15" ht="15.75" x14ac:dyDescent="0.25">
      <c r="A47" s="875"/>
      <c r="B47" s="875"/>
      <c r="C47" s="875"/>
      <c r="D47" s="875"/>
      <c r="E47" s="875"/>
      <c r="F47" s="875"/>
      <c r="G47" s="875"/>
      <c r="H47" s="875"/>
      <c r="I47" s="892"/>
    </row>
    <row r="48" spans="1:15" ht="15.75" x14ac:dyDescent="0.25">
      <c r="A48" s="13"/>
      <c r="B48" s="13"/>
      <c r="C48" s="13"/>
      <c r="D48" s="13"/>
      <c r="E48" s="13"/>
      <c r="F48" s="13"/>
      <c r="G48" s="13"/>
      <c r="H48" s="13"/>
    </row>
    <row r="49" spans="1:8" ht="15.75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">
      <c r="F50" s="168"/>
    </row>
    <row r="51" spans="1:8" x14ac:dyDescent="0.2">
      <c r="F51" s="168"/>
    </row>
  </sheetData>
  <sheetProtection sheet="1" objects="1" scenarios="1" selectLockedCells="1"/>
  <mergeCells count="42">
    <mergeCell ref="H35:I35"/>
    <mergeCell ref="A3:H3"/>
    <mergeCell ref="K26:M26"/>
    <mergeCell ref="K27:M27"/>
    <mergeCell ref="K33:M33"/>
    <mergeCell ref="K34:M34"/>
    <mergeCell ref="F11:H11"/>
    <mergeCell ref="A9:E9"/>
    <mergeCell ref="A4:H4"/>
    <mergeCell ref="A5:H5"/>
    <mergeCell ref="G8:I8"/>
    <mergeCell ref="G9:I9"/>
    <mergeCell ref="G10:I10"/>
    <mergeCell ref="F21:I21"/>
    <mergeCell ref="F22:I22"/>
    <mergeCell ref="F23:I23"/>
    <mergeCell ref="F28:I28"/>
    <mergeCell ref="F29:I29"/>
    <mergeCell ref="F24:I25"/>
    <mergeCell ref="G33:I33"/>
    <mergeCell ref="G34:I34"/>
    <mergeCell ref="A10:E10"/>
    <mergeCell ref="A8:E8"/>
    <mergeCell ref="K8:M8"/>
    <mergeCell ref="K9:M9"/>
    <mergeCell ref="K10:M10"/>
    <mergeCell ref="K43:O43"/>
    <mergeCell ref="K24:N25"/>
    <mergeCell ref="E39:H39"/>
    <mergeCell ref="E40:I40"/>
    <mergeCell ref="K41:O41"/>
    <mergeCell ref="K42:O42"/>
    <mergeCell ref="C38:F38"/>
    <mergeCell ref="C39:D39"/>
    <mergeCell ref="E41:I41"/>
    <mergeCell ref="E42:I42"/>
    <mergeCell ref="E43:I43"/>
    <mergeCell ref="K35:M35"/>
    <mergeCell ref="K39:L39"/>
    <mergeCell ref="K38:N38"/>
    <mergeCell ref="F26:I26"/>
    <mergeCell ref="F27:I27"/>
  </mergeCells>
  <phoneticPr fontId="7" type="noConversion"/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67"/>
  <sheetViews>
    <sheetView showGridLines="0" tabSelected="1" workbookViewId="0">
      <selection activeCell="Q6" sqref="Q6"/>
    </sheetView>
  </sheetViews>
  <sheetFormatPr defaultRowHeight="20.25" x14ac:dyDescent="0.3"/>
  <cols>
    <col min="1" max="1" width="4.85546875" style="184" customWidth="1"/>
    <col min="2" max="2" width="26.28515625" style="184" customWidth="1"/>
    <col min="3" max="3" width="10.85546875" style="184" customWidth="1"/>
    <col min="4" max="4" width="4.140625" style="184" customWidth="1"/>
    <col min="5" max="5" width="4.7109375" style="184" customWidth="1"/>
    <col min="6" max="6" width="12.7109375" style="198" bestFit="1" customWidth="1"/>
    <col min="7" max="7" width="3.7109375" style="184" customWidth="1"/>
    <col min="8" max="8" width="5.5703125" style="184" bestFit="1" customWidth="1"/>
    <col min="9" max="9" width="7.85546875" style="184" bestFit="1" customWidth="1"/>
    <col min="10" max="10" width="9.140625" style="184"/>
    <col min="11" max="11" width="8" style="184" customWidth="1"/>
    <col min="12" max="12" width="9.140625" style="184"/>
    <col min="13" max="13" width="7.85546875" style="184" customWidth="1"/>
    <col min="14" max="14" width="28" style="184" customWidth="1"/>
    <col min="15" max="15" width="0.140625" style="184" customWidth="1"/>
    <col min="16" max="16384" width="9.140625" style="184"/>
  </cols>
  <sheetData>
    <row r="1" spans="1:15" ht="17.25" customHeight="1" x14ac:dyDescent="0.3">
      <c r="A1" s="1517" t="s">
        <v>486</v>
      </c>
      <c r="B1" s="1517"/>
      <c r="C1" s="1517"/>
      <c r="D1" s="1517"/>
      <c r="E1" s="1517"/>
      <c r="F1" s="1517"/>
      <c r="G1" s="1517"/>
      <c r="H1" s="1517"/>
      <c r="I1" s="1517"/>
      <c r="J1" s="1517"/>
      <c r="K1" s="1517"/>
      <c r="L1" s="1517"/>
      <c r="M1" s="1517"/>
      <c r="N1" s="1517"/>
      <c r="O1" s="1517"/>
    </row>
    <row r="2" spans="1:15" ht="18.75" customHeight="1" x14ac:dyDescent="0.3">
      <c r="A2" s="182"/>
      <c r="B2" s="1518" t="s">
        <v>743</v>
      </c>
      <c r="C2" s="1518"/>
      <c r="D2" s="1518"/>
      <c r="E2" s="1518"/>
      <c r="F2" s="1518"/>
      <c r="G2" s="1518"/>
      <c r="H2" s="1518"/>
      <c r="I2" s="1518"/>
      <c r="J2" s="1518"/>
      <c r="K2" s="1518"/>
      <c r="L2" s="1518"/>
      <c r="M2" s="1518"/>
      <c r="N2" s="1518"/>
      <c r="O2" s="1518"/>
    </row>
    <row r="3" spans="1:15" ht="21.75" customHeight="1" x14ac:dyDescent="0.3">
      <c r="A3" s="183"/>
      <c r="B3" s="1519" t="s">
        <v>736</v>
      </c>
      <c r="C3" s="1519"/>
      <c r="D3" s="1519"/>
      <c r="E3" s="1519"/>
      <c r="F3" s="1519"/>
      <c r="G3" s="1519"/>
      <c r="H3" s="1519"/>
      <c r="I3" s="1519"/>
      <c r="J3" s="1519"/>
      <c r="K3" s="1519"/>
      <c r="L3" s="1519"/>
      <c r="M3" s="1519"/>
      <c r="N3" s="1519"/>
      <c r="O3" s="1519"/>
    </row>
    <row r="4" spans="1:15" ht="93.75" customHeight="1" x14ac:dyDescent="0.3">
      <c r="A4" s="183"/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</row>
    <row r="5" spans="1:15" ht="20.25" customHeight="1" x14ac:dyDescent="0.3">
      <c r="A5" s="183"/>
      <c r="B5" s="1516" t="s">
        <v>753</v>
      </c>
      <c r="C5" s="1516"/>
      <c r="D5" s="1516"/>
      <c r="E5" s="1516"/>
      <c r="F5" s="1516"/>
      <c r="G5" s="1516"/>
      <c r="H5" s="1516"/>
      <c r="I5" s="1516"/>
      <c r="J5" s="1516"/>
      <c r="K5" s="1516"/>
      <c r="L5" s="1516"/>
      <c r="M5" s="1516"/>
      <c r="N5" s="1516"/>
      <c r="O5" s="1516"/>
    </row>
    <row r="6" spans="1:15" ht="204.75" customHeight="1" x14ac:dyDescent="0.3">
      <c r="A6" s="276">
        <v>1</v>
      </c>
      <c r="B6" s="1509" t="s">
        <v>2668</v>
      </c>
      <c r="C6" s="1509"/>
      <c r="D6" s="1509"/>
      <c r="E6" s="1509"/>
      <c r="F6" s="1509"/>
      <c r="G6" s="1509"/>
      <c r="H6" s="1509"/>
      <c r="I6" s="1509"/>
      <c r="J6" s="1509"/>
      <c r="K6" s="1509"/>
      <c r="L6" s="1509"/>
      <c r="M6" s="1509"/>
      <c r="N6" s="1509"/>
      <c r="O6" s="1509"/>
    </row>
    <row r="7" spans="1:15" ht="409.5" customHeight="1" x14ac:dyDescent="0.3">
      <c r="A7" s="276">
        <v>2</v>
      </c>
      <c r="B7" s="1509" t="s">
        <v>2496</v>
      </c>
      <c r="C7" s="1509"/>
      <c r="D7" s="1509"/>
      <c r="E7" s="1509"/>
      <c r="F7" s="1509"/>
      <c r="G7" s="1509"/>
      <c r="H7" s="1509"/>
      <c r="I7" s="1509"/>
      <c r="J7" s="1509"/>
      <c r="K7" s="1509"/>
      <c r="L7" s="1509"/>
      <c r="M7" s="1509"/>
      <c r="N7" s="1509"/>
      <c r="O7" s="1509"/>
    </row>
    <row r="8" spans="1:15" ht="39.75" customHeight="1" x14ac:dyDescent="0.3">
      <c r="A8" s="276">
        <v>3</v>
      </c>
      <c r="B8" s="1509" t="s">
        <v>2480</v>
      </c>
      <c r="C8" s="1509"/>
      <c r="D8" s="1509"/>
      <c r="E8" s="1509"/>
      <c r="F8" s="1509"/>
      <c r="G8" s="1509"/>
      <c r="H8" s="1509"/>
      <c r="I8" s="1509"/>
      <c r="J8" s="1509"/>
      <c r="K8" s="1509"/>
      <c r="L8" s="1509"/>
      <c r="M8" s="1509"/>
      <c r="N8" s="1509"/>
      <c r="O8" s="1509"/>
    </row>
    <row r="9" spans="1:15" ht="42" customHeight="1" x14ac:dyDescent="0.3">
      <c r="A9" s="276">
        <v>4</v>
      </c>
      <c r="B9" s="1509" t="s">
        <v>1450</v>
      </c>
      <c r="C9" s="1509"/>
      <c r="D9" s="1509"/>
      <c r="E9" s="1509"/>
      <c r="F9" s="1509"/>
      <c r="G9" s="1509"/>
      <c r="H9" s="1509"/>
      <c r="I9" s="1509"/>
      <c r="J9" s="1509"/>
      <c r="K9" s="1509"/>
      <c r="L9" s="1509"/>
      <c r="M9" s="1509"/>
      <c r="N9" s="1509"/>
      <c r="O9" s="1509"/>
    </row>
    <row r="10" spans="1:15" ht="21" customHeight="1" x14ac:dyDescent="0.3">
      <c r="A10" s="276">
        <v>5</v>
      </c>
      <c r="B10" s="1515" t="s">
        <v>1448</v>
      </c>
      <c r="C10" s="1515"/>
      <c r="D10" s="1515"/>
      <c r="E10" s="1515"/>
      <c r="F10" s="1515"/>
      <c r="G10" s="1515"/>
      <c r="H10" s="1515"/>
      <c r="I10" s="1515"/>
      <c r="J10" s="1515"/>
      <c r="K10" s="1515"/>
      <c r="L10" s="1515"/>
      <c r="M10" s="1515"/>
      <c r="N10" s="1515"/>
      <c r="O10" s="1515"/>
    </row>
    <row r="11" spans="1:15" ht="60.75" customHeight="1" x14ac:dyDescent="0.3">
      <c r="A11" s="276">
        <v>6</v>
      </c>
      <c r="B11" s="1515" t="s">
        <v>1451</v>
      </c>
      <c r="C11" s="1515"/>
      <c r="D11" s="1515"/>
      <c r="E11" s="1515"/>
      <c r="F11" s="1515"/>
      <c r="G11" s="1515"/>
      <c r="H11" s="1515"/>
      <c r="I11" s="1515"/>
      <c r="J11" s="1515"/>
      <c r="K11" s="1515"/>
      <c r="L11" s="1515"/>
      <c r="M11" s="1515"/>
      <c r="N11" s="1515"/>
      <c r="O11" s="1515"/>
    </row>
    <row r="12" spans="1:15" ht="41.25" customHeight="1" x14ac:dyDescent="0.3">
      <c r="A12" s="276">
        <v>7</v>
      </c>
      <c r="B12" s="1509" t="s">
        <v>1474</v>
      </c>
      <c r="C12" s="1509"/>
      <c r="D12" s="1509"/>
      <c r="E12" s="1509"/>
      <c r="F12" s="1509"/>
      <c r="G12" s="1509"/>
      <c r="H12" s="1509"/>
      <c r="I12" s="1509"/>
      <c r="J12" s="1509"/>
      <c r="K12" s="1509"/>
      <c r="L12" s="1509"/>
      <c r="M12" s="1509"/>
      <c r="N12" s="1509"/>
      <c r="O12" s="1509"/>
    </row>
    <row r="13" spans="1:15" ht="22.5" customHeight="1" x14ac:dyDescent="0.3">
      <c r="A13" s="276">
        <v>8</v>
      </c>
      <c r="B13" s="1510" t="s">
        <v>1716</v>
      </c>
      <c r="C13" s="1510"/>
      <c r="D13" s="1510"/>
      <c r="E13" s="1510"/>
      <c r="F13" s="1510"/>
      <c r="G13" s="1510"/>
      <c r="H13" s="1510"/>
      <c r="I13" s="1510"/>
      <c r="J13" s="1510"/>
      <c r="K13" s="1510"/>
      <c r="L13" s="1510"/>
      <c r="M13" s="1510"/>
      <c r="N13" s="1510"/>
      <c r="O13" s="1510"/>
    </row>
    <row r="14" spans="1:15" ht="79.5" customHeight="1" x14ac:dyDescent="0.3">
      <c r="A14" s="276">
        <v>9</v>
      </c>
      <c r="B14" s="1509" t="s">
        <v>1717</v>
      </c>
      <c r="C14" s="1509"/>
      <c r="D14" s="1509"/>
      <c r="E14" s="1509"/>
      <c r="F14" s="1509"/>
      <c r="G14" s="1509"/>
      <c r="H14" s="1509"/>
      <c r="I14" s="1509"/>
      <c r="J14" s="1509"/>
      <c r="K14" s="1509"/>
      <c r="L14" s="1509"/>
      <c r="M14" s="1509"/>
      <c r="N14" s="1509"/>
      <c r="O14" s="1509"/>
    </row>
    <row r="15" spans="1:15" ht="45.75" customHeight="1" x14ac:dyDescent="0.3">
      <c r="A15" s="276">
        <v>10</v>
      </c>
      <c r="B15" s="1521" t="s">
        <v>2307</v>
      </c>
      <c r="C15" s="1521"/>
      <c r="D15" s="1521"/>
      <c r="E15" s="1521"/>
      <c r="F15" s="1521"/>
      <c r="G15" s="1521"/>
      <c r="H15" s="1521"/>
      <c r="I15" s="1521"/>
      <c r="J15" s="1521"/>
      <c r="K15" s="1521"/>
      <c r="L15" s="1521"/>
      <c r="M15" s="1521"/>
      <c r="N15" s="1521"/>
      <c r="O15" s="1521"/>
    </row>
    <row r="16" spans="1:15" x14ac:dyDescent="0.3">
      <c r="A16" s="276"/>
      <c r="B16" s="1520" t="s">
        <v>737</v>
      </c>
      <c r="C16" s="1520"/>
      <c r="D16" s="1520"/>
      <c r="E16" s="1520"/>
      <c r="F16" s="1520"/>
      <c r="G16" s="1520"/>
      <c r="H16" s="1520"/>
      <c r="I16" s="1520"/>
      <c r="J16" s="1520"/>
      <c r="K16" s="1520"/>
      <c r="L16" s="1520"/>
      <c r="M16" s="1520"/>
      <c r="N16" s="1520"/>
      <c r="O16" s="1520"/>
    </row>
    <row r="17" spans="1:16" x14ac:dyDescent="0.3">
      <c r="A17" s="276">
        <v>1</v>
      </c>
      <c r="B17" s="1514" t="s">
        <v>1449</v>
      </c>
      <c r="C17" s="1514"/>
      <c r="D17" s="1514"/>
      <c r="E17" s="1514"/>
      <c r="F17" s="1514"/>
      <c r="G17" s="1514"/>
      <c r="H17" s="1514"/>
      <c r="I17" s="1514"/>
      <c r="J17" s="1514"/>
      <c r="K17" s="1514"/>
      <c r="L17" s="1514"/>
      <c r="M17" s="1514"/>
      <c r="N17" s="1514"/>
      <c r="O17" s="1514"/>
    </row>
    <row r="18" spans="1:16" ht="37.5" customHeight="1" x14ac:dyDescent="0.3">
      <c r="A18" s="276">
        <v>2</v>
      </c>
      <c r="B18" s="1509" t="s">
        <v>1998</v>
      </c>
      <c r="C18" s="1509"/>
      <c r="D18" s="1509"/>
      <c r="E18" s="1509"/>
      <c r="F18" s="1509"/>
      <c r="G18" s="1509"/>
      <c r="H18" s="1509"/>
      <c r="I18" s="1509"/>
      <c r="J18" s="1509"/>
      <c r="K18" s="1509"/>
      <c r="L18" s="1509"/>
      <c r="M18" s="1509"/>
      <c r="N18" s="1509"/>
      <c r="O18" s="1509"/>
    </row>
    <row r="19" spans="1:16" ht="38.25" customHeight="1" x14ac:dyDescent="0.3">
      <c r="A19" s="276">
        <v>3</v>
      </c>
      <c r="B19" s="1509" t="s">
        <v>742</v>
      </c>
      <c r="C19" s="1509"/>
      <c r="D19" s="1509"/>
      <c r="E19" s="1509"/>
      <c r="F19" s="1509"/>
      <c r="G19" s="1509"/>
      <c r="H19" s="1509"/>
      <c r="I19" s="1509"/>
      <c r="J19" s="1509"/>
      <c r="K19" s="1509"/>
      <c r="L19" s="1509"/>
      <c r="M19" s="1509"/>
      <c r="N19" s="1509"/>
      <c r="O19" s="1509"/>
    </row>
    <row r="20" spans="1:16" ht="103.5" customHeight="1" x14ac:dyDescent="0.3">
      <c r="A20" s="276">
        <v>4</v>
      </c>
      <c r="B20" s="1509" t="s">
        <v>2584</v>
      </c>
      <c r="C20" s="1509"/>
      <c r="D20" s="1509"/>
      <c r="E20" s="1509"/>
      <c r="F20" s="1509"/>
      <c r="G20" s="1509"/>
      <c r="H20" s="1509"/>
      <c r="I20" s="1509"/>
      <c r="J20" s="1509"/>
      <c r="K20" s="1509"/>
      <c r="L20" s="1509"/>
      <c r="M20" s="1509"/>
      <c r="N20" s="1509"/>
      <c r="O20" s="1509"/>
    </row>
    <row r="21" spans="1:16" ht="41.25" customHeight="1" x14ac:dyDescent="0.3">
      <c r="A21" s="276">
        <v>5</v>
      </c>
      <c r="B21" s="1509" t="s">
        <v>1452</v>
      </c>
      <c r="C21" s="1509"/>
      <c r="D21" s="1509"/>
      <c r="E21" s="1509"/>
      <c r="F21" s="1509"/>
      <c r="G21" s="1509"/>
      <c r="H21" s="1509"/>
      <c r="I21" s="1509"/>
      <c r="J21" s="1509"/>
      <c r="K21" s="1509"/>
      <c r="L21" s="1509"/>
      <c r="M21" s="1509"/>
      <c r="N21" s="1509"/>
      <c r="O21" s="1509"/>
    </row>
    <row r="22" spans="1:16" ht="39" customHeight="1" x14ac:dyDescent="0.3">
      <c r="A22" s="276">
        <v>6</v>
      </c>
      <c r="B22" s="1509" t="s">
        <v>1606</v>
      </c>
      <c r="C22" s="1509"/>
      <c r="D22" s="1509"/>
      <c r="E22" s="1509"/>
      <c r="F22" s="1509"/>
      <c r="G22" s="1509"/>
      <c r="H22" s="1509"/>
      <c r="I22" s="1509"/>
      <c r="J22" s="1509"/>
      <c r="K22" s="1509"/>
      <c r="L22" s="1509"/>
      <c r="M22" s="1509"/>
      <c r="N22" s="1509"/>
      <c r="O22" s="1509"/>
      <c r="P22" s="275"/>
    </row>
    <row r="23" spans="1:16" ht="88.5" customHeight="1" x14ac:dyDescent="0.3">
      <c r="A23" s="276">
        <v>7</v>
      </c>
      <c r="B23" s="1509" t="s">
        <v>1719</v>
      </c>
      <c r="C23" s="1509"/>
      <c r="D23" s="1509"/>
      <c r="E23" s="1509"/>
      <c r="F23" s="1509"/>
      <c r="G23" s="1509"/>
      <c r="H23" s="1509"/>
      <c r="I23" s="1509"/>
      <c r="J23" s="1509"/>
      <c r="K23" s="1509"/>
      <c r="L23" s="1509"/>
      <c r="M23" s="1509"/>
      <c r="N23" s="1509"/>
      <c r="O23" s="1509"/>
      <c r="P23" s="275"/>
    </row>
    <row r="24" spans="1:16" ht="18" customHeight="1" x14ac:dyDescent="0.3">
      <c r="A24" s="276"/>
      <c r="B24" s="1516" t="s">
        <v>901</v>
      </c>
      <c r="C24" s="1516"/>
      <c r="D24" s="1516"/>
      <c r="E24" s="1516"/>
      <c r="F24" s="1516"/>
      <c r="G24" s="1516"/>
      <c r="H24" s="1516"/>
      <c r="I24" s="1516"/>
      <c r="J24" s="1516"/>
      <c r="K24" s="1516"/>
      <c r="L24" s="1516"/>
      <c r="M24" s="1516"/>
      <c r="N24" s="1516"/>
      <c r="O24" s="1516"/>
      <c r="P24" s="275"/>
    </row>
    <row r="25" spans="1:16" ht="21.75" customHeight="1" x14ac:dyDescent="0.3">
      <c r="A25" s="276"/>
      <c r="B25" s="1525" t="s">
        <v>899</v>
      </c>
      <c r="C25" s="1525"/>
      <c r="D25" s="1525"/>
      <c r="E25" s="1525"/>
      <c r="F25" s="1525"/>
      <c r="G25" s="1525"/>
      <c r="H25" s="1525"/>
      <c r="I25" s="1525"/>
      <c r="J25" s="1525"/>
      <c r="K25" s="1525"/>
      <c r="L25" s="1525"/>
      <c r="M25" s="1525"/>
      <c r="N25" s="1525"/>
      <c r="O25" s="1525"/>
      <c r="P25" s="275"/>
    </row>
    <row r="26" spans="1:16" ht="40.5" customHeight="1" x14ac:dyDescent="0.3">
      <c r="A26" s="276">
        <v>1</v>
      </c>
      <c r="B26" s="1509" t="s">
        <v>1453</v>
      </c>
      <c r="C26" s="1509"/>
      <c r="D26" s="1509"/>
      <c r="E26" s="1509"/>
      <c r="F26" s="1509"/>
      <c r="G26" s="1509"/>
      <c r="H26" s="1509"/>
      <c r="I26" s="1509"/>
      <c r="J26" s="1509"/>
      <c r="K26" s="1509"/>
      <c r="L26" s="1509"/>
      <c r="M26" s="1509"/>
      <c r="N26" s="1509"/>
      <c r="O26" s="1509"/>
      <c r="P26" s="275"/>
    </row>
    <row r="27" spans="1:16" ht="21" customHeight="1" x14ac:dyDescent="0.3">
      <c r="A27" s="276">
        <v>2</v>
      </c>
      <c r="B27" s="1509" t="s">
        <v>2493</v>
      </c>
      <c r="C27" s="1509"/>
      <c r="D27" s="1509"/>
      <c r="E27" s="1509"/>
      <c r="F27" s="1509"/>
      <c r="G27" s="1509"/>
      <c r="H27" s="1509"/>
      <c r="I27" s="1509"/>
      <c r="J27" s="1509"/>
      <c r="K27" s="1509"/>
      <c r="L27" s="1509"/>
      <c r="M27" s="1509"/>
      <c r="N27" s="1509"/>
      <c r="O27" s="1509"/>
      <c r="P27" s="275"/>
    </row>
    <row r="28" spans="1:16" ht="38.25" customHeight="1" x14ac:dyDescent="0.3">
      <c r="A28" s="276">
        <v>3</v>
      </c>
      <c r="B28" s="1509" t="s">
        <v>1475</v>
      </c>
      <c r="C28" s="1509"/>
      <c r="D28" s="1509"/>
      <c r="E28" s="1509"/>
      <c r="F28" s="1509"/>
      <c r="G28" s="1509"/>
      <c r="H28" s="1509"/>
      <c r="I28" s="1509"/>
      <c r="J28" s="1509"/>
      <c r="K28" s="1509"/>
      <c r="L28" s="1509"/>
      <c r="M28" s="1509"/>
      <c r="N28" s="1509"/>
      <c r="O28" s="1509"/>
      <c r="P28" s="275"/>
    </row>
    <row r="29" spans="1:16" ht="21.75" customHeight="1" x14ac:dyDescent="0.3">
      <c r="A29" s="276">
        <v>4</v>
      </c>
      <c r="B29" s="1509" t="s">
        <v>1454</v>
      </c>
      <c r="C29" s="1509"/>
      <c r="D29" s="1509"/>
      <c r="E29" s="1509"/>
      <c r="F29" s="1509"/>
      <c r="G29" s="1509"/>
      <c r="H29" s="1509"/>
      <c r="I29" s="1509"/>
      <c r="J29" s="1509"/>
      <c r="K29" s="1509"/>
      <c r="L29" s="1509"/>
      <c r="M29" s="1509"/>
      <c r="N29" s="1509"/>
      <c r="O29" s="1509"/>
      <c r="P29" s="275"/>
    </row>
    <row r="30" spans="1:16" ht="22.5" customHeight="1" x14ac:dyDescent="0.3">
      <c r="A30" s="276">
        <v>5</v>
      </c>
      <c r="B30" s="1509" t="s">
        <v>1455</v>
      </c>
      <c r="C30" s="1509"/>
      <c r="D30" s="1509"/>
      <c r="E30" s="1509"/>
      <c r="F30" s="1509"/>
      <c r="G30" s="1509"/>
      <c r="H30" s="1509"/>
      <c r="I30" s="1509"/>
      <c r="J30" s="1509"/>
      <c r="K30" s="1509"/>
      <c r="L30" s="1509"/>
      <c r="M30" s="1509"/>
      <c r="N30" s="1509"/>
      <c r="O30" s="1509"/>
      <c r="P30" s="275"/>
    </row>
    <row r="31" spans="1:16" ht="21.75" customHeight="1" x14ac:dyDescent="0.3">
      <c r="A31" s="276">
        <v>6</v>
      </c>
      <c r="B31" s="1509" t="s">
        <v>1456</v>
      </c>
      <c r="C31" s="1509"/>
      <c r="D31" s="1509"/>
      <c r="E31" s="1509"/>
      <c r="F31" s="1509"/>
      <c r="G31" s="1509"/>
      <c r="H31" s="1509"/>
      <c r="I31" s="1509"/>
      <c r="J31" s="1509"/>
      <c r="K31" s="1509"/>
      <c r="L31" s="1509"/>
      <c r="M31" s="1509"/>
      <c r="N31" s="1509"/>
      <c r="O31" s="1509"/>
      <c r="P31" s="275"/>
    </row>
    <row r="32" spans="1:16" ht="15" customHeight="1" x14ac:dyDescent="0.3">
      <c r="A32" s="276"/>
      <c r="B32" s="1512" t="s">
        <v>898</v>
      </c>
      <c r="C32" s="1512"/>
      <c r="D32" s="1512"/>
      <c r="E32" s="1512"/>
      <c r="F32" s="1512"/>
      <c r="G32" s="1512"/>
      <c r="H32" s="1512"/>
      <c r="I32" s="1512"/>
      <c r="J32" s="1512"/>
      <c r="K32" s="1512"/>
      <c r="L32" s="1512"/>
      <c r="M32" s="1512"/>
      <c r="N32" s="1512"/>
      <c r="O32" s="1512"/>
      <c r="P32" s="275"/>
    </row>
    <row r="33" spans="1:16" ht="82.5" customHeight="1" x14ac:dyDescent="0.3">
      <c r="A33" s="276">
        <v>1</v>
      </c>
      <c r="B33" s="1509" t="s">
        <v>1476</v>
      </c>
      <c r="C33" s="1509"/>
      <c r="D33" s="1509"/>
      <c r="E33" s="1509"/>
      <c r="F33" s="1509"/>
      <c r="G33" s="1509"/>
      <c r="H33" s="1509"/>
      <c r="I33" s="1509"/>
      <c r="J33" s="1509"/>
      <c r="K33" s="1509"/>
      <c r="L33" s="1509"/>
      <c r="M33" s="1509"/>
      <c r="N33" s="1509"/>
      <c r="O33" s="1509"/>
      <c r="P33" s="275"/>
    </row>
    <row r="34" spans="1:16" ht="23.25" customHeight="1" x14ac:dyDescent="0.3">
      <c r="A34" s="276">
        <v>2</v>
      </c>
      <c r="B34" s="1510" t="s">
        <v>2492</v>
      </c>
      <c r="C34" s="1510"/>
      <c r="D34" s="1510"/>
      <c r="E34" s="1510"/>
      <c r="F34" s="1510"/>
      <c r="G34" s="1510"/>
      <c r="H34" s="1510"/>
      <c r="I34" s="1510"/>
      <c r="J34" s="1510"/>
      <c r="K34" s="1510"/>
      <c r="L34" s="1510"/>
      <c r="M34" s="1510"/>
      <c r="N34" s="1510"/>
      <c r="O34" s="1510"/>
      <c r="P34" s="275"/>
    </row>
    <row r="35" spans="1:16" ht="37.5" customHeight="1" x14ac:dyDescent="0.3">
      <c r="A35" s="276">
        <v>3</v>
      </c>
      <c r="B35" s="1509" t="s">
        <v>1457</v>
      </c>
      <c r="C35" s="1509"/>
      <c r="D35" s="1509"/>
      <c r="E35" s="1509"/>
      <c r="F35" s="1509"/>
      <c r="G35" s="1509"/>
      <c r="H35" s="1509"/>
      <c r="I35" s="1509"/>
      <c r="J35" s="1509"/>
      <c r="K35" s="1509"/>
      <c r="L35" s="1509"/>
      <c r="M35" s="1509"/>
      <c r="N35" s="1509"/>
      <c r="O35" s="1509"/>
      <c r="P35" s="275"/>
    </row>
    <row r="36" spans="1:16" ht="22.5" customHeight="1" x14ac:dyDescent="0.3">
      <c r="A36" s="276">
        <v>4</v>
      </c>
      <c r="B36" s="1509" t="s">
        <v>1459</v>
      </c>
      <c r="C36" s="1509"/>
      <c r="D36" s="1509"/>
      <c r="E36" s="1509"/>
      <c r="F36" s="1509"/>
      <c r="G36" s="1509"/>
      <c r="H36" s="1509"/>
      <c r="I36" s="1509"/>
      <c r="J36" s="1509"/>
      <c r="K36" s="1509"/>
      <c r="L36" s="1509"/>
      <c r="M36" s="1509"/>
      <c r="N36" s="1509"/>
      <c r="O36" s="1509"/>
      <c r="P36" s="275"/>
    </row>
    <row r="37" spans="1:16" ht="21.75" customHeight="1" x14ac:dyDescent="0.3">
      <c r="A37" s="276">
        <v>5</v>
      </c>
      <c r="B37" s="1509" t="s">
        <v>1458</v>
      </c>
      <c r="C37" s="1509"/>
      <c r="D37" s="1509"/>
      <c r="E37" s="1509"/>
      <c r="F37" s="1509"/>
      <c r="G37" s="1509"/>
      <c r="H37" s="1509"/>
      <c r="I37" s="1509"/>
      <c r="J37" s="1509"/>
      <c r="K37" s="1509"/>
      <c r="L37" s="1509"/>
      <c r="M37" s="1509"/>
      <c r="N37" s="1509"/>
      <c r="O37" s="1509"/>
      <c r="P37" s="275"/>
    </row>
    <row r="38" spans="1:16" ht="22.5" customHeight="1" x14ac:dyDescent="0.3">
      <c r="A38" s="276">
        <v>6</v>
      </c>
      <c r="B38" s="1509" t="s">
        <v>1460</v>
      </c>
      <c r="C38" s="1509"/>
      <c r="D38" s="1509"/>
      <c r="E38" s="1509"/>
      <c r="F38" s="1509"/>
      <c r="G38" s="1509"/>
      <c r="H38" s="1509"/>
      <c r="I38" s="1509"/>
      <c r="J38" s="1509"/>
      <c r="K38" s="1509"/>
      <c r="L38" s="1509"/>
      <c r="M38" s="1509"/>
      <c r="N38" s="1509"/>
      <c r="O38" s="1509"/>
      <c r="P38" s="275"/>
    </row>
    <row r="39" spans="1:16" ht="17.25" customHeight="1" x14ac:dyDescent="0.3">
      <c r="A39" s="277"/>
      <c r="B39" s="1511" t="s">
        <v>754</v>
      </c>
      <c r="C39" s="1511"/>
      <c r="D39" s="1511"/>
      <c r="E39" s="1511"/>
      <c r="F39" s="1511"/>
      <c r="G39" s="1511"/>
      <c r="H39" s="1511"/>
      <c r="I39" s="1511"/>
      <c r="J39" s="1511"/>
      <c r="K39" s="1511"/>
      <c r="L39" s="1511"/>
      <c r="M39" s="1511"/>
      <c r="N39" s="1511"/>
      <c r="O39" s="1511"/>
      <c r="P39" s="275"/>
    </row>
    <row r="40" spans="1:16" ht="42" customHeight="1" x14ac:dyDescent="0.3">
      <c r="A40" s="276">
        <v>1</v>
      </c>
      <c r="B40" s="1509" t="s">
        <v>1544</v>
      </c>
      <c r="C40" s="1509"/>
      <c r="D40" s="1509"/>
      <c r="E40" s="1509"/>
      <c r="F40" s="1509"/>
      <c r="G40" s="1509"/>
      <c r="H40" s="1509"/>
      <c r="I40" s="1509"/>
      <c r="J40" s="1509"/>
      <c r="K40" s="1509"/>
      <c r="L40" s="1509"/>
      <c r="M40" s="1509"/>
      <c r="N40" s="1509"/>
      <c r="O40" s="1509"/>
      <c r="P40" s="275"/>
    </row>
    <row r="41" spans="1:16" ht="80.25" customHeight="1" x14ac:dyDescent="0.3">
      <c r="A41" s="276">
        <v>2</v>
      </c>
      <c r="B41" s="1509" t="s">
        <v>2306</v>
      </c>
      <c r="C41" s="1509"/>
      <c r="D41" s="1509"/>
      <c r="E41" s="1509"/>
      <c r="F41" s="1509"/>
      <c r="G41" s="1509"/>
      <c r="H41" s="1509"/>
      <c r="I41" s="1509"/>
      <c r="J41" s="1509"/>
      <c r="K41" s="1509"/>
      <c r="L41" s="1509"/>
      <c r="M41" s="1509"/>
      <c r="N41" s="1509"/>
      <c r="O41" s="1509"/>
      <c r="P41" s="275"/>
    </row>
    <row r="42" spans="1:16" ht="18.75" customHeight="1" x14ac:dyDescent="0.3">
      <c r="A42" s="276"/>
      <c r="B42" s="1512" t="s">
        <v>1461</v>
      </c>
      <c r="C42" s="1512"/>
      <c r="D42" s="1512"/>
      <c r="E42" s="1512"/>
      <c r="F42" s="1512"/>
      <c r="G42" s="1512"/>
      <c r="H42" s="1512"/>
      <c r="I42" s="1512"/>
      <c r="J42" s="1512"/>
      <c r="K42" s="1512"/>
      <c r="L42" s="1512"/>
      <c r="M42" s="1512"/>
      <c r="N42" s="1512"/>
      <c r="O42" s="1512"/>
      <c r="P42" s="275"/>
    </row>
    <row r="43" spans="1:16" ht="21.75" customHeight="1" x14ac:dyDescent="0.3">
      <c r="A43" s="277">
        <v>1</v>
      </c>
      <c r="B43" s="1509" t="s">
        <v>1730</v>
      </c>
      <c r="C43" s="1509"/>
      <c r="D43" s="1509"/>
      <c r="E43" s="1509"/>
      <c r="F43" s="1509"/>
      <c r="G43" s="1509"/>
      <c r="H43" s="1509"/>
      <c r="I43" s="1509"/>
      <c r="J43" s="1509"/>
      <c r="K43" s="1509"/>
      <c r="L43" s="1509"/>
      <c r="M43" s="1509"/>
      <c r="N43" s="1509"/>
      <c r="O43" s="1509"/>
      <c r="P43" s="275"/>
    </row>
    <row r="44" spans="1:16" ht="21" customHeight="1" x14ac:dyDescent="0.3">
      <c r="A44" s="277">
        <v>2</v>
      </c>
      <c r="B44" s="1509" t="s">
        <v>1462</v>
      </c>
      <c r="C44" s="1509"/>
      <c r="D44" s="1509"/>
      <c r="E44" s="1509"/>
      <c r="F44" s="1509"/>
      <c r="G44" s="1509"/>
      <c r="H44" s="1509"/>
      <c r="I44" s="1509"/>
      <c r="J44" s="1509"/>
      <c r="K44" s="1509"/>
      <c r="L44" s="1509"/>
      <c r="M44" s="1509"/>
      <c r="N44" s="1509"/>
      <c r="O44" s="1509"/>
      <c r="P44" s="275"/>
    </row>
    <row r="45" spans="1:16" ht="18.75" customHeight="1" x14ac:dyDescent="0.3">
      <c r="A45" s="277">
        <v>3</v>
      </c>
      <c r="B45" s="1509" t="s">
        <v>902</v>
      </c>
      <c r="C45" s="1509"/>
      <c r="D45" s="1509"/>
      <c r="E45" s="1509"/>
      <c r="F45" s="1509"/>
      <c r="G45" s="1509"/>
      <c r="H45" s="1509"/>
      <c r="I45" s="1509"/>
      <c r="J45" s="1509"/>
      <c r="K45" s="1509"/>
      <c r="L45" s="1509"/>
      <c r="M45" s="1509"/>
      <c r="N45" s="1509"/>
      <c r="O45" s="1509"/>
      <c r="P45" s="275"/>
    </row>
    <row r="46" spans="1:16" ht="20.25" customHeight="1" x14ac:dyDescent="0.3">
      <c r="A46" s="277">
        <v>4</v>
      </c>
      <c r="B46" s="1509" t="s">
        <v>1607</v>
      </c>
      <c r="C46" s="1509"/>
      <c r="D46" s="1509"/>
      <c r="E46" s="1509"/>
      <c r="F46" s="1509"/>
      <c r="G46" s="1509"/>
      <c r="H46" s="1509"/>
      <c r="I46" s="1509"/>
      <c r="J46" s="1509"/>
      <c r="K46" s="1509"/>
      <c r="L46" s="1509"/>
      <c r="M46" s="1509"/>
      <c r="N46" s="1509"/>
      <c r="O46" s="1509"/>
      <c r="P46" s="275"/>
    </row>
    <row r="47" spans="1:16" ht="19.5" customHeight="1" x14ac:dyDescent="0.3">
      <c r="A47" s="278">
        <v>5</v>
      </c>
      <c r="B47" s="1509" t="s">
        <v>1463</v>
      </c>
      <c r="C47" s="1509"/>
      <c r="D47" s="1509"/>
      <c r="E47" s="1509"/>
      <c r="F47" s="1509"/>
      <c r="G47" s="1509"/>
      <c r="H47" s="1509"/>
      <c r="I47" s="1509"/>
      <c r="J47" s="1509"/>
      <c r="K47" s="1509"/>
      <c r="L47" s="1509"/>
      <c r="M47" s="1509"/>
      <c r="N47" s="1509"/>
      <c r="O47" s="1509"/>
      <c r="P47" s="275"/>
    </row>
    <row r="48" spans="1:16" ht="21" customHeight="1" x14ac:dyDescent="0.3">
      <c r="A48" s="277">
        <v>6</v>
      </c>
      <c r="B48" s="1509" t="s">
        <v>903</v>
      </c>
      <c r="C48" s="1509"/>
      <c r="D48" s="1509"/>
      <c r="E48" s="1509"/>
      <c r="F48" s="1509"/>
      <c r="G48" s="1509"/>
      <c r="H48" s="1509"/>
      <c r="I48" s="1509"/>
      <c r="J48" s="1509"/>
      <c r="K48" s="1509"/>
      <c r="L48" s="1509"/>
      <c r="M48" s="1509"/>
      <c r="N48" s="1509"/>
      <c r="O48" s="1509"/>
      <c r="P48" s="275"/>
    </row>
    <row r="49" spans="1:16" ht="19.5" customHeight="1" x14ac:dyDescent="0.3">
      <c r="A49" s="278">
        <v>7</v>
      </c>
      <c r="B49" s="1509" t="s">
        <v>2315</v>
      </c>
      <c r="C49" s="1509"/>
      <c r="D49" s="1509"/>
      <c r="E49" s="1509"/>
      <c r="F49" s="1509"/>
      <c r="G49" s="1509"/>
      <c r="H49" s="1509"/>
      <c r="I49" s="1509"/>
      <c r="J49" s="1509"/>
      <c r="K49" s="1509"/>
      <c r="L49" s="1509"/>
      <c r="M49" s="1509"/>
      <c r="N49" s="1509"/>
      <c r="O49" s="1509"/>
      <c r="P49" s="275"/>
    </row>
    <row r="50" spans="1:16" ht="18.75" customHeight="1" x14ac:dyDescent="0.3">
      <c r="A50" s="277">
        <v>8</v>
      </c>
      <c r="B50" s="1509" t="s">
        <v>2314</v>
      </c>
      <c r="C50" s="1509"/>
      <c r="D50" s="1509"/>
      <c r="E50" s="1509"/>
      <c r="F50" s="1509"/>
      <c r="G50" s="1509"/>
      <c r="H50" s="1509"/>
      <c r="I50" s="1509"/>
      <c r="J50" s="1509"/>
      <c r="K50" s="1509"/>
      <c r="L50" s="1509"/>
      <c r="M50" s="1509"/>
      <c r="N50" s="1509"/>
      <c r="O50" s="1509"/>
      <c r="P50" s="275"/>
    </row>
    <row r="51" spans="1:16" ht="21" customHeight="1" x14ac:dyDescent="0.3">
      <c r="A51" s="278">
        <v>9</v>
      </c>
      <c r="B51" s="1509" t="s">
        <v>2313</v>
      </c>
      <c r="C51" s="1509"/>
      <c r="D51" s="1509"/>
      <c r="E51" s="1509"/>
      <c r="F51" s="1509"/>
      <c r="G51" s="1509"/>
      <c r="H51" s="1509"/>
      <c r="I51" s="1509"/>
      <c r="J51" s="1509"/>
      <c r="K51" s="1509"/>
      <c r="L51" s="1509"/>
      <c r="M51" s="1509"/>
      <c r="N51" s="1509"/>
      <c r="O51" s="1509"/>
      <c r="P51" s="275"/>
    </row>
    <row r="52" spans="1:16" ht="23.25" customHeight="1" x14ac:dyDescent="0.3">
      <c r="A52" s="277">
        <v>10</v>
      </c>
      <c r="B52" s="1509" t="s">
        <v>2316</v>
      </c>
      <c r="C52" s="1509"/>
      <c r="D52" s="1509"/>
      <c r="E52" s="1509"/>
      <c r="F52" s="1509"/>
      <c r="G52" s="1509"/>
      <c r="H52" s="1509"/>
      <c r="I52" s="1509"/>
      <c r="J52" s="1509"/>
      <c r="K52" s="1509"/>
      <c r="L52" s="1509"/>
      <c r="M52" s="1509"/>
      <c r="N52" s="1509"/>
      <c r="O52" s="1509"/>
      <c r="P52" s="275"/>
    </row>
    <row r="53" spans="1:16" ht="16.5" customHeight="1" x14ac:dyDescent="0.3">
      <c r="A53" s="278">
        <v>11</v>
      </c>
      <c r="B53" s="1515" t="s">
        <v>2312</v>
      </c>
      <c r="C53" s="1515"/>
      <c r="D53" s="1515"/>
      <c r="E53" s="1515"/>
      <c r="F53" s="1515"/>
      <c r="G53" s="1515"/>
      <c r="H53" s="1515"/>
      <c r="I53" s="1515"/>
      <c r="J53" s="1515"/>
      <c r="K53" s="1515"/>
      <c r="L53" s="1515"/>
      <c r="M53" s="1515"/>
      <c r="N53" s="1515"/>
      <c r="O53" s="1515"/>
      <c r="P53" s="275"/>
    </row>
    <row r="54" spans="1:16" ht="21.75" customHeight="1" x14ac:dyDescent="0.3">
      <c r="A54" s="278">
        <v>12</v>
      </c>
      <c r="B54" s="1509" t="s">
        <v>2317</v>
      </c>
      <c r="C54" s="1509"/>
      <c r="D54" s="1509"/>
      <c r="E54" s="1509"/>
      <c r="F54" s="1509"/>
      <c r="G54" s="1509"/>
      <c r="H54" s="1509"/>
      <c r="I54" s="1509"/>
      <c r="J54" s="1509"/>
      <c r="K54" s="1509"/>
      <c r="L54" s="1509"/>
      <c r="M54" s="1509"/>
      <c r="N54" s="1509"/>
      <c r="O54" s="1509"/>
      <c r="P54" s="275"/>
    </row>
    <row r="55" spans="1:16" ht="17.25" customHeight="1" x14ac:dyDescent="0.3">
      <c r="A55" s="276"/>
      <c r="B55" s="1530" t="s">
        <v>904</v>
      </c>
      <c r="C55" s="1530"/>
      <c r="D55" s="1530"/>
      <c r="E55" s="1530"/>
      <c r="F55" s="1530"/>
      <c r="G55" s="1530"/>
      <c r="H55" s="1530"/>
      <c r="I55" s="1530"/>
      <c r="J55" s="1530"/>
      <c r="K55" s="1530"/>
      <c r="L55" s="1530"/>
      <c r="M55" s="1530"/>
      <c r="N55" s="1530"/>
      <c r="O55" s="1530"/>
      <c r="P55" s="275"/>
    </row>
    <row r="56" spans="1:16" ht="20.25" customHeight="1" x14ac:dyDescent="0.3">
      <c r="A56" s="276">
        <v>1</v>
      </c>
      <c r="B56" s="1531" t="s">
        <v>1464</v>
      </c>
      <c r="C56" s="1531"/>
      <c r="D56" s="1531"/>
      <c r="E56" s="1531"/>
      <c r="F56" s="1531"/>
      <c r="G56" s="1531"/>
      <c r="H56" s="1531"/>
      <c r="I56" s="1531"/>
      <c r="J56" s="1531"/>
      <c r="K56" s="1531"/>
      <c r="L56" s="1531"/>
      <c r="M56" s="1531"/>
      <c r="N56" s="1531"/>
      <c r="O56" s="1531"/>
      <c r="P56" s="275"/>
    </row>
    <row r="57" spans="1:16" ht="20.25" customHeight="1" x14ac:dyDescent="0.3">
      <c r="A57" s="276">
        <v>2</v>
      </c>
      <c r="B57" s="1509" t="s">
        <v>1465</v>
      </c>
      <c r="C57" s="1509"/>
      <c r="D57" s="1509"/>
      <c r="E57" s="1509"/>
      <c r="F57" s="1509"/>
      <c r="G57" s="1509"/>
      <c r="H57" s="1509"/>
      <c r="I57" s="1509"/>
      <c r="J57" s="1509"/>
      <c r="K57" s="1509"/>
      <c r="L57" s="1509"/>
      <c r="M57" s="1509"/>
      <c r="N57" s="1509"/>
      <c r="O57" s="1509"/>
      <c r="P57" s="275"/>
    </row>
    <row r="58" spans="1:16" ht="18.75" customHeight="1" x14ac:dyDescent="0.3">
      <c r="A58" s="276">
        <v>3</v>
      </c>
      <c r="B58" s="1509" t="s">
        <v>1466</v>
      </c>
      <c r="C58" s="1509"/>
      <c r="D58" s="1509"/>
      <c r="E58" s="1509"/>
      <c r="F58" s="1509"/>
      <c r="G58" s="1509"/>
      <c r="H58" s="1509"/>
      <c r="I58" s="1509"/>
      <c r="J58" s="1509"/>
      <c r="K58" s="1509"/>
      <c r="L58" s="1509"/>
      <c r="M58" s="1509"/>
      <c r="N58" s="1509"/>
      <c r="O58" s="1509"/>
      <c r="P58" s="275"/>
    </row>
    <row r="59" spans="1:16" ht="18.75" customHeight="1" x14ac:dyDescent="0.35">
      <c r="A59" s="274"/>
      <c r="B59" s="1529" t="s">
        <v>998</v>
      </c>
      <c r="C59" s="1529"/>
      <c r="D59" s="1529"/>
      <c r="E59" s="1529"/>
      <c r="F59" s="1529"/>
      <c r="G59" s="1529"/>
      <c r="H59" s="1529"/>
      <c r="I59" s="1529"/>
      <c r="J59" s="1529"/>
      <c r="K59" s="1529"/>
      <c r="L59" s="1529"/>
      <c r="M59" s="1529"/>
      <c r="N59" s="1529"/>
      <c r="O59" s="1529"/>
      <c r="P59" s="275"/>
    </row>
    <row r="60" spans="1:16" x14ac:dyDescent="0.3">
      <c r="A60" s="274"/>
      <c r="B60" s="1522" t="s">
        <v>738</v>
      </c>
      <c r="C60" s="1522"/>
      <c r="D60" s="1522"/>
      <c r="E60" s="1522"/>
      <c r="F60" s="1522"/>
      <c r="G60" s="1522"/>
      <c r="H60" s="1522"/>
      <c r="I60" s="1522"/>
      <c r="J60" s="1522"/>
      <c r="K60" s="1522"/>
      <c r="L60" s="1522"/>
      <c r="M60" s="1522"/>
      <c r="N60" s="1522"/>
      <c r="O60" s="1522"/>
    </row>
    <row r="61" spans="1:16" ht="27.75" customHeight="1" x14ac:dyDescent="0.3">
      <c r="A61" s="274"/>
      <c r="B61" s="1523" t="s">
        <v>739</v>
      </c>
      <c r="C61" s="1523"/>
      <c r="D61" s="1523"/>
      <c r="E61" s="1523"/>
      <c r="F61" s="1523"/>
      <c r="G61" s="1523"/>
      <c r="H61" s="1523"/>
      <c r="I61" s="1523"/>
      <c r="J61" s="1523"/>
      <c r="K61" s="1523"/>
      <c r="L61" s="1523"/>
      <c r="M61" s="1523"/>
      <c r="N61" s="1523"/>
      <c r="O61" s="1523"/>
    </row>
    <row r="62" spans="1:16" ht="22.5" customHeight="1" x14ac:dyDescent="0.35">
      <c r="A62" s="274"/>
      <c r="B62" s="1524" t="s">
        <v>2666</v>
      </c>
      <c r="C62" s="1524"/>
      <c r="D62" s="1524"/>
      <c r="E62" s="1524"/>
      <c r="F62" s="1524"/>
      <c r="G62" s="1524"/>
      <c r="H62" s="1524"/>
      <c r="I62" s="1524"/>
      <c r="J62" s="1524"/>
      <c r="K62" s="1524"/>
      <c r="L62" s="1524"/>
      <c r="M62" s="1524"/>
      <c r="N62" s="1524"/>
      <c r="O62" s="1524"/>
    </row>
    <row r="63" spans="1:16" ht="28.5" customHeight="1" x14ac:dyDescent="0.3">
      <c r="A63" s="274"/>
      <c r="B63" s="1528" t="s">
        <v>2667</v>
      </c>
      <c r="C63" s="1528"/>
      <c r="D63" s="1528"/>
      <c r="E63" s="1528"/>
      <c r="F63" s="1528"/>
      <c r="G63" s="1528"/>
      <c r="H63" s="1528"/>
      <c r="I63" s="1528"/>
      <c r="J63" s="1528"/>
      <c r="K63" s="1528"/>
      <c r="L63" s="1528"/>
      <c r="M63" s="1528"/>
      <c r="N63" s="1528"/>
      <c r="O63" s="1528"/>
    </row>
    <row r="64" spans="1:16" ht="17.25" customHeight="1" x14ac:dyDescent="0.3">
      <c r="A64" s="274"/>
      <c r="B64" s="1526" t="s">
        <v>740</v>
      </c>
      <c r="C64" s="1526"/>
      <c r="D64" s="1526"/>
      <c r="E64" s="1526"/>
      <c r="F64" s="1526"/>
      <c r="G64" s="1526"/>
      <c r="H64" s="1526"/>
      <c r="I64" s="1526"/>
      <c r="J64" s="1526"/>
      <c r="K64" s="1526"/>
      <c r="L64" s="1526"/>
      <c r="M64" s="1526"/>
      <c r="N64" s="1526"/>
      <c r="O64" s="1526"/>
    </row>
    <row r="65" spans="1:15" ht="19.5" customHeight="1" x14ac:dyDescent="0.3">
      <c r="A65" s="274"/>
      <c r="B65" s="1526" t="s">
        <v>741</v>
      </c>
      <c r="C65" s="1526"/>
      <c r="D65" s="1526"/>
      <c r="E65" s="1526"/>
      <c r="F65" s="1526"/>
      <c r="G65" s="1526"/>
      <c r="H65" s="1526"/>
      <c r="I65" s="1526"/>
      <c r="J65" s="1526"/>
      <c r="K65" s="1526"/>
      <c r="L65" s="1526"/>
      <c r="M65" s="1526"/>
      <c r="N65" s="1526"/>
      <c r="O65" s="1526"/>
    </row>
    <row r="66" spans="1:15" x14ac:dyDescent="0.3">
      <c r="A66" s="274"/>
      <c r="B66" s="1527" t="s">
        <v>1999</v>
      </c>
      <c r="C66" s="1527"/>
      <c r="D66" s="1527"/>
      <c r="E66" s="1527"/>
      <c r="F66" s="1527"/>
      <c r="G66" s="1527"/>
      <c r="H66" s="1527"/>
      <c r="I66" s="1527"/>
      <c r="J66" s="1527"/>
      <c r="K66" s="1527"/>
      <c r="L66" s="1527"/>
      <c r="M66" s="1527"/>
      <c r="N66" s="1527"/>
      <c r="O66" s="1527"/>
    </row>
    <row r="67" spans="1:15" x14ac:dyDescent="0.3">
      <c r="A67" s="274"/>
      <c r="B67" s="1527" t="s">
        <v>2000</v>
      </c>
      <c r="C67" s="1527"/>
      <c r="D67" s="1527"/>
      <c r="E67" s="1527"/>
      <c r="F67" s="1527"/>
      <c r="G67" s="1527"/>
      <c r="H67" s="1527"/>
      <c r="I67" s="1527"/>
      <c r="J67" s="1527"/>
      <c r="K67" s="1527"/>
      <c r="L67" s="1527"/>
      <c r="M67" s="1527"/>
      <c r="N67" s="1527"/>
      <c r="O67" s="1527"/>
    </row>
  </sheetData>
  <sheetProtection password="CFA1" sheet="1" objects="1" scenarios="1" selectLockedCells="1" selectUnlockedCells="1"/>
  <mergeCells count="67">
    <mergeCell ref="B65:O65"/>
    <mergeCell ref="B67:O67"/>
    <mergeCell ref="B63:O63"/>
    <mergeCell ref="B64:O64"/>
    <mergeCell ref="B48:O48"/>
    <mergeCell ref="B49:O49"/>
    <mergeCell ref="B50:O50"/>
    <mergeCell ref="B59:O59"/>
    <mergeCell ref="B52:O52"/>
    <mergeCell ref="B54:O54"/>
    <mergeCell ref="B66:O66"/>
    <mergeCell ref="B53:O53"/>
    <mergeCell ref="B55:O55"/>
    <mergeCell ref="B56:O56"/>
    <mergeCell ref="B57:O57"/>
    <mergeCell ref="B58:O58"/>
    <mergeCell ref="B22:O22"/>
    <mergeCell ref="B60:O60"/>
    <mergeCell ref="B61:O61"/>
    <mergeCell ref="B62:O62"/>
    <mergeCell ref="B23:O23"/>
    <mergeCell ref="B24:O24"/>
    <mergeCell ref="B29:O29"/>
    <mergeCell ref="B43:O43"/>
    <mergeCell ref="B44:O44"/>
    <mergeCell ref="B25:O25"/>
    <mergeCell ref="B32:O32"/>
    <mergeCell ref="B26:O26"/>
    <mergeCell ref="B27:O27"/>
    <mergeCell ref="B28:O28"/>
    <mergeCell ref="B30:O30"/>
    <mergeCell ref="B31:O31"/>
    <mergeCell ref="A1:O1"/>
    <mergeCell ref="B2:O2"/>
    <mergeCell ref="B3:O3"/>
    <mergeCell ref="B16:O16"/>
    <mergeCell ref="B10:O10"/>
    <mergeCell ref="B9:O9"/>
    <mergeCell ref="B15:O15"/>
    <mergeCell ref="B7:O7"/>
    <mergeCell ref="B21:O21"/>
    <mergeCell ref="B4:O4"/>
    <mergeCell ref="B17:O17"/>
    <mergeCell ref="B18:O18"/>
    <mergeCell ref="B19:O19"/>
    <mergeCell ref="B11:O11"/>
    <mergeCell ref="B12:O12"/>
    <mergeCell ref="B13:O13"/>
    <mergeCell ref="B14:O14"/>
    <mergeCell ref="B20:O20"/>
    <mergeCell ref="B5:O5"/>
    <mergeCell ref="B6:O6"/>
    <mergeCell ref="B8:O8"/>
    <mergeCell ref="B33:O33"/>
    <mergeCell ref="B34:O34"/>
    <mergeCell ref="B51:O51"/>
    <mergeCell ref="B35:O35"/>
    <mergeCell ref="B36:O36"/>
    <mergeCell ref="B37:O37"/>
    <mergeCell ref="B38:O38"/>
    <mergeCell ref="B40:O40"/>
    <mergeCell ref="B46:O46"/>
    <mergeCell ref="B47:O47"/>
    <mergeCell ref="B39:O39"/>
    <mergeCell ref="B42:O42"/>
    <mergeCell ref="B41:O41"/>
    <mergeCell ref="B45:O45"/>
  </mergeCells>
  <pageMargins left="0" right="0" top="0" bottom="0" header="0" footer="0"/>
  <pageSetup paperSize="9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52"/>
  <sheetViews>
    <sheetView workbookViewId="0">
      <selection activeCell="L5" sqref="L5"/>
    </sheetView>
  </sheetViews>
  <sheetFormatPr defaultRowHeight="12.75" x14ac:dyDescent="0.2"/>
  <cols>
    <col min="1" max="1" width="7.28515625" style="23" customWidth="1"/>
    <col min="2" max="2" width="6.42578125" style="23" customWidth="1"/>
    <col min="3" max="3" width="28" style="23" customWidth="1"/>
    <col min="4" max="4" width="4.42578125" style="23" customWidth="1"/>
    <col min="5" max="5" width="11.42578125" style="23" customWidth="1"/>
    <col min="6" max="6" width="5.5703125" style="23" customWidth="1"/>
    <col min="7" max="7" width="10.7109375" style="23" customWidth="1"/>
    <col min="8" max="8" width="12.5703125" style="23" customWidth="1"/>
    <col min="9" max="9" width="11.5703125" style="23" customWidth="1"/>
    <col min="10" max="10" width="8.140625" style="23" customWidth="1"/>
    <col min="11" max="15" width="9.140625" style="23"/>
    <col min="16" max="16" width="15" style="23" customWidth="1"/>
    <col min="17" max="17" width="20.5703125" style="23" customWidth="1"/>
    <col min="18" max="16384" width="9.140625" style="23"/>
  </cols>
  <sheetData>
    <row r="1" spans="2:14" x14ac:dyDescent="0.2">
      <c r="B1" s="892"/>
      <c r="C1" s="892"/>
      <c r="D1" s="892"/>
      <c r="E1" s="892"/>
      <c r="F1" s="892"/>
      <c r="G1" s="892"/>
      <c r="H1" s="892"/>
      <c r="I1" s="892"/>
      <c r="J1" s="892"/>
    </row>
    <row r="2" spans="2:14" ht="23.25" x14ac:dyDescent="0.35">
      <c r="B2" s="1780" t="s">
        <v>341</v>
      </c>
      <c r="C2" s="1780"/>
      <c r="D2" s="1780"/>
      <c r="E2" s="1780"/>
      <c r="F2" s="1780"/>
      <c r="G2" s="1780"/>
      <c r="H2" s="1780"/>
      <c r="I2" s="1780"/>
      <c r="J2" s="1312"/>
    </row>
    <row r="3" spans="2:14" ht="23.25" x14ac:dyDescent="0.35">
      <c r="B3" s="1780" t="s">
        <v>342</v>
      </c>
      <c r="C3" s="1780"/>
      <c r="D3" s="1780"/>
      <c r="E3" s="1780"/>
      <c r="F3" s="1780"/>
      <c r="G3" s="1780"/>
      <c r="H3" s="1780"/>
      <c r="I3" s="1780"/>
      <c r="J3" s="1312"/>
    </row>
    <row r="4" spans="2:14" ht="15.75" x14ac:dyDescent="0.25">
      <c r="B4" s="875"/>
      <c r="C4" s="875"/>
      <c r="D4" s="875"/>
      <c r="E4" s="875"/>
      <c r="F4" s="875"/>
      <c r="G4" s="875"/>
      <c r="H4" s="875"/>
      <c r="I4" s="875"/>
      <c r="J4" s="892"/>
    </row>
    <row r="5" spans="2:14" ht="30.75" customHeight="1" x14ac:dyDescent="0.25">
      <c r="B5" s="875" t="s">
        <v>136</v>
      </c>
      <c r="C5" s="1025" t="str">
        <f>L5</f>
        <v xml:space="preserve">Jh </v>
      </c>
      <c r="D5" s="935" t="s">
        <v>110</v>
      </c>
      <c r="E5" s="2040" t="str">
        <f>M5</f>
        <v xml:space="preserve">ofj"B </v>
      </c>
      <c r="F5" s="2040"/>
      <c r="G5" s="935" t="s">
        <v>410</v>
      </c>
      <c r="H5" s="935"/>
      <c r="I5" s="935"/>
      <c r="J5" s="892"/>
      <c r="L5" s="1028" t="str">
        <f>MASTER!C2</f>
        <v xml:space="preserve">Jh </v>
      </c>
      <c r="M5" s="2041" t="str">
        <f>MASTER!C7</f>
        <v xml:space="preserve">ofj"B </v>
      </c>
      <c r="N5" s="2041"/>
    </row>
    <row r="6" spans="2:14" ht="15.75" x14ac:dyDescent="0.25">
      <c r="B6" s="875" t="s">
        <v>411</v>
      </c>
      <c r="C6" s="875"/>
      <c r="D6" s="875"/>
      <c r="E6" s="875"/>
      <c r="F6" s="875"/>
      <c r="G6" s="875"/>
      <c r="H6" s="875"/>
      <c r="I6" s="875"/>
      <c r="J6" s="892"/>
    </row>
    <row r="7" spans="2:14" ht="15.75" x14ac:dyDescent="0.25">
      <c r="B7" s="875"/>
      <c r="C7" s="875"/>
      <c r="D7" s="875"/>
      <c r="E7" s="875"/>
      <c r="F7" s="875"/>
      <c r="G7" s="875"/>
      <c r="H7" s="875"/>
      <c r="I7" s="875"/>
      <c r="J7" s="892"/>
    </row>
    <row r="8" spans="2:14" ht="15.75" x14ac:dyDescent="0.25">
      <c r="B8" s="875"/>
      <c r="C8" s="875"/>
      <c r="D8" s="875"/>
      <c r="E8" s="875"/>
      <c r="F8" s="875"/>
      <c r="G8" s="875"/>
      <c r="H8" s="875"/>
      <c r="I8" s="875"/>
      <c r="J8" s="892"/>
    </row>
    <row r="9" spans="2:14" ht="15.75" x14ac:dyDescent="0.25">
      <c r="B9" s="875"/>
      <c r="C9" s="875"/>
      <c r="D9" s="875"/>
      <c r="E9" s="875"/>
      <c r="F9" s="875"/>
      <c r="G9" s="875"/>
      <c r="H9" s="886" t="s">
        <v>181</v>
      </c>
      <c r="I9" s="875"/>
      <c r="J9" s="892"/>
    </row>
    <row r="10" spans="2:14" ht="15.75" x14ac:dyDescent="0.25">
      <c r="B10" s="875"/>
      <c r="C10" s="875"/>
      <c r="D10" s="875"/>
      <c r="E10" s="875"/>
      <c r="F10" s="875"/>
      <c r="G10" s="875"/>
      <c r="H10" s="886" t="s">
        <v>170</v>
      </c>
      <c r="I10" s="875"/>
      <c r="J10" s="892"/>
    </row>
    <row r="11" spans="2:14" ht="15.75" x14ac:dyDescent="0.25">
      <c r="B11" s="875"/>
      <c r="C11" s="875"/>
      <c r="D11" s="875"/>
      <c r="E11" s="875"/>
      <c r="F11" s="875"/>
      <c r="G11" s="875"/>
      <c r="H11" s="886"/>
      <c r="I11" s="875"/>
      <c r="J11" s="892"/>
    </row>
    <row r="12" spans="2:14" ht="15.75" x14ac:dyDescent="0.25">
      <c r="B12" s="875"/>
      <c r="C12" s="875"/>
      <c r="D12" s="875"/>
      <c r="E12" s="875"/>
      <c r="F12" s="875"/>
      <c r="G12" s="875"/>
      <c r="H12" s="886"/>
      <c r="I12" s="875"/>
      <c r="J12" s="892"/>
    </row>
    <row r="13" spans="2:14" ht="18.75" x14ac:dyDescent="0.3">
      <c r="B13" s="875" t="s">
        <v>11</v>
      </c>
      <c r="C13" s="2026" t="str">
        <f>L13</f>
        <v xml:space="preserve"> ftyk &amp; jktleUn</v>
      </c>
      <c r="D13" s="2026"/>
      <c r="E13" s="2026"/>
      <c r="F13" s="875"/>
      <c r="G13" s="875"/>
      <c r="H13" s="875"/>
      <c r="I13" s="875"/>
      <c r="J13" s="892"/>
      <c r="L13" s="2031" t="str">
        <f>MASTER!C65</f>
        <v xml:space="preserve"> ftyk &amp; jktleUn</v>
      </c>
      <c r="M13" s="2031"/>
      <c r="N13" s="2031"/>
    </row>
    <row r="14" spans="2:14" ht="18.75" x14ac:dyDescent="0.3">
      <c r="B14" s="875" t="s">
        <v>12</v>
      </c>
      <c r="C14" s="1026" t="str">
        <f>L14</f>
        <v>16.03.2024</v>
      </c>
      <c r="D14" s="892"/>
      <c r="E14" s="875"/>
      <c r="F14" s="875"/>
      <c r="G14" s="875"/>
      <c r="H14" s="875"/>
      <c r="I14" s="875"/>
      <c r="J14" s="892"/>
      <c r="L14" s="2030" t="str">
        <f>MASTER!C66</f>
        <v>16.03.2024</v>
      </c>
      <c r="M14" s="2030"/>
      <c r="N14" s="1024"/>
    </row>
    <row r="15" spans="2:14" ht="15.75" x14ac:dyDescent="0.25">
      <c r="B15" s="875"/>
      <c r="C15" s="875"/>
      <c r="D15" s="875"/>
      <c r="E15" s="875"/>
      <c r="F15" s="875"/>
      <c r="G15" s="875"/>
      <c r="H15" s="875"/>
      <c r="I15" s="875"/>
      <c r="J15" s="892"/>
    </row>
    <row r="16" spans="2:14" ht="20.25" x14ac:dyDescent="0.3">
      <c r="B16" s="2039" t="s">
        <v>343</v>
      </c>
      <c r="C16" s="2039"/>
      <c r="D16" s="2039"/>
      <c r="E16" s="2039"/>
      <c r="F16" s="2039"/>
      <c r="G16" s="2039"/>
      <c r="H16" s="2039"/>
      <c r="I16" s="2039"/>
      <c r="J16" s="892"/>
    </row>
    <row r="17" spans="2:17" ht="15.75" x14ac:dyDescent="0.25">
      <c r="B17" s="875"/>
      <c r="C17" s="875"/>
      <c r="D17" s="875"/>
      <c r="E17" s="875"/>
      <c r="F17" s="875"/>
      <c r="G17" s="875"/>
      <c r="H17" s="875"/>
      <c r="I17" s="875"/>
      <c r="J17" s="892"/>
    </row>
    <row r="18" spans="2:17" ht="15.75" x14ac:dyDescent="0.25">
      <c r="B18" s="886" t="s">
        <v>198</v>
      </c>
      <c r="C18" s="875" t="s">
        <v>527</v>
      </c>
      <c r="D18" s="875"/>
      <c r="E18" s="875"/>
      <c r="F18" s="875"/>
      <c r="G18" s="875"/>
      <c r="H18" s="875"/>
      <c r="I18" s="875"/>
      <c r="J18" s="892"/>
    </row>
    <row r="19" spans="2:17" ht="15.75" x14ac:dyDescent="0.25">
      <c r="B19" s="875"/>
      <c r="C19" s="875"/>
      <c r="D19" s="875"/>
      <c r="E19" s="875"/>
      <c r="F19" s="875"/>
      <c r="G19" s="875"/>
      <c r="H19" s="875"/>
      <c r="I19" s="875"/>
      <c r="J19" s="892"/>
    </row>
    <row r="20" spans="2:17" ht="15.75" x14ac:dyDescent="0.25">
      <c r="B20" s="875"/>
      <c r="C20" s="875" t="s">
        <v>15</v>
      </c>
      <c r="D20" s="875"/>
      <c r="E20" s="875"/>
      <c r="F20" s="875"/>
      <c r="G20" s="875"/>
      <c r="H20" s="875"/>
      <c r="I20" s="875"/>
      <c r="J20" s="892"/>
    </row>
    <row r="21" spans="2:17" ht="15.75" x14ac:dyDescent="0.25">
      <c r="B21" s="875"/>
      <c r="C21" s="875"/>
      <c r="D21" s="875"/>
      <c r="E21" s="875"/>
      <c r="F21" s="875"/>
      <c r="G21" s="875"/>
      <c r="H21" s="875"/>
      <c r="I21" s="875"/>
      <c r="J21" s="892"/>
    </row>
    <row r="22" spans="2:17" ht="15.75" x14ac:dyDescent="0.25">
      <c r="B22" s="875"/>
      <c r="C22" s="875" t="s">
        <v>85</v>
      </c>
      <c r="D22" s="875"/>
      <c r="E22" s="875"/>
      <c r="F22" s="875"/>
      <c r="G22" s="875"/>
      <c r="H22" s="875"/>
      <c r="I22" s="875"/>
      <c r="J22" s="892"/>
    </row>
    <row r="23" spans="2:17" ht="15.75" x14ac:dyDescent="0.25">
      <c r="B23" s="875"/>
      <c r="C23" s="875"/>
      <c r="D23" s="875"/>
      <c r="E23" s="875"/>
      <c r="F23" s="875"/>
      <c r="G23" s="875"/>
      <c r="H23" s="875"/>
      <c r="I23" s="875"/>
      <c r="J23" s="892"/>
    </row>
    <row r="24" spans="2:17" ht="15.75" x14ac:dyDescent="0.25">
      <c r="B24" s="875"/>
      <c r="C24" s="875" t="s">
        <v>86</v>
      </c>
      <c r="D24" s="875"/>
      <c r="E24" s="875"/>
      <c r="F24" s="875"/>
      <c r="G24" s="875"/>
      <c r="H24" s="875"/>
      <c r="I24" s="875"/>
      <c r="J24" s="892"/>
    </row>
    <row r="25" spans="2:17" ht="15.75" x14ac:dyDescent="0.25">
      <c r="B25" s="875"/>
      <c r="C25" s="875"/>
      <c r="D25" s="875"/>
      <c r="E25" s="875"/>
      <c r="F25" s="875"/>
      <c r="G25" s="875"/>
      <c r="H25" s="875"/>
      <c r="I25" s="875"/>
      <c r="J25" s="892"/>
    </row>
    <row r="26" spans="2:17" ht="20.25" x14ac:dyDescent="0.3">
      <c r="B26" s="875"/>
      <c r="C26" s="1027">
        <f t="shared" ref="C26:H26" si="0">L26</f>
        <v>16833</v>
      </c>
      <c r="D26" s="1027" t="str">
        <f t="shared" si="0"/>
        <v>X</v>
      </c>
      <c r="E26" s="1027">
        <f t="shared" si="0"/>
        <v>12</v>
      </c>
      <c r="F26" s="1027" t="str">
        <f t="shared" si="0"/>
        <v>X</v>
      </c>
      <c r="G26" s="1027">
        <f t="shared" si="0"/>
        <v>8.5120000000000005</v>
      </c>
      <c r="H26" s="1027">
        <f t="shared" si="0"/>
        <v>1719390</v>
      </c>
      <c r="I26" s="875" t="s">
        <v>16</v>
      </c>
      <c r="J26" s="892"/>
      <c r="L26" s="1029">
        <f>MASTER!D40</f>
        <v>16833</v>
      </c>
      <c r="M26" s="1030" t="s">
        <v>17</v>
      </c>
      <c r="N26" s="1029">
        <v>12</v>
      </c>
      <c r="O26" s="1030" t="s">
        <v>17</v>
      </c>
      <c r="P26" s="1031">
        <f>MASTER!F40</f>
        <v>8.5120000000000005</v>
      </c>
      <c r="Q26" s="1029">
        <f>MASTER!G40</f>
        <v>1719390</v>
      </c>
    </row>
    <row r="27" spans="2:17" ht="15.75" x14ac:dyDescent="0.25">
      <c r="B27" s="875"/>
      <c r="C27" s="875"/>
      <c r="D27" s="875"/>
      <c r="E27" s="875"/>
      <c r="F27" s="875"/>
      <c r="G27" s="875"/>
      <c r="H27" s="875"/>
      <c r="I27" s="875"/>
      <c r="J27" s="892"/>
    </row>
    <row r="28" spans="2:17" ht="23.25" x14ac:dyDescent="0.35">
      <c r="B28" s="875"/>
      <c r="C28" s="875" t="s">
        <v>87</v>
      </c>
      <c r="D28" s="875"/>
      <c r="E28" s="875"/>
      <c r="F28" s="875"/>
      <c r="G28" s="941">
        <f>P28</f>
        <v>33667</v>
      </c>
      <c r="H28" s="875" t="s">
        <v>16</v>
      </c>
      <c r="I28" s="892"/>
      <c r="J28" s="892"/>
      <c r="P28" s="1032">
        <f>MASTER!H40</f>
        <v>33667</v>
      </c>
    </row>
    <row r="29" spans="2:17" ht="15.75" x14ac:dyDescent="0.25">
      <c r="B29" s="875"/>
      <c r="C29" s="892"/>
      <c r="D29" s="875"/>
      <c r="E29" s="875"/>
      <c r="F29" s="875"/>
      <c r="G29" s="875"/>
      <c r="H29" s="875"/>
      <c r="I29" s="875"/>
      <c r="J29" s="892"/>
    </row>
    <row r="30" spans="2:17" ht="15.75" x14ac:dyDescent="0.25">
      <c r="B30" s="886" t="s">
        <v>200</v>
      </c>
      <c r="C30" s="875" t="s">
        <v>88</v>
      </c>
      <c r="D30" s="875"/>
      <c r="E30" s="875"/>
      <c r="F30" s="875"/>
      <c r="G30" s="875"/>
      <c r="H30" s="875"/>
      <c r="I30" s="875"/>
      <c r="J30" s="892"/>
    </row>
    <row r="31" spans="2:17" ht="15.75" x14ac:dyDescent="0.25">
      <c r="B31" s="875" t="s">
        <v>120</v>
      </c>
      <c r="C31" s="875" t="s">
        <v>89</v>
      </c>
      <c r="D31" s="875"/>
      <c r="E31" s="875"/>
      <c r="F31" s="875"/>
      <c r="G31" s="875"/>
      <c r="H31" s="875"/>
      <c r="I31" s="875"/>
      <c r="J31" s="892"/>
    </row>
    <row r="32" spans="2:17" ht="15.75" x14ac:dyDescent="0.25">
      <c r="B32" s="892"/>
      <c r="C32" s="875" t="s">
        <v>368</v>
      </c>
      <c r="D32" s="875"/>
      <c r="E32" s="875"/>
      <c r="F32" s="875"/>
      <c r="G32" s="875"/>
      <c r="H32" s="875"/>
      <c r="I32" s="875"/>
      <c r="J32" s="892"/>
    </row>
    <row r="33" spans="2:14" ht="15.75" x14ac:dyDescent="0.25">
      <c r="B33" s="875"/>
      <c r="C33" s="875"/>
      <c r="D33" s="875"/>
      <c r="E33" s="875"/>
      <c r="F33" s="875"/>
      <c r="G33" s="875"/>
      <c r="H33" s="875"/>
      <c r="I33" s="875"/>
      <c r="J33" s="892"/>
    </row>
    <row r="34" spans="2:14" ht="15.75" x14ac:dyDescent="0.25">
      <c r="B34" s="886" t="s">
        <v>202</v>
      </c>
      <c r="C34" s="875" t="s">
        <v>432</v>
      </c>
      <c r="D34" s="875"/>
      <c r="E34" s="875"/>
      <c r="F34" s="875"/>
      <c r="G34" s="875"/>
      <c r="H34" s="875"/>
      <c r="I34" s="875"/>
      <c r="J34" s="892"/>
    </row>
    <row r="35" spans="2:14" ht="15.75" x14ac:dyDescent="0.25">
      <c r="B35" s="875"/>
      <c r="C35" s="875" t="s">
        <v>369</v>
      </c>
      <c r="D35" s="875"/>
      <c r="E35" s="875"/>
      <c r="F35" s="875"/>
      <c r="G35" s="875"/>
      <c r="H35" s="875"/>
      <c r="I35" s="875"/>
      <c r="J35" s="892"/>
    </row>
    <row r="36" spans="2:14" ht="15.75" x14ac:dyDescent="0.25">
      <c r="B36" s="875"/>
      <c r="C36" s="875"/>
      <c r="D36" s="906"/>
      <c r="E36" s="875"/>
      <c r="F36" s="875"/>
      <c r="G36" s="875"/>
      <c r="H36" s="875"/>
      <c r="I36" s="875"/>
      <c r="J36" s="892"/>
    </row>
    <row r="37" spans="2:14" ht="15.75" x14ac:dyDescent="0.25">
      <c r="B37" s="875"/>
      <c r="C37" s="875"/>
      <c r="D37" s="875"/>
      <c r="E37" s="875"/>
      <c r="F37" s="875"/>
      <c r="G37" s="875"/>
      <c r="H37" s="875"/>
      <c r="I37" s="875"/>
      <c r="J37" s="892"/>
    </row>
    <row r="38" spans="2:14" ht="15.75" x14ac:dyDescent="0.25">
      <c r="B38" s="892"/>
      <c r="C38" s="875"/>
      <c r="D38" s="875"/>
      <c r="E38" s="875"/>
      <c r="F38" s="875"/>
      <c r="G38" s="875"/>
      <c r="H38" s="875"/>
      <c r="I38" s="875"/>
      <c r="J38" s="892"/>
    </row>
    <row r="39" spans="2:14" ht="18.75" x14ac:dyDescent="0.3">
      <c r="B39" s="875" t="s">
        <v>370</v>
      </c>
      <c r="C39" s="2026" t="str">
        <f>L39</f>
        <v xml:space="preserve"> ftyk &amp; jktleUn</v>
      </c>
      <c r="D39" s="2026"/>
      <c r="E39" s="2026"/>
      <c r="F39" s="875"/>
      <c r="G39" s="875"/>
      <c r="H39" s="892"/>
      <c r="I39" s="875"/>
      <c r="J39" s="892"/>
      <c r="L39" s="2031" t="str">
        <f>L13</f>
        <v xml:space="preserve"> ftyk &amp; jktleUn</v>
      </c>
      <c r="M39" s="2031"/>
      <c r="N39" s="2031"/>
    </row>
    <row r="40" spans="2:14" ht="18.75" x14ac:dyDescent="0.3">
      <c r="B40" s="875" t="s">
        <v>371</v>
      </c>
      <c r="C40" s="1026" t="str">
        <f>L40</f>
        <v>16.03.2024</v>
      </c>
      <c r="D40" s="875"/>
      <c r="E40" s="875"/>
      <c r="F40" s="875"/>
      <c r="G40" s="875"/>
      <c r="H40" s="892"/>
      <c r="I40" s="875"/>
      <c r="J40" s="892"/>
      <c r="L40" s="2030" t="str">
        <f>L14</f>
        <v>16.03.2024</v>
      </c>
      <c r="M40" s="2030"/>
      <c r="N40" s="1024"/>
    </row>
    <row r="41" spans="2:14" ht="18.75" x14ac:dyDescent="0.3">
      <c r="B41" s="892"/>
      <c r="C41" s="838"/>
      <c r="D41" s="875"/>
      <c r="E41" s="875"/>
      <c r="F41" s="875"/>
      <c r="G41" s="875"/>
      <c r="H41" s="875"/>
      <c r="I41" s="875"/>
      <c r="J41" s="892"/>
    </row>
    <row r="42" spans="2:14" ht="15.75" x14ac:dyDescent="0.25">
      <c r="B42" s="875"/>
      <c r="C42" s="875"/>
      <c r="D42" s="875"/>
      <c r="E42" s="875"/>
      <c r="F42" s="875"/>
      <c r="G42" s="875"/>
      <c r="H42" s="886" t="s">
        <v>181</v>
      </c>
      <c r="I42" s="875"/>
      <c r="J42" s="892"/>
    </row>
    <row r="43" spans="2:14" ht="15.75" x14ac:dyDescent="0.25">
      <c r="B43" s="892"/>
      <c r="C43" s="892"/>
      <c r="D43" s="892"/>
      <c r="E43" s="892"/>
      <c r="F43" s="892"/>
      <c r="G43" s="892"/>
      <c r="H43" s="886" t="s">
        <v>170</v>
      </c>
      <c r="I43" s="892"/>
      <c r="J43" s="892"/>
    </row>
    <row r="44" spans="2:14" x14ac:dyDescent="0.2">
      <c r="B44" s="892"/>
      <c r="C44" s="892"/>
      <c r="D44" s="892"/>
      <c r="E44" s="892"/>
      <c r="F44" s="892"/>
      <c r="G44" s="892"/>
      <c r="H44" s="892"/>
      <c r="I44" s="892"/>
      <c r="J44" s="892"/>
    </row>
    <row r="51" spans="7:7" x14ac:dyDescent="0.2">
      <c r="G51" s="168"/>
    </row>
    <row r="52" spans="7:7" x14ac:dyDescent="0.2">
      <c r="G52" s="168"/>
    </row>
  </sheetData>
  <sheetProtection password="CFA1" sheet="1" objects="1" scenarios="1" selectLockedCells="1"/>
  <mergeCells count="11">
    <mergeCell ref="B3:I3"/>
    <mergeCell ref="B2:I2"/>
    <mergeCell ref="B16:I16"/>
    <mergeCell ref="L40:M40"/>
    <mergeCell ref="E5:F5"/>
    <mergeCell ref="C13:E13"/>
    <mergeCell ref="C39:E39"/>
    <mergeCell ref="M5:N5"/>
    <mergeCell ref="L13:N13"/>
    <mergeCell ref="L39:N39"/>
    <mergeCell ref="L14:M14"/>
  </mergeCells>
  <phoneticPr fontId="7" type="noConversion"/>
  <printOptions horizontalCentered="1"/>
  <pageMargins left="0.16" right="0.22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54"/>
  <sheetViews>
    <sheetView workbookViewId="0">
      <selection activeCell="K42" sqref="K42"/>
    </sheetView>
  </sheetViews>
  <sheetFormatPr defaultRowHeight="12.75" x14ac:dyDescent="0.2"/>
  <cols>
    <col min="1" max="1" width="1.7109375" style="23" customWidth="1"/>
    <col min="2" max="2" width="6.5703125" style="23" customWidth="1"/>
    <col min="3" max="3" width="18.7109375" style="23" customWidth="1"/>
    <col min="4" max="4" width="11.85546875" style="23" customWidth="1"/>
    <col min="5" max="5" width="14.28515625" style="23" customWidth="1"/>
    <col min="6" max="6" width="13.140625" style="23" customWidth="1"/>
    <col min="7" max="7" width="22.5703125" style="23" customWidth="1"/>
    <col min="8" max="8" width="9.5703125" style="23" customWidth="1"/>
    <col min="9" max="16384" width="9.140625" style="23"/>
  </cols>
  <sheetData>
    <row r="1" spans="2:13" s="13" customFormat="1" ht="20.25" x14ac:dyDescent="0.3">
      <c r="B1" s="1789" t="s">
        <v>344</v>
      </c>
      <c r="C1" s="1789"/>
      <c r="D1" s="1789"/>
      <c r="E1" s="1789"/>
      <c r="F1" s="1789"/>
      <c r="G1" s="1789"/>
      <c r="H1" s="1789"/>
      <c r="I1" s="29"/>
      <c r="J1" s="29"/>
    </row>
    <row r="2" spans="2:13" s="13" customFormat="1" ht="20.25" x14ac:dyDescent="0.3">
      <c r="B2" s="1789" t="s">
        <v>2</v>
      </c>
      <c r="C2" s="1789"/>
      <c r="D2" s="1789"/>
      <c r="E2" s="1789"/>
      <c r="F2" s="1789"/>
      <c r="G2" s="1789"/>
      <c r="H2" s="1789"/>
      <c r="I2" s="24"/>
      <c r="J2" s="24"/>
    </row>
    <row r="3" spans="2:13" s="13" customFormat="1" ht="12" customHeight="1" x14ac:dyDescent="0.25"/>
    <row r="4" spans="2:13" s="13" customFormat="1" ht="15.75" x14ac:dyDescent="0.25">
      <c r="B4" s="1915" t="s">
        <v>723</v>
      </c>
      <c r="C4" s="1915"/>
      <c r="D4" s="1915"/>
      <c r="E4" s="1915"/>
      <c r="F4" s="1915"/>
      <c r="G4" s="1915"/>
      <c r="H4" s="1915"/>
    </row>
    <row r="5" spans="2:13" s="13" customFormat="1" ht="18.75" x14ac:dyDescent="0.3">
      <c r="B5" s="54" t="s">
        <v>111</v>
      </c>
      <c r="C5" s="1769" t="str">
        <f>MASTER!C2</f>
        <v xml:space="preserve">Jh </v>
      </c>
      <c r="D5" s="1769"/>
      <c r="E5" s="13" t="s">
        <v>1</v>
      </c>
    </row>
    <row r="6" spans="2:13" s="13" customFormat="1" ht="65.25" customHeight="1" x14ac:dyDescent="0.25">
      <c r="B6" s="2051" t="s">
        <v>618</v>
      </c>
      <c r="C6" s="2051"/>
      <c r="D6" s="2051"/>
      <c r="E6" s="2051"/>
      <c r="F6" s="2051"/>
      <c r="G6" s="2051"/>
      <c r="H6" s="2051"/>
    </row>
    <row r="7" spans="2:13" s="13" customFormat="1" ht="54" customHeight="1" x14ac:dyDescent="0.25">
      <c r="B7" s="2048" t="s">
        <v>456</v>
      </c>
      <c r="C7" s="2048"/>
      <c r="D7" s="349" t="s">
        <v>0</v>
      </c>
      <c r="E7" s="21" t="s">
        <v>345</v>
      </c>
      <c r="F7" s="310" t="s">
        <v>1190</v>
      </c>
      <c r="G7" s="20" t="s">
        <v>619</v>
      </c>
      <c r="H7" s="310" t="s">
        <v>1190</v>
      </c>
      <c r="I7" s="41"/>
      <c r="J7" s="41"/>
      <c r="K7" s="43"/>
      <c r="L7" s="42"/>
      <c r="M7" s="40"/>
    </row>
    <row r="8" spans="2:13" s="13" customFormat="1" ht="15.75" x14ac:dyDescent="0.25">
      <c r="B8" s="1965">
        <v>1</v>
      </c>
      <c r="C8" s="1965"/>
      <c r="D8" s="16">
        <v>2</v>
      </c>
      <c r="E8" s="16">
        <v>3</v>
      </c>
      <c r="F8" s="16">
        <v>4</v>
      </c>
      <c r="G8" s="16">
        <v>5</v>
      </c>
      <c r="H8" s="16">
        <v>6</v>
      </c>
      <c r="I8" s="31"/>
      <c r="J8" s="31"/>
      <c r="K8" s="33"/>
      <c r="L8" s="33"/>
      <c r="M8" s="33"/>
    </row>
    <row r="9" spans="2:13" s="13" customFormat="1" ht="18.75" customHeight="1" x14ac:dyDescent="0.3">
      <c r="B9" s="2049" t="str">
        <f>MASTER!J30</f>
        <v xml:space="preserve">Jherh  </v>
      </c>
      <c r="C9" s="2050"/>
      <c r="D9" s="195" t="str">
        <f>MASTER!L30</f>
        <v>iRuh</v>
      </c>
      <c r="E9" s="196">
        <f>MASTER!K30</f>
        <v>26886</v>
      </c>
      <c r="F9" s="311">
        <f>MASTER!N30</f>
        <v>1</v>
      </c>
      <c r="G9" s="1453">
        <f>MASTER!C31</f>
        <v>0</v>
      </c>
      <c r="H9" s="311" t="str">
        <f>MASTER!N31</f>
        <v/>
      </c>
      <c r="I9" s="31"/>
      <c r="J9" s="31"/>
      <c r="K9" s="33"/>
      <c r="L9" s="33"/>
      <c r="M9" s="33"/>
    </row>
    <row r="10" spans="2:13" s="13" customFormat="1" ht="18.75" customHeight="1" x14ac:dyDescent="0.3">
      <c r="B10" s="2049" t="str">
        <f>MASTER!J31</f>
        <v/>
      </c>
      <c r="C10" s="2050"/>
      <c r="D10" s="195" t="str">
        <f>MASTER!L31</f>
        <v>iq=</v>
      </c>
      <c r="E10" s="196" t="str">
        <f>MASTER!K31</f>
        <v/>
      </c>
      <c r="F10" s="15"/>
      <c r="G10" s="1454">
        <f>MASTER!C32</f>
        <v>0</v>
      </c>
      <c r="H10" s="311" t="str">
        <f>MASTER!N32</f>
        <v/>
      </c>
      <c r="I10" s="31"/>
      <c r="J10" s="31"/>
      <c r="K10" s="33"/>
      <c r="L10" s="33"/>
      <c r="M10" s="33"/>
    </row>
    <row r="11" spans="2:13" s="13" customFormat="1" ht="18.75" customHeight="1" x14ac:dyDescent="0.3">
      <c r="B11" s="2049" t="str">
        <f>MASTER!J32</f>
        <v/>
      </c>
      <c r="C11" s="2050"/>
      <c r="D11" s="195" t="str">
        <f>MASTER!L32</f>
        <v>iq=h</v>
      </c>
      <c r="E11" s="196" t="str">
        <f>MASTER!K32</f>
        <v/>
      </c>
      <c r="F11" s="15"/>
      <c r="G11" s="1454">
        <f>MASTER!C33</f>
        <v>0</v>
      </c>
      <c r="H11" s="311" t="str">
        <f>MASTER!N33</f>
        <v/>
      </c>
      <c r="I11" s="31"/>
      <c r="J11" s="31"/>
      <c r="K11" s="33"/>
      <c r="L11" s="33"/>
      <c r="M11" s="33"/>
    </row>
    <row r="12" spans="2:13" s="13" customFormat="1" ht="18.75" customHeight="1" x14ac:dyDescent="0.3">
      <c r="B12" s="2049" t="str">
        <f>MASTER!J33</f>
        <v/>
      </c>
      <c r="C12" s="2050"/>
      <c r="D12" s="195" t="str">
        <f>MASTER!L33</f>
        <v/>
      </c>
      <c r="E12" s="196" t="str">
        <f>MASTER!K33</f>
        <v/>
      </c>
      <c r="F12" s="15"/>
      <c r="G12" s="1454">
        <f>MASTER!C34</f>
        <v>0</v>
      </c>
      <c r="H12" s="311" t="str">
        <f>MASTER!N34</f>
        <v/>
      </c>
      <c r="I12" s="31"/>
      <c r="J12" s="31"/>
      <c r="K12" s="33"/>
      <c r="L12" s="33"/>
      <c r="M12" s="33"/>
    </row>
    <row r="13" spans="2:13" s="13" customFormat="1" ht="18.75" customHeight="1" x14ac:dyDescent="0.3">
      <c r="B13" s="2049" t="str">
        <f>MASTER!J34</f>
        <v/>
      </c>
      <c r="C13" s="2050"/>
      <c r="D13" s="195" t="str">
        <f>MASTER!L34</f>
        <v/>
      </c>
      <c r="E13" s="196" t="str">
        <f>MASTER!K34</f>
        <v/>
      </c>
      <c r="F13" s="15"/>
      <c r="G13" s="1454">
        <f>MASTER!C35</f>
        <v>0</v>
      </c>
      <c r="H13" s="311" t="str">
        <f>MASTER!N35</f>
        <v/>
      </c>
      <c r="I13" s="31"/>
      <c r="J13" s="31"/>
      <c r="K13" s="33"/>
      <c r="L13" s="33"/>
      <c r="M13" s="33"/>
    </row>
    <row r="14" spans="2:13" s="13" customFormat="1" ht="18.75" customHeight="1" x14ac:dyDescent="0.3">
      <c r="B14" s="2049" t="str">
        <f>MASTER!J35</f>
        <v/>
      </c>
      <c r="C14" s="2050"/>
      <c r="D14" s="195" t="str">
        <f>MASTER!L35</f>
        <v/>
      </c>
      <c r="E14" s="196" t="str">
        <f>MASTER!K35</f>
        <v/>
      </c>
      <c r="F14" s="15"/>
      <c r="G14" s="1454">
        <f>MASTER!C36</f>
        <v>0</v>
      </c>
      <c r="H14" s="311" t="str">
        <f>MASTER!N36</f>
        <v/>
      </c>
      <c r="I14" s="31"/>
      <c r="J14" s="31"/>
      <c r="K14" s="33"/>
      <c r="L14" s="33"/>
      <c r="M14" s="33"/>
    </row>
    <row r="15" spans="2:13" s="13" customFormat="1" ht="18.75" customHeight="1" x14ac:dyDescent="0.3">
      <c r="B15" s="2049" t="str">
        <f>MASTER!J36</f>
        <v/>
      </c>
      <c r="C15" s="2050"/>
      <c r="D15" s="195" t="str">
        <f>MASTER!L36</f>
        <v/>
      </c>
      <c r="E15" s="196" t="str">
        <f>MASTER!K36</f>
        <v/>
      </c>
      <c r="F15" s="15"/>
      <c r="G15" s="1454">
        <f>MASTER!C37</f>
        <v>0</v>
      </c>
      <c r="H15" s="311" t="str">
        <f>MASTER!N37</f>
        <v/>
      </c>
      <c r="I15" s="31"/>
      <c r="J15" s="31"/>
      <c r="K15" s="33"/>
      <c r="L15" s="33"/>
      <c r="M15" s="33"/>
    </row>
    <row r="16" spans="2:13" s="13" customFormat="1" ht="18.75" customHeight="1" x14ac:dyDescent="0.3">
      <c r="B16" s="2049" t="str">
        <f>MASTER!J37</f>
        <v/>
      </c>
      <c r="C16" s="2050"/>
      <c r="D16" s="195" t="str">
        <f>MASTER!L37</f>
        <v/>
      </c>
      <c r="E16" s="196" t="str">
        <f>MASTER!K37</f>
        <v/>
      </c>
      <c r="F16" s="15"/>
      <c r="G16" s="1454">
        <f>MASTER!C38</f>
        <v>0</v>
      </c>
      <c r="H16" s="311" t="str">
        <f>MASTER!N38</f>
        <v/>
      </c>
      <c r="I16" s="31"/>
      <c r="J16" s="31"/>
      <c r="K16" s="33"/>
      <c r="L16" s="33"/>
      <c r="M16" s="33"/>
    </row>
    <row r="17" spans="2:13" s="13" customFormat="1" ht="30" customHeight="1" x14ac:dyDescent="0.25">
      <c r="B17" s="2044" t="str">
        <f>MASTER!C12</f>
        <v>421 ] 'khryk ekrk efUnj ds ikl ]eksgYyk ]</v>
      </c>
      <c r="C17" s="2045"/>
      <c r="D17" s="187"/>
      <c r="E17" s="189"/>
      <c r="F17" s="191"/>
      <c r="G17" s="193"/>
      <c r="H17" s="187"/>
      <c r="I17" s="31"/>
      <c r="J17" s="31"/>
      <c r="K17" s="33"/>
      <c r="L17" s="33"/>
      <c r="M17" s="33"/>
    </row>
    <row r="18" spans="2:13" s="13" customFormat="1" ht="32.25" customHeight="1" x14ac:dyDescent="0.25">
      <c r="B18" s="2046" t="str">
        <f>MASTER!C13</f>
        <v xml:space="preserve"> ]jktleUn ¼jktLFkku½ fiudksM 313327</v>
      </c>
      <c r="C18" s="2047"/>
      <c r="D18" s="188"/>
      <c r="E18" s="190"/>
      <c r="F18" s="192"/>
      <c r="G18" s="194"/>
      <c r="H18" s="188"/>
      <c r="I18" s="31"/>
      <c r="J18" s="31"/>
      <c r="K18" s="33"/>
      <c r="L18" s="33"/>
      <c r="M18" s="33"/>
    </row>
    <row r="19" spans="2:13" s="13" customFormat="1" ht="15.75" x14ac:dyDescent="0.25">
      <c r="B19" s="2" t="s">
        <v>90</v>
      </c>
      <c r="C19" s="2"/>
      <c r="D19" s="157" t="str">
        <f>MASTER!C66</f>
        <v>16.03.2024</v>
      </c>
      <c r="E19" s="2" t="s">
        <v>751</v>
      </c>
      <c r="F19" s="2"/>
      <c r="G19" s="2"/>
      <c r="H19" s="2"/>
      <c r="I19" s="2"/>
      <c r="J19" s="31"/>
      <c r="K19" s="33"/>
      <c r="L19" s="33"/>
      <c r="M19" s="33"/>
    </row>
    <row r="20" spans="2:13" s="13" customFormat="1" ht="15.75" x14ac:dyDescent="0.25">
      <c r="B20" s="2" t="s">
        <v>620</v>
      </c>
      <c r="C20" s="2"/>
      <c r="D20" s="2"/>
      <c r="E20" s="2"/>
      <c r="F20" s="2"/>
      <c r="G20" s="2"/>
      <c r="H20" s="2"/>
      <c r="I20" s="2"/>
      <c r="J20" s="31"/>
      <c r="K20" s="33"/>
      <c r="L20" s="33"/>
      <c r="M20" s="33"/>
    </row>
    <row r="21" spans="2:13" s="13" customFormat="1" ht="15.75" x14ac:dyDescent="0.25">
      <c r="B21" s="2" t="s">
        <v>365</v>
      </c>
      <c r="C21" s="2" t="s">
        <v>367</v>
      </c>
      <c r="D21" s="2"/>
      <c r="E21" s="2"/>
      <c r="F21" s="2"/>
      <c r="G21" s="2"/>
      <c r="H21" s="2"/>
      <c r="I21" s="2"/>
      <c r="J21" s="31"/>
      <c r="K21" s="33"/>
      <c r="L21" s="33"/>
      <c r="M21" s="33"/>
    </row>
    <row r="22" spans="2:13" s="13" customFormat="1" ht="15.75" x14ac:dyDescent="0.25">
      <c r="B22" s="2"/>
      <c r="C22" s="2" t="s">
        <v>91</v>
      </c>
      <c r="D22" s="2"/>
      <c r="E22" s="2"/>
      <c r="F22" s="2"/>
      <c r="G22" s="2"/>
      <c r="H22" s="2"/>
      <c r="I22" s="2"/>
    </row>
    <row r="23" spans="2:13" ht="15.75" x14ac:dyDescent="0.25">
      <c r="B23" s="2"/>
      <c r="C23" s="2" t="s">
        <v>366</v>
      </c>
      <c r="D23" s="2"/>
      <c r="E23" s="2"/>
      <c r="F23" s="2"/>
      <c r="G23" s="2"/>
      <c r="H23" s="2"/>
      <c r="I23" s="2"/>
    </row>
    <row r="24" spans="2:13" ht="15.75" x14ac:dyDescent="0.25">
      <c r="B24" s="83" t="s">
        <v>621</v>
      </c>
      <c r="C24" s="2"/>
      <c r="D24" s="2"/>
      <c r="E24" s="2"/>
      <c r="F24" s="2"/>
      <c r="G24" s="2"/>
      <c r="H24" s="2"/>
      <c r="I24" s="2"/>
    </row>
    <row r="25" spans="2:13" ht="10.5" customHeight="1" x14ac:dyDescent="0.25">
      <c r="B25" s="2"/>
      <c r="C25" s="2"/>
      <c r="D25" s="2"/>
      <c r="E25" s="2"/>
      <c r="F25" s="2"/>
      <c r="G25" s="2"/>
      <c r="H25" s="2"/>
      <c r="I25" s="2"/>
    </row>
    <row r="26" spans="2:13" ht="15.75" x14ac:dyDescent="0.25">
      <c r="B26" s="2" t="s">
        <v>951</v>
      </c>
      <c r="C26" s="2"/>
      <c r="D26" s="2"/>
      <c r="E26" s="2"/>
      <c r="F26" s="2"/>
      <c r="G26" s="2"/>
      <c r="H26" s="2"/>
      <c r="I26" s="2"/>
    </row>
    <row r="27" spans="2:13" ht="15.75" x14ac:dyDescent="0.25">
      <c r="B27" s="2"/>
      <c r="C27" s="2"/>
      <c r="D27" s="2"/>
      <c r="E27" s="2"/>
      <c r="F27" s="2"/>
      <c r="G27" s="2"/>
      <c r="H27" s="2"/>
      <c r="I27" s="2"/>
    </row>
    <row r="28" spans="2:13" ht="15.75" x14ac:dyDescent="0.25">
      <c r="B28" s="2" t="s">
        <v>2497</v>
      </c>
      <c r="C28" s="2"/>
      <c r="D28" s="2"/>
      <c r="E28" s="2"/>
      <c r="F28" s="2"/>
      <c r="G28" s="2"/>
      <c r="H28" s="2"/>
      <c r="I28" s="2"/>
    </row>
    <row r="29" spans="2:13" ht="15.75" x14ac:dyDescent="0.25">
      <c r="B29" s="2"/>
      <c r="C29" s="2"/>
      <c r="D29" s="2"/>
      <c r="E29" s="2"/>
      <c r="F29" s="2"/>
      <c r="G29" s="2"/>
      <c r="H29" s="2"/>
      <c r="I29" s="2"/>
    </row>
    <row r="30" spans="2:13" ht="15.75" x14ac:dyDescent="0.25">
      <c r="B30" s="2" t="s">
        <v>952</v>
      </c>
      <c r="D30" s="2"/>
      <c r="E30" s="2"/>
      <c r="G30" s="2"/>
      <c r="H30" s="2"/>
      <c r="I30" s="2"/>
    </row>
    <row r="31" spans="2:13" ht="15.75" x14ac:dyDescent="0.25">
      <c r="B31" s="2"/>
      <c r="C31" s="2"/>
      <c r="D31" s="2"/>
      <c r="E31" s="2"/>
      <c r="G31" s="2"/>
      <c r="H31" s="2"/>
      <c r="I31" s="2"/>
    </row>
    <row r="32" spans="2:13" ht="15.75" x14ac:dyDescent="0.25">
      <c r="B32" s="2" t="s">
        <v>2498</v>
      </c>
      <c r="C32" s="2"/>
      <c r="D32" s="2"/>
      <c r="E32" s="2"/>
      <c r="G32" s="2"/>
      <c r="H32" s="2"/>
      <c r="I32" s="2"/>
    </row>
    <row r="33" spans="2:9" ht="15.75" x14ac:dyDescent="0.25">
      <c r="B33" s="2"/>
      <c r="C33" s="2"/>
      <c r="D33" s="2"/>
      <c r="E33" s="2"/>
      <c r="F33" s="2"/>
      <c r="G33" s="2"/>
      <c r="H33" s="2"/>
      <c r="I33" s="2"/>
    </row>
    <row r="34" spans="2:9" ht="15.75" x14ac:dyDescent="0.25">
      <c r="B34" s="2"/>
      <c r="C34" s="2"/>
      <c r="D34" s="2"/>
      <c r="E34" s="2"/>
      <c r="F34" s="2"/>
      <c r="G34" s="2042" t="s">
        <v>20</v>
      </c>
      <c r="H34" s="2042"/>
      <c r="I34" s="2"/>
    </row>
    <row r="35" spans="2:9" ht="18.75" x14ac:dyDescent="0.3">
      <c r="B35" s="2"/>
      <c r="C35" s="2"/>
      <c r="D35" s="2"/>
      <c r="E35" s="2"/>
      <c r="F35" s="2"/>
      <c r="G35" s="2043" t="str">
        <f>MASTER!C2</f>
        <v xml:space="preserve">Jh </v>
      </c>
      <c r="H35" s="2043"/>
      <c r="I35" s="2"/>
    </row>
    <row r="36" spans="2:9" ht="15.75" hidden="1" x14ac:dyDescent="0.25">
      <c r="B36" s="2"/>
      <c r="C36" s="2"/>
      <c r="D36" s="2"/>
      <c r="E36" s="2"/>
      <c r="F36" s="2"/>
      <c r="G36" s="2"/>
      <c r="H36" s="2"/>
      <c r="I36" s="2"/>
    </row>
    <row r="37" spans="2:9" ht="18.75" x14ac:dyDescent="0.3">
      <c r="B37" s="6" t="s">
        <v>347</v>
      </c>
      <c r="C37" s="6"/>
      <c r="D37" s="6"/>
      <c r="E37" s="6"/>
      <c r="F37" s="6"/>
      <c r="G37" s="6"/>
      <c r="H37" s="6"/>
      <c r="I37" s="6"/>
    </row>
    <row r="38" spans="2:9" ht="18.75" x14ac:dyDescent="0.3">
      <c r="B38" s="2"/>
      <c r="C38" s="1776" t="str">
        <f>MASTER!C2</f>
        <v xml:space="preserve">Jh </v>
      </c>
      <c r="D38" s="1776"/>
      <c r="E38" s="2" t="s">
        <v>92</v>
      </c>
      <c r="F38" s="13"/>
      <c r="H38" s="2"/>
      <c r="I38" s="2"/>
    </row>
    <row r="39" spans="2:9" ht="18.75" x14ac:dyDescent="0.3">
      <c r="B39" s="2"/>
      <c r="C39" s="1786" t="str">
        <f>MASTER!C7</f>
        <v xml:space="preserve">ofj"B </v>
      </c>
      <c r="D39" s="1786"/>
      <c r="E39" s="2" t="s">
        <v>348</v>
      </c>
      <c r="F39" s="13"/>
      <c r="H39" s="2"/>
      <c r="I39" s="2"/>
    </row>
    <row r="40" spans="2:9" ht="18.75" customHeight="1" x14ac:dyDescent="0.25">
      <c r="B40" s="2"/>
      <c r="C40" s="1960" t="str">
        <f>MASTER!C8</f>
        <v>jktdh; mPp ek/;fed izkFkfed fo|ky; &amp;  ftyk &amp; jktleUn</v>
      </c>
      <c r="D40" s="1960"/>
      <c r="E40" s="2" t="s">
        <v>349</v>
      </c>
      <c r="F40" s="13"/>
      <c r="H40" s="2"/>
      <c r="I40" s="2"/>
    </row>
    <row r="41" spans="2:9" ht="18.75" customHeight="1" x14ac:dyDescent="0.25">
      <c r="B41" s="2"/>
      <c r="C41" s="1960"/>
      <c r="D41" s="1960"/>
      <c r="E41" s="13"/>
      <c r="F41" s="13"/>
      <c r="G41" s="2042" t="s">
        <v>181</v>
      </c>
      <c r="H41" s="2042"/>
      <c r="I41" s="2"/>
    </row>
    <row r="42" spans="2:9" ht="15.75" x14ac:dyDescent="0.25">
      <c r="B42" s="2"/>
      <c r="C42" s="2"/>
      <c r="D42" s="2"/>
      <c r="E42" s="2"/>
      <c r="F42" s="2"/>
      <c r="G42" s="2042" t="s">
        <v>435</v>
      </c>
      <c r="H42" s="2042"/>
      <c r="I42" s="2"/>
    </row>
    <row r="43" spans="2:9" ht="15.75" x14ac:dyDescent="0.25">
      <c r="B43" s="2"/>
      <c r="C43" s="2"/>
      <c r="D43" s="2"/>
      <c r="E43" s="2"/>
      <c r="F43" s="2"/>
      <c r="G43" s="2"/>
      <c r="H43" s="2"/>
      <c r="I43" s="2"/>
    </row>
    <row r="44" spans="2:9" ht="15.75" x14ac:dyDescent="0.25">
      <c r="B44" s="2"/>
      <c r="C44" s="2"/>
      <c r="D44" s="2"/>
      <c r="E44" s="2"/>
      <c r="F44" s="2"/>
      <c r="H44" s="2"/>
      <c r="I44" s="2"/>
    </row>
    <row r="45" spans="2:9" ht="15.75" x14ac:dyDescent="0.25">
      <c r="B45" s="2"/>
      <c r="C45" s="2"/>
      <c r="D45" s="2"/>
      <c r="E45" s="2"/>
      <c r="F45" s="2"/>
      <c r="H45" s="2"/>
      <c r="I45" s="2"/>
    </row>
    <row r="53" spans="7:7" x14ac:dyDescent="0.2">
      <c r="G53" s="168"/>
    </row>
    <row r="54" spans="7:7" x14ac:dyDescent="0.2">
      <c r="G54" s="168"/>
    </row>
  </sheetData>
  <sheetProtection password="CFA1" sheet="1" objects="1" scenarios="1" selectLockedCells="1" selectUnlockedCells="1"/>
  <mergeCells count="24">
    <mergeCell ref="B12:C12"/>
    <mergeCell ref="B13:C13"/>
    <mergeCell ref="B16:C16"/>
    <mergeCell ref="B10:C10"/>
    <mergeCell ref="B11:C11"/>
    <mergeCell ref="B14:C14"/>
    <mergeCell ref="B15:C15"/>
    <mergeCell ref="B1:H1"/>
    <mergeCell ref="B7:C7"/>
    <mergeCell ref="B8:C8"/>
    <mergeCell ref="B9:C9"/>
    <mergeCell ref="B2:H2"/>
    <mergeCell ref="B6:H6"/>
    <mergeCell ref="C5:D5"/>
    <mergeCell ref="B4:H4"/>
    <mergeCell ref="G34:H34"/>
    <mergeCell ref="G35:H35"/>
    <mergeCell ref="G41:H41"/>
    <mergeCell ref="G42:H42"/>
    <mergeCell ref="B17:C17"/>
    <mergeCell ref="B18:C18"/>
    <mergeCell ref="C40:D41"/>
    <mergeCell ref="C39:D39"/>
    <mergeCell ref="C38:D38"/>
  </mergeCells>
  <phoneticPr fontId="7" type="noConversion"/>
  <printOptions horizontalCentered="1"/>
  <pageMargins left="0.25" right="0.25" top="0.28999999999999998" bottom="0.42" header="0.3" footer="0.3"/>
  <pageSetup paperSize="9" orientation="portrait" r:id="rId1"/>
  <headerFooter alignWithMargins="0">
    <oddFooter>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5"/>
  <sheetViews>
    <sheetView workbookViewId="0">
      <selection activeCell="H19" sqref="H19"/>
    </sheetView>
  </sheetViews>
  <sheetFormatPr defaultRowHeight="12.75" x14ac:dyDescent="0.2"/>
  <cols>
    <col min="1" max="1" width="3.5703125" style="197" customWidth="1"/>
    <col min="2" max="2" width="5.28515625" customWidth="1"/>
    <col min="3" max="3" width="20.5703125" customWidth="1"/>
    <col min="4" max="4" width="8.140625" customWidth="1"/>
    <col min="5" max="5" width="15.7109375" customWidth="1"/>
    <col min="6" max="6" width="23.42578125" customWidth="1"/>
    <col min="7" max="7" width="24" customWidth="1"/>
    <col min="8" max="8" width="10.7109375" customWidth="1"/>
    <col min="9" max="9" width="4.5703125" customWidth="1"/>
  </cols>
  <sheetData>
    <row r="1" spans="2:7" s="197" customFormat="1" x14ac:dyDescent="0.2"/>
    <row r="2" spans="2:7" s="2" customFormat="1" ht="23.25" x14ac:dyDescent="0.35">
      <c r="B2" s="2072" t="s">
        <v>19</v>
      </c>
      <c r="C2" s="2072"/>
      <c r="D2" s="2072"/>
      <c r="E2" s="2072"/>
      <c r="F2" s="2072"/>
      <c r="G2" s="2072"/>
    </row>
    <row r="3" spans="2:7" s="2" customFormat="1" ht="15.75" x14ac:dyDescent="0.25">
      <c r="B3" s="2" t="s">
        <v>363</v>
      </c>
    </row>
    <row r="4" spans="2:7" s="2" customFormat="1" ht="20.25" x14ac:dyDescent="0.3">
      <c r="B4" s="2" t="s">
        <v>438</v>
      </c>
      <c r="D4" s="85" t="str">
        <f>MASTER!C14</f>
        <v>jktleUn ftyk&amp;jktleUn</v>
      </c>
    </row>
    <row r="5" spans="2:7" s="2" customFormat="1" ht="18.75" x14ac:dyDescent="0.3">
      <c r="B5" s="3" t="s">
        <v>362</v>
      </c>
      <c r="C5" s="1768" t="str">
        <f>MASTER!C2</f>
        <v xml:space="preserve">Jh </v>
      </c>
      <c r="D5" s="1768"/>
      <c r="E5" s="90" t="str">
        <f>MASTER!C7</f>
        <v xml:space="preserve">ofj"B </v>
      </c>
      <c r="G5" s="2" t="s">
        <v>616</v>
      </c>
    </row>
    <row r="6" spans="2:7" s="2" customFormat="1" ht="15.75" x14ac:dyDescent="0.25">
      <c r="B6" s="2" t="s">
        <v>617</v>
      </c>
    </row>
    <row r="7" spans="2:7" s="2" customFormat="1" ht="47.25" x14ac:dyDescent="0.25">
      <c r="B7" s="2048" t="s">
        <v>456</v>
      </c>
      <c r="C7" s="2048"/>
      <c r="D7" s="20" t="s">
        <v>455</v>
      </c>
      <c r="E7" s="94" t="s">
        <v>452</v>
      </c>
      <c r="F7" s="2075" t="s">
        <v>453</v>
      </c>
      <c r="G7" s="2075"/>
    </row>
    <row r="8" spans="2:7" s="2" customFormat="1" ht="15.75" x14ac:dyDescent="0.25">
      <c r="B8" s="1965">
        <v>1</v>
      </c>
      <c r="C8" s="1965"/>
      <c r="D8" s="93">
        <v>2</v>
      </c>
      <c r="E8" s="93">
        <v>3</v>
      </c>
      <c r="F8" s="1965">
        <v>4</v>
      </c>
      <c r="G8" s="1965"/>
    </row>
    <row r="9" spans="2:7" s="2" customFormat="1" ht="18.75" customHeight="1" x14ac:dyDescent="0.3">
      <c r="B9" s="2049" t="str">
        <f>MASTER!J30</f>
        <v xml:space="preserve">Jherh  </v>
      </c>
      <c r="C9" s="2050"/>
      <c r="D9" s="2052" t="str">
        <f>MASTER!L30</f>
        <v>iRuh</v>
      </c>
      <c r="E9" s="2055">
        <f>MASTER!K30</f>
        <v>26886</v>
      </c>
      <c r="F9" s="2078" t="s">
        <v>459</v>
      </c>
      <c r="G9" s="2079"/>
    </row>
    <row r="10" spans="2:7" s="2" customFormat="1" ht="18.75" x14ac:dyDescent="0.3">
      <c r="B10" s="2049" t="str">
        <f>MASTER!C2</f>
        <v xml:space="preserve">Jh </v>
      </c>
      <c r="C10" s="2050"/>
      <c r="D10" s="2053"/>
      <c r="E10" s="2056"/>
      <c r="F10" s="2080"/>
      <c r="G10" s="2081"/>
    </row>
    <row r="11" spans="2:7" s="2" customFormat="1" ht="39" customHeight="1" x14ac:dyDescent="0.25">
      <c r="B11" s="2044" t="str">
        <f>MASTER!C12</f>
        <v>421 ] 'khryk ekrk efUnj ds ikl ]eksgYyk ]</v>
      </c>
      <c r="C11" s="2045"/>
      <c r="D11" s="2053"/>
      <c r="E11" s="2056"/>
      <c r="F11" s="2080"/>
      <c r="G11" s="2081"/>
    </row>
    <row r="12" spans="2:7" s="2" customFormat="1" ht="38.25" customHeight="1" x14ac:dyDescent="0.25">
      <c r="B12" s="2076" t="str">
        <f>MASTER!C13</f>
        <v xml:space="preserve"> ]jktleUn ¼jktLFkku½ fiudksM 313327</v>
      </c>
      <c r="C12" s="2077"/>
      <c r="D12" s="2054"/>
      <c r="E12" s="2057"/>
      <c r="F12" s="2082"/>
      <c r="G12" s="2083"/>
    </row>
    <row r="13" spans="2:7" s="2" customFormat="1" ht="7.5" customHeight="1" x14ac:dyDescent="0.25">
      <c r="B13" s="64"/>
      <c r="C13" s="64"/>
      <c r="D13" s="45"/>
      <c r="E13" s="44"/>
      <c r="F13" s="31"/>
      <c r="G13" s="46"/>
    </row>
    <row r="14" spans="2:7" s="2" customFormat="1" ht="75.75" customHeight="1" x14ac:dyDescent="0.25">
      <c r="B14" s="2073" t="s">
        <v>454</v>
      </c>
      <c r="C14" s="2074"/>
      <c r="D14" s="20" t="s">
        <v>455</v>
      </c>
      <c r="E14" s="147" t="s">
        <v>615</v>
      </c>
      <c r="F14" s="20" t="s">
        <v>457</v>
      </c>
      <c r="G14" s="20" t="s">
        <v>458</v>
      </c>
    </row>
    <row r="15" spans="2:7" s="2" customFormat="1" ht="19.5" customHeight="1" x14ac:dyDescent="0.25">
      <c r="B15" s="2064">
        <v>5</v>
      </c>
      <c r="C15" s="2064"/>
      <c r="D15" s="96">
        <v>6</v>
      </c>
      <c r="E15" s="97">
        <v>7</v>
      </c>
      <c r="F15" s="96"/>
      <c r="G15" s="96">
        <v>9</v>
      </c>
    </row>
    <row r="16" spans="2:7" s="2" customFormat="1" ht="18.75" customHeight="1" x14ac:dyDescent="0.25">
      <c r="B16" s="2065" t="str">
        <f>MASTER!J31</f>
        <v/>
      </c>
      <c r="C16" s="2066"/>
      <c r="D16" s="2052" t="str">
        <f>MASTER!L31</f>
        <v>iq=</v>
      </c>
      <c r="E16" s="2055" t="str">
        <f>MASTER!K31</f>
        <v/>
      </c>
      <c r="F16" s="2058" t="s">
        <v>125</v>
      </c>
      <c r="G16" s="2061" t="s">
        <v>549</v>
      </c>
    </row>
    <row r="17" spans="2:7" s="2" customFormat="1" ht="19.5" customHeight="1" x14ac:dyDescent="0.25">
      <c r="B17" s="2067" t="str">
        <f>B10</f>
        <v xml:space="preserve">Jh </v>
      </c>
      <c r="C17" s="2068"/>
      <c r="D17" s="2053"/>
      <c r="E17" s="2056"/>
      <c r="F17" s="2059"/>
      <c r="G17" s="2062"/>
    </row>
    <row r="18" spans="2:7" s="2" customFormat="1" ht="34.5" customHeight="1" x14ac:dyDescent="0.25">
      <c r="B18" s="2044" t="str">
        <f>B11</f>
        <v>421 ] 'khryk ekrk efUnj ds ikl ]eksgYyk ]</v>
      </c>
      <c r="C18" s="2045"/>
      <c r="D18" s="2053"/>
      <c r="E18" s="2056"/>
      <c r="F18" s="2059"/>
      <c r="G18" s="2062"/>
    </row>
    <row r="19" spans="2:7" s="2" customFormat="1" ht="37.5" customHeight="1" x14ac:dyDescent="0.3">
      <c r="B19" s="2069" t="str">
        <f>B12</f>
        <v xml:space="preserve"> ]jktleUn ¼jktLFkku½ fiudksM 313327</v>
      </c>
      <c r="C19" s="2070"/>
      <c r="D19" s="2054"/>
      <c r="E19" s="2057"/>
      <c r="F19" s="2060"/>
      <c r="G19" s="2063"/>
    </row>
    <row r="20" spans="2:7" s="2" customFormat="1" ht="20.25" x14ac:dyDescent="0.3">
      <c r="B20" s="2" t="s">
        <v>364</v>
      </c>
      <c r="C20" s="82" t="str">
        <f>MASTER!C65</f>
        <v xml:space="preserve"> ftyk &amp; jktleUn</v>
      </c>
      <c r="D20" s="45"/>
      <c r="E20" s="44"/>
      <c r="F20" s="31"/>
      <c r="G20" s="46"/>
    </row>
    <row r="21" spans="2:7" s="2" customFormat="1" ht="18.75" x14ac:dyDescent="0.3">
      <c r="B21" s="2" t="s">
        <v>462</v>
      </c>
      <c r="C21" s="80" t="str">
        <f>MASTER!C66</f>
        <v>16.03.2024</v>
      </c>
      <c r="E21" s="2042" t="s">
        <v>20</v>
      </c>
      <c r="F21" s="2042"/>
      <c r="G21" s="2042"/>
    </row>
    <row r="22" spans="2:7" s="2" customFormat="1" ht="15.75" x14ac:dyDescent="0.25">
      <c r="C22" s="13"/>
      <c r="E22" s="2042" t="s">
        <v>460</v>
      </c>
      <c r="F22" s="2042"/>
      <c r="G22" s="2042"/>
    </row>
    <row r="23" spans="2:7" s="2" customFormat="1" ht="18.75" x14ac:dyDescent="0.3">
      <c r="C23" s="159" t="s">
        <v>21</v>
      </c>
      <c r="E23" s="2071" t="str">
        <f>MASTER!C2</f>
        <v xml:space="preserve">Jh </v>
      </c>
      <c r="F23" s="2071"/>
      <c r="G23" s="2071"/>
    </row>
    <row r="24" spans="2:7" s="2" customFormat="1" ht="24" customHeight="1" x14ac:dyDescent="0.3">
      <c r="B24" s="2" t="s">
        <v>436</v>
      </c>
      <c r="E24" s="2071" t="str">
        <f>MASTER!C12</f>
        <v>421 ] 'khryk ekrk efUnj ds ikl ]eksgYyk ]</v>
      </c>
      <c r="F24" s="2071"/>
      <c r="G24" s="2071"/>
    </row>
    <row r="25" spans="2:7" s="2" customFormat="1" ht="24" customHeight="1" x14ac:dyDescent="0.3">
      <c r="B25" s="2" t="s">
        <v>724</v>
      </c>
      <c r="E25" s="2071" t="str">
        <f>MASTER!C13</f>
        <v xml:space="preserve"> ]jktleUn ¼jktLFkku½ fiudksM 313327</v>
      </c>
      <c r="F25" s="2071"/>
      <c r="G25" s="2071"/>
    </row>
    <row r="26" spans="2:7" s="2" customFormat="1" ht="19.5" customHeight="1" x14ac:dyDescent="0.25">
      <c r="B26" s="2" t="s">
        <v>437</v>
      </c>
      <c r="E26" s="1911"/>
      <c r="F26" s="1911"/>
      <c r="G26" s="1911"/>
    </row>
    <row r="27" spans="2:7" s="2" customFormat="1" ht="18.75" x14ac:dyDescent="0.3">
      <c r="B27" s="2043" t="s">
        <v>544</v>
      </c>
      <c r="C27" s="2043"/>
      <c r="D27" s="2043"/>
      <c r="E27" s="2043"/>
      <c r="F27" s="2043"/>
      <c r="G27" s="2043"/>
    </row>
    <row r="28" spans="2:7" s="2" customFormat="1" ht="18.75" x14ac:dyDescent="0.3">
      <c r="C28" s="84" t="str">
        <f>MASTER!C2</f>
        <v xml:space="preserve">Jh </v>
      </c>
      <c r="D28" s="90"/>
      <c r="E28" s="90" t="s">
        <v>464</v>
      </c>
      <c r="F28" s="312" t="str">
        <f>MASTER!C7</f>
        <v xml:space="preserve">ofj"B </v>
      </c>
      <c r="G28" s="2" t="s">
        <v>545</v>
      </c>
    </row>
    <row r="29" spans="2:7" s="2" customFormat="1" ht="15.75" x14ac:dyDescent="0.25">
      <c r="B29" s="2" t="s">
        <v>93</v>
      </c>
    </row>
    <row r="30" spans="2:7" s="2" customFormat="1" ht="18.75" x14ac:dyDescent="0.3">
      <c r="B30" s="2" t="s">
        <v>346</v>
      </c>
      <c r="C30" s="84" t="str">
        <f>MASTER!C65</f>
        <v xml:space="preserve"> ftyk &amp; jktleUn</v>
      </c>
    </row>
    <row r="31" spans="2:7" s="2" customFormat="1" ht="18.75" x14ac:dyDescent="0.3">
      <c r="B31" s="2" t="s">
        <v>18</v>
      </c>
      <c r="C31" s="120" t="str">
        <f>MASTER!C66</f>
        <v>16.03.2024</v>
      </c>
      <c r="D31" s="9"/>
      <c r="G31"/>
    </row>
    <row r="32" spans="2:7" s="2" customFormat="1" ht="15.75" x14ac:dyDescent="0.25">
      <c r="C32" s="8"/>
      <c r="D32" s="9"/>
      <c r="G32" s="55" t="s">
        <v>20</v>
      </c>
    </row>
    <row r="33" spans="2:7" s="2" customFormat="1" ht="15.75" x14ac:dyDescent="0.25">
      <c r="C33" s="8"/>
      <c r="D33" s="9"/>
      <c r="G33" s="55" t="s">
        <v>434</v>
      </c>
    </row>
    <row r="34" spans="2:7" s="2" customFormat="1" ht="15.75" x14ac:dyDescent="0.25">
      <c r="C34" s="8"/>
      <c r="D34" s="9"/>
      <c r="G34" s="380"/>
    </row>
    <row r="35" spans="2:7" x14ac:dyDescent="0.2">
      <c r="B35" s="10" t="s">
        <v>725</v>
      </c>
      <c r="C35" s="7"/>
      <c r="D35" s="7"/>
      <c r="E35" s="7"/>
      <c r="F35" s="7"/>
      <c r="G35" s="7"/>
    </row>
    <row r="36" spans="2:7" x14ac:dyDescent="0.2">
      <c r="B36" s="7" t="s">
        <v>731</v>
      </c>
      <c r="C36" s="7"/>
      <c r="D36" s="7"/>
      <c r="E36" s="7"/>
      <c r="F36" s="7"/>
      <c r="G36" s="7"/>
    </row>
    <row r="37" spans="2:7" x14ac:dyDescent="0.2">
      <c r="B37" s="7"/>
      <c r="C37" s="7"/>
      <c r="D37" s="7"/>
      <c r="E37" s="7"/>
      <c r="F37" s="7"/>
      <c r="G37" s="7"/>
    </row>
    <row r="48" spans="2:7" x14ac:dyDescent="0.2">
      <c r="G48" s="167"/>
    </row>
    <row r="49" spans="7:7" x14ac:dyDescent="0.2">
      <c r="G49" s="167"/>
    </row>
    <row r="75" s="2" customFormat="1" ht="15.75" x14ac:dyDescent="0.25"/>
  </sheetData>
  <sheetProtection password="CFA1" sheet="1" objects="1" scenarios="1" selectLockedCells="1" selectUnlockedCells="1"/>
  <mergeCells count="30">
    <mergeCell ref="E21:G21"/>
    <mergeCell ref="E22:G22"/>
    <mergeCell ref="B2:G2"/>
    <mergeCell ref="B7:C7"/>
    <mergeCell ref="B8:C8"/>
    <mergeCell ref="B9:C9"/>
    <mergeCell ref="B14:C14"/>
    <mergeCell ref="B10:C10"/>
    <mergeCell ref="B11:C11"/>
    <mergeCell ref="F7:G7"/>
    <mergeCell ref="F8:G8"/>
    <mergeCell ref="B12:C12"/>
    <mergeCell ref="C5:D5"/>
    <mergeCell ref="D9:D12"/>
    <mergeCell ref="E9:E12"/>
    <mergeCell ref="F9:G12"/>
    <mergeCell ref="E24:G24"/>
    <mergeCell ref="E25:G25"/>
    <mergeCell ref="E26:G26"/>
    <mergeCell ref="B27:G27"/>
    <mergeCell ref="E23:G23"/>
    <mergeCell ref="D16:D19"/>
    <mergeCell ref="E16:E19"/>
    <mergeCell ref="F16:F19"/>
    <mergeCell ref="G16:G19"/>
    <mergeCell ref="B15:C15"/>
    <mergeCell ref="B16:C16"/>
    <mergeCell ref="B17:C17"/>
    <mergeCell ref="B18:C18"/>
    <mergeCell ref="B19:C19"/>
  </mergeCells>
  <phoneticPr fontId="7" type="noConversion"/>
  <printOptions horizontalCentered="1"/>
  <pageMargins left="0.25" right="0.25" top="0.31" bottom="0.33" header="0.3" footer="0.3"/>
  <pageSetup paperSize="9" orientation="portrait" r:id="rId1"/>
  <headerFooter alignWithMargins="0">
    <oddFooter>&amp;A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57"/>
  <sheetViews>
    <sheetView workbookViewId="0">
      <selection activeCell="F11" sqref="F11:G14"/>
    </sheetView>
  </sheetViews>
  <sheetFormatPr defaultRowHeight="12.75" x14ac:dyDescent="0.2"/>
  <cols>
    <col min="1" max="1" width="3.140625" style="197" customWidth="1"/>
    <col min="2" max="2" width="6.140625" customWidth="1"/>
    <col min="3" max="3" width="27.140625" customWidth="1"/>
    <col min="4" max="4" width="7.85546875" customWidth="1"/>
    <col min="5" max="5" width="18.28515625" customWidth="1"/>
    <col min="6" max="6" width="18.42578125" customWidth="1"/>
    <col min="7" max="7" width="14.140625" customWidth="1"/>
  </cols>
  <sheetData>
    <row r="2" spans="2:7" s="2" customFormat="1" ht="20.25" x14ac:dyDescent="0.3">
      <c r="B2" s="1910" t="s">
        <v>450</v>
      </c>
      <c r="C2" s="1910"/>
      <c r="D2" s="1910"/>
      <c r="E2" s="1910"/>
      <c r="F2" s="1910"/>
    </row>
    <row r="3" spans="2:7" s="2" customFormat="1" ht="15.75" x14ac:dyDescent="0.25">
      <c r="B3" s="2" t="s">
        <v>461</v>
      </c>
      <c r="D3" s="87" t="str">
        <f>MASTER!C42</f>
        <v>iz/kkukpk;Z</v>
      </c>
      <c r="E3" s="83"/>
    </row>
    <row r="4" spans="2:7" s="2" customFormat="1" ht="15.75" x14ac:dyDescent="0.25">
      <c r="C4" s="63"/>
      <c r="D4" s="87" t="str">
        <f>MASTER!C43</f>
        <v xml:space="preserve">jktdh; mPp ek/;fed fo|ky; </v>
      </c>
      <c r="E4" s="87"/>
      <c r="F4" s="63"/>
      <c r="G4" s="63"/>
    </row>
    <row r="5" spans="2:7" s="2" customFormat="1" ht="15.75" x14ac:dyDescent="0.25">
      <c r="C5" s="63"/>
      <c r="D5" s="87" t="str">
        <f>MASTER!C44</f>
        <v xml:space="preserve"> ftyk &amp; jktleUn</v>
      </c>
      <c r="E5" s="83"/>
    </row>
    <row r="6" spans="2:7" s="2" customFormat="1" ht="18.75" x14ac:dyDescent="0.3">
      <c r="B6" s="3" t="s">
        <v>111</v>
      </c>
      <c r="C6" s="47" t="str">
        <f>MASTER!C2</f>
        <v xml:space="preserve">Jh </v>
      </c>
      <c r="D6" s="14"/>
      <c r="E6" s="90" t="str">
        <f>MASTER!C7</f>
        <v xml:space="preserve">ofj"B </v>
      </c>
      <c r="F6" s="2" t="s">
        <v>451</v>
      </c>
    </row>
    <row r="7" spans="2:7" s="2" customFormat="1" ht="15.75" x14ac:dyDescent="0.25">
      <c r="B7" s="2" t="s">
        <v>752</v>
      </c>
    </row>
    <row r="8" spans="2:7" s="2" customFormat="1" ht="15.75" x14ac:dyDescent="0.25"/>
    <row r="9" spans="2:7" s="2" customFormat="1" ht="66" customHeight="1" x14ac:dyDescent="0.25">
      <c r="B9" s="2048" t="s">
        <v>456</v>
      </c>
      <c r="C9" s="2048"/>
      <c r="D9" s="20" t="s">
        <v>455</v>
      </c>
      <c r="E9" s="65" t="s">
        <v>452</v>
      </c>
      <c r="F9" s="2075" t="s">
        <v>453</v>
      </c>
      <c r="G9" s="2075"/>
    </row>
    <row r="10" spans="2:7" s="2" customFormat="1" ht="15.75" x14ac:dyDescent="0.25">
      <c r="B10" s="1965">
        <v>1</v>
      </c>
      <c r="C10" s="1965"/>
      <c r="D10" s="60">
        <v>2</v>
      </c>
      <c r="E10" s="60">
        <v>3</v>
      </c>
      <c r="F10" s="1965">
        <v>5</v>
      </c>
      <c r="G10" s="1965"/>
    </row>
    <row r="11" spans="2:7" s="2" customFormat="1" ht="17.25" customHeight="1" x14ac:dyDescent="0.3">
      <c r="B11" s="2049" t="str">
        <f>MASTER!J30</f>
        <v xml:space="preserve">Jherh  </v>
      </c>
      <c r="C11" s="2050"/>
      <c r="D11" s="2061" t="str">
        <f>+MASTER!L30</f>
        <v>iRuh</v>
      </c>
      <c r="E11" s="2084">
        <f>MASTER!K30</f>
        <v>26886</v>
      </c>
      <c r="F11" s="2078" t="s">
        <v>459</v>
      </c>
      <c r="G11" s="2079"/>
    </row>
    <row r="12" spans="2:7" s="2" customFormat="1" ht="21" customHeight="1" x14ac:dyDescent="0.3">
      <c r="B12" s="2049" t="str">
        <f>MASTER!C2</f>
        <v xml:space="preserve">Jh </v>
      </c>
      <c r="C12" s="2050"/>
      <c r="D12" s="2062"/>
      <c r="E12" s="2085"/>
      <c r="F12" s="2080"/>
      <c r="G12" s="2081"/>
    </row>
    <row r="13" spans="2:7" s="2" customFormat="1" ht="38.25" customHeight="1" x14ac:dyDescent="0.25">
      <c r="B13" s="2076" t="str">
        <f>MASTER!C12</f>
        <v>421 ] 'khryk ekrk efUnj ds ikl ]eksgYyk ]</v>
      </c>
      <c r="C13" s="2077"/>
      <c r="D13" s="2062"/>
      <c r="E13" s="2085"/>
      <c r="F13" s="2080"/>
      <c r="G13" s="2081"/>
    </row>
    <row r="14" spans="2:7" s="2" customFormat="1" ht="37.5" customHeight="1" x14ac:dyDescent="0.25">
      <c r="B14" s="2076" t="str">
        <f>MASTER!C13</f>
        <v xml:space="preserve"> ]jktleUn ¼jktLFkku½ fiudksM 313327</v>
      </c>
      <c r="C14" s="2077"/>
      <c r="D14" s="2063"/>
      <c r="E14" s="2086"/>
      <c r="F14" s="2082"/>
      <c r="G14" s="2083"/>
    </row>
    <row r="15" spans="2:7" s="2" customFormat="1" ht="15.75" x14ac:dyDescent="0.25">
      <c r="B15" s="64"/>
      <c r="C15" s="64"/>
      <c r="D15" s="45"/>
      <c r="E15" s="44"/>
      <c r="F15" s="31"/>
      <c r="G15" s="46"/>
    </row>
    <row r="16" spans="2:7" s="2" customFormat="1" ht="95.25" customHeight="1" x14ac:dyDescent="0.25">
      <c r="B16" s="2073" t="s">
        <v>454</v>
      </c>
      <c r="C16" s="2074"/>
      <c r="D16" s="20" t="s">
        <v>455</v>
      </c>
      <c r="E16" s="147" t="s">
        <v>615</v>
      </c>
      <c r="F16" s="20" t="s">
        <v>457</v>
      </c>
      <c r="G16" s="20" t="s">
        <v>458</v>
      </c>
    </row>
    <row r="17" spans="2:7" s="2" customFormat="1" ht="31.5" customHeight="1" x14ac:dyDescent="0.25">
      <c r="B17" s="2088" t="str">
        <f>MASTER!J31</f>
        <v/>
      </c>
      <c r="C17" s="2089"/>
      <c r="D17" s="2061" t="str">
        <f>MASTER!L31</f>
        <v>iq=</v>
      </c>
      <c r="E17" s="2091" t="str">
        <f>MASTER!K31</f>
        <v/>
      </c>
      <c r="F17" s="2058" t="s">
        <v>125</v>
      </c>
      <c r="G17" s="2094" t="s">
        <v>549</v>
      </c>
    </row>
    <row r="18" spans="2:7" s="2" customFormat="1" ht="20.25" customHeight="1" x14ac:dyDescent="0.3">
      <c r="B18" s="2049" t="str">
        <f>B12</f>
        <v xml:space="preserve">Jh </v>
      </c>
      <c r="C18" s="2050"/>
      <c r="D18" s="2062"/>
      <c r="E18" s="2092"/>
      <c r="F18" s="2059"/>
      <c r="G18" s="2095"/>
    </row>
    <row r="19" spans="2:7" s="2" customFormat="1" ht="39.75" customHeight="1" x14ac:dyDescent="0.3">
      <c r="B19" s="2069" t="str">
        <f>B13</f>
        <v>421 ] 'khryk ekrk efUnj ds ikl ]eksgYyk ]</v>
      </c>
      <c r="C19" s="2070"/>
      <c r="D19" s="2062"/>
      <c r="E19" s="2092"/>
      <c r="F19" s="2059"/>
      <c r="G19" s="2095"/>
    </row>
    <row r="20" spans="2:7" s="2" customFormat="1" ht="38.25" customHeight="1" x14ac:dyDescent="0.3">
      <c r="B20" s="2069" t="str">
        <f>B14</f>
        <v xml:space="preserve"> ]jktleUn ¼jktLFkku½ fiudksM 313327</v>
      </c>
      <c r="C20" s="2070"/>
      <c r="D20" s="2063"/>
      <c r="E20" s="2093"/>
      <c r="F20" s="2060"/>
      <c r="G20" s="2096"/>
    </row>
    <row r="21" spans="2:7" s="2" customFormat="1" ht="26.25" customHeight="1" x14ac:dyDescent="0.25">
      <c r="B21" s="165" t="s">
        <v>364</v>
      </c>
      <c r="C21" s="119" t="str">
        <f>MASTER!C65</f>
        <v xml:space="preserve"> ftyk &amp; jktleUn</v>
      </c>
      <c r="D21" s="45"/>
      <c r="E21" s="44"/>
      <c r="F21" s="31"/>
      <c r="G21" s="46"/>
    </row>
    <row r="22" spans="2:7" s="2" customFormat="1" ht="20.25" x14ac:dyDescent="0.3">
      <c r="B22" s="2" t="s">
        <v>462</v>
      </c>
      <c r="C22" s="91" t="str">
        <f>MASTER!C66</f>
        <v>16.03.2024</v>
      </c>
      <c r="E22" s="2042" t="s">
        <v>20</v>
      </c>
      <c r="F22" s="2042"/>
      <c r="G22" s="2042"/>
    </row>
    <row r="23" spans="2:7" s="2" customFormat="1" ht="15.75" x14ac:dyDescent="0.25">
      <c r="C23" s="13"/>
      <c r="E23" s="2042" t="s">
        <v>460</v>
      </c>
      <c r="F23" s="2042"/>
      <c r="G23" s="2042"/>
    </row>
    <row r="24" spans="2:7" s="2" customFormat="1" ht="15.75" x14ac:dyDescent="0.25">
      <c r="C24" s="61" t="s">
        <v>21</v>
      </c>
      <c r="E24" s="1911" t="str">
        <f>MASTER!C2</f>
        <v xml:space="preserve">Jh </v>
      </c>
      <c r="F24" s="1911"/>
      <c r="G24" s="1911"/>
    </row>
    <row r="25" spans="2:7" s="2" customFormat="1" ht="24" customHeight="1" x14ac:dyDescent="0.25">
      <c r="B25" s="384" t="s">
        <v>436</v>
      </c>
      <c r="E25" s="2090" t="str">
        <f>MASTER!C7</f>
        <v xml:space="preserve">ofj"B </v>
      </c>
      <c r="F25" s="1911"/>
      <c r="G25" s="1911"/>
    </row>
    <row r="26" spans="2:7" s="2" customFormat="1" ht="23.25" customHeight="1" x14ac:dyDescent="0.25">
      <c r="B26" s="384" t="s">
        <v>724</v>
      </c>
      <c r="E26" s="2087" t="str">
        <f>MASTER!C8</f>
        <v>jktdh; mPp ek/;fed izkFkfed fo|ky; &amp;  ftyk &amp; jktleUn</v>
      </c>
      <c r="F26" s="2087"/>
      <c r="G26" s="2087"/>
    </row>
    <row r="27" spans="2:7" s="2" customFormat="1" ht="29.25" customHeight="1" x14ac:dyDescent="0.25">
      <c r="B27" s="384" t="s">
        <v>437</v>
      </c>
      <c r="E27" s="2087"/>
      <c r="F27" s="2087"/>
      <c r="G27" s="2087"/>
    </row>
    <row r="28" spans="2:7" s="2" customFormat="1" ht="15.75" x14ac:dyDescent="0.25"/>
    <row r="29" spans="2:7" s="2" customFormat="1" ht="15.75" x14ac:dyDescent="0.25"/>
    <row r="30" spans="2:7" s="2" customFormat="1" ht="15.75" x14ac:dyDescent="0.25"/>
    <row r="31" spans="2:7" s="2" customFormat="1" ht="15.75" x14ac:dyDescent="0.25">
      <c r="F31" s="176" t="s">
        <v>20</v>
      </c>
    </row>
    <row r="32" spans="2:7" s="2" customFormat="1" ht="15.75" x14ac:dyDescent="0.25">
      <c r="F32" s="61" t="s">
        <v>434</v>
      </c>
    </row>
    <row r="33" spans="4:4" s="2" customFormat="1" ht="15.75" x14ac:dyDescent="0.25"/>
    <row r="34" spans="4:4" x14ac:dyDescent="0.2">
      <c r="D34" s="50"/>
    </row>
    <row r="49" spans="7:7" x14ac:dyDescent="0.2">
      <c r="G49" s="167"/>
    </row>
    <row r="50" spans="7:7" x14ac:dyDescent="0.2">
      <c r="G50" s="167"/>
    </row>
    <row r="57" spans="7:7" s="2" customFormat="1" ht="15.75" x14ac:dyDescent="0.25"/>
  </sheetData>
  <sheetProtection sheet="1" objects="1" scenarios="1" selectLockedCells="1" selectUnlockedCells="1"/>
  <mergeCells count="26">
    <mergeCell ref="E26:G27"/>
    <mergeCell ref="B18:C18"/>
    <mergeCell ref="B19:C19"/>
    <mergeCell ref="B17:C17"/>
    <mergeCell ref="B20:C20"/>
    <mergeCell ref="E25:G25"/>
    <mergeCell ref="E23:G23"/>
    <mergeCell ref="E24:G24"/>
    <mergeCell ref="E22:G22"/>
    <mergeCell ref="D17:D20"/>
    <mergeCell ref="E17:E20"/>
    <mergeCell ref="F17:F20"/>
    <mergeCell ref="G17:G20"/>
    <mergeCell ref="B2:F2"/>
    <mergeCell ref="B9:C9"/>
    <mergeCell ref="B10:C10"/>
    <mergeCell ref="B11:C11"/>
    <mergeCell ref="B16:C16"/>
    <mergeCell ref="B12:C12"/>
    <mergeCell ref="B13:C13"/>
    <mergeCell ref="B14:C14"/>
    <mergeCell ref="F9:G9"/>
    <mergeCell ref="F10:G10"/>
    <mergeCell ref="D11:D14"/>
    <mergeCell ref="E11:E14"/>
    <mergeCell ref="F11:G14"/>
  </mergeCells>
  <printOptions horizontalCentered="1"/>
  <pageMargins left="0.25" right="0.25" top="0.32" bottom="0.44" header="0.3" footer="0.3"/>
  <pageSetup paperSize="9" orientation="portrait" r:id="rId1"/>
  <headerFooter alignWithMargins="0">
    <oddFooter>&amp;A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8"/>
  <sheetViews>
    <sheetView workbookViewId="0">
      <selection activeCell="N29" sqref="N29"/>
    </sheetView>
  </sheetViews>
  <sheetFormatPr defaultRowHeight="12.75" x14ac:dyDescent="0.2"/>
  <cols>
    <col min="1" max="1" width="2.140625" style="197" customWidth="1"/>
    <col min="2" max="2" width="6.42578125" customWidth="1"/>
    <col min="3" max="3" width="21" customWidth="1"/>
    <col min="4" max="4" width="3.7109375" customWidth="1"/>
    <col min="5" max="5" width="16.85546875" customWidth="1"/>
    <col min="6" max="6" width="22.85546875" customWidth="1"/>
    <col min="7" max="7" width="14.7109375" customWidth="1"/>
    <col min="8" max="8" width="7.5703125" customWidth="1"/>
  </cols>
  <sheetData>
    <row r="1" spans="2:9" s="2" customFormat="1" ht="15.75" x14ac:dyDescent="0.25"/>
    <row r="2" spans="2:9" s="2" customFormat="1" ht="15.75" x14ac:dyDescent="0.25"/>
    <row r="3" spans="2:9" s="2" customFormat="1" ht="20.25" x14ac:dyDescent="0.3">
      <c r="B3" s="1910" t="s">
        <v>22</v>
      </c>
      <c r="C3" s="1910"/>
      <c r="D3" s="1910"/>
      <c r="E3" s="1910"/>
      <c r="F3" s="1910"/>
      <c r="G3" s="1910"/>
      <c r="H3" s="1910"/>
      <c r="I3" s="141"/>
    </row>
    <row r="4" spans="2:9" s="2" customFormat="1" ht="15.75" x14ac:dyDescent="0.25"/>
    <row r="5" spans="2:9" s="2" customFormat="1" ht="18.75" x14ac:dyDescent="0.25">
      <c r="B5" s="2097" t="str">
        <f>MASTER!C2</f>
        <v xml:space="preserve">Jh </v>
      </c>
      <c r="C5" s="2097"/>
      <c r="D5" s="313" t="s">
        <v>201</v>
      </c>
      <c r="E5" s="314" t="str">
        <f>MASTER!C7</f>
        <v xml:space="preserve">ofj"B </v>
      </c>
      <c r="F5" s="315" t="s">
        <v>953</v>
      </c>
      <c r="G5" s="315"/>
      <c r="H5" s="315"/>
    </row>
    <row r="6" spans="2:9" s="2" customFormat="1" ht="15.75" x14ac:dyDescent="0.25">
      <c r="B6" s="2" t="s">
        <v>730</v>
      </c>
    </row>
    <row r="7" spans="2:9" s="2" customFormat="1" ht="15.75" x14ac:dyDescent="0.25"/>
    <row r="8" spans="2:9" s="2" customFormat="1" ht="15.75" x14ac:dyDescent="0.25"/>
    <row r="9" spans="2:9" s="2" customFormat="1" ht="18.75" x14ac:dyDescent="0.3">
      <c r="B9" s="2" t="s">
        <v>346</v>
      </c>
      <c r="C9" s="84" t="str">
        <f>MASTER!C65</f>
        <v xml:space="preserve"> ftyk &amp; jktleUn</v>
      </c>
    </row>
    <row r="10" spans="2:9" s="2" customFormat="1" ht="18" x14ac:dyDescent="0.25">
      <c r="B10" s="2" t="s">
        <v>18</v>
      </c>
      <c r="C10" s="86" t="str">
        <f>MASTER!C66</f>
        <v>16.03.2024</v>
      </c>
      <c r="D10" s="9"/>
      <c r="F10"/>
    </row>
    <row r="11" spans="2:9" s="2" customFormat="1" ht="15.75" x14ac:dyDescent="0.25">
      <c r="C11" s="8"/>
      <c r="D11" s="9"/>
      <c r="F11"/>
    </row>
    <row r="12" spans="2:9" s="2" customFormat="1" ht="15.75" x14ac:dyDescent="0.25">
      <c r="C12" s="8"/>
      <c r="D12" s="9"/>
      <c r="F12"/>
    </row>
    <row r="13" spans="2:9" s="2" customFormat="1" ht="15.75" x14ac:dyDescent="0.25">
      <c r="C13" s="8"/>
      <c r="D13" s="9"/>
      <c r="F13" s="2042" t="s">
        <v>463</v>
      </c>
      <c r="G13" s="2042"/>
    </row>
    <row r="14" spans="2:9" s="2" customFormat="1" ht="15.75" x14ac:dyDescent="0.25">
      <c r="C14" s="8"/>
      <c r="D14" s="9"/>
      <c r="E14" s="3" t="s">
        <v>464</v>
      </c>
      <c r="F14" s="1911" t="str">
        <f>MASTER!C42</f>
        <v>iz/kkukpk;Z</v>
      </c>
      <c r="G14" s="1911"/>
    </row>
    <row r="15" spans="2:9" s="2" customFormat="1" ht="15.75" x14ac:dyDescent="0.25">
      <c r="C15" s="8"/>
      <c r="D15" s="9"/>
      <c r="E15" s="3"/>
      <c r="F15" s="1911" t="str">
        <f>MASTER!C43</f>
        <v xml:space="preserve">jktdh; mPp ek/;fed fo|ky; </v>
      </c>
      <c r="G15" s="1911"/>
    </row>
    <row r="16" spans="2:9" s="2" customFormat="1" ht="15.75" x14ac:dyDescent="0.25">
      <c r="C16" s="8"/>
      <c r="D16" s="9"/>
      <c r="E16" s="3"/>
      <c r="F16" s="1911" t="str">
        <f>MASTER!C44</f>
        <v xml:space="preserve"> ftyk &amp; jktleUn</v>
      </c>
      <c r="G16" s="1911"/>
    </row>
    <row r="17" spans="2:9" ht="15.75" x14ac:dyDescent="0.25">
      <c r="B17" s="2"/>
      <c r="C17" s="2"/>
      <c r="D17" s="2"/>
      <c r="E17" s="2"/>
      <c r="F17" s="2"/>
    </row>
    <row r="18" spans="2:9" x14ac:dyDescent="0.2">
      <c r="B18" s="10" t="s">
        <v>726</v>
      </c>
      <c r="C18" s="7"/>
      <c r="D18" s="7"/>
      <c r="E18" s="7"/>
      <c r="F18" s="7"/>
    </row>
    <row r="19" spans="2:9" x14ac:dyDescent="0.2">
      <c r="B19" s="7" t="s">
        <v>727</v>
      </c>
      <c r="C19" s="7"/>
      <c r="D19" s="7"/>
      <c r="E19" s="7"/>
      <c r="F19" s="7"/>
    </row>
    <row r="20" spans="2:9" x14ac:dyDescent="0.2">
      <c r="B20" s="7"/>
      <c r="C20" s="7"/>
      <c r="D20" s="7"/>
      <c r="E20" s="7"/>
      <c r="F20" s="7"/>
    </row>
    <row r="23" spans="2:9" ht="20.25" x14ac:dyDescent="0.3">
      <c r="B23" s="1910" t="s">
        <v>465</v>
      </c>
      <c r="C23" s="1910"/>
      <c r="D23" s="1910"/>
      <c r="E23" s="1910"/>
      <c r="F23" s="1910"/>
      <c r="G23" s="1910"/>
      <c r="H23" s="1910"/>
      <c r="I23" s="141"/>
    </row>
    <row r="24" spans="2:9" ht="15.75" x14ac:dyDescent="0.25">
      <c r="B24" s="2"/>
      <c r="C24" s="2"/>
      <c r="D24" s="2"/>
      <c r="E24" s="2"/>
      <c r="F24" s="2"/>
      <c r="G24" s="2"/>
    </row>
    <row r="25" spans="2:9" ht="15.75" x14ac:dyDescent="0.25">
      <c r="B25" s="24" t="s">
        <v>466</v>
      </c>
      <c r="C25" s="24"/>
      <c r="D25" s="62"/>
      <c r="E25" s="14"/>
      <c r="F25" s="2"/>
      <c r="G25" s="2"/>
    </row>
    <row r="26" spans="2:9" ht="15.75" x14ac:dyDescent="0.25">
      <c r="B26" s="2"/>
      <c r="C26" s="13" t="str">
        <f>MASTER!C55</f>
        <v>Jheku vfrfjDr funs'kd egksn;</v>
      </c>
      <c r="D26" s="13"/>
      <c r="E26" s="2"/>
      <c r="F26" s="2"/>
      <c r="G26" s="2"/>
    </row>
    <row r="27" spans="2:9" ht="15.75" x14ac:dyDescent="0.25">
      <c r="B27" s="2"/>
      <c r="C27" s="13" t="str">
        <f>MASTER!C56</f>
        <v xml:space="preserve">isa'ku ,oa isa'kulZ dY;k.k foHkkx ] {kS=h; dk;kZy; ] </v>
      </c>
      <c r="D27" s="13"/>
      <c r="E27" s="2"/>
      <c r="F27" s="2"/>
      <c r="G27" s="2"/>
    </row>
    <row r="28" spans="2:9" ht="15.75" x14ac:dyDescent="0.25">
      <c r="B28" s="2"/>
      <c r="C28" s="13" t="str">
        <f>MASTER!C57</f>
        <v>mn;iqj ftyk &amp; mn;iqj  ¼ jktLFkku ½</v>
      </c>
      <c r="D28" s="13"/>
      <c r="E28" s="2"/>
      <c r="F28" s="2"/>
      <c r="G28" s="2"/>
    </row>
    <row r="29" spans="2:9" ht="15.75" x14ac:dyDescent="0.25">
      <c r="B29" s="2" t="s">
        <v>467</v>
      </c>
      <c r="C29" s="2"/>
      <c r="D29" s="2"/>
      <c r="E29" s="2"/>
      <c r="F29" s="2"/>
      <c r="G29" s="2"/>
    </row>
    <row r="30" spans="2:9" ht="15.75" x14ac:dyDescent="0.25">
      <c r="B30" s="2"/>
      <c r="C30" s="24" t="s">
        <v>468</v>
      </c>
      <c r="D30" s="24"/>
      <c r="E30" s="62"/>
      <c r="F30" s="14"/>
      <c r="G30" s="88" t="str">
        <f>C10</f>
        <v>16.03.2024</v>
      </c>
      <c r="H30" s="2"/>
    </row>
    <row r="31" spans="2:9" ht="18.75" x14ac:dyDescent="0.3">
      <c r="B31" s="2" t="s">
        <v>614</v>
      </c>
      <c r="C31" s="2"/>
      <c r="D31" s="2"/>
      <c r="E31" s="2"/>
      <c r="F31" s="8"/>
      <c r="G31" s="2"/>
      <c r="H31" s="2"/>
    </row>
    <row r="32" spans="2:9" ht="15.75" x14ac:dyDescent="0.25">
      <c r="B32" s="2" t="s">
        <v>469</v>
      </c>
      <c r="C32" s="8"/>
      <c r="D32" s="9"/>
      <c r="E32" s="3"/>
      <c r="F32" s="2"/>
      <c r="G32" s="2"/>
    </row>
    <row r="33" spans="2:7" ht="15.75" x14ac:dyDescent="0.25">
      <c r="B33" s="2"/>
      <c r="C33" s="8"/>
      <c r="D33" s="9"/>
      <c r="E33" s="3"/>
      <c r="F33" s="2"/>
      <c r="G33" s="2"/>
    </row>
    <row r="34" spans="2:7" ht="18.75" x14ac:dyDescent="0.3">
      <c r="B34" s="2" t="s">
        <v>346</v>
      </c>
      <c r="C34" s="84" t="str">
        <f>C9</f>
        <v xml:space="preserve"> ftyk &amp; jktleUn</v>
      </c>
      <c r="D34" s="9"/>
      <c r="E34" s="3"/>
      <c r="F34" s="2"/>
      <c r="G34" s="2"/>
    </row>
    <row r="35" spans="2:7" ht="18" x14ac:dyDescent="0.25">
      <c r="B35" s="2" t="s">
        <v>18</v>
      </c>
      <c r="C35" s="86" t="str">
        <f>C10</f>
        <v>16.03.2024</v>
      </c>
      <c r="D35" s="9"/>
      <c r="E35" s="3"/>
      <c r="F35" s="2"/>
      <c r="G35" s="2"/>
    </row>
    <row r="36" spans="2:7" ht="15.75" x14ac:dyDescent="0.25">
      <c r="B36" s="2"/>
      <c r="C36" s="8"/>
      <c r="D36" s="9"/>
      <c r="E36" s="3"/>
      <c r="F36" s="2"/>
      <c r="G36" s="2"/>
    </row>
    <row r="37" spans="2:7" ht="15.75" x14ac:dyDescent="0.25">
      <c r="B37" s="2"/>
      <c r="C37" s="8"/>
      <c r="D37" s="9"/>
      <c r="E37" s="63"/>
      <c r="F37" s="63"/>
      <c r="G37" s="63"/>
    </row>
    <row r="38" spans="2:7" ht="15.75" x14ac:dyDescent="0.25">
      <c r="B38" s="2"/>
      <c r="C38" s="2"/>
      <c r="D38" s="2"/>
      <c r="F38" s="2042" t="s">
        <v>463</v>
      </c>
      <c r="G38" s="2042"/>
    </row>
    <row r="39" spans="2:7" ht="15.75" x14ac:dyDescent="0.25">
      <c r="B39" s="2"/>
      <c r="C39" s="2"/>
      <c r="D39" s="2"/>
      <c r="E39" s="3" t="s">
        <v>464</v>
      </c>
      <c r="F39" s="1911" t="str">
        <f>MASTER!C42</f>
        <v>iz/kkukpk;Z</v>
      </c>
      <c r="G39" s="1911"/>
    </row>
    <row r="40" spans="2:7" ht="15.75" x14ac:dyDescent="0.25">
      <c r="B40" s="2"/>
      <c r="C40" s="2"/>
      <c r="D40" s="2"/>
      <c r="E40" s="3"/>
      <c r="F40" s="1911" t="str">
        <f>MASTER!C43</f>
        <v xml:space="preserve">jktdh; mPp ek/;fed fo|ky; </v>
      </c>
      <c r="G40" s="1911"/>
    </row>
    <row r="41" spans="2:7" ht="15.75" x14ac:dyDescent="0.25">
      <c r="B41" s="2"/>
      <c r="C41" s="2"/>
      <c r="D41" s="2"/>
      <c r="E41" s="3"/>
      <c r="F41" s="1911" t="str">
        <f>MASTER!C44</f>
        <v xml:space="preserve"> ftyk &amp; jktleUn</v>
      </c>
      <c r="G41" s="1911"/>
    </row>
    <row r="42" spans="2:7" ht="15.75" x14ac:dyDescent="0.25">
      <c r="B42" s="2"/>
      <c r="C42" s="2"/>
      <c r="D42" s="2"/>
      <c r="E42" s="3"/>
      <c r="F42" s="159"/>
      <c r="G42" s="159"/>
    </row>
    <row r="43" spans="2:7" ht="15.75" x14ac:dyDescent="0.25">
      <c r="B43" s="2"/>
      <c r="C43" s="2"/>
      <c r="D43" s="2"/>
      <c r="E43" s="3"/>
      <c r="F43" s="2"/>
      <c r="G43" s="2"/>
    </row>
    <row r="44" spans="2:7" x14ac:dyDescent="0.2">
      <c r="B44" s="10" t="s">
        <v>728</v>
      </c>
      <c r="C44" s="7"/>
      <c r="D44" s="7"/>
      <c r="E44" s="7"/>
      <c r="F44" s="7"/>
    </row>
    <row r="45" spans="2:7" x14ac:dyDescent="0.2">
      <c r="B45" s="7" t="s">
        <v>729</v>
      </c>
      <c r="C45" s="7"/>
      <c r="D45" s="7"/>
      <c r="E45" s="7"/>
      <c r="F45" s="7"/>
    </row>
    <row r="46" spans="2:7" x14ac:dyDescent="0.2">
      <c r="B46" s="7"/>
      <c r="C46" s="7"/>
      <c r="D46" s="7"/>
      <c r="E46" s="7"/>
      <c r="F46" s="7"/>
    </row>
    <row r="47" spans="2:7" x14ac:dyDescent="0.2">
      <c r="G47" s="167"/>
    </row>
    <row r="48" spans="2:7" x14ac:dyDescent="0.2">
      <c r="G48" s="167"/>
    </row>
    <row r="68" s="2" customFormat="1" ht="15.75" x14ac:dyDescent="0.25"/>
  </sheetData>
  <sheetProtection sheet="1" objects="1" scenarios="1" selectLockedCells="1" selectUnlockedCells="1"/>
  <mergeCells count="11">
    <mergeCell ref="B5:C5"/>
    <mergeCell ref="F38:G38"/>
    <mergeCell ref="F39:G39"/>
    <mergeCell ref="B3:H3"/>
    <mergeCell ref="F40:G40"/>
    <mergeCell ref="F41:G41"/>
    <mergeCell ref="F13:G13"/>
    <mergeCell ref="F14:G14"/>
    <mergeCell ref="F15:G15"/>
    <mergeCell ref="F16:G16"/>
    <mergeCell ref="B23:H23"/>
  </mergeCells>
  <printOptions horizontalCentered="1"/>
  <pageMargins left="0.25" right="0.25" top="0.35" bottom="0.5" header="0.3" footer="0.3"/>
  <pageSetup paperSize="9" orientation="portrait" r:id="rId1"/>
  <headerFooter alignWithMargins="0">
    <oddFooter>&amp;A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54"/>
  <sheetViews>
    <sheetView workbookViewId="0">
      <selection activeCell="A12" sqref="A12:XFD12"/>
    </sheetView>
  </sheetViews>
  <sheetFormatPr defaultRowHeight="12.75" x14ac:dyDescent="0.2"/>
  <cols>
    <col min="1" max="1" width="9.140625" style="197"/>
    <col min="2" max="2" width="6.42578125" customWidth="1"/>
    <col min="3" max="3" width="20" customWidth="1"/>
    <col min="4" max="4" width="9.42578125" customWidth="1"/>
    <col min="5" max="5" width="12.7109375" customWidth="1"/>
    <col min="6" max="6" width="20.42578125" customWidth="1"/>
    <col min="7" max="7" width="14.7109375" customWidth="1"/>
    <col min="8" max="8" width="7.5703125" customWidth="1"/>
  </cols>
  <sheetData>
    <row r="3" spans="2:8" s="197" customFormat="1" x14ac:dyDescent="0.2"/>
    <row r="5" spans="2:8" s="197" customFormat="1" x14ac:dyDescent="0.2"/>
    <row r="7" spans="2:8" ht="18.75" x14ac:dyDescent="0.3">
      <c r="B7" s="2043" t="s">
        <v>465</v>
      </c>
      <c r="C7" s="2043"/>
      <c r="D7" s="2043"/>
      <c r="E7" s="2043"/>
      <c r="F7" s="2043"/>
      <c r="G7" s="2043"/>
    </row>
    <row r="8" spans="2:8" ht="15.75" x14ac:dyDescent="0.25">
      <c r="B8" s="2"/>
      <c r="C8" s="2"/>
      <c r="D8" s="2"/>
      <c r="E8" s="2"/>
      <c r="F8" s="2"/>
      <c r="G8" s="2"/>
    </row>
    <row r="9" spans="2:8" ht="15.75" x14ac:dyDescent="0.25">
      <c r="B9" s="24" t="s">
        <v>466</v>
      </c>
      <c r="C9" s="24"/>
      <c r="D9" s="62"/>
      <c r="E9" s="14"/>
      <c r="F9" s="2"/>
      <c r="G9" s="2"/>
    </row>
    <row r="10" spans="2:8" ht="15.75" x14ac:dyDescent="0.25">
      <c r="B10" s="2"/>
      <c r="C10" s="13" t="str">
        <f>MASTER!C55</f>
        <v>Jheku vfrfjDr funs'kd egksn;</v>
      </c>
      <c r="D10" s="13"/>
      <c r="E10" s="2"/>
      <c r="F10" s="2"/>
      <c r="G10" s="2"/>
    </row>
    <row r="11" spans="2:8" ht="15.75" x14ac:dyDescent="0.25">
      <c r="B11" s="2"/>
      <c r="C11" s="13" t="str">
        <f>MASTER!C56</f>
        <v xml:space="preserve">isa'ku ,oa isa'kulZ dY;k.k foHkkx ] {kS=h; dk;kZy; ] </v>
      </c>
      <c r="D11" s="13"/>
      <c r="E11" s="2"/>
      <c r="F11" s="2"/>
      <c r="G11" s="2"/>
    </row>
    <row r="12" spans="2:8" ht="15.75" x14ac:dyDescent="0.25">
      <c r="B12" s="2"/>
      <c r="C12" s="13" t="str">
        <f>MASTER!C57</f>
        <v>mn;iqj ftyk &amp; mn;iqj  ¼ jktLFkku ½</v>
      </c>
      <c r="D12" s="13"/>
      <c r="E12" s="2"/>
      <c r="F12" s="2"/>
      <c r="G12" s="2"/>
    </row>
    <row r="13" spans="2:8" ht="15.75" x14ac:dyDescent="0.25">
      <c r="B13" s="2" t="s">
        <v>467</v>
      </c>
      <c r="C13" s="2"/>
      <c r="D13" s="2"/>
      <c r="E13" s="2"/>
      <c r="F13" s="2"/>
      <c r="G13" s="2"/>
    </row>
    <row r="14" spans="2:8" ht="15.75" x14ac:dyDescent="0.25">
      <c r="B14" s="2"/>
      <c r="C14" s="24" t="s">
        <v>468</v>
      </c>
      <c r="D14" s="24"/>
      <c r="E14" s="62"/>
      <c r="F14" s="14"/>
      <c r="G14" s="88" t="str">
        <f>MASTER!C66</f>
        <v>16.03.2024</v>
      </c>
      <c r="H14" s="2"/>
    </row>
    <row r="15" spans="2:8" ht="18.75" x14ac:dyDescent="0.3">
      <c r="B15" s="2" t="s">
        <v>613</v>
      </c>
      <c r="C15" s="2"/>
      <c r="D15" s="2"/>
      <c r="E15" s="2"/>
      <c r="F15" s="8"/>
      <c r="G15" s="2"/>
      <c r="H15" s="2"/>
    </row>
    <row r="16" spans="2:8" ht="15.75" x14ac:dyDescent="0.25">
      <c r="B16" s="2" t="s">
        <v>469</v>
      </c>
      <c r="C16" s="8"/>
      <c r="D16" s="9"/>
      <c r="E16" s="3"/>
      <c r="F16" s="2"/>
      <c r="G16" s="2"/>
    </row>
    <row r="17" spans="2:7" ht="15.75" x14ac:dyDescent="0.25">
      <c r="B17" s="2"/>
      <c r="C17" s="8"/>
      <c r="D17" s="9"/>
      <c r="E17" s="3"/>
      <c r="F17" s="2"/>
      <c r="G17" s="2"/>
    </row>
    <row r="18" spans="2:7" ht="18.75" x14ac:dyDescent="0.3">
      <c r="B18" s="2" t="s">
        <v>346</v>
      </c>
      <c r="C18" s="84" t="str">
        <f>MASTER!C65</f>
        <v xml:space="preserve"> ftyk &amp; jktleUn</v>
      </c>
      <c r="D18" s="9"/>
      <c r="E18" s="3"/>
      <c r="F18" s="2"/>
      <c r="G18" s="2"/>
    </row>
    <row r="19" spans="2:7" ht="18" x14ac:dyDescent="0.25">
      <c r="B19" s="2" t="s">
        <v>18</v>
      </c>
      <c r="C19" s="86" t="str">
        <f>MASTER!C66</f>
        <v>16.03.2024</v>
      </c>
      <c r="D19" s="9"/>
      <c r="E19" s="3"/>
      <c r="F19" s="2"/>
      <c r="G19" s="2"/>
    </row>
    <row r="20" spans="2:7" ht="15.75" x14ac:dyDescent="0.25">
      <c r="B20" s="2"/>
      <c r="C20" s="8"/>
      <c r="D20" s="9"/>
      <c r="E20" s="3"/>
      <c r="F20" s="2"/>
      <c r="G20" s="2"/>
    </row>
    <row r="21" spans="2:7" ht="15.75" x14ac:dyDescent="0.25">
      <c r="B21" s="2"/>
      <c r="C21" s="8"/>
      <c r="D21" s="9"/>
      <c r="E21" s="3"/>
      <c r="F21" s="2"/>
      <c r="G21" s="2"/>
    </row>
    <row r="22" spans="2:7" ht="15.75" x14ac:dyDescent="0.25">
      <c r="B22" s="2"/>
      <c r="C22" s="8"/>
      <c r="D22" s="9"/>
      <c r="E22" s="2042"/>
      <c r="F22" s="2042"/>
      <c r="G22" s="2042"/>
    </row>
    <row r="23" spans="2:7" ht="15.75" x14ac:dyDescent="0.25">
      <c r="B23" s="2"/>
      <c r="C23" s="2"/>
      <c r="D23" s="2"/>
      <c r="F23" s="2042" t="s">
        <v>463</v>
      </c>
      <c r="G23" s="2042"/>
    </row>
    <row r="24" spans="2:7" ht="15.75" x14ac:dyDescent="0.25">
      <c r="B24" s="2"/>
      <c r="C24" s="2"/>
      <c r="D24" s="2"/>
      <c r="E24" s="3" t="s">
        <v>464</v>
      </c>
      <c r="F24" s="1911" t="str">
        <f>MASTER!C42</f>
        <v>iz/kkukpk;Z</v>
      </c>
      <c r="G24" s="1911"/>
    </row>
    <row r="25" spans="2:7" ht="15.75" x14ac:dyDescent="0.25">
      <c r="B25" s="2"/>
      <c r="C25" s="2"/>
      <c r="D25" s="2"/>
      <c r="E25" s="3"/>
      <c r="F25" s="1911" t="str">
        <f>MASTER!C43</f>
        <v xml:space="preserve">jktdh; mPp ek/;fed fo|ky; </v>
      </c>
      <c r="G25" s="1911"/>
    </row>
    <row r="26" spans="2:7" ht="15.75" x14ac:dyDescent="0.25">
      <c r="B26" s="2"/>
      <c r="C26" s="2"/>
      <c r="D26" s="2"/>
      <c r="E26" s="3"/>
      <c r="F26" s="1911" t="str">
        <f>MASTER!C44</f>
        <v xml:space="preserve"> ftyk &amp; jktleUn</v>
      </c>
      <c r="G26" s="1911"/>
    </row>
    <row r="27" spans="2:7" ht="15.75" x14ac:dyDescent="0.25">
      <c r="B27" s="2"/>
      <c r="C27" s="2"/>
      <c r="D27" s="2"/>
      <c r="E27" s="3"/>
      <c r="F27" s="2"/>
      <c r="G27" s="2"/>
    </row>
    <row r="28" spans="2:7" ht="15.75" x14ac:dyDescent="0.25">
      <c r="B28" s="2"/>
      <c r="C28" s="2"/>
      <c r="D28" s="2"/>
      <c r="E28" s="3"/>
      <c r="F28" s="2"/>
      <c r="G28" s="2"/>
    </row>
    <row r="29" spans="2:7" ht="15.75" x14ac:dyDescent="0.25">
      <c r="B29" s="2"/>
      <c r="C29" s="2"/>
      <c r="D29" s="2"/>
      <c r="E29" s="3"/>
      <c r="F29" s="2"/>
      <c r="G29" s="2"/>
    </row>
    <row r="30" spans="2:7" x14ac:dyDescent="0.2">
      <c r="B30" s="10" t="s">
        <v>732</v>
      </c>
      <c r="C30" s="7"/>
      <c r="D30" s="7"/>
      <c r="E30" s="7"/>
      <c r="F30" s="7"/>
    </row>
    <row r="31" spans="2:7" x14ac:dyDescent="0.2">
      <c r="B31" s="7" t="s">
        <v>733</v>
      </c>
      <c r="C31" s="7"/>
      <c r="D31" s="7"/>
      <c r="E31" s="7"/>
      <c r="F31" s="7"/>
    </row>
    <row r="32" spans="2:7" x14ac:dyDescent="0.2">
      <c r="B32" s="7"/>
      <c r="C32" s="7"/>
      <c r="D32" s="7"/>
      <c r="E32" s="7"/>
      <c r="F32" s="7"/>
    </row>
    <row r="34" spans="4:4" x14ac:dyDescent="0.2">
      <c r="D34" s="50"/>
    </row>
    <row r="49" spans="7:7" x14ac:dyDescent="0.2">
      <c r="G49" s="167"/>
    </row>
    <row r="50" spans="7:7" x14ac:dyDescent="0.2">
      <c r="G50" s="167"/>
    </row>
    <row r="54" spans="7:7" s="2" customFormat="1" ht="15.75" x14ac:dyDescent="0.25"/>
  </sheetData>
  <sheetProtection sheet="1" objects="1" scenarios="1" selectLockedCells="1" selectUnlockedCells="1"/>
  <mergeCells count="6">
    <mergeCell ref="F25:G25"/>
    <mergeCell ref="F26:G26"/>
    <mergeCell ref="B7:G7"/>
    <mergeCell ref="E22:G22"/>
    <mergeCell ref="F23:G23"/>
    <mergeCell ref="F24:G24"/>
  </mergeCells>
  <printOptions horizontalCentered="1"/>
  <pageMargins left="0.25" right="0.25" top="0.75" bottom="0.75" header="0.3" footer="0.3"/>
  <pageSetup paperSize="9" orientation="portrait" r:id="rId1"/>
  <headerFooter alignWithMargins="0">
    <oddFooter>&amp;A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topLeftCell="C1" workbookViewId="0">
      <selection activeCell="J25" sqref="J25:N25"/>
    </sheetView>
  </sheetViews>
  <sheetFormatPr defaultRowHeight="14.25" x14ac:dyDescent="0.2"/>
  <cols>
    <col min="1" max="1" width="3.8554687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9.5703125" style="26" customWidth="1"/>
    <col min="6" max="6" width="14" style="26" customWidth="1"/>
    <col min="7" max="7" width="11" style="26" customWidth="1"/>
    <col min="8" max="8" width="17.42578125" style="26" customWidth="1"/>
    <col min="9" max="13" width="9.140625" style="26"/>
    <col min="14" max="14" width="28" style="26" customWidth="1"/>
    <col min="15" max="15" width="9.140625" style="26"/>
    <col min="16" max="16" width="12.85546875" style="26" customWidth="1"/>
    <col min="17" max="16384" width="9.140625" style="26"/>
  </cols>
  <sheetData>
    <row r="1" spans="1:16" ht="15" x14ac:dyDescent="0.25">
      <c r="A1" s="2099"/>
      <c r="B1" s="2099"/>
      <c r="C1" s="2099"/>
      <c r="D1" s="2099"/>
      <c r="E1" s="2099"/>
      <c r="F1" s="2099"/>
      <c r="G1" s="2099"/>
      <c r="H1" s="2099"/>
    </row>
    <row r="2" spans="1:16" ht="20.25" x14ac:dyDescent="0.3">
      <c r="A2" s="835"/>
      <c r="B2" s="1781" t="str">
        <f>MASTER!C41</f>
        <v>iz/kkukpk;Z jktdh; mPp ek/;fed fo|ky;  ftyk &amp; jktleUn</v>
      </c>
      <c r="C2" s="1781"/>
      <c r="D2" s="1781"/>
      <c r="E2" s="1781"/>
      <c r="F2" s="1781"/>
      <c r="G2" s="1781"/>
      <c r="H2" s="1781"/>
    </row>
    <row r="3" spans="1:16" ht="15" x14ac:dyDescent="0.25">
      <c r="A3" s="835"/>
      <c r="B3" s="835"/>
      <c r="C3" s="835"/>
      <c r="D3" s="835"/>
      <c r="E3" s="835"/>
      <c r="F3" s="835"/>
      <c r="G3" s="835"/>
      <c r="H3" s="835"/>
    </row>
    <row r="4" spans="1:16" ht="18.75" x14ac:dyDescent="0.3">
      <c r="A4" s="836"/>
      <c r="B4" s="837" t="s">
        <v>937</v>
      </c>
      <c r="C4" s="2103" t="str">
        <f>K4</f>
        <v>jkmekfo@/kkVh@laLFkkiu@2023&amp;24@</v>
      </c>
      <c r="D4" s="1498"/>
      <c r="E4" s="1498"/>
      <c r="F4" s="1498"/>
      <c r="G4" s="838" t="s">
        <v>371</v>
      </c>
      <c r="H4" s="839" t="str">
        <f>P4</f>
        <v>14.07.2023</v>
      </c>
      <c r="J4" s="832" t="s">
        <v>937</v>
      </c>
      <c r="K4" s="2098" t="s">
        <v>2600</v>
      </c>
      <c r="L4" s="2098"/>
      <c r="M4" s="2098"/>
      <c r="N4" s="2098"/>
      <c r="O4" s="833" t="s">
        <v>371</v>
      </c>
      <c r="P4" s="834" t="s">
        <v>2598</v>
      </c>
    </row>
    <row r="5" spans="1:16" ht="18.75" x14ac:dyDescent="0.3">
      <c r="A5" s="840"/>
      <c r="B5" s="841" t="s">
        <v>135</v>
      </c>
      <c r="C5" s="840"/>
      <c r="D5" s="840"/>
      <c r="E5" s="840"/>
      <c r="F5" s="840"/>
      <c r="G5" s="840"/>
      <c r="H5" s="840"/>
    </row>
    <row r="6" spans="1:16" ht="18.75" x14ac:dyDescent="0.3">
      <c r="A6" s="840" t="s">
        <v>136</v>
      </c>
      <c r="B6" s="2104" t="str">
        <f>MASTER!C58</f>
        <v xml:space="preserve">Jheku eq[; CykWd f'k{kk vf/kdkjh egksn; </v>
      </c>
      <c r="C6" s="2104"/>
      <c r="D6" s="2104"/>
      <c r="E6" s="2104"/>
      <c r="F6" s="2104"/>
      <c r="G6" s="840"/>
      <c r="H6" s="840"/>
    </row>
    <row r="7" spans="1:16" ht="18.75" x14ac:dyDescent="0.3">
      <c r="A7" s="840"/>
      <c r="B7" s="2104" t="str">
        <f>MASTER!F58</f>
        <v>jktleUn ftyk&amp;jktleUn ¼jktLFkku½</v>
      </c>
      <c r="C7" s="2104"/>
      <c r="D7" s="2104"/>
      <c r="E7" s="2104"/>
      <c r="F7" s="2104"/>
      <c r="G7" s="840"/>
      <c r="H7" s="840"/>
    </row>
    <row r="8" spans="1:16" ht="18.75" x14ac:dyDescent="0.3">
      <c r="A8" s="840"/>
      <c r="B8" s="842"/>
      <c r="C8" s="840"/>
      <c r="D8" s="840"/>
      <c r="E8" s="840"/>
      <c r="F8" s="840"/>
      <c r="G8" s="840"/>
      <c r="H8" s="840"/>
    </row>
    <row r="9" spans="1:16" ht="18.75" x14ac:dyDescent="0.3">
      <c r="A9" s="840"/>
      <c r="B9" s="841"/>
      <c r="C9" s="840"/>
      <c r="D9" s="840"/>
      <c r="E9" s="840"/>
      <c r="F9" s="840"/>
      <c r="G9" s="840"/>
      <c r="H9" s="840"/>
    </row>
    <row r="10" spans="1:16" ht="15" x14ac:dyDescent="0.25">
      <c r="A10" s="840"/>
      <c r="B10" s="840"/>
      <c r="C10" s="840"/>
      <c r="D10" s="840"/>
      <c r="E10" s="840"/>
      <c r="F10" s="840"/>
      <c r="G10" s="840"/>
      <c r="H10" s="840"/>
    </row>
    <row r="11" spans="1:16" ht="18.75" x14ac:dyDescent="0.3">
      <c r="A11" s="840"/>
      <c r="B11" s="841" t="s">
        <v>123</v>
      </c>
      <c r="C11" s="1970" t="str">
        <f>MASTER!C2</f>
        <v xml:space="preserve">Jh </v>
      </c>
      <c r="D11" s="1970"/>
      <c r="E11" s="844" t="str">
        <f>MASTER!C7</f>
        <v xml:space="preserve">ofj"B </v>
      </c>
      <c r="F11" s="840" t="s">
        <v>940</v>
      </c>
      <c r="G11" s="840"/>
      <c r="H11" s="840"/>
      <c r="K11" s="788"/>
    </row>
    <row r="12" spans="1:16" ht="19.5" x14ac:dyDescent="0.3">
      <c r="A12" s="840"/>
      <c r="B12" s="845" t="s">
        <v>938</v>
      </c>
      <c r="C12" s="845"/>
      <c r="D12" s="845"/>
      <c r="E12" s="845"/>
      <c r="F12" s="845"/>
      <c r="G12" s="839" t="str">
        <f>J12</f>
        <v>16.03.2024</v>
      </c>
      <c r="H12" s="845"/>
      <c r="J12" s="2101" t="str">
        <f>MASTER!C66</f>
        <v>16.03.2024</v>
      </c>
      <c r="K12" s="2101"/>
    </row>
    <row r="13" spans="1:16" ht="18.75" x14ac:dyDescent="0.3">
      <c r="A13" s="841" t="s">
        <v>137</v>
      </c>
      <c r="B13" s="840"/>
      <c r="C13" s="840"/>
      <c r="D13" s="840"/>
      <c r="E13" s="840"/>
      <c r="F13" s="840"/>
      <c r="G13" s="840"/>
      <c r="H13" s="840"/>
    </row>
    <row r="14" spans="1:16" ht="21" customHeight="1" x14ac:dyDescent="0.3">
      <c r="A14" s="840"/>
      <c r="B14" s="846" t="s">
        <v>487</v>
      </c>
      <c r="C14" s="840"/>
      <c r="D14" s="1970" t="str">
        <f>MASTER!C2</f>
        <v xml:space="preserve">Jh </v>
      </c>
      <c r="E14" s="1970"/>
      <c r="F14" s="847" t="str">
        <f>MASTER!C7</f>
        <v xml:space="preserve">ofj"B </v>
      </c>
      <c r="G14" s="841" t="s">
        <v>488</v>
      </c>
      <c r="H14" s="840"/>
    </row>
    <row r="15" spans="1:16" ht="18.75" x14ac:dyDescent="0.3">
      <c r="A15" s="841" t="s">
        <v>606</v>
      </c>
      <c r="B15" s="846"/>
      <c r="C15" s="840"/>
      <c r="D15" s="840"/>
      <c r="E15" s="840"/>
      <c r="F15" s="848"/>
      <c r="G15" s="849">
        <f>MASTER!C6</f>
        <v>25392</v>
      </c>
      <c r="H15" s="841" t="s">
        <v>939</v>
      </c>
    </row>
    <row r="16" spans="1:16" ht="24" customHeight="1" x14ac:dyDescent="0.25">
      <c r="A16" s="850" t="s">
        <v>489</v>
      </c>
      <c r="B16" s="851"/>
      <c r="C16" s="852">
        <f>MASTER!C25</f>
        <v>45961</v>
      </c>
      <c r="D16" s="853" t="s">
        <v>490</v>
      </c>
      <c r="E16" s="853" t="s">
        <v>915</v>
      </c>
      <c r="F16" s="851"/>
      <c r="G16" s="851"/>
      <c r="H16" s="840"/>
    </row>
    <row r="17" spans="1:14" ht="18.75" x14ac:dyDescent="0.3">
      <c r="A17" s="854"/>
      <c r="B17" s="840"/>
      <c r="C17" s="841" t="s">
        <v>913</v>
      </c>
      <c r="D17" s="840"/>
      <c r="E17" s="840"/>
      <c r="F17" s="840"/>
      <c r="G17" s="840"/>
      <c r="H17" s="840"/>
    </row>
    <row r="18" spans="1:14" ht="19.5" x14ac:dyDescent="0.3">
      <c r="A18" s="841" t="s">
        <v>914</v>
      </c>
      <c r="B18" s="855"/>
      <c r="C18" s="856" t="s">
        <v>2124</v>
      </c>
      <c r="D18" s="840"/>
      <c r="E18" s="840"/>
      <c r="F18" s="840"/>
      <c r="G18" s="840"/>
      <c r="H18" s="840"/>
    </row>
    <row r="19" spans="1:14" ht="19.5" x14ac:dyDescent="0.3">
      <c r="A19" s="840"/>
      <c r="B19" s="855"/>
      <c r="C19" s="856" t="s">
        <v>2298</v>
      </c>
      <c r="D19" s="840"/>
      <c r="E19" s="840"/>
      <c r="F19" s="840"/>
      <c r="G19" s="840"/>
      <c r="H19" s="840"/>
    </row>
    <row r="20" spans="1:14" ht="19.5" x14ac:dyDescent="0.3">
      <c r="A20" s="840"/>
      <c r="B20" s="855"/>
      <c r="C20" s="856" t="s">
        <v>2297</v>
      </c>
      <c r="D20" s="840"/>
      <c r="E20" s="840"/>
      <c r="F20" s="840"/>
      <c r="G20" s="840"/>
      <c r="H20" s="840"/>
    </row>
    <row r="21" spans="1:14" ht="19.5" x14ac:dyDescent="0.3">
      <c r="A21" s="840"/>
      <c r="B21" s="855"/>
      <c r="C21" s="856" t="s">
        <v>2296</v>
      </c>
      <c r="D21" s="840"/>
      <c r="E21" s="840"/>
      <c r="F21" s="840"/>
      <c r="G21" s="840"/>
      <c r="H21" s="840"/>
    </row>
    <row r="22" spans="1:14" ht="19.5" x14ac:dyDescent="0.3">
      <c r="A22" s="840"/>
      <c r="B22" s="855"/>
      <c r="C22" s="856" t="s">
        <v>2300</v>
      </c>
      <c r="D22" s="840"/>
      <c r="E22" s="840"/>
      <c r="F22" s="840"/>
      <c r="G22" s="840"/>
      <c r="H22" s="840"/>
    </row>
    <row r="23" spans="1:14" ht="19.5" x14ac:dyDescent="0.3">
      <c r="A23" s="840"/>
      <c r="B23" s="855"/>
      <c r="C23" s="856" t="s">
        <v>2295</v>
      </c>
      <c r="D23" s="857"/>
      <c r="E23" s="857"/>
      <c r="F23" s="857"/>
      <c r="G23" s="840"/>
      <c r="H23" s="840"/>
    </row>
    <row r="24" spans="1:14" ht="19.5" x14ac:dyDescent="0.3">
      <c r="A24" s="840"/>
      <c r="B24" s="855"/>
      <c r="C24" s="856" t="s">
        <v>2294</v>
      </c>
      <c r="D24" s="857"/>
      <c r="E24" s="857"/>
      <c r="F24" s="857"/>
      <c r="G24" s="840"/>
      <c r="H24" s="840"/>
    </row>
    <row r="25" spans="1:14" ht="19.5" x14ac:dyDescent="0.3">
      <c r="A25" s="840"/>
      <c r="B25" s="855"/>
      <c r="C25" s="2105" t="str">
        <f>J25</f>
        <v>8- ewy lsokiqfLrdk A</v>
      </c>
      <c r="D25" s="2105"/>
      <c r="E25" s="2105"/>
      <c r="F25" s="2105"/>
      <c r="G25" s="840"/>
      <c r="H25" s="840"/>
      <c r="J25" s="2100" t="s">
        <v>2299</v>
      </c>
      <c r="K25" s="2100"/>
      <c r="L25" s="2100"/>
      <c r="M25" s="2100"/>
      <c r="N25" s="2100"/>
    </row>
    <row r="26" spans="1:14" ht="19.5" x14ac:dyDescent="0.3">
      <c r="A26" s="840"/>
      <c r="B26" s="855"/>
      <c r="C26" s="2105"/>
      <c r="D26" s="2105"/>
      <c r="E26" s="2105"/>
      <c r="F26" s="2105"/>
      <c r="G26" s="840"/>
      <c r="H26" s="840"/>
      <c r="J26" s="2102"/>
      <c r="K26" s="2102"/>
      <c r="L26" s="2102"/>
      <c r="M26" s="2102"/>
      <c r="N26" s="2102"/>
    </row>
    <row r="27" spans="1:14" ht="19.5" x14ac:dyDescent="0.3">
      <c r="A27" s="840"/>
      <c r="B27" s="855"/>
      <c r="C27" s="2105"/>
      <c r="D27" s="2105"/>
      <c r="E27" s="2105"/>
      <c r="F27" s="2105"/>
      <c r="G27" s="840"/>
      <c r="H27" s="840"/>
      <c r="J27" s="2102"/>
      <c r="K27" s="2102"/>
      <c r="L27" s="2102"/>
      <c r="M27" s="2102"/>
      <c r="N27" s="2102"/>
    </row>
    <row r="28" spans="1:14" ht="19.5" x14ac:dyDescent="0.3">
      <c r="A28" s="840"/>
      <c r="B28" s="855"/>
      <c r="C28" s="2105"/>
      <c r="D28" s="2105"/>
      <c r="E28" s="2105"/>
      <c r="F28" s="2105"/>
      <c r="G28" s="840"/>
      <c r="H28" s="840"/>
      <c r="J28" s="2100"/>
      <c r="K28" s="2100"/>
      <c r="L28" s="2100"/>
      <c r="M28" s="2100"/>
      <c r="N28" s="2100"/>
    </row>
    <row r="29" spans="1:14" ht="18.75" customHeight="1" x14ac:dyDescent="0.25">
      <c r="A29" s="840"/>
      <c r="B29" s="840"/>
      <c r="C29" s="840"/>
      <c r="D29" s="840"/>
      <c r="E29" s="840"/>
      <c r="F29" s="2099" t="str">
        <f>MASTER!C42</f>
        <v>iz/kkukpk;Z</v>
      </c>
      <c r="G29" s="2099"/>
      <c r="H29" s="2099"/>
    </row>
    <row r="30" spans="1:14" ht="15" x14ac:dyDescent="0.25">
      <c r="A30" s="840"/>
      <c r="B30" s="840"/>
      <c r="C30" s="840"/>
      <c r="D30" s="840"/>
      <c r="E30" s="840"/>
      <c r="F30" s="2099" t="str">
        <f>MASTER!C43</f>
        <v xml:space="preserve">jktdh; mPp ek/;fed fo|ky; </v>
      </c>
      <c r="G30" s="2099"/>
      <c r="H30" s="2099"/>
    </row>
    <row r="31" spans="1:14" ht="15" x14ac:dyDescent="0.25">
      <c r="A31" s="840"/>
      <c r="B31" s="840"/>
      <c r="C31" s="840"/>
      <c r="D31" s="840"/>
      <c r="E31" s="840"/>
      <c r="F31" s="2099" t="str">
        <f>MASTER!C44</f>
        <v xml:space="preserve"> ftyk &amp; jktleUn</v>
      </c>
      <c r="G31" s="2099"/>
      <c r="H31" s="2099"/>
    </row>
    <row r="32" spans="1:14" ht="15" x14ac:dyDescent="0.25">
      <c r="A32" s="854"/>
      <c r="B32" s="840"/>
      <c r="C32" s="840"/>
      <c r="D32" s="840"/>
      <c r="E32" s="840"/>
      <c r="F32" s="840"/>
      <c r="G32" s="840"/>
      <c r="H32" s="840"/>
    </row>
    <row r="33" spans="1:8" ht="15" x14ac:dyDescent="0.25">
      <c r="A33" s="854"/>
      <c r="B33" s="840"/>
      <c r="C33" s="840"/>
      <c r="D33" s="840"/>
      <c r="E33" s="840"/>
      <c r="F33" s="840"/>
      <c r="G33" s="840"/>
      <c r="H33" s="840"/>
    </row>
    <row r="34" spans="1:8" ht="18.75" x14ac:dyDescent="0.3">
      <c r="A34" s="858"/>
      <c r="B34" s="841" t="s">
        <v>491</v>
      </c>
      <c r="C34" s="840"/>
      <c r="D34" s="840"/>
      <c r="E34" s="840"/>
      <c r="F34" s="840"/>
      <c r="G34" s="840"/>
      <c r="H34" s="840"/>
    </row>
    <row r="35" spans="1:8" ht="18.75" x14ac:dyDescent="0.3">
      <c r="A35" s="858">
        <v>1</v>
      </c>
      <c r="B35" s="841" t="str">
        <f>MASTER!C55</f>
        <v>Jheku vfrfjDr funs'kd egksn;</v>
      </c>
      <c r="C35" s="840"/>
      <c r="D35" s="840"/>
      <c r="E35" s="841" t="str">
        <f>MASTER!C57</f>
        <v>mn;iqj ftyk &amp; mn;iqj  ¼ jktLFkku ½</v>
      </c>
      <c r="F35" s="840"/>
      <c r="G35" s="840"/>
      <c r="H35" s="840"/>
    </row>
    <row r="36" spans="1:8" ht="18.75" x14ac:dyDescent="0.3">
      <c r="A36" s="858">
        <v>2</v>
      </c>
      <c r="B36" s="841" t="s">
        <v>492</v>
      </c>
      <c r="C36" s="1484" t="str">
        <f>MASTER!C2</f>
        <v xml:space="preserve">Jh </v>
      </c>
      <c r="D36" s="1484"/>
      <c r="E36" s="859" t="str">
        <f>MASTER!C7</f>
        <v xml:space="preserve">ofj"B </v>
      </c>
      <c r="F36" s="840"/>
      <c r="G36" s="840"/>
      <c r="H36" s="840"/>
    </row>
    <row r="37" spans="1:8" ht="18.75" x14ac:dyDescent="0.3">
      <c r="A37" s="858">
        <v>3</v>
      </c>
      <c r="B37" s="841" t="s">
        <v>912</v>
      </c>
      <c r="C37" s="840"/>
      <c r="D37" s="840"/>
      <c r="E37" s="836"/>
      <c r="F37" s="836"/>
      <c r="G37" s="836"/>
      <c r="H37" s="840"/>
    </row>
    <row r="38" spans="1:8" ht="15" x14ac:dyDescent="0.25">
      <c r="A38" s="854"/>
      <c r="B38" s="840"/>
      <c r="C38" s="840"/>
      <c r="D38" s="840"/>
      <c r="E38" s="836"/>
      <c r="F38" s="836"/>
      <c r="G38" s="836"/>
      <c r="H38" s="840"/>
    </row>
    <row r="39" spans="1:8" ht="15" x14ac:dyDescent="0.25">
      <c r="A39" s="840"/>
      <c r="B39" s="840"/>
      <c r="C39" s="840"/>
      <c r="D39" s="840"/>
      <c r="E39" s="860"/>
      <c r="F39" s="836"/>
      <c r="G39" s="836"/>
      <c r="H39" s="840"/>
    </row>
    <row r="40" spans="1:8" ht="18.75" customHeight="1" x14ac:dyDescent="0.25">
      <c r="A40" s="854"/>
      <c r="B40" s="840"/>
      <c r="C40" s="861"/>
      <c r="D40" s="840"/>
      <c r="E40" s="840"/>
      <c r="F40" s="2099" t="str">
        <f>F29</f>
        <v>iz/kkukpk;Z</v>
      </c>
      <c r="G40" s="2099"/>
      <c r="H40" s="2099"/>
    </row>
    <row r="41" spans="1:8" ht="15" x14ac:dyDescent="0.25">
      <c r="A41" s="840"/>
      <c r="B41" s="840"/>
      <c r="C41" s="840"/>
      <c r="D41" s="840"/>
      <c r="E41" s="840"/>
      <c r="F41" s="2099" t="str">
        <f>F30</f>
        <v xml:space="preserve">jktdh; mPp ek/;fed fo|ky; </v>
      </c>
      <c r="G41" s="2099"/>
      <c r="H41" s="2099"/>
    </row>
    <row r="42" spans="1:8" ht="15" x14ac:dyDescent="0.25">
      <c r="A42" s="840"/>
      <c r="B42" s="836"/>
      <c r="C42" s="836"/>
      <c r="D42" s="836"/>
      <c r="E42" s="836"/>
      <c r="F42" s="2099" t="str">
        <f>F31</f>
        <v xml:space="preserve"> ftyk &amp; jktleUn</v>
      </c>
      <c r="G42" s="2099"/>
      <c r="H42" s="2099"/>
    </row>
    <row r="43" spans="1:8" x14ac:dyDescent="0.2">
      <c r="A43" s="862"/>
      <c r="B43" s="863"/>
      <c r="C43" s="863"/>
      <c r="D43" s="863"/>
      <c r="E43" s="863"/>
      <c r="F43" s="863"/>
      <c r="G43" s="863"/>
      <c r="H43" s="862"/>
    </row>
    <row r="44" spans="1:8" ht="15" x14ac:dyDescent="0.25">
      <c r="A44" s="836"/>
      <c r="B44" s="836"/>
      <c r="C44" s="836"/>
      <c r="D44" s="836"/>
      <c r="E44" s="836"/>
      <c r="F44" s="836"/>
      <c r="G44" s="836"/>
      <c r="H44" s="840"/>
    </row>
    <row r="45" spans="1:8" ht="15" x14ac:dyDescent="0.25">
      <c r="H45" s="22"/>
    </row>
    <row r="46" spans="1:8" ht="15" x14ac:dyDescent="0.25">
      <c r="H46" s="22"/>
    </row>
    <row r="47" spans="1:8" ht="15" x14ac:dyDescent="0.25">
      <c r="H47" s="22"/>
    </row>
    <row r="48" spans="1:8" ht="15" x14ac:dyDescent="0.25">
      <c r="H48" s="22"/>
    </row>
    <row r="49" spans="6:8" ht="15" x14ac:dyDescent="0.25">
      <c r="H49" s="22"/>
    </row>
    <row r="50" spans="6:8" ht="15" x14ac:dyDescent="0.25">
      <c r="H50" s="22"/>
    </row>
    <row r="51" spans="6:8" ht="15" x14ac:dyDescent="0.25">
      <c r="H51" s="22"/>
    </row>
    <row r="52" spans="6:8" ht="15" x14ac:dyDescent="0.25">
      <c r="F52" s="166"/>
      <c r="H52" s="22"/>
    </row>
    <row r="53" spans="6:8" ht="15" x14ac:dyDescent="0.25">
      <c r="F53" s="166"/>
      <c r="H53" s="22"/>
    </row>
  </sheetData>
  <sheetProtection password="CFA1" sheet="1" objects="1" scenarios="1" selectLockedCells="1"/>
  <mergeCells count="24">
    <mergeCell ref="C36:D36"/>
    <mergeCell ref="B2:H2"/>
    <mergeCell ref="C4:F4"/>
    <mergeCell ref="B6:F6"/>
    <mergeCell ref="C25:F25"/>
    <mergeCell ref="C28:F28"/>
    <mergeCell ref="C26:F26"/>
    <mergeCell ref="C27:F27"/>
    <mergeCell ref="B7:F7"/>
    <mergeCell ref="F42:H42"/>
    <mergeCell ref="F29:H29"/>
    <mergeCell ref="F30:H30"/>
    <mergeCell ref="F40:H40"/>
    <mergeCell ref="F41:H41"/>
    <mergeCell ref="K4:N4"/>
    <mergeCell ref="A1:H1"/>
    <mergeCell ref="F31:H31"/>
    <mergeCell ref="D14:E14"/>
    <mergeCell ref="C11:D11"/>
    <mergeCell ref="J28:N28"/>
    <mergeCell ref="J12:K12"/>
    <mergeCell ref="J26:N26"/>
    <mergeCell ref="J25:N25"/>
    <mergeCell ref="J27:N27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8"/>
  <sheetViews>
    <sheetView workbookViewId="0">
      <selection activeCell="L13" sqref="L13:S13"/>
    </sheetView>
  </sheetViews>
  <sheetFormatPr defaultRowHeight="14.25" x14ac:dyDescent="0.2"/>
  <cols>
    <col min="1" max="1" width="2.85546875" style="26" customWidth="1"/>
    <col min="2" max="2" width="6.85546875" style="26" customWidth="1"/>
    <col min="3" max="3" width="14.140625" style="26" customWidth="1"/>
    <col min="4" max="4" width="11.85546875" style="26" customWidth="1"/>
    <col min="5" max="5" width="10" style="26" customWidth="1"/>
    <col min="6" max="6" width="7.5703125" style="26" customWidth="1"/>
    <col min="7" max="7" width="20.42578125" style="26" customWidth="1"/>
    <col min="8" max="8" width="17.42578125" style="26" customWidth="1"/>
    <col min="9" max="15" width="9.140625" style="26"/>
    <col min="16" max="16" width="12.28515625" style="26" customWidth="1"/>
    <col min="17" max="16384" width="9.140625" style="26"/>
  </cols>
  <sheetData>
    <row r="1" spans="1:19" ht="15" x14ac:dyDescent="0.25">
      <c r="A1" s="2099"/>
      <c r="B1" s="2099"/>
      <c r="C1" s="2099"/>
      <c r="D1" s="2099"/>
      <c r="E1" s="2099"/>
      <c r="F1" s="2099"/>
      <c r="G1" s="2099"/>
      <c r="H1" s="2099"/>
      <c r="I1" s="836"/>
    </row>
    <row r="2" spans="1:19" ht="23.25" x14ac:dyDescent="0.35">
      <c r="A2" s="1780" t="str">
        <f>MASTER!C41</f>
        <v>iz/kkukpk;Z jktdh; mPp ek/;fed fo|ky;  ftyk &amp; jktleUn</v>
      </c>
      <c r="B2" s="1780"/>
      <c r="C2" s="1780"/>
      <c r="D2" s="1780"/>
      <c r="E2" s="1780"/>
      <c r="F2" s="1780"/>
      <c r="G2" s="1780"/>
      <c r="H2" s="1780"/>
      <c r="I2" s="1780"/>
    </row>
    <row r="3" spans="1:19" ht="18.75" x14ac:dyDescent="0.3">
      <c r="A3" s="836"/>
      <c r="B3" s="837" t="s">
        <v>937</v>
      </c>
      <c r="C3" s="2107" t="str">
        <f>K3</f>
        <v>jkmekfo@dkadjksyh@Qk&amp;102@2021&amp;22@</v>
      </c>
      <c r="D3" s="2107"/>
      <c r="E3" s="2107"/>
      <c r="F3" s="2107"/>
      <c r="G3" s="838" t="s">
        <v>371</v>
      </c>
      <c r="H3" s="839" t="str">
        <f>P3</f>
        <v>23.06.2021</v>
      </c>
      <c r="I3" s="836"/>
      <c r="J3" s="1033" t="s">
        <v>937</v>
      </c>
      <c r="K3" s="2110" t="s">
        <v>2309</v>
      </c>
      <c r="L3" s="2110"/>
      <c r="M3" s="2110"/>
      <c r="N3" s="2110"/>
      <c r="O3" s="1034" t="s">
        <v>371</v>
      </c>
      <c r="P3" s="834" t="s">
        <v>2002</v>
      </c>
    </row>
    <row r="4" spans="1:19" ht="18.75" x14ac:dyDescent="0.3">
      <c r="A4" s="840"/>
      <c r="B4" s="841" t="s">
        <v>135</v>
      </c>
      <c r="C4" s="840"/>
      <c r="D4" s="840"/>
      <c r="E4" s="840"/>
      <c r="F4" s="840"/>
      <c r="G4" s="840"/>
      <c r="H4" s="840"/>
      <c r="I4" s="836"/>
    </row>
    <row r="5" spans="1:19" ht="18.75" x14ac:dyDescent="0.3">
      <c r="A5" s="840" t="s">
        <v>136</v>
      </c>
      <c r="B5" s="2104" t="str">
        <f>MASTER!C58</f>
        <v xml:space="preserve">Jheku eq[; CykWd f'k{kk vf/kdkjh egksn; </v>
      </c>
      <c r="C5" s="2104"/>
      <c r="D5" s="2104"/>
      <c r="E5" s="2104"/>
      <c r="F5" s="2104"/>
      <c r="G5" s="840"/>
      <c r="H5" s="840"/>
      <c r="I5" s="836"/>
    </row>
    <row r="6" spans="1:19" ht="18.75" x14ac:dyDescent="0.3">
      <c r="A6" s="840"/>
      <c r="B6" s="2104" t="str">
        <f>MASTER!F58</f>
        <v>jktleUn ftyk&amp;jktleUn ¼jktLFkku½</v>
      </c>
      <c r="C6" s="2104"/>
      <c r="D6" s="2104"/>
      <c r="E6" s="2104"/>
      <c r="F6" s="2104"/>
      <c r="G6" s="840"/>
      <c r="H6" s="840"/>
      <c r="I6" s="836"/>
    </row>
    <row r="7" spans="1:19" ht="24" customHeight="1" x14ac:dyDescent="0.3">
      <c r="A7" s="1036"/>
      <c r="B7" s="1036" t="s">
        <v>2089</v>
      </c>
      <c r="C7" s="1036" t="s">
        <v>2090</v>
      </c>
      <c r="D7" s="2108" t="str">
        <f>MASTER!C2</f>
        <v xml:space="preserve">Jh </v>
      </c>
      <c r="E7" s="2108"/>
      <c r="F7" s="1036" t="s">
        <v>201</v>
      </c>
      <c r="G7" s="1037" t="str">
        <f>MASTER!C7</f>
        <v xml:space="preserve">ofj"B </v>
      </c>
      <c r="H7" s="1036" t="s">
        <v>2091</v>
      </c>
      <c r="I7" s="1036"/>
    </row>
    <row r="8" spans="1:19" ht="24" customHeight="1" x14ac:dyDescent="0.3">
      <c r="A8" s="1036"/>
      <c r="B8" s="1036"/>
      <c r="C8" s="1036" t="s">
        <v>2092</v>
      </c>
      <c r="D8" s="1036"/>
      <c r="E8" s="1036"/>
      <c r="F8" s="1036"/>
      <c r="G8" s="1036"/>
      <c r="H8" s="1036"/>
      <c r="I8" s="1036"/>
    </row>
    <row r="9" spans="1:19" ht="24" customHeight="1" x14ac:dyDescent="0.3">
      <c r="A9" s="1036"/>
      <c r="B9" s="1038" t="s">
        <v>2093</v>
      </c>
      <c r="C9" s="1038" t="s">
        <v>2094</v>
      </c>
      <c r="D9" s="2106" t="str">
        <f>K9</f>
        <v>ihvkj@4526757@k@359@21&amp;22@,&amp;6617 fnukad 05-07-2021</v>
      </c>
      <c r="E9" s="2106"/>
      <c r="F9" s="2106"/>
      <c r="G9" s="2106"/>
      <c r="H9" s="2106"/>
      <c r="I9" s="2106"/>
      <c r="K9" s="2102" t="s">
        <v>2095</v>
      </c>
      <c r="L9" s="2102"/>
      <c r="M9" s="2102"/>
      <c r="N9" s="2102"/>
      <c r="O9" s="2102"/>
      <c r="P9" s="2102"/>
    </row>
    <row r="10" spans="1:19" ht="24" customHeight="1" x14ac:dyDescent="0.3">
      <c r="A10" s="1036" t="s">
        <v>767</v>
      </c>
      <c r="B10" s="1036"/>
      <c r="C10" s="1036"/>
      <c r="D10" s="1036"/>
      <c r="E10" s="1036"/>
      <c r="F10" s="1036"/>
      <c r="G10" s="1036"/>
      <c r="H10" s="1036"/>
      <c r="I10" s="1036"/>
    </row>
    <row r="11" spans="1:19" ht="24" customHeight="1" x14ac:dyDescent="0.3">
      <c r="A11" s="1036"/>
      <c r="B11" s="1036" t="s">
        <v>2096</v>
      </c>
      <c r="C11" s="1036"/>
      <c r="D11" s="1036"/>
      <c r="E11" s="1036"/>
      <c r="F11" s="1036"/>
      <c r="G11" s="1036"/>
      <c r="H11" s="1036"/>
      <c r="I11" s="1036"/>
    </row>
    <row r="12" spans="1:19" ht="24" customHeight="1" x14ac:dyDescent="0.3">
      <c r="A12" s="1036" t="s">
        <v>2097</v>
      </c>
      <c r="B12" s="1036"/>
      <c r="C12" s="1036"/>
      <c r="D12" s="1036"/>
      <c r="E12" s="1036"/>
      <c r="F12" s="1036"/>
      <c r="G12" s="1036"/>
      <c r="H12" s="1036"/>
      <c r="I12" s="1036"/>
    </row>
    <row r="13" spans="1:19" ht="24" customHeight="1" x14ac:dyDescent="0.2">
      <c r="A13" s="1039">
        <f>K13</f>
        <v>1</v>
      </c>
      <c r="B13" s="2106" t="str">
        <f>L13</f>
        <v>jkT;kns'k 03-10-2017 dh ikyuk esa fnukad 31-10-2017 ls 31-07-2021 rd dh olwyh dj</v>
      </c>
      <c r="C13" s="2106"/>
      <c r="D13" s="2106"/>
      <c r="E13" s="2106"/>
      <c r="F13" s="2106"/>
      <c r="G13" s="2106"/>
      <c r="H13" s="2106"/>
      <c r="I13" s="2106"/>
      <c r="K13" s="1035">
        <v>1</v>
      </c>
      <c r="L13" s="2102" t="s">
        <v>2098</v>
      </c>
      <c r="M13" s="2102"/>
      <c r="N13" s="2102"/>
      <c r="O13" s="2102"/>
      <c r="P13" s="2102"/>
      <c r="Q13" s="2102"/>
      <c r="R13" s="2102"/>
      <c r="S13" s="2102"/>
    </row>
    <row r="14" spans="1:19" ht="24" customHeight="1" x14ac:dyDescent="0.2">
      <c r="A14" s="1039">
        <f t="shared" ref="A14:A17" si="0">K14</f>
        <v>0</v>
      </c>
      <c r="B14" s="2106" t="str">
        <f t="shared" ref="B14:B17" si="1">L14</f>
        <v>la'kksf/kr osru fu;eu ,oa LVsVesaV dh izfr layXu gSaa A</v>
      </c>
      <c r="C14" s="2106"/>
      <c r="D14" s="2106"/>
      <c r="E14" s="2106"/>
      <c r="F14" s="2106"/>
      <c r="G14" s="2106"/>
      <c r="H14" s="2106"/>
      <c r="I14" s="2106"/>
      <c r="K14" s="1035"/>
      <c r="L14" s="2102" t="s">
        <v>2110</v>
      </c>
      <c r="M14" s="2102"/>
      <c r="N14" s="2102"/>
      <c r="O14" s="2102"/>
      <c r="P14" s="2102"/>
      <c r="Q14" s="2102"/>
      <c r="R14" s="2102"/>
      <c r="S14" s="2102"/>
    </row>
    <row r="15" spans="1:19" ht="24" customHeight="1" x14ac:dyDescent="0.2">
      <c r="A15" s="1039">
        <f t="shared" si="0"/>
        <v>2</v>
      </c>
      <c r="B15" s="2106" t="str">
        <f t="shared" si="1"/>
        <v>isa'ku dqyd es iqu% x.kuk djrs gq, vko';d la'kks/ku dj fn;k x;k gSaA</v>
      </c>
      <c r="C15" s="2106"/>
      <c r="D15" s="2106"/>
      <c r="E15" s="2106"/>
      <c r="F15" s="2106"/>
      <c r="G15" s="2106"/>
      <c r="H15" s="2106"/>
      <c r="I15" s="2106"/>
      <c r="K15" s="1035">
        <v>2</v>
      </c>
      <c r="L15" s="2102" t="s">
        <v>2099</v>
      </c>
      <c r="M15" s="2102"/>
      <c r="N15" s="2102"/>
      <c r="O15" s="2102"/>
      <c r="P15" s="2102"/>
      <c r="Q15" s="2102"/>
      <c r="R15" s="2102"/>
      <c r="S15" s="2102"/>
    </row>
    <row r="16" spans="1:19" ht="24" customHeight="1" x14ac:dyDescent="0.2">
      <c r="A16" s="1039">
        <f t="shared" si="0"/>
        <v>3</v>
      </c>
      <c r="B16" s="2106" t="str">
        <f t="shared" si="1"/>
        <v>vf/kd Òqxrku dh olwyh xszP;qVh es ls djkus dk Je djsaA</v>
      </c>
      <c r="C16" s="2106"/>
      <c r="D16" s="2106"/>
      <c r="E16" s="2106"/>
      <c r="F16" s="2106"/>
      <c r="G16" s="2106"/>
      <c r="H16" s="2106"/>
      <c r="I16" s="2106"/>
      <c r="K16" s="1035">
        <v>3</v>
      </c>
      <c r="L16" s="2102" t="s">
        <v>2100</v>
      </c>
      <c r="M16" s="2102"/>
      <c r="N16" s="2102"/>
      <c r="O16" s="2102"/>
      <c r="P16" s="2102"/>
      <c r="Q16" s="2102"/>
      <c r="R16" s="2102"/>
      <c r="S16" s="2102"/>
    </row>
    <row r="17" spans="1:19" ht="24" customHeight="1" x14ac:dyDescent="0.2">
      <c r="A17" s="1039">
        <f t="shared" si="0"/>
        <v>4</v>
      </c>
      <c r="B17" s="2106" t="str">
        <f t="shared" si="1"/>
        <v>vf/kd Òqxrku dh olwyh xszP;qVh es ls djkus dk Je djsaA</v>
      </c>
      <c r="C17" s="2106"/>
      <c r="D17" s="2106"/>
      <c r="E17" s="2106"/>
      <c r="F17" s="2106"/>
      <c r="G17" s="2106"/>
      <c r="H17" s="2106"/>
      <c r="I17" s="2106"/>
      <c r="K17" s="1035">
        <v>4</v>
      </c>
      <c r="L17" s="2102" t="s">
        <v>2100</v>
      </c>
      <c r="M17" s="2102"/>
      <c r="N17" s="2102"/>
      <c r="O17" s="2102"/>
      <c r="P17" s="2102"/>
      <c r="Q17" s="2102"/>
      <c r="R17" s="2102"/>
      <c r="S17" s="2102"/>
    </row>
    <row r="18" spans="1:19" ht="24" customHeight="1" x14ac:dyDescent="0.3">
      <c r="A18" s="1040"/>
      <c r="B18" s="1041"/>
      <c r="C18" s="1041"/>
      <c r="D18" s="1041"/>
      <c r="E18" s="1041"/>
      <c r="F18" s="1041"/>
      <c r="G18" s="1041"/>
      <c r="H18" s="1041"/>
      <c r="I18" s="1041"/>
    </row>
    <row r="19" spans="1:19" ht="18.75" x14ac:dyDescent="0.3">
      <c r="A19" s="919"/>
      <c r="B19" s="840"/>
      <c r="C19" s="841" t="s">
        <v>913</v>
      </c>
      <c r="D19" s="840"/>
      <c r="E19" s="840"/>
      <c r="F19" s="840"/>
      <c r="G19" s="840"/>
      <c r="H19" s="840"/>
      <c r="I19" s="836"/>
    </row>
    <row r="20" spans="1:19" ht="19.5" x14ac:dyDescent="0.3">
      <c r="A20" s="841" t="s">
        <v>914</v>
      </c>
      <c r="B20" s="855"/>
      <c r="C20" s="1036" t="s">
        <v>2101</v>
      </c>
      <c r="D20" s="840"/>
      <c r="E20" s="840"/>
      <c r="F20" s="840"/>
      <c r="G20" s="840"/>
      <c r="H20" s="840"/>
      <c r="I20" s="836"/>
    </row>
    <row r="21" spans="1:19" ht="19.5" x14ac:dyDescent="0.3">
      <c r="A21" s="840"/>
      <c r="B21" s="855"/>
      <c r="C21" s="1036" t="s">
        <v>2102</v>
      </c>
      <c r="D21" s="840"/>
      <c r="E21" s="840"/>
      <c r="F21" s="840"/>
      <c r="G21" s="840"/>
      <c r="H21" s="840"/>
      <c r="I21" s="836"/>
    </row>
    <row r="22" spans="1:19" ht="19.5" x14ac:dyDescent="0.3">
      <c r="A22" s="840"/>
      <c r="B22" s="855"/>
      <c r="C22" s="1498" t="str">
        <f>K22</f>
        <v>3- nh?kZdkyhu _.k lEcU/kh olwyh ns; izek.k&amp;i=A</v>
      </c>
      <c r="D22" s="1498"/>
      <c r="E22" s="1498"/>
      <c r="F22" s="1498"/>
      <c r="G22" s="1498"/>
      <c r="H22" s="1498"/>
      <c r="I22" s="836"/>
      <c r="K22" s="2109" t="s">
        <v>2104</v>
      </c>
      <c r="L22" s="2109"/>
      <c r="M22" s="2109"/>
      <c r="N22" s="2109"/>
      <c r="O22" s="2109"/>
      <c r="P22" s="2109"/>
    </row>
    <row r="23" spans="1:19" ht="19.5" x14ac:dyDescent="0.3">
      <c r="A23" s="840"/>
      <c r="B23" s="855"/>
      <c r="C23" s="1498" t="str">
        <f>K23</f>
        <v>4- olwyh lEcU/kh vkns'k o vUrj rkfydk fooj.kA</v>
      </c>
      <c r="D23" s="1498"/>
      <c r="E23" s="1498"/>
      <c r="F23" s="1498"/>
      <c r="G23" s="1498"/>
      <c r="H23" s="1498"/>
      <c r="I23" s="836"/>
      <c r="K23" s="2109" t="s">
        <v>2103</v>
      </c>
      <c r="L23" s="2109"/>
      <c r="M23" s="2109"/>
      <c r="N23" s="2109"/>
      <c r="O23" s="2109"/>
      <c r="P23" s="2109"/>
    </row>
    <row r="24" spans="1:19" ht="19.5" x14ac:dyDescent="0.3">
      <c r="A24" s="840"/>
      <c r="B24" s="855"/>
      <c r="C24" s="1042"/>
      <c r="D24" s="840"/>
      <c r="E24" s="840"/>
      <c r="F24" s="840"/>
      <c r="G24" s="840"/>
      <c r="H24" s="840"/>
      <c r="I24" s="836"/>
    </row>
    <row r="25" spans="1:19" ht="18.75" customHeight="1" x14ac:dyDescent="0.25">
      <c r="A25" s="840"/>
      <c r="B25" s="840"/>
      <c r="C25" s="840"/>
      <c r="D25" s="840"/>
      <c r="E25" s="840"/>
      <c r="F25" s="2099" t="str">
        <f>MASTER!C42</f>
        <v>iz/kkukpk;Z</v>
      </c>
      <c r="G25" s="2099"/>
      <c r="H25" s="2099"/>
      <c r="I25" s="836"/>
    </row>
    <row r="26" spans="1:19" ht="15" x14ac:dyDescent="0.25">
      <c r="A26" s="840"/>
      <c r="B26" s="840"/>
      <c r="C26" s="840"/>
      <c r="D26" s="840"/>
      <c r="E26" s="840"/>
      <c r="F26" s="2099" t="str">
        <f>MASTER!C43</f>
        <v xml:space="preserve">jktdh; mPp ek/;fed fo|ky; </v>
      </c>
      <c r="G26" s="2099"/>
      <c r="H26" s="2099"/>
      <c r="I26" s="836"/>
    </row>
    <row r="27" spans="1:19" ht="15" x14ac:dyDescent="0.25">
      <c r="A27" s="840"/>
      <c r="B27" s="840"/>
      <c r="C27" s="840"/>
      <c r="D27" s="840"/>
      <c r="E27" s="840"/>
      <c r="F27" s="2099" t="str">
        <f>MASTER!C44</f>
        <v xml:space="preserve"> ftyk &amp; jktleUn</v>
      </c>
      <c r="G27" s="2099"/>
      <c r="H27" s="2099"/>
      <c r="I27" s="836"/>
    </row>
    <row r="28" spans="1:19" ht="15" x14ac:dyDescent="0.25">
      <c r="A28" s="919"/>
      <c r="B28" s="840"/>
      <c r="C28" s="840"/>
      <c r="D28" s="840"/>
      <c r="E28" s="840"/>
      <c r="F28" s="840"/>
      <c r="G28" s="840"/>
      <c r="H28" s="840"/>
      <c r="I28" s="836"/>
    </row>
    <row r="29" spans="1:19" ht="15" x14ac:dyDescent="0.25">
      <c r="A29" s="919"/>
      <c r="B29" s="840"/>
      <c r="C29" s="840"/>
      <c r="D29" s="840"/>
      <c r="E29" s="840"/>
      <c r="F29" s="840"/>
      <c r="G29" s="840"/>
      <c r="H29" s="840"/>
      <c r="I29" s="836"/>
    </row>
    <row r="30" spans="1:19" ht="18.75" x14ac:dyDescent="0.3">
      <c r="A30" s="918"/>
      <c r="B30" s="841" t="s">
        <v>491</v>
      </c>
      <c r="C30" s="840"/>
      <c r="D30" s="840"/>
      <c r="E30" s="840"/>
      <c r="F30" s="840"/>
      <c r="G30" s="840"/>
      <c r="H30" s="840"/>
      <c r="I30" s="836"/>
    </row>
    <row r="31" spans="1:19" ht="18.75" x14ac:dyDescent="0.3">
      <c r="A31" s="918">
        <v>1</v>
      </c>
      <c r="B31" s="841" t="str">
        <f>MASTER!C55</f>
        <v>Jheku vfrfjDr funs'kd egksn;</v>
      </c>
      <c r="C31" s="840"/>
      <c r="D31" s="840"/>
      <c r="E31" s="841" t="str">
        <f>MASTER!C57</f>
        <v>mn;iqj ftyk &amp; mn;iqj  ¼ jktLFkku ½</v>
      </c>
      <c r="F31" s="840"/>
      <c r="G31" s="840"/>
      <c r="H31" s="840"/>
      <c r="I31" s="836"/>
    </row>
    <row r="32" spans="1:19" ht="18.75" x14ac:dyDescent="0.3">
      <c r="A32" s="918">
        <v>2</v>
      </c>
      <c r="B32" s="841" t="s">
        <v>492</v>
      </c>
      <c r="C32" s="1484" t="str">
        <f>MASTER!C2</f>
        <v xml:space="preserve">Jh </v>
      </c>
      <c r="D32" s="1484"/>
      <c r="E32" s="859" t="str">
        <f>MASTER!C7</f>
        <v xml:space="preserve">ofj"B </v>
      </c>
      <c r="F32" s="840"/>
      <c r="G32" s="840"/>
      <c r="H32" s="840"/>
      <c r="I32" s="836"/>
    </row>
    <row r="33" spans="1:9" ht="18.75" x14ac:dyDescent="0.3">
      <c r="A33" s="918">
        <v>3</v>
      </c>
      <c r="B33" s="841" t="s">
        <v>912</v>
      </c>
      <c r="C33" s="840"/>
      <c r="D33" s="840"/>
      <c r="E33" s="836"/>
      <c r="F33" s="836"/>
      <c r="G33" s="836"/>
      <c r="H33" s="840"/>
      <c r="I33" s="836"/>
    </row>
    <row r="34" spans="1:9" ht="15" x14ac:dyDescent="0.25">
      <c r="A34" s="919"/>
      <c r="B34" s="840"/>
      <c r="C34" s="840"/>
      <c r="D34" s="840"/>
      <c r="E34" s="836"/>
      <c r="F34" s="836"/>
      <c r="G34" s="836"/>
      <c r="H34" s="840"/>
      <c r="I34" s="836"/>
    </row>
    <row r="35" spans="1:9" ht="15" x14ac:dyDescent="0.25">
      <c r="A35" s="840"/>
      <c r="B35" s="840"/>
      <c r="C35" s="840"/>
      <c r="D35" s="840"/>
      <c r="E35" s="860"/>
      <c r="F35" s="836"/>
      <c r="G35" s="836"/>
      <c r="H35" s="840"/>
      <c r="I35" s="836"/>
    </row>
    <row r="36" spans="1:9" ht="18.75" customHeight="1" x14ac:dyDescent="0.25">
      <c r="A36" s="919"/>
      <c r="B36" s="840"/>
      <c r="C36" s="861"/>
      <c r="D36" s="840"/>
      <c r="E36" s="840"/>
      <c r="F36" s="2099" t="str">
        <f>F25</f>
        <v>iz/kkukpk;Z</v>
      </c>
      <c r="G36" s="2099"/>
      <c r="H36" s="2099"/>
      <c r="I36" s="836"/>
    </row>
    <row r="37" spans="1:9" ht="15" x14ac:dyDescent="0.25">
      <c r="A37" s="840"/>
      <c r="B37" s="840"/>
      <c r="C37" s="840"/>
      <c r="D37" s="840"/>
      <c r="E37" s="840"/>
      <c r="F37" s="2099" t="str">
        <f>F26</f>
        <v xml:space="preserve">jktdh; mPp ek/;fed fo|ky; </v>
      </c>
      <c r="G37" s="2099"/>
      <c r="H37" s="2099"/>
      <c r="I37" s="836"/>
    </row>
    <row r="38" spans="1:9" ht="15" x14ac:dyDescent="0.25">
      <c r="A38" s="840"/>
      <c r="B38" s="836"/>
      <c r="C38" s="836"/>
      <c r="D38" s="836"/>
      <c r="E38" s="836"/>
      <c r="F38" s="2099" t="str">
        <f>F27</f>
        <v xml:space="preserve"> ftyk &amp; jktleUn</v>
      </c>
      <c r="G38" s="2099"/>
      <c r="H38" s="2099"/>
      <c r="I38" s="836"/>
    </row>
  </sheetData>
  <sheetProtection sheet="1" objects="1" scenarios="1" selectLockedCells="1"/>
  <mergeCells count="30">
    <mergeCell ref="L16:S16"/>
    <mergeCell ref="L17:S17"/>
    <mergeCell ref="K22:P22"/>
    <mergeCell ref="K23:P23"/>
    <mergeCell ref="K3:N3"/>
    <mergeCell ref="K9:P9"/>
    <mergeCell ref="L13:S13"/>
    <mergeCell ref="L14:S14"/>
    <mergeCell ref="L15:S15"/>
    <mergeCell ref="C22:H22"/>
    <mergeCell ref="C23:H23"/>
    <mergeCell ref="B16:I16"/>
    <mergeCell ref="B17:I17"/>
    <mergeCell ref="A1:H1"/>
    <mergeCell ref="C3:F3"/>
    <mergeCell ref="B5:F5"/>
    <mergeCell ref="B6:F6"/>
    <mergeCell ref="A2:I2"/>
    <mergeCell ref="D7:E7"/>
    <mergeCell ref="D9:I9"/>
    <mergeCell ref="B13:I13"/>
    <mergeCell ref="B14:I14"/>
    <mergeCell ref="B15:I15"/>
    <mergeCell ref="C32:D32"/>
    <mergeCell ref="F36:H36"/>
    <mergeCell ref="F37:H37"/>
    <mergeCell ref="F38:H38"/>
    <mergeCell ref="F25:H25"/>
    <mergeCell ref="F26:H26"/>
    <mergeCell ref="F27:H27"/>
  </mergeCells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0"/>
  <sheetViews>
    <sheetView showGridLines="0" workbookViewId="0">
      <selection activeCell="F6" sqref="F6"/>
    </sheetView>
  </sheetViews>
  <sheetFormatPr defaultRowHeight="12.75" x14ac:dyDescent="0.2"/>
  <cols>
    <col min="1" max="1" width="7.28515625" customWidth="1"/>
    <col min="2" max="2" width="81.7109375" customWidth="1"/>
    <col min="3" max="4" width="2.7109375" customWidth="1"/>
    <col min="5" max="5" width="3.85546875" customWidth="1"/>
    <col min="6" max="6" width="5.28515625" customWidth="1"/>
  </cols>
  <sheetData>
    <row r="1" spans="1:9" ht="23.25" customHeight="1" x14ac:dyDescent="0.2">
      <c r="A1" s="1043"/>
      <c r="B1" s="1047" t="s">
        <v>756</v>
      </c>
      <c r="C1" s="186"/>
      <c r="D1" s="186"/>
      <c r="E1" s="186"/>
      <c r="F1" s="186"/>
      <c r="G1" s="186"/>
      <c r="H1" s="186"/>
      <c r="I1" s="186"/>
    </row>
    <row r="2" spans="1:9" ht="27.75" customHeight="1" x14ac:dyDescent="0.2">
      <c r="A2" s="1043"/>
      <c r="B2" s="1048" t="s">
        <v>757</v>
      </c>
      <c r="C2" s="186"/>
      <c r="D2" s="186"/>
      <c r="E2" s="186"/>
      <c r="F2" s="186"/>
      <c r="G2" s="186"/>
      <c r="H2" s="186"/>
      <c r="I2" s="186"/>
    </row>
    <row r="3" spans="1:9" ht="27.75" customHeight="1" x14ac:dyDescent="0.3">
      <c r="A3" s="1044">
        <v>1</v>
      </c>
      <c r="B3" s="1045" t="s">
        <v>1291</v>
      </c>
      <c r="C3" s="140"/>
      <c r="D3" s="140"/>
      <c r="E3" s="140"/>
      <c r="F3" s="140"/>
      <c r="G3" s="140"/>
      <c r="H3" s="140"/>
      <c r="I3" s="140"/>
    </row>
    <row r="4" spans="1:9" ht="26.25" x14ac:dyDescent="0.3">
      <c r="A4" s="1044">
        <v>2</v>
      </c>
      <c r="B4" s="1046" t="s">
        <v>758</v>
      </c>
      <c r="C4" s="140"/>
      <c r="D4" s="140"/>
      <c r="E4" s="140"/>
      <c r="F4" s="140"/>
      <c r="G4" s="140"/>
      <c r="H4" s="140"/>
      <c r="I4" s="140"/>
    </row>
    <row r="5" spans="1:9" ht="26.25" x14ac:dyDescent="0.3">
      <c r="A5" s="1044">
        <v>3</v>
      </c>
      <c r="B5" s="1046" t="s">
        <v>759</v>
      </c>
      <c r="C5" s="140"/>
      <c r="D5" s="140"/>
      <c r="E5" s="140"/>
      <c r="F5" s="140"/>
      <c r="G5" s="140"/>
      <c r="H5" s="140"/>
      <c r="I5" s="140"/>
    </row>
    <row r="6" spans="1:9" ht="26.25" x14ac:dyDescent="0.3">
      <c r="A6" s="1044">
        <v>4</v>
      </c>
      <c r="B6" s="1046" t="s">
        <v>900</v>
      </c>
      <c r="C6" s="140"/>
      <c r="D6" s="140"/>
      <c r="E6" s="140"/>
      <c r="F6" s="140"/>
      <c r="G6" s="140"/>
      <c r="H6" s="140"/>
      <c r="I6" s="140"/>
    </row>
    <row r="7" spans="1:9" ht="45" x14ac:dyDescent="0.3">
      <c r="A7" s="1044">
        <v>5</v>
      </c>
      <c r="B7" s="1045" t="s">
        <v>1467</v>
      </c>
      <c r="C7" s="140"/>
      <c r="D7" s="140"/>
      <c r="E7" s="140"/>
      <c r="F7" s="140"/>
      <c r="G7" s="140"/>
      <c r="H7" s="140"/>
      <c r="I7" s="140"/>
    </row>
    <row r="8" spans="1:9" ht="29.25" customHeight="1" x14ac:dyDescent="0.3">
      <c r="A8" s="1044">
        <v>6</v>
      </c>
      <c r="B8" s="1045" t="s">
        <v>1468</v>
      </c>
      <c r="C8" s="140"/>
      <c r="D8" s="140"/>
      <c r="E8" s="140"/>
      <c r="F8" s="140"/>
      <c r="G8" s="140"/>
      <c r="H8" s="140"/>
      <c r="I8" s="140"/>
    </row>
    <row r="9" spans="1:9" ht="90" x14ac:dyDescent="0.3">
      <c r="A9" s="1044">
        <v>7</v>
      </c>
      <c r="B9" s="1045" t="s">
        <v>1469</v>
      </c>
      <c r="C9" s="140"/>
      <c r="D9" s="140"/>
      <c r="E9" s="140"/>
      <c r="F9" s="140"/>
      <c r="G9" s="140"/>
      <c r="H9" s="140"/>
      <c r="I9" s="140"/>
    </row>
    <row r="10" spans="1:9" ht="67.5" x14ac:dyDescent="0.3">
      <c r="A10" s="1044">
        <v>8</v>
      </c>
      <c r="B10" s="1045" t="s">
        <v>1470</v>
      </c>
      <c r="C10" s="140"/>
      <c r="D10" s="140"/>
      <c r="E10" s="140"/>
      <c r="F10" s="140"/>
      <c r="G10" s="140"/>
      <c r="H10" s="140"/>
      <c r="I10" s="140"/>
    </row>
    <row r="11" spans="1:9" ht="26.25" x14ac:dyDescent="0.3">
      <c r="A11" s="1044">
        <v>9</v>
      </c>
      <c r="B11" s="1045" t="s">
        <v>1292</v>
      </c>
      <c r="C11" s="140"/>
      <c r="D11" s="140"/>
      <c r="E11" s="140"/>
      <c r="F11" s="140"/>
      <c r="G11" s="140"/>
      <c r="H11" s="140"/>
      <c r="I11" s="140"/>
    </row>
    <row r="12" spans="1:9" ht="26.25" x14ac:dyDescent="0.3">
      <c r="A12" s="1044">
        <v>10</v>
      </c>
      <c r="B12" s="1045" t="s">
        <v>1471</v>
      </c>
      <c r="C12" s="140"/>
      <c r="D12" s="140"/>
      <c r="E12" s="140"/>
      <c r="F12" s="140"/>
      <c r="G12" s="140"/>
      <c r="H12" s="140"/>
      <c r="I12" s="140"/>
    </row>
    <row r="13" spans="1:9" ht="45" x14ac:dyDescent="0.3">
      <c r="A13" s="1044">
        <v>11</v>
      </c>
      <c r="B13" s="1045" t="s">
        <v>1293</v>
      </c>
      <c r="C13" s="140"/>
      <c r="D13" s="140"/>
      <c r="E13" s="140"/>
      <c r="F13" s="140"/>
      <c r="G13" s="140"/>
      <c r="H13" s="140"/>
      <c r="I13" s="140"/>
    </row>
    <row r="14" spans="1:9" ht="45" x14ac:dyDescent="0.3">
      <c r="A14" s="1044">
        <v>12</v>
      </c>
      <c r="B14" s="1045" t="s">
        <v>1472</v>
      </c>
      <c r="C14" s="140"/>
      <c r="D14" s="140"/>
      <c r="E14" s="140"/>
      <c r="F14" s="140"/>
      <c r="G14" s="140"/>
      <c r="H14" s="140"/>
      <c r="I14" s="140"/>
    </row>
    <row r="15" spans="1:9" ht="45" x14ac:dyDescent="0.3">
      <c r="A15" s="1044">
        <v>13</v>
      </c>
      <c r="B15" s="1045" t="s">
        <v>1473</v>
      </c>
      <c r="C15" s="140"/>
      <c r="D15" s="140"/>
      <c r="E15" s="140"/>
      <c r="F15" s="140"/>
      <c r="G15" s="140"/>
      <c r="H15" s="140"/>
      <c r="I15" s="140"/>
    </row>
    <row r="16" spans="1:9" ht="20.25" x14ac:dyDescent="0.3">
      <c r="A16" s="140"/>
      <c r="B16" s="140"/>
      <c r="C16" s="140"/>
      <c r="D16" s="140"/>
      <c r="E16" s="140"/>
      <c r="F16" s="140"/>
      <c r="G16" s="140"/>
      <c r="H16" s="140"/>
      <c r="I16" s="140"/>
    </row>
    <row r="17" spans="1:9" ht="20.25" x14ac:dyDescent="0.3">
      <c r="A17" s="140"/>
      <c r="B17" s="140"/>
      <c r="C17" s="140"/>
      <c r="D17" s="140"/>
      <c r="E17" s="140"/>
      <c r="F17" s="140"/>
      <c r="G17" s="140"/>
      <c r="H17" s="140"/>
      <c r="I17" s="140"/>
    </row>
    <row r="18" spans="1:9" ht="20.25" x14ac:dyDescent="0.3">
      <c r="A18" s="140"/>
      <c r="B18" s="140"/>
      <c r="C18" s="140"/>
      <c r="D18" s="140"/>
      <c r="E18" s="140"/>
      <c r="F18" s="140"/>
      <c r="G18" s="140"/>
      <c r="H18" s="140"/>
      <c r="I18" s="140"/>
    </row>
    <row r="19" spans="1:9" ht="20.25" x14ac:dyDescent="0.3">
      <c r="A19" s="140"/>
      <c r="B19" s="140"/>
      <c r="C19" s="140"/>
      <c r="D19" s="140"/>
      <c r="E19" s="140"/>
      <c r="F19" s="140"/>
      <c r="G19" s="140"/>
      <c r="H19" s="140"/>
      <c r="I19" s="140"/>
    </row>
    <row r="20" spans="1:9" ht="20.25" x14ac:dyDescent="0.3">
      <c r="A20" s="140"/>
      <c r="B20" s="140"/>
      <c r="C20" s="140"/>
      <c r="D20" s="140"/>
      <c r="E20" s="140"/>
      <c r="F20" s="140"/>
      <c r="G20" s="140"/>
      <c r="H20" s="140"/>
      <c r="I20" s="140"/>
    </row>
    <row r="21" spans="1:9" ht="20.25" x14ac:dyDescent="0.3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ht="20.25" x14ac:dyDescent="0.3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9" ht="20.25" x14ac:dyDescent="0.3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9" ht="20.25" x14ac:dyDescent="0.3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9" ht="20.25" x14ac:dyDescent="0.3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9" ht="20.25" x14ac:dyDescent="0.3">
      <c r="A26" s="140"/>
      <c r="B26" s="140"/>
      <c r="C26" s="140"/>
      <c r="D26" s="140"/>
      <c r="E26" s="140"/>
      <c r="F26" s="140"/>
      <c r="G26" s="140"/>
      <c r="H26" s="140"/>
      <c r="I26" s="140"/>
    </row>
    <row r="27" spans="1:9" ht="20.25" x14ac:dyDescent="0.3">
      <c r="A27" s="140"/>
      <c r="B27" s="140"/>
      <c r="C27" s="140"/>
      <c r="D27" s="140"/>
      <c r="E27" s="140"/>
      <c r="F27" s="140"/>
      <c r="G27" s="140"/>
      <c r="H27" s="140"/>
      <c r="I27" s="140"/>
    </row>
    <row r="28" spans="1:9" ht="20.25" x14ac:dyDescent="0.3">
      <c r="A28" s="140"/>
      <c r="B28" s="140"/>
      <c r="C28" s="140"/>
      <c r="D28" s="140"/>
      <c r="E28" s="140"/>
      <c r="F28" s="140"/>
      <c r="G28" s="140"/>
      <c r="H28" s="140"/>
      <c r="I28" s="140"/>
    </row>
    <row r="29" spans="1:9" ht="20.25" x14ac:dyDescent="0.3">
      <c r="A29" s="140"/>
      <c r="B29" s="140"/>
      <c r="C29" s="140"/>
      <c r="D29" s="140"/>
      <c r="E29" s="140"/>
      <c r="F29" s="140"/>
      <c r="G29" s="140"/>
      <c r="H29" s="140"/>
      <c r="I29" s="140"/>
    </row>
    <row r="30" spans="1:9" ht="20.25" x14ac:dyDescent="0.3">
      <c r="A30" s="140"/>
      <c r="B30" s="140"/>
      <c r="C30" s="140"/>
      <c r="D30" s="140"/>
      <c r="E30" s="140"/>
      <c r="F30" s="140"/>
      <c r="G30" s="140"/>
      <c r="H30" s="140"/>
      <c r="I30" s="140"/>
    </row>
    <row r="31" spans="1:9" ht="20.25" x14ac:dyDescent="0.3">
      <c r="A31" s="140"/>
      <c r="B31" s="140"/>
      <c r="C31" s="140"/>
      <c r="D31" s="140"/>
      <c r="E31" s="140"/>
      <c r="F31" s="140"/>
      <c r="G31" s="140"/>
      <c r="H31" s="140"/>
      <c r="I31" s="140"/>
    </row>
    <row r="32" spans="1:9" ht="20.25" x14ac:dyDescent="0.3">
      <c r="A32" s="140"/>
      <c r="B32" s="140"/>
      <c r="C32" s="140"/>
      <c r="D32" s="140"/>
      <c r="E32" s="140"/>
      <c r="F32" s="140"/>
      <c r="G32" s="140"/>
      <c r="H32" s="140"/>
      <c r="I32" s="140"/>
    </row>
    <row r="33" spans="1:9" ht="20.25" x14ac:dyDescent="0.3">
      <c r="A33" s="140"/>
      <c r="B33" s="140"/>
      <c r="C33" s="140"/>
      <c r="D33" s="140"/>
      <c r="E33" s="140"/>
      <c r="F33" s="140"/>
      <c r="G33" s="140"/>
      <c r="H33" s="140"/>
      <c r="I33" s="140"/>
    </row>
    <row r="34" spans="1:9" ht="20.25" x14ac:dyDescent="0.3">
      <c r="A34" s="140"/>
      <c r="B34" s="140"/>
      <c r="C34" s="140"/>
      <c r="D34" s="140"/>
      <c r="E34" s="140"/>
      <c r="F34" s="140"/>
      <c r="G34" s="140"/>
      <c r="H34" s="140"/>
      <c r="I34" s="140"/>
    </row>
    <row r="35" spans="1:9" ht="20.25" x14ac:dyDescent="0.3">
      <c r="A35" s="140"/>
      <c r="B35" s="140"/>
      <c r="C35" s="140"/>
      <c r="D35" s="140"/>
      <c r="E35" s="140"/>
      <c r="F35" s="140"/>
      <c r="G35" s="140"/>
      <c r="H35" s="140"/>
      <c r="I35" s="140"/>
    </row>
    <row r="36" spans="1:9" ht="20.25" x14ac:dyDescent="0.3">
      <c r="A36" s="140"/>
      <c r="B36" s="140"/>
      <c r="C36" s="140"/>
      <c r="D36" s="140"/>
      <c r="E36" s="140"/>
      <c r="F36" s="140"/>
      <c r="G36" s="140"/>
      <c r="H36" s="140"/>
      <c r="I36" s="140"/>
    </row>
    <row r="37" spans="1:9" ht="20.25" x14ac:dyDescent="0.3">
      <c r="A37" s="140"/>
      <c r="B37" s="140"/>
      <c r="C37" s="140"/>
      <c r="D37" s="140"/>
      <c r="E37" s="140"/>
      <c r="F37" s="140"/>
      <c r="G37" s="140"/>
      <c r="H37" s="140"/>
      <c r="I37" s="140"/>
    </row>
    <row r="38" spans="1:9" ht="20.25" x14ac:dyDescent="0.3">
      <c r="A38" s="140"/>
      <c r="B38" s="140"/>
      <c r="C38" s="140"/>
      <c r="D38" s="140"/>
      <c r="E38" s="140"/>
      <c r="F38" s="140"/>
      <c r="G38" s="140"/>
      <c r="H38" s="140"/>
      <c r="I38" s="140"/>
    </row>
    <row r="39" spans="1:9" ht="20.25" x14ac:dyDescent="0.3">
      <c r="A39" s="140"/>
      <c r="B39" s="140"/>
      <c r="C39" s="140"/>
      <c r="D39" s="140"/>
      <c r="E39" s="140"/>
      <c r="F39" s="140"/>
      <c r="G39" s="140"/>
      <c r="H39" s="140"/>
      <c r="I39" s="140"/>
    </row>
    <row r="40" spans="1:9" ht="20.25" x14ac:dyDescent="0.3">
      <c r="A40" s="140"/>
      <c r="B40" s="140"/>
      <c r="C40" s="140"/>
      <c r="D40" s="140"/>
      <c r="E40" s="140"/>
      <c r="F40" s="140"/>
      <c r="G40" s="140"/>
      <c r="H40" s="140"/>
      <c r="I40" s="140"/>
    </row>
    <row r="41" spans="1:9" ht="20.25" x14ac:dyDescent="0.3">
      <c r="A41" s="140"/>
      <c r="B41" s="140"/>
      <c r="C41" s="140"/>
      <c r="D41" s="140"/>
      <c r="E41" s="140"/>
      <c r="F41" s="140"/>
      <c r="G41" s="140"/>
      <c r="H41" s="140"/>
      <c r="I41" s="140"/>
    </row>
    <row r="42" spans="1:9" ht="20.25" x14ac:dyDescent="0.3">
      <c r="A42" s="140"/>
      <c r="B42" s="140"/>
      <c r="C42" s="140"/>
      <c r="D42" s="140"/>
      <c r="E42" s="140"/>
      <c r="F42" s="140"/>
      <c r="G42" s="140"/>
      <c r="H42" s="140"/>
      <c r="I42" s="140"/>
    </row>
    <row r="43" spans="1:9" ht="20.25" x14ac:dyDescent="0.3">
      <c r="A43" s="140"/>
      <c r="B43" s="140"/>
      <c r="C43" s="140"/>
      <c r="D43" s="140"/>
      <c r="E43" s="140"/>
      <c r="F43" s="140"/>
      <c r="G43" s="140"/>
      <c r="H43" s="140"/>
      <c r="I43" s="140"/>
    </row>
    <row r="44" spans="1:9" ht="20.25" x14ac:dyDescent="0.3">
      <c r="A44" s="140"/>
      <c r="B44" s="140"/>
      <c r="C44" s="140"/>
      <c r="D44" s="140"/>
      <c r="E44" s="140"/>
      <c r="F44" s="140"/>
      <c r="G44" s="140"/>
      <c r="H44" s="140"/>
      <c r="I44" s="140"/>
    </row>
    <row r="45" spans="1:9" ht="20.25" x14ac:dyDescent="0.3">
      <c r="A45" s="140"/>
      <c r="B45" s="140"/>
      <c r="C45" s="140"/>
      <c r="D45" s="140"/>
      <c r="E45" s="140"/>
      <c r="F45" s="140"/>
      <c r="G45" s="140"/>
      <c r="H45" s="140"/>
      <c r="I45" s="140"/>
    </row>
    <row r="46" spans="1:9" ht="20.25" x14ac:dyDescent="0.3">
      <c r="A46" s="140"/>
      <c r="B46" s="140"/>
      <c r="C46" s="140"/>
      <c r="D46" s="140"/>
      <c r="E46" s="140"/>
      <c r="F46" s="140"/>
      <c r="G46" s="140"/>
      <c r="H46" s="140"/>
      <c r="I46" s="140"/>
    </row>
    <row r="47" spans="1:9" ht="20.25" x14ac:dyDescent="0.3">
      <c r="A47" s="140"/>
      <c r="B47" s="140"/>
      <c r="C47" s="140"/>
      <c r="D47" s="140"/>
      <c r="E47" s="140"/>
      <c r="F47" s="140"/>
      <c r="G47" s="140"/>
      <c r="H47" s="140"/>
      <c r="I47" s="140"/>
    </row>
    <row r="48" spans="1:9" ht="20.25" x14ac:dyDescent="0.3">
      <c r="A48" s="140"/>
      <c r="B48" s="140"/>
      <c r="C48" s="140"/>
      <c r="D48" s="140"/>
      <c r="E48" s="140"/>
      <c r="F48" s="140"/>
      <c r="G48" s="140"/>
      <c r="H48" s="140"/>
      <c r="I48" s="140"/>
    </row>
    <row r="49" spans="1:9" ht="20.25" x14ac:dyDescent="0.3">
      <c r="A49" s="140"/>
      <c r="B49" s="140"/>
      <c r="C49" s="140"/>
      <c r="D49" s="140"/>
      <c r="E49" s="140"/>
      <c r="F49" s="140"/>
      <c r="G49" s="140"/>
      <c r="H49" s="140"/>
      <c r="I49" s="140"/>
    </row>
    <row r="50" spans="1:9" ht="20.25" x14ac:dyDescent="0.3">
      <c r="A50" s="140"/>
      <c r="B50" s="140"/>
      <c r="C50" s="140"/>
      <c r="D50" s="140"/>
      <c r="E50" s="140"/>
      <c r="F50" s="140"/>
      <c r="G50" s="140"/>
      <c r="H50" s="140"/>
      <c r="I50" s="140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43"/>
  <sheetViews>
    <sheetView workbookViewId="0">
      <selection activeCell="H14" sqref="H14:M14"/>
    </sheetView>
  </sheetViews>
  <sheetFormatPr defaultRowHeight="15.75" x14ac:dyDescent="0.25"/>
  <cols>
    <col min="1" max="1" width="5.5703125" style="89" customWidth="1"/>
    <col min="2" max="2" width="23.28515625" style="89" customWidth="1"/>
    <col min="3" max="3" width="11.7109375" style="89" customWidth="1"/>
    <col min="4" max="4" width="16.5703125" style="89" customWidth="1"/>
    <col min="5" max="5" width="20.42578125" style="89" customWidth="1"/>
    <col min="6" max="12" width="9.140625" style="89"/>
    <col min="13" max="13" width="31.42578125" style="89" customWidth="1"/>
    <col min="14" max="16384" width="9.140625" style="89"/>
  </cols>
  <sheetData>
    <row r="1" spans="1:13" ht="26.25" x14ac:dyDescent="0.4">
      <c r="A1" s="1497" t="s">
        <v>1210</v>
      </c>
      <c r="B1" s="1497"/>
      <c r="C1" s="1497"/>
      <c r="D1" s="1497"/>
      <c r="E1" s="1497"/>
      <c r="F1" s="1497"/>
      <c r="G1" s="317"/>
    </row>
    <row r="2" spans="1:13" ht="23.25" x14ac:dyDescent="0.35">
      <c r="A2" s="1485" t="s">
        <v>1221</v>
      </c>
      <c r="B2" s="1485"/>
      <c r="C2" s="1485"/>
      <c r="D2" s="1485"/>
      <c r="E2" s="1485"/>
      <c r="F2" s="1485"/>
      <c r="G2" s="317"/>
    </row>
    <row r="3" spans="1:13" ht="23.25" x14ac:dyDescent="0.35">
      <c r="A3" s="1485" t="s">
        <v>1211</v>
      </c>
      <c r="B3" s="1485"/>
      <c r="C3" s="1485"/>
      <c r="D3" s="1485"/>
      <c r="E3" s="1485"/>
      <c r="F3" s="1485"/>
      <c r="G3" s="317"/>
    </row>
    <row r="4" spans="1:13" ht="26.25" x14ac:dyDescent="0.4">
      <c r="A4" s="1497" t="s">
        <v>1222</v>
      </c>
      <c r="B4" s="1497"/>
      <c r="C4" s="1497"/>
      <c r="D4" s="1497"/>
      <c r="E4" s="1497"/>
      <c r="F4" s="1497"/>
      <c r="G4" s="317"/>
    </row>
    <row r="5" spans="1:13" ht="18.75" x14ac:dyDescent="0.3">
      <c r="A5" s="842"/>
      <c r="B5" s="842"/>
      <c r="C5" s="842"/>
      <c r="D5" s="842"/>
      <c r="E5" s="842"/>
      <c r="F5" s="842"/>
      <c r="G5" s="317"/>
    </row>
    <row r="6" spans="1:13" ht="18.75" x14ac:dyDescent="0.3">
      <c r="A6" s="2114" t="s">
        <v>1230</v>
      </c>
      <c r="B6" s="2114"/>
      <c r="C6" s="2114"/>
      <c r="D6" s="2114"/>
      <c r="E6" s="2114"/>
      <c r="F6" s="2114"/>
      <c r="G6" s="317"/>
    </row>
    <row r="7" spans="1:13" ht="18.75" x14ac:dyDescent="0.3">
      <c r="A7" s="2111" t="s">
        <v>1231</v>
      </c>
      <c r="B7" s="2111"/>
      <c r="C7" s="2111"/>
      <c r="D7" s="2111"/>
      <c r="E7" s="2111"/>
      <c r="F7" s="2111"/>
      <c r="G7" s="317"/>
    </row>
    <row r="8" spans="1:13" ht="18.75" x14ac:dyDescent="0.3">
      <c r="A8" s="1049"/>
      <c r="B8" s="1049"/>
      <c r="C8" s="1049"/>
      <c r="D8" s="1049"/>
      <c r="E8" s="1049"/>
      <c r="F8" s="1049"/>
      <c r="G8" s="317"/>
    </row>
    <row r="9" spans="1:13" ht="95.25" customHeight="1" x14ac:dyDescent="0.3">
      <c r="A9" s="1050" t="s">
        <v>1020</v>
      </c>
      <c r="B9" s="1051" t="s">
        <v>1212</v>
      </c>
      <c r="C9" s="1051" t="s">
        <v>1213</v>
      </c>
      <c r="D9" s="1051" t="s">
        <v>1214</v>
      </c>
      <c r="E9" s="2115" t="s">
        <v>1215</v>
      </c>
      <c r="F9" s="2115"/>
      <c r="G9" s="317"/>
    </row>
    <row r="10" spans="1:13" ht="36.75" customHeight="1" x14ac:dyDescent="0.3">
      <c r="A10" s="1050">
        <f>MASTER!I30</f>
        <v>1</v>
      </c>
      <c r="B10" s="1051" t="str">
        <f>MASTER!J30</f>
        <v xml:space="preserve">Jherh  </v>
      </c>
      <c r="C10" s="1052" t="str">
        <f>MASTER!L30</f>
        <v>iRuh</v>
      </c>
      <c r="D10" s="1051" t="s">
        <v>549</v>
      </c>
      <c r="E10" s="2115">
        <f>MASTER!C31</f>
        <v>0</v>
      </c>
      <c r="F10" s="2115"/>
      <c r="G10" s="317"/>
    </row>
    <row r="11" spans="1:13" ht="39" customHeight="1" x14ac:dyDescent="0.3">
      <c r="A11" s="1050"/>
      <c r="B11" s="1402" t="str">
        <f>MASTER!C12</f>
        <v>421 ] 'khryk ekrk efUnj ds ikl ]eksgYyk ]</v>
      </c>
      <c r="C11" s="1051"/>
      <c r="D11" s="1051"/>
      <c r="E11" s="2115" t="str">
        <f>MASTER!L31</f>
        <v>iq=</v>
      </c>
      <c r="F11" s="2115"/>
      <c r="G11" s="317"/>
    </row>
    <row r="12" spans="1:13" ht="61.5" customHeight="1" x14ac:dyDescent="0.3">
      <c r="A12" s="1050"/>
      <c r="B12" s="1051" t="str">
        <f>MASTER!C13</f>
        <v xml:space="preserve"> ]jktleUn ¼jktLFkku½ fiudksM 313327</v>
      </c>
      <c r="C12" s="1050"/>
      <c r="D12" s="1050"/>
      <c r="E12" s="2115" t="str">
        <f>B12</f>
        <v xml:space="preserve"> ]jktleUn ¼jktLFkku½ fiudksM 313327</v>
      </c>
      <c r="F12" s="2115"/>
      <c r="G12" s="317"/>
    </row>
    <row r="13" spans="1:13" ht="18.75" x14ac:dyDescent="0.3">
      <c r="A13" s="1049"/>
      <c r="B13" s="1049"/>
      <c r="C13" s="1049"/>
      <c r="D13" s="1049"/>
      <c r="E13" s="1049"/>
      <c r="F13" s="1049"/>
      <c r="G13" s="317"/>
    </row>
    <row r="14" spans="1:13" ht="18.75" x14ac:dyDescent="0.3">
      <c r="A14" s="1498" t="str">
        <f>H14</f>
        <v>fnukad ----------- ekg ----------------- o"kZ ----------------------------LFkku ---------------------------</v>
      </c>
      <c r="B14" s="1498"/>
      <c r="C14" s="1498"/>
      <c r="D14" s="1498"/>
      <c r="E14" s="1498"/>
      <c r="F14" s="1498"/>
      <c r="G14" s="317"/>
      <c r="H14" s="2109" t="s">
        <v>2417</v>
      </c>
      <c r="I14" s="2109"/>
      <c r="J14" s="2109"/>
      <c r="K14" s="2109"/>
      <c r="L14" s="2109"/>
      <c r="M14" s="2109"/>
    </row>
    <row r="15" spans="1:13" ht="18.75" x14ac:dyDescent="0.3">
      <c r="A15" s="1049"/>
      <c r="B15" s="1049"/>
      <c r="C15" s="1049"/>
      <c r="D15" s="1049"/>
      <c r="E15" s="1049"/>
      <c r="F15" s="1049"/>
      <c r="G15" s="317"/>
    </row>
    <row r="16" spans="1:13" ht="18.75" x14ac:dyDescent="0.3">
      <c r="A16" s="1049"/>
      <c r="B16" s="1049"/>
      <c r="C16" s="1049"/>
      <c r="D16" s="1049"/>
      <c r="E16" s="1049"/>
      <c r="F16" s="1049"/>
      <c r="G16" s="317"/>
    </row>
    <row r="17" spans="1:7" ht="18.75" x14ac:dyDescent="0.3">
      <c r="A17" s="1049" t="s">
        <v>1216</v>
      </c>
      <c r="B17" s="1049"/>
      <c r="C17" s="1049"/>
      <c r="D17" s="2114" t="s">
        <v>1218</v>
      </c>
      <c r="E17" s="2114"/>
      <c r="F17" s="2114"/>
      <c r="G17" s="317"/>
    </row>
    <row r="18" spans="1:7" ht="18.75" x14ac:dyDescent="0.3">
      <c r="A18" s="1049"/>
      <c r="B18" s="1049"/>
      <c r="C18" s="1049"/>
      <c r="D18" s="1053"/>
      <c r="E18" s="1053"/>
      <c r="F18" s="1053"/>
      <c r="G18" s="317"/>
    </row>
    <row r="19" spans="1:7" ht="18.75" x14ac:dyDescent="0.3">
      <c r="A19" s="1049"/>
      <c r="B19" s="1049"/>
      <c r="C19" s="1049"/>
      <c r="D19" s="1053"/>
      <c r="E19" s="1053"/>
      <c r="F19" s="1053"/>
      <c r="G19" s="317"/>
    </row>
    <row r="20" spans="1:7" ht="18.75" x14ac:dyDescent="0.3">
      <c r="A20" s="1049" t="s">
        <v>1217</v>
      </c>
      <c r="B20" s="1049"/>
      <c r="C20" s="1049"/>
      <c r="D20" s="1049" t="s">
        <v>1223</v>
      </c>
      <c r="E20" s="2111" t="str">
        <f>MASTER!C2</f>
        <v xml:space="preserve">Jh </v>
      </c>
      <c r="F20" s="2111"/>
      <c r="G20" s="317"/>
    </row>
    <row r="21" spans="1:7" ht="18.75" x14ac:dyDescent="0.3">
      <c r="A21" s="1054"/>
      <c r="B21" s="1049"/>
      <c r="C21" s="1049"/>
      <c r="D21" s="1049" t="s">
        <v>464</v>
      </c>
      <c r="E21" s="2112" t="str">
        <f>MASTER!C7</f>
        <v xml:space="preserve">ofj"B </v>
      </c>
      <c r="F21" s="2112"/>
      <c r="G21" s="317"/>
    </row>
    <row r="22" spans="1:7" ht="18.75" customHeight="1" x14ac:dyDescent="0.3">
      <c r="A22" s="1049" t="s">
        <v>200</v>
      </c>
      <c r="B22" s="1049"/>
      <c r="C22" s="1049"/>
      <c r="D22" s="1049" t="s">
        <v>1224</v>
      </c>
      <c r="E22" s="2113" t="str">
        <f>MASTER!C8</f>
        <v>jktdh; mPp ek/;fed izkFkfed fo|ky; &amp;  ftyk &amp; jktleUn</v>
      </c>
      <c r="F22" s="2113"/>
      <c r="G22" s="317"/>
    </row>
    <row r="23" spans="1:7" ht="33" customHeight="1" x14ac:dyDescent="0.3">
      <c r="A23" s="1049"/>
      <c r="B23" s="1049"/>
      <c r="C23" s="1049"/>
      <c r="D23" s="1049"/>
      <c r="E23" s="2113"/>
      <c r="F23" s="2113"/>
      <c r="G23" s="317"/>
    </row>
    <row r="24" spans="1:7" ht="18.75" x14ac:dyDescent="0.3">
      <c r="A24" s="1049"/>
      <c r="B24" s="1049"/>
      <c r="C24" s="1049"/>
      <c r="D24" s="1049"/>
      <c r="E24" s="1049"/>
      <c r="F24" s="1049"/>
      <c r="G24" s="317"/>
    </row>
    <row r="25" spans="1:7" ht="23.25" x14ac:dyDescent="0.35">
      <c r="A25" s="1485" t="s">
        <v>1219</v>
      </c>
      <c r="B25" s="1485"/>
      <c r="C25" s="1485"/>
      <c r="D25" s="1485"/>
      <c r="E25" s="1485"/>
      <c r="F25" s="1485"/>
      <c r="G25" s="317"/>
    </row>
    <row r="26" spans="1:7" ht="23.25" x14ac:dyDescent="0.35">
      <c r="A26" s="1055"/>
      <c r="B26" s="1055"/>
      <c r="C26" s="1055"/>
      <c r="D26" s="1055"/>
      <c r="E26" s="1055"/>
      <c r="F26" s="1055"/>
      <c r="G26" s="317"/>
    </row>
    <row r="27" spans="1:7" ht="18.75" x14ac:dyDescent="0.3">
      <c r="A27" s="1049"/>
      <c r="B27" s="1049"/>
      <c r="C27" s="1049"/>
      <c r="D27" s="1049"/>
      <c r="E27" s="1049"/>
      <c r="F27" s="1049"/>
      <c r="G27" s="317"/>
    </row>
    <row r="28" spans="1:7" ht="18.75" x14ac:dyDescent="0.3">
      <c r="A28" s="2111" t="s">
        <v>1225</v>
      </c>
      <c r="B28" s="2111"/>
      <c r="C28" s="2111" t="str">
        <f>E20</f>
        <v xml:space="preserve">Jh </v>
      </c>
      <c r="D28" s="2111"/>
      <c r="E28" s="2114" t="s">
        <v>1220</v>
      </c>
      <c r="F28" s="2114"/>
      <c r="G28" s="317"/>
    </row>
    <row r="29" spans="1:7" ht="18.75" x14ac:dyDescent="0.3">
      <c r="A29" s="2111" t="s">
        <v>1226</v>
      </c>
      <c r="B29" s="2111"/>
      <c r="C29" s="2111" t="str">
        <f t="shared" ref="C29:C30" si="0">E21</f>
        <v xml:space="preserve">ofj"B </v>
      </c>
      <c r="D29" s="2111"/>
      <c r="E29" s="2111" t="s">
        <v>1229</v>
      </c>
      <c r="F29" s="2111"/>
      <c r="G29" s="317"/>
    </row>
    <row r="30" spans="1:7" ht="18.75" x14ac:dyDescent="0.3">
      <c r="A30" s="2111" t="s">
        <v>1227</v>
      </c>
      <c r="B30" s="2111"/>
      <c r="C30" s="2116" t="str">
        <f t="shared" si="0"/>
        <v>jktdh; mPp ek/;fed izkFkfed fo|ky; &amp;  ftyk &amp; jktleUn</v>
      </c>
      <c r="D30" s="2116"/>
      <c r="E30" s="2111" t="s">
        <v>1228</v>
      </c>
      <c r="F30" s="2111"/>
      <c r="G30" s="317"/>
    </row>
    <row r="31" spans="1:7" ht="18.75" x14ac:dyDescent="0.3">
      <c r="A31" s="1049"/>
      <c r="B31" s="1049"/>
      <c r="C31" s="2116"/>
      <c r="D31" s="2116"/>
      <c r="E31" s="1049"/>
      <c r="F31" s="1049"/>
      <c r="G31" s="317"/>
    </row>
    <row r="32" spans="1:7" ht="18.75" x14ac:dyDescent="0.3">
      <c r="A32" s="842"/>
      <c r="B32" s="842"/>
      <c r="C32" s="842"/>
      <c r="D32" s="842"/>
      <c r="E32" s="842"/>
      <c r="F32" s="842"/>
      <c r="G32" s="317"/>
    </row>
    <row r="33" spans="1:7" ht="18.75" x14ac:dyDescent="0.3">
      <c r="A33" s="317"/>
      <c r="B33" s="317"/>
      <c r="C33" s="317"/>
      <c r="D33" s="317"/>
      <c r="E33" s="317"/>
      <c r="F33" s="317"/>
      <c r="G33" s="317"/>
    </row>
    <row r="34" spans="1:7" ht="18.75" x14ac:dyDescent="0.3">
      <c r="A34" s="317"/>
      <c r="B34" s="317"/>
      <c r="C34" s="317"/>
      <c r="D34" s="317"/>
      <c r="E34" s="317"/>
      <c r="F34" s="317"/>
      <c r="G34" s="317"/>
    </row>
    <row r="35" spans="1:7" ht="18.75" x14ac:dyDescent="0.3">
      <c r="A35" s="317"/>
      <c r="B35" s="317"/>
      <c r="C35" s="317"/>
      <c r="D35" s="317"/>
      <c r="E35" s="317"/>
      <c r="F35" s="317"/>
      <c r="G35" s="317"/>
    </row>
    <row r="36" spans="1:7" ht="18.75" x14ac:dyDescent="0.3">
      <c r="A36" s="317"/>
      <c r="B36" s="317"/>
      <c r="C36" s="317"/>
      <c r="D36" s="317"/>
      <c r="E36" s="317"/>
      <c r="F36" s="317"/>
      <c r="G36" s="317"/>
    </row>
    <row r="37" spans="1:7" ht="18.75" x14ac:dyDescent="0.3">
      <c r="A37" s="317"/>
      <c r="B37" s="317"/>
      <c r="C37" s="317"/>
      <c r="D37" s="317"/>
      <c r="E37" s="317"/>
      <c r="F37" s="317"/>
      <c r="G37" s="317"/>
    </row>
    <row r="38" spans="1:7" ht="18.75" x14ac:dyDescent="0.3">
      <c r="A38" s="317"/>
      <c r="B38" s="317"/>
      <c r="C38" s="317"/>
      <c r="D38" s="317"/>
      <c r="E38" s="317"/>
      <c r="F38" s="317"/>
      <c r="G38" s="317"/>
    </row>
    <row r="39" spans="1:7" ht="18.75" x14ac:dyDescent="0.3">
      <c r="A39" s="317"/>
      <c r="B39" s="317"/>
      <c r="C39" s="317"/>
      <c r="D39" s="317"/>
      <c r="E39" s="317"/>
      <c r="F39" s="317"/>
      <c r="G39" s="317"/>
    </row>
    <row r="40" spans="1:7" ht="18.75" x14ac:dyDescent="0.3">
      <c r="A40" s="317"/>
      <c r="B40" s="317"/>
      <c r="C40" s="317"/>
      <c r="D40" s="317"/>
      <c r="E40" s="317"/>
      <c r="F40" s="317"/>
      <c r="G40" s="317"/>
    </row>
    <row r="41" spans="1:7" ht="18.75" x14ac:dyDescent="0.3">
      <c r="A41" s="317"/>
      <c r="B41" s="317"/>
      <c r="C41" s="317"/>
      <c r="D41" s="317"/>
      <c r="E41" s="317"/>
      <c r="F41" s="317"/>
      <c r="G41" s="317"/>
    </row>
    <row r="42" spans="1:7" ht="18.75" x14ac:dyDescent="0.3">
      <c r="A42" s="317"/>
      <c r="B42" s="317"/>
      <c r="C42" s="317"/>
      <c r="D42" s="317"/>
      <c r="E42" s="317"/>
      <c r="F42" s="317"/>
      <c r="G42" s="317"/>
    </row>
    <row r="43" spans="1:7" ht="18.75" x14ac:dyDescent="0.3">
      <c r="A43" s="317"/>
      <c r="B43" s="317"/>
      <c r="C43" s="317"/>
      <c r="D43" s="317"/>
      <c r="E43" s="317"/>
      <c r="F43" s="317"/>
      <c r="G43" s="317"/>
    </row>
  </sheetData>
  <sheetProtection password="CFA1" sheet="1" objects="1" scenarios="1" selectLockedCells="1"/>
  <mergeCells count="26">
    <mergeCell ref="H14:M14"/>
    <mergeCell ref="E28:F28"/>
    <mergeCell ref="E29:F29"/>
    <mergeCell ref="E30:F30"/>
    <mergeCell ref="A28:B28"/>
    <mergeCell ref="A29:B29"/>
    <mergeCell ref="A30:B30"/>
    <mergeCell ref="C28:D28"/>
    <mergeCell ref="C29:D29"/>
    <mergeCell ref="C30:D31"/>
    <mergeCell ref="A25:F25"/>
    <mergeCell ref="A2:F2"/>
    <mergeCell ref="A3:F3"/>
    <mergeCell ref="A1:F1"/>
    <mergeCell ref="A4:F4"/>
    <mergeCell ref="A6:F6"/>
    <mergeCell ref="A7:F7"/>
    <mergeCell ref="E20:F20"/>
    <mergeCell ref="E21:F21"/>
    <mergeCell ref="E22:F23"/>
    <mergeCell ref="D17:F17"/>
    <mergeCell ref="E9:F9"/>
    <mergeCell ref="E12:F12"/>
    <mergeCell ref="E10:F10"/>
    <mergeCell ref="E11:F11"/>
    <mergeCell ref="A14:F14"/>
  </mergeCells>
  <pageMargins left="0.7" right="0.7" top="0.28999999999999998" bottom="0.38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activeCell="B78" sqref="B78"/>
    </sheetView>
  </sheetViews>
  <sheetFormatPr defaultRowHeight="12.75" x14ac:dyDescent="0.2"/>
  <cols>
    <col min="1" max="1" width="8" customWidth="1"/>
    <col min="2" max="2" width="36" customWidth="1"/>
    <col min="3" max="3" width="36.7109375" customWidth="1"/>
    <col min="4" max="4" width="13.5703125" customWidth="1"/>
  </cols>
  <sheetData>
    <row r="1" spans="1:8" ht="17.25" customHeight="1" x14ac:dyDescent="0.2">
      <c r="A1" s="1532" t="s">
        <v>486</v>
      </c>
      <c r="B1" s="1532"/>
      <c r="C1" s="1532"/>
      <c r="D1" s="1532"/>
      <c r="E1" s="26"/>
      <c r="F1" s="26"/>
      <c r="G1" s="26"/>
      <c r="H1" s="26"/>
    </row>
    <row r="2" spans="1:8" ht="20.25" customHeight="1" x14ac:dyDescent="0.2">
      <c r="A2" s="1533" t="s">
        <v>1546</v>
      </c>
      <c r="B2" s="1534"/>
      <c r="C2" s="1534"/>
      <c r="D2" s="1534"/>
      <c r="E2" s="26"/>
      <c r="F2" s="26"/>
      <c r="G2" s="26"/>
      <c r="H2" s="26"/>
    </row>
    <row r="3" spans="1:8" ht="31.5" customHeight="1" x14ac:dyDescent="0.2">
      <c r="A3" s="350" t="s">
        <v>1547</v>
      </c>
      <c r="B3" s="355" t="s">
        <v>1550</v>
      </c>
      <c r="C3" s="355" t="s">
        <v>1551</v>
      </c>
      <c r="D3" s="351" t="s">
        <v>1548</v>
      </c>
      <c r="E3" s="26"/>
      <c r="F3" s="26"/>
      <c r="G3" s="26"/>
      <c r="H3" s="26"/>
    </row>
    <row r="4" spans="1:8" ht="31.5" customHeight="1" x14ac:dyDescent="0.3">
      <c r="A4" s="352">
        <v>1</v>
      </c>
      <c r="B4" s="356" t="s">
        <v>1666</v>
      </c>
      <c r="C4" s="357" t="s">
        <v>1552</v>
      </c>
      <c r="D4" s="353"/>
      <c r="E4" s="26"/>
      <c r="F4" s="26"/>
      <c r="G4" s="354" t="s">
        <v>1549</v>
      </c>
      <c r="H4" s="26"/>
    </row>
    <row r="5" spans="1:8" s="197" customFormat="1" ht="26.25" customHeight="1" x14ac:dyDescent="0.3">
      <c r="A5" s="352">
        <v>2</v>
      </c>
      <c r="B5" s="356" t="s">
        <v>1667</v>
      </c>
      <c r="C5" s="357" t="s">
        <v>1591</v>
      </c>
      <c r="D5" s="353"/>
      <c r="E5" s="26"/>
      <c r="F5" s="26"/>
      <c r="G5" s="354"/>
      <c r="H5" s="26"/>
    </row>
    <row r="6" spans="1:8" ht="25.5" customHeight="1" x14ac:dyDescent="0.3">
      <c r="A6" s="352">
        <v>3</v>
      </c>
      <c r="B6" s="356" t="s">
        <v>1668</v>
      </c>
      <c r="C6" s="357" t="s">
        <v>1553</v>
      </c>
      <c r="D6" s="353"/>
      <c r="E6" s="26"/>
      <c r="F6" s="354" t="s">
        <v>1549</v>
      </c>
      <c r="G6" s="26"/>
      <c r="H6" s="26"/>
    </row>
    <row r="7" spans="1:8" ht="27" customHeight="1" x14ac:dyDescent="0.3">
      <c r="A7" s="352">
        <v>4</v>
      </c>
      <c r="B7" s="356" t="s">
        <v>1669</v>
      </c>
      <c r="C7" s="357" t="s">
        <v>1554</v>
      </c>
      <c r="D7" s="353"/>
      <c r="E7" s="26"/>
      <c r="F7" s="354" t="s">
        <v>1549</v>
      </c>
      <c r="G7" s="26"/>
      <c r="H7" s="26"/>
    </row>
    <row r="8" spans="1:8" s="197" customFormat="1" ht="30" customHeight="1" x14ac:dyDescent="0.3">
      <c r="A8" s="352">
        <v>5</v>
      </c>
      <c r="B8" s="356" t="s">
        <v>2266</v>
      </c>
      <c r="C8" s="828" t="s">
        <v>2265</v>
      </c>
      <c r="D8" s="353"/>
      <c r="E8" s="26"/>
      <c r="F8" s="354"/>
      <c r="G8" s="26"/>
      <c r="H8" s="26"/>
    </row>
    <row r="9" spans="1:8" ht="30.75" customHeight="1" x14ac:dyDescent="0.3">
      <c r="A9" s="352">
        <v>6</v>
      </c>
      <c r="B9" s="356" t="s">
        <v>1662</v>
      </c>
      <c r="C9" s="357">
        <v>1</v>
      </c>
      <c r="D9" s="353"/>
      <c r="E9" s="26"/>
      <c r="F9" s="26"/>
      <c r="G9" s="26"/>
      <c r="H9" s="26"/>
    </row>
    <row r="10" spans="1:8" ht="32.25" customHeight="1" x14ac:dyDescent="0.3">
      <c r="A10" s="352">
        <v>7</v>
      </c>
      <c r="B10" s="356" t="s">
        <v>1663</v>
      </c>
      <c r="C10" s="357">
        <v>2</v>
      </c>
      <c r="D10" s="353"/>
      <c r="E10" s="26"/>
      <c r="F10" s="26"/>
      <c r="G10" s="26"/>
      <c r="H10" s="26"/>
    </row>
    <row r="11" spans="1:8" ht="36.950000000000003" customHeight="1" x14ac:dyDescent="0.3">
      <c r="A11" s="352">
        <v>8</v>
      </c>
      <c r="B11" s="356" t="s">
        <v>1670</v>
      </c>
      <c r="C11" s="357">
        <v>3</v>
      </c>
      <c r="D11" s="353"/>
      <c r="E11" s="26"/>
      <c r="F11" s="26"/>
      <c r="G11" s="26"/>
      <c r="H11" s="26"/>
    </row>
    <row r="12" spans="1:8" ht="36.950000000000003" customHeight="1" x14ac:dyDescent="0.3">
      <c r="A12" s="352">
        <v>9</v>
      </c>
      <c r="B12" s="356" t="s">
        <v>1671</v>
      </c>
      <c r="C12" s="357">
        <v>4</v>
      </c>
      <c r="D12" s="353"/>
      <c r="E12" s="26"/>
      <c r="F12" s="26"/>
      <c r="G12" s="26"/>
      <c r="H12" s="26"/>
    </row>
    <row r="13" spans="1:8" ht="36.950000000000003" customHeight="1" x14ac:dyDescent="0.3">
      <c r="A13" s="352">
        <v>10</v>
      </c>
      <c r="B13" s="356" t="s">
        <v>1672</v>
      </c>
      <c r="C13" s="357">
        <v>5</v>
      </c>
      <c r="D13" s="353"/>
      <c r="E13" s="26"/>
      <c r="F13" s="26"/>
      <c r="G13" s="26"/>
      <c r="H13" s="26"/>
    </row>
    <row r="14" spans="1:8" ht="36.950000000000003" customHeight="1" x14ac:dyDescent="0.3">
      <c r="A14" s="352">
        <v>11</v>
      </c>
      <c r="B14" s="356" t="s">
        <v>1673</v>
      </c>
      <c r="C14" s="357">
        <v>6</v>
      </c>
      <c r="D14" s="353"/>
      <c r="E14" s="26"/>
      <c r="F14" s="26"/>
      <c r="G14" s="26"/>
      <c r="H14" s="26"/>
    </row>
    <row r="15" spans="1:8" s="197" customFormat="1" ht="36.950000000000003" customHeight="1" x14ac:dyDescent="0.3">
      <c r="A15" s="352"/>
      <c r="B15" s="356" t="s">
        <v>1674</v>
      </c>
      <c r="C15" s="357">
        <v>7</v>
      </c>
      <c r="D15" s="353"/>
      <c r="E15" s="26"/>
      <c r="F15" s="26"/>
      <c r="G15" s="26"/>
      <c r="H15" s="26"/>
    </row>
    <row r="16" spans="1:8" ht="36.950000000000003" customHeight="1" x14ac:dyDescent="0.3">
      <c r="A16" s="352">
        <v>12</v>
      </c>
      <c r="B16" s="356" t="s">
        <v>1675</v>
      </c>
      <c r="C16" s="357">
        <v>8</v>
      </c>
      <c r="D16" s="353"/>
      <c r="E16" s="26"/>
      <c r="F16" s="26"/>
      <c r="G16" s="26"/>
      <c r="H16" s="26"/>
    </row>
    <row r="17" spans="1:8" ht="36.950000000000003" customHeight="1" x14ac:dyDescent="0.3">
      <c r="A17" s="352">
        <v>13</v>
      </c>
      <c r="B17" s="356" t="s">
        <v>1676</v>
      </c>
      <c r="C17" s="357">
        <v>9</v>
      </c>
      <c r="D17" s="353"/>
      <c r="E17" s="26"/>
      <c r="F17" s="26"/>
      <c r="G17" s="26"/>
      <c r="H17" s="26"/>
    </row>
    <row r="18" spans="1:8" ht="36.950000000000003" customHeight="1" x14ac:dyDescent="0.3">
      <c r="A18" s="352">
        <v>14</v>
      </c>
      <c r="B18" s="356" t="s">
        <v>1677</v>
      </c>
      <c r="C18" s="357">
        <v>10</v>
      </c>
      <c r="D18" s="353"/>
      <c r="E18" s="26"/>
      <c r="F18" s="26"/>
      <c r="G18" s="26"/>
      <c r="H18" s="26"/>
    </row>
    <row r="19" spans="1:8" ht="33" customHeight="1" x14ac:dyDescent="0.3">
      <c r="A19" s="352">
        <v>15</v>
      </c>
      <c r="B19" s="356" t="s">
        <v>1678</v>
      </c>
      <c r="C19" s="357">
        <v>11</v>
      </c>
      <c r="D19" s="353"/>
      <c r="E19" s="26"/>
      <c r="F19" s="26"/>
      <c r="G19" s="26"/>
      <c r="H19" s="26"/>
    </row>
    <row r="20" spans="1:8" ht="36.950000000000003" customHeight="1" x14ac:dyDescent="0.3">
      <c r="A20" s="352">
        <v>16</v>
      </c>
      <c r="B20" s="356" t="s">
        <v>1679</v>
      </c>
      <c r="C20" s="357" t="s">
        <v>2304</v>
      </c>
      <c r="D20" s="353"/>
      <c r="E20" s="26"/>
      <c r="F20" s="26"/>
      <c r="G20" s="26"/>
      <c r="H20" s="26"/>
    </row>
    <row r="21" spans="1:8" ht="36.950000000000003" customHeight="1" x14ac:dyDescent="0.3">
      <c r="A21" s="352">
        <v>17</v>
      </c>
      <c r="B21" s="356" t="s">
        <v>1680</v>
      </c>
      <c r="C21" s="357">
        <v>13</v>
      </c>
      <c r="D21" s="353"/>
      <c r="E21" s="26"/>
      <c r="F21" s="26"/>
      <c r="G21" s="26"/>
      <c r="H21" s="26"/>
    </row>
    <row r="22" spans="1:8" ht="36.950000000000003" customHeight="1" x14ac:dyDescent="0.3">
      <c r="A22" s="352">
        <v>18</v>
      </c>
      <c r="B22" s="356" t="s">
        <v>1681</v>
      </c>
      <c r="C22" s="357">
        <v>14</v>
      </c>
      <c r="D22" s="353"/>
      <c r="E22" s="26"/>
      <c r="F22" s="26"/>
      <c r="G22" s="26"/>
      <c r="H22" s="26"/>
    </row>
    <row r="23" spans="1:8" ht="36.950000000000003" customHeight="1" x14ac:dyDescent="0.3">
      <c r="A23" s="352">
        <v>19</v>
      </c>
      <c r="B23" s="356" t="s">
        <v>1682</v>
      </c>
      <c r="C23" s="357">
        <v>15</v>
      </c>
      <c r="D23" s="353"/>
      <c r="E23" s="26"/>
      <c r="F23" s="26"/>
      <c r="G23" s="26"/>
      <c r="H23" s="26"/>
    </row>
    <row r="24" spans="1:8" ht="33" customHeight="1" x14ac:dyDescent="0.3">
      <c r="A24" s="352">
        <v>20</v>
      </c>
      <c r="B24" s="356" t="s">
        <v>1683</v>
      </c>
      <c r="C24" s="357">
        <v>16</v>
      </c>
      <c r="D24" s="353"/>
      <c r="E24" s="26"/>
      <c r="F24" s="26"/>
      <c r="G24" s="26"/>
      <c r="H24" s="26"/>
    </row>
    <row r="25" spans="1:8" ht="32.25" customHeight="1" x14ac:dyDescent="0.3">
      <c r="A25" s="352">
        <v>21</v>
      </c>
      <c r="B25" s="356" t="s">
        <v>1684</v>
      </c>
      <c r="C25" s="357">
        <v>17</v>
      </c>
      <c r="D25" s="353"/>
      <c r="E25" s="26"/>
      <c r="F25" s="26"/>
      <c r="G25" s="26"/>
      <c r="H25" s="26"/>
    </row>
    <row r="26" spans="1:8" ht="36.950000000000003" customHeight="1" x14ac:dyDescent="0.3">
      <c r="A26" s="352">
        <v>22</v>
      </c>
      <c r="B26" s="356" t="s">
        <v>1685</v>
      </c>
      <c r="C26" s="357">
        <v>18</v>
      </c>
      <c r="D26" s="353"/>
      <c r="E26" s="26"/>
      <c r="F26" s="26"/>
      <c r="G26" s="26"/>
      <c r="H26" s="26"/>
    </row>
    <row r="27" spans="1:8" ht="36.950000000000003" customHeight="1" x14ac:dyDescent="0.3">
      <c r="A27" s="352">
        <v>23</v>
      </c>
      <c r="B27" s="356" t="s">
        <v>1686</v>
      </c>
      <c r="C27" s="357">
        <v>19</v>
      </c>
      <c r="D27" s="353"/>
      <c r="E27" s="26"/>
      <c r="F27" s="26"/>
      <c r="G27" s="26"/>
      <c r="H27" s="26"/>
    </row>
    <row r="28" spans="1:8" ht="36.950000000000003" customHeight="1" x14ac:dyDescent="0.3">
      <c r="A28" s="352">
        <v>24</v>
      </c>
      <c r="B28" s="356" t="s">
        <v>1687</v>
      </c>
      <c r="C28" s="357">
        <v>20</v>
      </c>
      <c r="D28" s="353"/>
      <c r="E28" s="26"/>
      <c r="F28" s="26"/>
      <c r="G28" s="26"/>
      <c r="H28" s="26"/>
    </row>
    <row r="29" spans="1:8" ht="32.25" customHeight="1" x14ac:dyDescent="0.3">
      <c r="A29" s="352">
        <v>25</v>
      </c>
      <c r="B29" s="356" t="s">
        <v>1688</v>
      </c>
      <c r="C29" s="357">
        <v>21</v>
      </c>
      <c r="D29" s="353"/>
      <c r="E29" s="26"/>
      <c r="F29" s="26"/>
      <c r="G29" s="26"/>
      <c r="H29" s="26"/>
    </row>
    <row r="30" spans="1:8" s="197" customFormat="1" ht="36.950000000000003" customHeight="1" x14ac:dyDescent="0.3">
      <c r="A30" s="352">
        <v>26</v>
      </c>
      <c r="B30" s="356" t="s">
        <v>1689</v>
      </c>
      <c r="C30" s="357">
        <v>22</v>
      </c>
      <c r="D30" s="353"/>
      <c r="E30" s="26"/>
      <c r="F30" s="26"/>
      <c r="G30" s="26"/>
      <c r="H30" s="26"/>
    </row>
    <row r="31" spans="1:8" ht="36.950000000000003" customHeight="1" x14ac:dyDescent="0.3">
      <c r="A31" s="352">
        <v>27</v>
      </c>
      <c r="B31" s="356" t="s">
        <v>1690</v>
      </c>
      <c r="C31" s="357" t="s">
        <v>2087</v>
      </c>
      <c r="D31" s="353"/>
      <c r="E31" s="26"/>
      <c r="F31" s="26"/>
      <c r="G31" s="26"/>
      <c r="H31" s="26"/>
    </row>
    <row r="32" spans="1:8" ht="36.950000000000003" customHeight="1" x14ac:dyDescent="0.3">
      <c r="A32" s="352">
        <v>28</v>
      </c>
      <c r="B32" s="356" t="s">
        <v>1691</v>
      </c>
      <c r="C32" s="357" t="s">
        <v>2305</v>
      </c>
      <c r="D32" s="353"/>
      <c r="E32" s="26"/>
      <c r="F32" s="26"/>
      <c r="G32" s="26"/>
      <c r="H32" s="26"/>
    </row>
    <row r="33" spans="1:8" ht="36.950000000000003" customHeight="1" x14ac:dyDescent="0.3">
      <c r="A33" s="352">
        <v>29</v>
      </c>
      <c r="B33" s="356" t="s">
        <v>1692</v>
      </c>
      <c r="C33" s="357">
        <v>25</v>
      </c>
      <c r="D33" s="353"/>
      <c r="E33" s="26"/>
      <c r="F33" s="26"/>
      <c r="G33" s="26"/>
      <c r="H33" s="26"/>
    </row>
    <row r="34" spans="1:8" ht="36.950000000000003" customHeight="1" x14ac:dyDescent="0.3">
      <c r="A34" s="352">
        <v>30</v>
      </c>
      <c r="B34" s="356" t="s">
        <v>1693</v>
      </c>
      <c r="C34" s="357">
        <v>26</v>
      </c>
      <c r="D34" s="353"/>
      <c r="E34" s="26"/>
      <c r="F34" s="26"/>
      <c r="G34" s="26"/>
      <c r="H34" s="26"/>
    </row>
    <row r="35" spans="1:8" ht="36.950000000000003" customHeight="1" x14ac:dyDescent="0.3">
      <c r="A35" s="352">
        <v>31</v>
      </c>
      <c r="B35" s="356" t="s">
        <v>1694</v>
      </c>
      <c r="C35" s="357">
        <v>27</v>
      </c>
      <c r="D35" s="353"/>
      <c r="E35" s="26"/>
      <c r="F35" s="26"/>
      <c r="G35" s="26"/>
      <c r="H35" s="26"/>
    </row>
    <row r="36" spans="1:8" ht="36.950000000000003" customHeight="1" x14ac:dyDescent="0.3">
      <c r="A36" s="352">
        <v>32</v>
      </c>
      <c r="B36" s="356" t="s">
        <v>1695</v>
      </c>
      <c r="C36" s="357">
        <v>28</v>
      </c>
      <c r="D36" s="353"/>
      <c r="E36" s="26"/>
      <c r="F36" s="26"/>
      <c r="G36" s="26"/>
      <c r="H36" s="26"/>
    </row>
    <row r="37" spans="1:8" ht="36.950000000000003" customHeight="1" x14ac:dyDescent="0.3">
      <c r="A37" s="352">
        <v>33</v>
      </c>
      <c r="B37" s="356" t="s">
        <v>1696</v>
      </c>
      <c r="C37" s="357">
        <v>29</v>
      </c>
      <c r="D37" s="353"/>
      <c r="E37" s="26"/>
      <c r="F37" s="26"/>
      <c r="G37" s="26"/>
      <c r="H37" s="26"/>
    </row>
    <row r="38" spans="1:8" ht="36.950000000000003" customHeight="1" x14ac:dyDescent="0.3">
      <c r="A38" s="352">
        <v>34</v>
      </c>
      <c r="B38" s="356" t="s">
        <v>1697</v>
      </c>
      <c r="C38" s="357">
        <v>30</v>
      </c>
      <c r="D38" s="353"/>
      <c r="E38" s="26"/>
      <c r="F38" s="26"/>
      <c r="G38" s="26"/>
      <c r="H38" s="26"/>
    </row>
    <row r="39" spans="1:8" ht="32.25" customHeight="1" x14ac:dyDescent="0.3">
      <c r="A39" s="352">
        <v>35</v>
      </c>
      <c r="B39" s="356" t="s">
        <v>2086</v>
      </c>
      <c r="C39" s="357">
        <v>31</v>
      </c>
      <c r="D39" s="353"/>
      <c r="E39" s="26"/>
      <c r="F39" s="26"/>
      <c r="G39" s="26"/>
      <c r="H39" s="26"/>
    </row>
    <row r="40" spans="1:8" ht="36.950000000000003" customHeight="1" x14ac:dyDescent="0.3">
      <c r="A40" s="352">
        <v>36</v>
      </c>
      <c r="B40" s="356" t="s">
        <v>2303</v>
      </c>
      <c r="C40" s="357">
        <v>32</v>
      </c>
      <c r="D40" s="353"/>
      <c r="E40" s="26"/>
      <c r="F40" s="26"/>
      <c r="G40" s="26"/>
      <c r="H40" s="26"/>
    </row>
    <row r="41" spans="1:8" ht="30.75" customHeight="1" x14ac:dyDescent="0.3">
      <c r="A41" s="352">
        <v>37</v>
      </c>
      <c r="B41" s="356" t="s">
        <v>1698</v>
      </c>
      <c r="C41" s="357" t="s">
        <v>1592</v>
      </c>
      <c r="D41" s="353"/>
      <c r="E41" s="26"/>
      <c r="F41" s="26"/>
      <c r="G41" s="26"/>
      <c r="H41" s="26"/>
    </row>
    <row r="42" spans="1:8" s="197" customFormat="1" ht="36.950000000000003" customHeight="1" x14ac:dyDescent="0.3">
      <c r="A42" s="352">
        <v>38</v>
      </c>
      <c r="B42" s="356" t="s">
        <v>2088</v>
      </c>
      <c r="C42" s="357" t="s">
        <v>2105</v>
      </c>
      <c r="D42" s="353"/>
      <c r="E42" s="26"/>
      <c r="F42" s="26"/>
      <c r="G42" s="26"/>
      <c r="H42" s="26"/>
    </row>
    <row r="43" spans="1:8" ht="36.950000000000003" customHeight="1" x14ac:dyDescent="0.3">
      <c r="A43" s="352">
        <v>39</v>
      </c>
      <c r="B43" s="356" t="s">
        <v>1699</v>
      </c>
      <c r="C43" s="357" t="s">
        <v>1593</v>
      </c>
      <c r="D43" s="353"/>
      <c r="E43" s="26"/>
      <c r="F43" s="26"/>
      <c r="G43" s="26"/>
      <c r="H43" s="26"/>
    </row>
    <row r="44" spans="1:8" ht="36.950000000000003" customHeight="1" x14ac:dyDescent="0.3">
      <c r="A44" s="352">
        <v>40</v>
      </c>
      <c r="B44" s="356" t="s">
        <v>1700</v>
      </c>
      <c r="C44" s="357" t="s">
        <v>1594</v>
      </c>
      <c r="D44" s="353"/>
      <c r="E44" s="26"/>
      <c r="F44" s="26"/>
      <c r="G44" s="26"/>
      <c r="H44" s="26"/>
    </row>
    <row r="45" spans="1:8" ht="33" customHeight="1" x14ac:dyDescent="0.3">
      <c r="A45" s="352">
        <v>41</v>
      </c>
      <c r="B45" s="356" t="s">
        <v>1204</v>
      </c>
      <c r="C45" s="357" t="s">
        <v>1595</v>
      </c>
      <c r="D45" s="353"/>
      <c r="E45" s="26"/>
      <c r="F45" s="26"/>
      <c r="G45" s="26"/>
      <c r="H45" s="26"/>
    </row>
    <row r="46" spans="1:8" ht="25.5" customHeight="1" x14ac:dyDescent="0.3">
      <c r="A46" s="352">
        <v>42</v>
      </c>
      <c r="B46" s="356" t="s">
        <v>1715</v>
      </c>
      <c r="C46" s="357" t="s">
        <v>1701</v>
      </c>
      <c r="D46" s="353"/>
      <c r="E46" s="26"/>
      <c r="F46" s="26"/>
      <c r="G46" s="26"/>
      <c r="H46" s="26"/>
    </row>
    <row r="47" spans="1:8" ht="40.5" customHeight="1" x14ac:dyDescent="0.3">
      <c r="A47" s="352">
        <v>43</v>
      </c>
      <c r="B47" s="356" t="s">
        <v>1702</v>
      </c>
      <c r="C47" s="357" t="s">
        <v>1596</v>
      </c>
      <c r="D47" s="353"/>
      <c r="E47" s="26"/>
      <c r="F47" s="26"/>
      <c r="G47" s="26"/>
      <c r="H47" s="26"/>
    </row>
    <row r="48" spans="1:8" s="197" customFormat="1" ht="42" customHeight="1" x14ac:dyDescent="0.3">
      <c r="A48" s="352">
        <v>44</v>
      </c>
      <c r="B48" s="356" t="s">
        <v>2218</v>
      </c>
      <c r="C48" s="357" t="s">
        <v>2215</v>
      </c>
      <c r="D48" s="353"/>
      <c r="E48" s="26"/>
      <c r="F48" s="26"/>
      <c r="G48" s="26"/>
      <c r="H48" s="26"/>
    </row>
    <row r="49" spans="1:8" s="197" customFormat="1" ht="40.5" customHeight="1" x14ac:dyDescent="0.3">
      <c r="A49" s="352">
        <v>45</v>
      </c>
      <c r="B49" s="356" t="s">
        <v>2219</v>
      </c>
      <c r="C49" s="357" t="s">
        <v>2216</v>
      </c>
      <c r="D49" s="353"/>
      <c r="E49" s="26"/>
      <c r="F49" s="26"/>
      <c r="G49" s="26"/>
      <c r="H49" s="26"/>
    </row>
    <row r="50" spans="1:8" s="197" customFormat="1" ht="39" customHeight="1" x14ac:dyDescent="0.3">
      <c r="A50" s="352">
        <v>46</v>
      </c>
      <c r="B50" s="356" t="s">
        <v>2220</v>
      </c>
      <c r="C50" s="357" t="s">
        <v>2217</v>
      </c>
      <c r="D50" s="353"/>
      <c r="E50" s="26"/>
      <c r="F50" s="26"/>
      <c r="G50" s="26"/>
      <c r="H50" s="26"/>
    </row>
    <row r="51" spans="1:8" ht="41.25" customHeight="1" x14ac:dyDescent="0.3">
      <c r="A51" s="352">
        <v>47</v>
      </c>
      <c r="B51" s="356" t="s">
        <v>1703</v>
      </c>
      <c r="C51" s="357" t="s">
        <v>1597</v>
      </c>
      <c r="D51" s="353"/>
      <c r="E51" s="26"/>
      <c r="F51" s="26"/>
      <c r="G51" s="26"/>
      <c r="H51" s="26"/>
    </row>
    <row r="52" spans="1:8" ht="42.75" customHeight="1" x14ac:dyDescent="0.3">
      <c r="A52" s="352">
        <v>48</v>
      </c>
      <c r="B52" s="356" t="s">
        <v>1704</v>
      </c>
      <c r="C52" s="357" t="s">
        <v>1598</v>
      </c>
      <c r="D52" s="353"/>
      <c r="E52" s="26"/>
      <c r="F52" s="26"/>
      <c r="G52" s="26"/>
      <c r="H52" s="26"/>
    </row>
    <row r="53" spans="1:8" ht="40.5" customHeight="1" x14ac:dyDescent="0.3">
      <c r="A53" s="352">
        <v>49</v>
      </c>
      <c r="B53" s="356" t="s">
        <v>1705</v>
      </c>
      <c r="C53" s="357" t="s">
        <v>1599</v>
      </c>
      <c r="D53" s="353"/>
    </row>
    <row r="54" spans="1:8" ht="28.5" customHeight="1" x14ac:dyDescent="0.3">
      <c r="A54" s="352">
        <v>50</v>
      </c>
      <c r="B54" s="356" t="s">
        <v>1706</v>
      </c>
      <c r="C54" s="357" t="s">
        <v>1600</v>
      </c>
      <c r="D54" s="353"/>
    </row>
    <row r="55" spans="1:8" ht="30.75" customHeight="1" x14ac:dyDescent="0.3">
      <c r="A55" s="352">
        <v>51</v>
      </c>
      <c r="B55" s="356" t="s">
        <v>1707</v>
      </c>
      <c r="C55" s="357" t="s">
        <v>1601</v>
      </c>
      <c r="D55" s="353"/>
    </row>
    <row r="56" spans="1:8" ht="36.950000000000003" customHeight="1" x14ac:dyDescent="0.3">
      <c r="A56" s="352">
        <v>52</v>
      </c>
      <c r="B56" s="356" t="s">
        <v>1708</v>
      </c>
      <c r="C56" s="357" t="s">
        <v>1611</v>
      </c>
      <c r="D56" s="353"/>
    </row>
    <row r="57" spans="1:8" s="197" customFormat="1" ht="28.5" customHeight="1" x14ac:dyDescent="0.3">
      <c r="A57" s="352">
        <v>53</v>
      </c>
      <c r="B57" s="829" t="s">
        <v>2571</v>
      </c>
      <c r="C57" s="357" t="s">
        <v>2569</v>
      </c>
      <c r="D57" s="353"/>
    </row>
    <row r="58" spans="1:8" s="197" customFormat="1" ht="36.950000000000003" customHeight="1" x14ac:dyDescent="0.3">
      <c r="A58" s="352">
        <v>54</v>
      </c>
      <c r="B58" s="356" t="s">
        <v>2572</v>
      </c>
      <c r="C58" s="357" t="s">
        <v>2570</v>
      </c>
      <c r="D58" s="353"/>
    </row>
    <row r="59" spans="1:8" ht="25.5" customHeight="1" x14ac:dyDescent="0.3">
      <c r="A59" s="352">
        <v>55</v>
      </c>
      <c r="B59" s="356" t="s">
        <v>1709</v>
      </c>
      <c r="C59" s="357" t="s">
        <v>1602</v>
      </c>
      <c r="D59" s="353"/>
    </row>
    <row r="60" spans="1:8" ht="29.25" customHeight="1" x14ac:dyDescent="0.3">
      <c r="A60" s="352">
        <v>56</v>
      </c>
      <c r="B60" s="356" t="s">
        <v>1710</v>
      </c>
      <c r="C60" s="828" t="s">
        <v>1603</v>
      </c>
      <c r="D60" s="353"/>
    </row>
    <row r="61" spans="1:8" ht="25.5" customHeight="1" x14ac:dyDescent="0.3">
      <c r="A61" s="352">
        <v>57</v>
      </c>
      <c r="B61" s="356" t="s">
        <v>1711</v>
      </c>
      <c r="C61" s="357" t="s">
        <v>1604</v>
      </c>
      <c r="D61" s="353"/>
    </row>
    <row r="62" spans="1:8" ht="30.75" customHeight="1" x14ac:dyDescent="0.3">
      <c r="A62" s="352">
        <v>58</v>
      </c>
      <c r="B62" s="356" t="s">
        <v>1712</v>
      </c>
      <c r="C62" s="828" t="s">
        <v>1714</v>
      </c>
      <c r="D62" s="353"/>
    </row>
    <row r="63" spans="1:8" ht="21" customHeight="1" x14ac:dyDescent="0.3">
      <c r="A63" s="352">
        <v>59</v>
      </c>
      <c r="B63" s="1352" t="s">
        <v>1713</v>
      </c>
      <c r="C63" s="357" t="s">
        <v>1605</v>
      </c>
      <c r="D63" s="353"/>
    </row>
    <row r="64" spans="1:8" ht="24" customHeight="1" x14ac:dyDescent="0.3">
      <c r="A64" s="1538">
        <v>60</v>
      </c>
      <c r="B64" s="1535" t="s">
        <v>1762</v>
      </c>
      <c r="C64" s="465" t="s">
        <v>1763</v>
      </c>
      <c r="D64" s="353"/>
    </row>
    <row r="65" spans="1:4" ht="23.25" customHeight="1" x14ac:dyDescent="0.3">
      <c r="A65" s="1539"/>
      <c r="B65" s="1536"/>
      <c r="C65" s="465" t="s">
        <v>1764</v>
      </c>
      <c r="D65" s="353"/>
    </row>
    <row r="66" spans="1:4" ht="24.75" customHeight="1" x14ac:dyDescent="0.3">
      <c r="A66" s="1539"/>
      <c r="B66" s="1536"/>
      <c r="C66" s="465" t="s">
        <v>1765</v>
      </c>
      <c r="D66" s="353"/>
    </row>
    <row r="67" spans="1:4" ht="23.25" customHeight="1" x14ac:dyDescent="0.3">
      <c r="A67" s="1539"/>
      <c r="B67" s="1536"/>
      <c r="C67" s="465" t="s">
        <v>1766</v>
      </c>
      <c r="D67" s="353"/>
    </row>
    <row r="68" spans="1:4" ht="22.5" customHeight="1" x14ac:dyDescent="0.3">
      <c r="A68" s="1539"/>
      <c r="B68" s="1536"/>
      <c r="C68" s="465" t="s">
        <v>1767</v>
      </c>
      <c r="D68" s="353"/>
    </row>
    <row r="69" spans="1:4" ht="25.5" customHeight="1" x14ac:dyDescent="0.3">
      <c r="A69" s="1540"/>
      <c r="B69" s="1537"/>
      <c r="C69" s="465" t="s">
        <v>1768</v>
      </c>
      <c r="D69" s="353"/>
    </row>
    <row r="70" spans="1:4" ht="30" customHeight="1" x14ac:dyDescent="0.3">
      <c r="A70" s="352">
        <v>61</v>
      </c>
      <c r="B70" s="356" t="s">
        <v>1769</v>
      </c>
      <c r="C70" s="1353" t="s">
        <v>1770</v>
      </c>
      <c r="D70" s="353"/>
    </row>
    <row r="71" spans="1:4" s="197" customFormat="1" ht="30" customHeight="1" x14ac:dyDescent="0.3">
      <c r="A71" s="352">
        <v>62</v>
      </c>
      <c r="B71" s="356" t="s">
        <v>2575</v>
      </c>
      <c r="C71" s="1353" t="s">
        <v>2583</v>
      </c>
      <c r="D71" s="353"/>
    </row>
    <row r="72" spans="1:4" ht="33.75" customHeight="1" x14ac:dyDescent="0.3">
      <c r="A72" s="352">
        <v>63</v>
      </c>
      <c r="B72" s="1439" t="s">
        <v>2398</v>
      </c>
      <c r="C72" s="357" t="s">
        <v>2396</v>
      </c>
      <c r="D72" s="353"/>
    </row>
    <row r="73" spans="1:4" ht="24.75" customHeight="1" x14ac:dyDescent="0.3">
      <c r="A73" s="352">
        <v>64</v>
      </c>
      <c r="B73" s="1352" t="s">
        <v>2399</v>
      </c>
      <c r="C73" s="357" t="s">
        <v>2397</v>
      </c>
      <c r="D73" s="353"/>
    </row>
    <row r="74" spans="1:4" ht="37.5" x14ac:dyDescent="0.3">
      <c r="A74" s="352">
        <v>65</v>
      </c>
      <c r="B74" s="829" t="s">
        <v>2476</v>
      </c>
      <c r="C74" s="357" t="s">
        <v>2474</v>
      </c>
      <c r="D74" s="353"/>
    </row>
    <row r="75" spans="1:4" ht="40.5" customHeight="1" x14ac:dyDescent="0.3">
      <c r="A75" s="352">
        <v>66</v>
      </c>
      <c r="B75" s="829" t="s">
        <v>2477</v>
      </c>
      <c r="C75" s="357" t="s">
        <v>2478</v>
      </c>
      <c r="D75" s="353"/>
    </row>
    <row r="76" spans="1:4" ht="37.5" x14ac:dyDescent="0.3">
      <c r="A76" s="352">
        <v>67</v>
      </c>
      <c r="B76" s="356" t="s">
        <v>2662</v>
      </c>
      <c r="C76" s="357" t="s">
        <v>2661</v>
      </c>
      <c r="D76" s="353"/>
    </row>
  </sheetData>
  <sheetProtection password="CFA1" sheet="1" objects="1" scenarios="1" selectLockedCells="1" selectUnlockedCells="1"/>
  <mergeCells count="4">
    <mergeCell ref="A1:D1"/>
    <mergeCell ref="A2:D2"/>
    <mergeCell ref="B64:B69"/>
    <mergeCell ref="A64:A69"/>
  </mergeCells>
  <pageMargins left="0" right="0" top="0" bottom="0" header="0" footer="0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8"/>
  <sheetViews>
    <sheetView workbookViewId="0">
      <selection activeCell="H33" sqref="H33:M33"/>
    </sheetView>
  </sheetViews>
  <sheetFormatPr defaultRowHeight="15.75" x14ac:dyDescent="0.25"/>
  <cols>
    <col min="1" max="1" width="3.7109375" style="89" customWidth="1"/>
    <col min="2" max="2" width="5.42578125" style="89" customWidth="1"/>
    <col min="3" max="3" width="20.140625" style="89" customWidth="1"/>
    <col min="4" max="4" width="22" style="89" customWidth="1"/>
    <col min="5" max="5" width="17.7109375" style="89" customWidth="1"/>
    <col min="6" max="6" width="19" style="89" customWidth="1"/>
    <col min="7" max="7" width="9.140625" style="89"/>
    <col min="8" max="8" width="17.7109375" style="89" customWidth="1"/>
    <col min="9" max="9" width="22.28515625" style="89" customWidth="1"/>
    <col min="10" max="10" width="28" style="89" customWidth="1"/>
    <col min="11" max="11" width="15.5703125" style="89" customWidth="1"/>
    <col min="12" max="16384" width="9.140625" style="89"/>
  </cols>
  <sheetData>
    <row r="1" spans="1:12" x14ac:dyDescent="0.25">
      <c r="A1" s="883"/>
      <c r="B1" s="883"/>
      <c r="C1" s="883"/>
      <c r="D1" s="883"/>
      <c r="E1" s="883"/>
      <c r="F1" s="883"/>
    </row>
    <row r="2" spans="1:12" ht="30.75" customHeight="1" x14ac:dyDescent="0.3">
      <c r="A2" s="883"/>
      <c r="B2" s="1755" t="str">
        <f>MASTER!C41</f>
        <v>iz/kkukpk;Z jktdh; mPp ek/;fed fo|ky;  ftyk &amp; jktleUn</v>
      </c>
      <c r="C2" s="1755"/>
      <c r="D2" s="1755"/>
      <c r="E2" s="1755"/>
      <c r="F2" s="1755"/>
      <c r="G2" s="223"/>
      <c r="H2" s="223"/>
      <c r="I2" s="223"/>
    </row>
    <row r="3" spans="1:12" ht="16.5" customHeight="1" x14ac:dyDescent="0.3">
      <c r="A3" s="883"/>
      <c r="B3" s="1062"/>
      <c r="C3" s="1062"/>
      <c r="D3" s="1062"/>
      <c r="E3" s="1062"/>
      <c r="F3" s="1062"/>
      <c r="G3" s="223"/>
      <c r="H3" s="223"/>
      <c r="I3" s="223"/>
    </row>
    <row r="4" spans="1:12" ht="35.25" x14ac:dyDescent="0.5">
      <c r="A4" s="883"/>
      <c r="B4" s="2118" t="s">
        <v>1204</v>
      </c>
      <c r="C4" s="2118"/>
      <c r="D4" s="2118"/>
      <c r="E4" s="2118"/>
      <c r="F4" s="2118"/>
      <c r="G4" s="319"/>
      <c r="H4" s="319"/>
      <c r="I4" s="319"/>
    </row>
    <row r="5" spans="1:12" ht="27.75" customHeight="1" x14ac:dyDescent="0.5">
      <c r="A5" s="883"/>
      <c r="B5" s="1063"/>
      <c r="C5" s="1063"/>
      <c r="D5" s="1063"/>
      <c r="E5" s="1064" t="s">
        <v>761</v>
      </c>
      <c r="F5" s="1065">
        <f>H5</f>
        <v>45961</v>
      </c>
      <c r="G5" s="319"/>
      <c r="H5" s="1059">
        <f>MASTER!C25</f>
        <v>45961</v>
      </c>
      <c r="I5" s="319"/>
    </row>
    <row r="6" spans="1:12" ht="27" customHeight="1" x14ac:dyDescent="0.3">
      <c r="A6" s="883"/>
      <c r="B6" s="1066" t="s">
        <v>1232</v>
      </c>
      <c r="C6" s="1066"/>
      <c r="D6" s="1066"/>
      <c r="E6" s="2105" t="str">
        <f>MASTER!C2</f>
        <v xml:space="preserve">Jh </v>
      </c>
      <c r="F6" s="2105"/>
      <c r="G6" s="223"/>
      <c r="H6" s="223"/>
      <c r="I6" s="223"/>
    </row>
    <row r="7" spans="1:12" ht="24.75" customHeight="1" x14ac:dyDescent="0.3">
      <c r="A7" s="883"/>
      <c r="B7" s="1066" t="s">
        <v>1233</v>
      </c>
      <c r="C7" s="2117" t="str">
        <f>MASTER!C7</f>
        <v xml:space="preserve">ofj"B </v>
      </c>
      <c r="D7" s="2117"/>
      <c r="E7" s="1066" t="s">
        <v>1234</v>
      </c>
      <c r="F7" s="1049"/>
      <c r="G7" s="223"/>
      <c r="H7" s="223"/>
      <c r="I7" s="223"/>
    </row>
    <row r="8" spans="1:12" ht="127.5" customHeight="1" x14ac:dyDescent="0.3">
      <c r="A8" s="883"/>
      <c r="B8" s="2119" t="str">
        <f>H8</f>
        <v>esa fnukd  24-08-2003 ls 31-08-2023 rd inLFkkfir jgs] budk Jheku~ la;qDr funs'kd¼Ldwy f'k{kk½ mn;iqj laHkkx ] mn;iqj ds vkns'k dzekad@la;qDr funs'kd¼Ldwy f'k{kk½@mn;@laLFkk&amp;c@Qk-1071@2022@719 jktdkt jsQjsUl uEcj 3075050 fnukad 24-01-2023 ds }kjk lsokfuo`fr gks tkus ds dkj.k bUgsa fnukad 31-08-2023 dks e/;kUg i'pkr~ dk;ZeqDr fd;k x;k A bu ij vkt fnukad 31-08-2023 dk fo|ky;@dk;kZy; dk dksbZ pktZ cdk;k ugha gSA</v>
      </c>
      <c r="C8" s="2119"/>
      <c r="D8" s="2119"/>
      <c r="E8" s="2119"/>
      <c r="F8" s="2119"/>
      <c r="G8" s="223"/>
      <c r="H8" s="2124" t="s">
        <v>2616</v>
      </c>
      <c r="I8" s="2124"/>
      <c r="J8" s="2124"/>
      <c r="K8" s="2124"/>
      <c r="L8" s="2124"/>
    </row>
    <row r="9" spans="1:12" ht="18.75" x14ac:dyDescent="0.3">
      <c r="A9" s="883"/>
      <c r="B9" s="1049"/>
      <c r="C9" s="1049"/>
      <c r="D9" s="1049"/>
      <c r="E9" s="1049"/>
      <c r="F9" s="1049"/>
      <c r="G9" s="223"/>
      <c r="H9" s="223"/>
      <c r="I9" s="223"/>
    </row>
    <row r="10" spans="1:12" ht="37.5" x14ac:dyDescent="0.3">
      <c r="A10" s="883"/>
      <c r="B10" s="1050" t="s">
        <v>1020</v>
      </c>
      <c r="C10" s="1050" t="s">
        <v>1205</v>
      </c>
      <c r="D10" s="1050" t="s">
        <v>1206</v>
      </c>
      <c r="E10" s="1051" t="s">
        <v>1207</v>
      </c>
      <c r="F10" s="1050" t="s">
        <v>1208</v>
      </c>
      <c r="G10" s="223"/>
      <c r="H10" s="1057" t="s">
        <v>1020</v>
      </c>
      <c r="I10" s="1057" t="s">
        <v>1205</v>
      </c>
      <c r="J10" s="1057" t="s">
        <v>1206</v>
      </c>
      <c r="K10" s="1058" t="s">
        <v>1207</v>
      </c>
    </row>
    <row r="11" spans="1:12" ht="36.950000000000003" customHeight="1" x14ac:dyDescent="0.3">
      <c r="A11" s="883"/>
      <c r="B11" s="1060">
        <f>H11</f>
        <v>1</v>
      </c>
      <c r="C11" s="917"/>
      <c r="D11" s="917"/>
      <c r="E11" s="1060"/>
      <c r="F11" s="1061"/>
      <c r="G11" s="223"/>
      <c r="H11" s="916">
        <v>1</v>
      </c>
      <c r="I11" s="1056"/>
      <c r="J11" s="1056"/>
      <c r="K11" s="1056" t="s">
        <v>1731</v>
      </c>
    </row>
    <row r="12" spans="1:12" ht="36.950000000000003" customHeight="1" x14ac:dyDescent="0.3">
      <c r="A12" s="883"/>
      <c r="B12" s="1060">
        <f t="shared" ref="B12:B19" si="0">H12</f>
        <v>2</v>
      </c>
      <c r="C12" s="917"/>
      <c r="D12" s="917"/>
      <c r="E12" s="1060"/>
      <c r="F12" s="1061"/>
      <c r="G12" s="223"/>
      <c r="H12" s="916">
        <v>2</v>
      </c>
      <c r="I12" s="1056"/>
      <c r="J12" s="1056"/>
      <c r="K12" s="1056"/>
    </row>
    <row r="13" spans="1:12" ht="36.950000000000003" customHeight="1" x14ac:dyDescent="0.3">
      <c r="A13" s="883"/>
      <c r="B13" s="1060">
        <f t="shared" si="0"/>
        <v>3</v>
      </c>
      <c r="C13" s="917"/>
      <c r="D13" s="917"/>
      <c r="E13" s="1060"/>
      <c r="F13" s="1061"/>
      <c r="G13" s="223"/>
      <c r="H13" s="916">
        <v>3</v>
      </c>
      <c r="I13" s="1056"/>
      <c r="J13" s="1056"/>
      <c r="K13" s="1056"/>
    </row>
    <row r="14" spans="1:12" ht="36.950000000000003" customHeight="1" x14ac:dyDescent="0.3">
      <c r="A14" s="883"/>
      <c r="B14" s="1060">
        <f t="shared" si="0"/>
        <v>4</v>
      </c>
      <c r="C14" s="917"/>
      <c r="D14" s="917"/>
      <c r="E14" s="1060"/>
      <c r="F14" s="1061"/>
      <c r="G14" s="223"/>
      <c r="H14" s="916">
        <v>4</v>
      </c>
      <c r="I14" s="1056"/>
      <c r="J14" s="1056"/>
      <c r="K14" s="1056"/>
    </row>
    <row r="15" spans="1:12" ht="36.950000000000003" customHeight="1" x14ac:dyDescent="0.3">
      <c r="A15" s="883"/>
      <c r="B15" s="1060">
        <f t="shared" si="0"/>
        <v>5</v>
      </c>
      <c r="C15" s="917"/>
      <c r="D15" s="917"/>
      <c r="E15" s="1060"/>
      <c r="F15" s="1061"/>
      <c r="G15" s="223"/>
      <c r="H15" s="916">
        <v>5</v>
      </c>
      <c r="I15" s="1056"/>
      <c r="J15" s="1056"/>
      <c r="K15" s="1056"/>
    </row>
    <row r="16" spans="1:12" ht="36.950000000000003" customHeight="1" x14ac:dyDescent="0.3">
      <c r="A16" s="883"/>
      <c r="B16" s="1060">
        <f t="shared" si="0"/>
        <v>6</v>
      </c>
      <c r="C16" s="917"/>
      <c r="D16" s="917"/>
      <c r="E16" s="1060"/>
      <c r="F16" s="1061"/>
      <c r="G16" s="223"/>
      <c r="H16" s="916">
        <v>6</v>
      </c>
      <c r="I16" s="1056"/>
      <c r="J16" s="1056"/>
      <c r="K16" s="1056"/>
    </row>
    <row r="17" spans="1:11" ht="36.950000000000003" customHeight="1" x14ac:dyDescent="0.3">
      <c r="A17" s="883"/>
      <c r="B17" s="1060">
        <f t="shared" si="0"/>
        <v>7</v>
      </c>
      <c r="C17" s="917"/>
      <c r="D17" s="917"/>
      <c r="E17" s="1060"/>
      <c r="F17" s="1061"/>
      <c r="G17" s="223"/>
      <c r="H17" s="916">
        <v>7</v>
      </c>
      <c r="I17" s="1056"/>
      <c r="J17" s="1056"/>
      <c r="K17" s="1056"/>
    </row>
    <row r="18" spans="1:11" ht="36.950000000000003" customHeight="1" x14ac:dyDescent="0.3">
      <c r="A18" s="883"/>
      <c r="B18" s="1060">
        <f t="shared" si="0"/>
        <v>8</v>
      </c>
      <c r="C18" s="917"/>
      <c r="D18" s="917"/>
      <c r="E18" s="1060"/>
      <c r="F18" s="1061"/>
      <c r="G18" s="223"/>
      <c r="H18" s="916">
        <v>8</v>
      </c>
      <c r="I18" s="1056"/>
      <c r="J18" s="1056"/>
      <c r="K18" s="1056"/>
    </row>
    <row r="19" spans="1:11" ht="36.950000000000003" customHeight="1" x14ac:dyDescent="0.3">
      <c r="A19" s="883"/>
      <c r="B19" s="1060">
        <f t="shared" si="0"/>
        <v>9</v>
      </c>
      <c r="C19" s="917"/>
      <c r="D19" s="917"/>
      <c r="E19" s="1060"/>
      <c r="F19" s="1061"/>
      <c r="G19" s="223"/>
      <c r="H19" s="916">
        <v>9</v>
      </c>
      <c r="I19" s="1056"/>
      <c r="J19" s="1056"/>
      <c r="K19" s="1056"/>
    </row>
    <row r="20" spans="1:11" ht="18.75" x14ac:dyDescent="0.3">
      <c r="A20" s="883"/>
      <c r="B20" s="1049"/>
      <c r="C20" s="1049"/>
      <c r="D20" s="1049"/>
      <c r="E20" s="1049"/>
      <c r="F20" s="1049"/>
      <c r="G20" s="223"/>
      <c r="H20" s="223"/>
      <c r="I20" s="223"/>
    </row>
    <row r="21" spans="1:11" ht="18.75" x14ac:dyDescent="0.3">
      <c r="A21" s="883"/>
      <c r="B21" s="1049"/>
      <c r="C21" s="1049"/>
      <c r="D21" s="1049"/>
      <c r="E21" s="2114" t="s">
        <v>1209</v>
      </c>
      <c r="F21" s="2114"/>
      <c r="G21" s="223"/>
      <c r="H21" s="223"/>
      <c r="I21" s="223"/>
    </row>
    <row r="22" spans="1:11" ht="18.75" x14ac:dyDescent="0.3">
      <c r="A22" s="883"/>
      <c r="B22" s="1049"/>
      <c r="C22" s="1049"/>
      <c r="D22" s="883"/>
      <c r="E22" s="2114" t="s">
        <v>1235</v>
      </c>
      <c r="F22" s="2114"/>
      <c r="G22" s="223"/>
      <c r="H22" s="223"/>
      <c r="I22" s="223"/>
    </row>
    <row r="23" spans="1:11" ht="18.75" x14ac:dyDescent="0.3">
      <c r="A23" s="883"/>
      <c r="B23" s="1049"/>
      <c r="C23" s="1049"/>
      <c r="D23" s="1049"/>
      <c r="E23" s="1049"/>
      <c r="F23" s="1049"/>
      <c r="G23" s="223"/>
      <c r="H23" s="223"/>
      <c r="I23" s="223"/>
    </row>
    <row r="24" spans="1:11" ht="18.75" x14ac:dyDescent="0.3">
      <c r="A24" s="883"/>
      <c r="B24" s="1049"/>
      <c r="C24" s="1049"/>
      <c r="D24" s="1049"/>
      <c r="E24" s="1049"/>
      <c r="F24" s="1049"/>
      <c r="G24" s="223"/>
      <c r="H24" s="223"/>
      <c r="I24" s="223"/>
    </row>
    <row r="25" spans="1:11" ht="18.75" x14ac:dyDescent="0.3">
      <c r="A25" s="883"/>
      <c r="B25" s="842"/>
      <c r="C25" s="842"/>
      <c r="D25" s="842"/>
      <c r="E25" s="842"/>
      <c r="F25" s="842"/>
      <c r="G25" s="317"/>
      <c r="H25" s="317"/>
      <c r="I25" s="317"/>
    </row>
    <row r="26" spans="1:11" ht="18.75" x14ac:dyDescent="0.3">
      <c r="A26" s="883"/>
      <c r="B26" s="842"/>
      <c r="C26" s="842"/>
      <c r="D26" s="842"/>
      <c r="E26" s="842"/>
      <c r="F26" s="842"/>
      <c r="G26" s="317"/>
      <c r="H26" s="317"/>
      <c r="I26" s="317"/>
    </row>
    <row r="27" spans="1:11" x14ac:dyDescent="0.25">
      <c r="A27" s="883"/>
      <c r="B27" s="883"/>
      <c r="C27" s="883"/>
      <c r="D27" s="883"/>
      <c r="E27" s="883"/>
      <c r="F27" s="883"/>
    </row>
    <row r="28" spans="1:11" x14ac:dyDescent="0.25">
      <c r="A28" s="883"/>
      <c r="B28" s="883"/>
      <c r="C28" s="883"/>
      <c r="D28" s="883"/>
      <c r="E28" s="883"/>
      <c r="F28" s="883"/>
    </row>
    <row r="29" spans="1:11" x14ac:dyDescent="0.25">
      <c r="A29" s="883"/>
      <c r="B29" s="883"/>
      <c r="C29" s="883"/>
      <c r="D29" s="883"/>
      <c r="E29" s="883"/>
      <c r="F29" s="883"/>
    </row>
    <row r="30" spans="1:11" x14ac:dyDescent="0.25">
      <c r="A30" s="883"/>
      <c r="B30" s="883"/>
      <c r="C30" s="883"/>
      <c r="D30" s="883"/>
      <c r="E30" s="883"/>
      <c r="F30" s="883"/>
    </row>
    <row r="31" spans="1:11" x14ac:dyDescent="0.25">
      <c r="A31" s="883"/>
      <c r="B31" s="883"/>
      <c r="C31" s="883"/>
      <c r="D31" s="883"/>
      <c r="E31" s="883"/>
      <c r="F31" s="883"/>
    </row>
    <row r="32" spans="1:11" ht="51.75" customHeight="1" x14ac:dyDescent="0.25">
      <c r="A32" s="2120" t="s">
        <v>2111</v>
      </c>
      <c r="B32" s="2120"/>
      <c r="C32" s="2120"/>
      <c r="D32" s="2125" t="str">
        <f>B2</f>
        <v>iz/kkukpk;Z jktdh; mPp ek/;fed fo|ky;  ftyk &amp; jktleUn</v>
      </c>
      <c r="E32" s="2125"/>
      <c r="F32" s="2125"/>
    </row>
    <row r="33" spans="1:13" ht="48" customHeight="1" x14ac:dyDescent="0.25">
      <c r="A33" s="2106" t="str">
        <f>H33</f>
        <v>Øekad@jkmekfo@/kkVh@2023&amp;24@               fnukad 31-08-2023</v>
      </c>
      <c r="B33" s="2106"/>
      <c r="C33" s="2106"/>
      <c r="D33" s="2106"/>
      <c r="E33" s="2106"/>
      <c r="F33" s="2106"/>
      <c r="G33" s="478"/>
      <c r="H33" s="2102" t="s">
        <v>2601</v>
      </c>
      <c r="I33" s="2102"/>
      <c r="J33" s="2102"/>
      <c r="K33" s="2102"/>
      <c r="L33" s="2102"/>
      <c r="M33" s="2102"/>
    </row>
    <row r="34" spans="1:13" ht="60.75" x14ac:dyDescent="0.25">
      <c r="A34" s="2121" t="s">
        <v>1204</v>
      </c>
      <c r="B34" s="2121"/>
      <c r="C34" s="2121"/>
      <c r="D34" s="2121"/>
      <c r="E34" s="2121"/>
      <c r="F34" s="2121"/>
      <c r="G34" s="480"/>
      <c r="H34" s="480"/>
      <c r="I34" s="480"/>
    </row>
    <row r="35" spans="1:13" ht="20.25" x14ac:dyDescent="0.25">
      <c r="A35" s="2123" t="s">
        <v>2042</v>
      </c>
      <c r="B35" s="2123"/>
      <c r="C35" s="2123"/>
      <c r="D35" s="1067" t="str">
        <f>E6</f>
        <v xml:space="preserve">Jh </v>
      </c>
      <c r="E35" s="1068" t="s">
        <v>201</v>
      </c>
      <c r="F35" s="1069" t="str">
        <f>C7</f>
        <v xml:space="preserve">ofj"B </v>
      </c>
    </row>
    <row r="36" spans="1:13" ht="20.25" x14ac:dyDescent="0.25">
      <c r="A36" s="1067" t="s">
        <v>2041</v>
      </c>
      <c r="B36" s="1067"/>
      <c r="C36" s="883"/>
      <c r="D36" s="2122" t="str">
        <f>MASTER!C8</f>
        <v>jktdh; mPp ek/;fed izkFkfed fo|ky; &amp;  ftyk &amp; jktleUn</v>
      </c>
      <c r="E36" s="2122"/>
      <c r="F36" s="2122"/>
    </row>
    <row r="37" spans="1:13" ht="20.25" x14ac:dyDescent="0.3">
      <c r="A37" s="1067" t="s">
        <v>2043</v>
      </c>
      <c r="B37" s="1067"/>
      <c r="C37" s="1067"/>
      <c r="D37" s="1067"/>
      <c r="E37" s="1070">
        <f>MASTER!C25</f>
        <v>45961</v>
      </c>
      <c r="F37" s="867" t="s">
        <v>2044</v>
      </c>
      <c r="H37" s="478"/>
      <c r="I37" s="478"/>
    </row>
    <row r="38" spans="1:13" ht="20.25" x14ac:dyDescent="0.25">
      <c r="A38" s="1067" t="s">
        <v>2045</v>
      </c>
      <c r="B38" s="1067"/>
      <c r="C38" s="1067"/>
      <c r="D38" s="1067"/>
      <c r="E38" s="1067"/>
      <c r="F38" s="883"/>
      <c r="H38" s="478"/>
      <c r="I38" s="478"/>
    </row>
    <row r="39" spans="1:13" ht="20.25" x14ac:dyDescent="0.25">
      <c r="A39" s="1068"/>
      <c r="B39" s="1071"/>
      <c r="C39" s="1068"/>
      <c r="D39" s="1067"/>
      <c r="E39" s="1067"/>
      <c r="F39" s="1067"/>
      <c r="G39" s="478"/>
      <c r="H39" s="478"/>
      <c r="I39" s="478"/>
    </row>
    <row r="40" spans="1:13" ht="20.25" x14ac:dyDescent="0.25">
      <c r="A40" s="1067"/>
      <c r="B40" s="1067"/>
      <c r="C40" s="1067"/>
      <c r="D40" s="1067"/>
      <c r="E40" s="1067"/>
      <c r="F40" s="1067"/>
      <c r="G40" s="478"/>
      <c r="H40" s="478"/>
      <c r="I40" s="478"/>
    </row>
    <row r="41" spans="1:13" ht="20.25" x14ac:dyDescent="0.25">
      <c r="A41" s="1068"/>
      <c r="B41" s="1072"/>
      <c r="C41" s="1072"/>
      <c r="D41" s="1072"/>
      <c r="E41" s="1072"/>
      <c r="F41" s="1072"/>
      <c r="G41" s="197"/>
      <c r="H41" s="197"/>
      <c r="I41" s="197"/>
    </row>
    <row r="42" spans="1:13" ht="20.25" x14ac:dyDescent="0.3">
      <c r="A42" s="1073"/>
      <c r="B42" s="892"/>
      <c r="C42" s="892"/>
      <c r="D42" s="892"/>
      <c r="E42" s="892"/>
      <c r="F42" s="892"/>
      <c r="G42" s="197"/>
      <c r="H42" s="197"/>
      <c r="I42" s="197"/>
    </row>
    <row r="43" spans="1:13" ht="20.25" x14ac:dyDescent="0.25">
      <c r="A43" s="1068"/>
      <c r="B43" s="892"/>
      <c r="C43" s="892"/>
      <c r="D43" s="892"/>
      <c r="E43" s="892"/>
      <c r="F43" s="883"/>
    </row>
    <row r="44" spans="1:13" ht="20.25" x14ac:dyDescent="0.25">
      <c r="A44" s="1068"/>
      <c r="B44" s="892"/>
      <c r="C44" s="892"/>
      <c r="D44" s="2123" t="str">
        <f>MASTER!C42</f>
        <v>iz/kkukpk;Z</v>
      </c>
      <c r="E44" s="2123"/>
      <c r="F44" s="2123"/>
      <c r="G44" s="478"/>
    </row>
    <row r="45" spans="1:13" ht="20.25" x14ac:dyDescent="0.25">
      <c r="A45" s="1068"/>
      <c r="B45" s="892"/>
      <c r="C45" s="892"/>
      <c r="D45" s="2123" t="str">
        <f>MASTER!C43</f>
        <v xml:space="preserve">jktdh; mPp ek/;fed fo|ky; </v>
      </c>
      <c r="E45" s="2123"/>
      <c r="F45" s="2123"/>
      <c r="G45" s="479"/>
    </row>
    <row r="46" spans="1:13" ht="20.25" x14ac:dyDescent="0.25">
      <c r="A46" s="892"/>
      <c r="B46" s="892"/>
      <c r="C46" s="892"/>
      <c r="D46" s="2123" t="str">
        <f>MASTER!C44</f>
        <v xml:space="preserve"> ftyk &amp; jktleUn</v>
      </c>
      <c r="E46" s="2123"/>
      <c r="F46" s="2123"/>
      <c r="G46" s="479"/>
      <c r="H46" s="197"/>
      <c r="I46" s="197"/>
    </row>
    <row r="47" spans="1:13" x14ac:dyDescent="0.25">
      <c r="A47" s="892"/>
      <c r="B47" s="892"/>
      <c r="C47" s="892"/>
      <c r="D47" s="892"/>
      <c r="E47" s="892"/>
      <c r="F47" s="892"/>
      <c r="G47" s="197"/>
      <c r="H47" s="197"/>
      <c r="I47" s="197"/>
    </row>
    <row r="48" spans="1:13" x14ac:dyDescent="0.25">
      <c r="A48" s="892"/>
      <c r="B48" s="892"/>
      <c r="C48" s="892"/>
      <c r="D48" s="892"/>
      <c r="E48" s="892"/>
      <c r="F48" s="892"/>
      <c r="G48" s="197"/>
      <c r="H48" s="197"/>
      <c r="I48" s="197"/>
    </row>
    <row r="49" spans="1:9" x14ac:dyDescent="0.25">
      <c r="A49" s="892"/>
      <c r="B49" s="892"/>
      <c r="C49" s="892"/>
      <c r="D49" s="892"/>
      <c r="E49" s="892"/>
      <c r="F49" s="892"/>
      <c r="G49" s="197"/>
      <c r="H49" s="197"/>
      <c r="I49" s="197"/>
    </row>
    <row r="50" spans="1:9" x14ac:dyDescent="0.25">
      <c r="A50" s="883"/>
      <c r="B50" s="883"/>
      <c r="C50" s="883"/>
      <c r="D50" s="883"/>
      <c r="E50" s="883"/>
      <c r="F50" s="883"/>
    </row>
    <row r="51" spans="1:9" x14ac:dyDescent="0.25">
      <c r="A51" s="883"/>
      <c r="B51" s="883"/>
      <c r="C51" s="883"/>
      <c r="D51" s="883"/>
      <c r="E51" s="883"/>
      <c r="F51" s="883"/>
    </row>
    <row r="52" spans="1:9" x14ac:dyDescent="0.25">
      <c r="A52" s="883"/>
      <c r="B52" s="883"/>
      <c r="C52" s="883"/>
      <c r="D52" s="883"/>
      <c r="E52" s="883"/>
      <c r="F52" s="883"/>
    </row>
    <row r="53" spans="1:9" x14ac:dyDescent="0.25">
      <c r="A53" s="883"/>
      <c r="B53" s="883"/>
      <c r="C53" s="883"/>
      <c r="D53" s="883"/>
      <c r="E53" s="883"/>
      <c r="F53" s="883"/>
    </row>
    <row r="54" spans="1:9" x14ac:dyDescent="0.25">
      <c r="A54" s="883"/>
      <c r="B54" s="883"/>
      <c r="C54" s="883"/>
      <c r="D54" s="883"/>
      <c r="E54" s="883"/>
      <c r="F54" s="883"/>
    </row>
    <row r="55" spans="1:9" x14ac:dyDescent="0.25">
      <c r="A55" s="883"/>
      <c r="B55" s="883"/>
      <c r="C55" s="883"/>
      <c r="D55" s="883"/>
      <c r="E55" s="883"/>
      <c r="F55" s="883"/>
    </row>
    <row r="56" spans="1:9" x14ac:dyDescent="0.25">
      <c r="A56" s="883"/>
      <c r="B56" s="883"/>
      <c r="C56" s="883"/>
      <c r="D56" s="883"/>
      <c r="E56" s="883"/>
      <c r="F56" s="883"/>
    </row>
    <row r="57" spans="1:9" x14ac:dyDescent="0.25">
      <c r="A57" s="883"/>
      <c r="B57" s="883"/>
      <c r="C57" s="883"/>
      <c r="D57" s="883"/>
      <c r="E57" s="883"/>
      <c r="F57" s="883"/>
    </row>
    <row r="58" spans="1:9" x14ac:dyDescent="0.25">
      <c r="A58" s="883"/>
      <c r="B58" s="883"/>
      <c r="C58" s="883"/>
      <c r="D58" s="883"/>
      <c r="E58" s="883"/>
      <c r="F58" s="883"/>
    </row>
  </sheetData>
  <sheetProtection password="CFA1" sheet="1" objects="1" scenarios="1" selectLockedCells="1"/>
  <mergeCells count="18">
    <mergeCell ref="H8:L8"/>
    <mergeCell ref="H33:M33"/>
    <mergeCell ref="D45:F45"/>
    <mergeCell ref="D46:F46"/>
    <mergeCell ref="D32:F32"/>
    <mergeCell ref="E21:F21"/>
    <mergeCell ref="E22:F22"/>
    <mergeCell ref="A32:C32"/>
    <mergeCell ref="A34:F34"/>
    <mergeCell ref="D36:F36"/>
    <mergeCell ref="A35:C35"/>
    <mergeCell ref="D44:F44"/>
    <mergeCell ref="A33:F33"/>
    <mergeCell ref="E6:F6"/>
    <mergeCell ref="C7:D7"/>
    <mergeCell ref="B2:F2"/>
    <mergeCell ref="B4:F4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9"/>
  <sheetViews>
    <sheetView workbookViewId="0">
      <selection activeCell="J37" sqref="J37:K37"/>
    </sheetView>
  </sheetViews>
  <sheetFormatPr defaultRowHeight="12.75" x14ac:dyDescent="0.2"/>
  <cols>
    <col min="1" max="1" width="2.140625" style="197" customWidth="1"/>
    <col min="2" max="2" width="7" style="197" customWidth="1"/>
    <col min="3" max="3" width="2.28515625" style="197" customWidth="1"/>
    <col min="4" max="4" width="3.42578125" style="197" customWidth="1"/>
    <col min="5" max="5" width="24.7109375" style="197" customWidth="1"/>
    <col min="6" max="6" width="16" style="197" customWidth="1"/>
    <col min="7" max="7" width="22.140625" style="197" customWidth="1"/>
    <col min="8" max="8" width="10.85546875" style="197" customWidth="1"/>
    <col min="9" max="9" width="9.140625" style="197"/>
    <col min="10" max="10" width="12.5703125" style="197" customWidth="1"/>
    <col min="11" max="15" width="9.140625" style="197"/>
    <col min="16" max="16" width="23" style="197" customWidth="1"/>
    <col min="17" max="16384" width="9.140625" style="197"/>
  </cols>
  <sheetData>
    <row r="1" spans="1:8" x14ac:dyDescent="0.2">
      <c r="A1" s="892"/>
      <c r="B1" s="892"/>
      <c r="C1" s="892"/>
      <c r="D1" s="892"/>
      <c r="E1" s="892"/>
      <c r="F1" s="892"/>
      <c r="G1" s="892"/>
      <c r="H1" s="892"/>
    </row>
    <row r="2" spans="1:8" x14ac:dyDescent="0.2">
      <c r="A2" s="892"/>
      <c r="B2" s="892"/>
      <c r="C2" s="892"/>
      <c r="D2" s="892"/>
      <c r="E2" s="892"/>
      <c r="F2" s="892"/>
      <c r="G2" s="892"/>
      <c r="H2" s="892"/>
    </row>
    <row r="3" spans="1:8" x14ac:dyDescent="0.2">
      <c r="A3" s="892"/>
      <c r="B3" s="892"/>
      <c r="C3" s="892"/>
      <c r="D3" s="892"/>
      <c r="E3" s="892"/>
      <c r="F3" s="892"/>
      <c r="G3" s="892"/>
      <c r="H3" s="892"/>
    </row>
    <row r="4" spans="1:8" x14ac:dyDescent="0.2">
      <c r="A4" s="892"/>
      <c r="B4" s="892"/>
      <c r="C4" s="892"/>
      <c r="D4" s="892"/>
      <c r="E4" s="892"/>
      <c r="F4" s="892"/>
      <c r="G4" s="892"/>
      <c r="H4" s="892"/>
    </row>
    <row r="5" spans="1:8" x14ac:dyDescent="0.2">
      <c r="A5" s="892"/>
      <c r="B5" s="892"/>
      <c r="C5" s="892"/>
      <c r="D5" s="892"/>
      <c r="E5" s="892"/>
      <c r="F5" s="892"/>
      <c r="G5" s="892"/>
      <c r="H5" s="892"/>
    </row>
    <row r="6" spans="1:8" x14ac:dyDescent="0.2">
      <c r="A6" s="892"/>
      <c r="B6" s="892"/>
      <c r="C6" s="892"/>
      <c r="D6" s="892"/>
      <c r="E6" s="892"/>
      <c r="F6" s="892"/>
      <c r="G6" s="892"/>
      <c r="H6" s="892"/>
    </row>
    <row r="7" spans="1:8" x14ac:dyDescent="0.2">
      <c r="A7" s="892"/>
      <c r="B7" s="892"/>
      <c r="C7" s="892"/>
      <c r="D7" s="892"/>
      <c r="E7" s="892"/>
      <c r="F7" s="892"/>
      <c r="G7" s="892"/>
      <c r="H7" s="892"/>
    </row>
    <row r="8" spans="1:8" x14ac:dyDescent="0.2">
      <c r="A8" s="892"/>
      <c r="B8" s="892"/>
      <c r="C8" s="892"/>
      <c r="D8" s="892"/>
      <c r="E8" s="892"/>
      <c r="F8" s="892"/>
      <c r="G8" s="892"/>
      <c r="H8" s="892"/>
    </row>
    <row r="9" spans="1:8" x14ac:dyDescent="0.2">
      <c r="A9" s="892"/>
      <c r="B9" s="892"/>
      <c r="C9" s="892"/>
      <c r="D9" s="892"/>
      <c r="E9" s="892"/>
      <c r="F9" s="892"/>
      <c r="G9" s="892"/>
      <c r="H9" s="892"/>
    </row>
    <row r="10" spans="1:8" x14ac:dyDescent="0.2">
      <c r="A10" s="892"/>
      <c r="B10" s="892"/>
      <c r="C10" s="892"/>
      <c r="D10" s="892"/>
      <c r="E10" s="892"/>
      <c r="F10" s="892"/>
      <c r="G10" s="892"/>
      <c r="H10" s="892"/>
    </row>
    <row r="11" spans="1:8" x14ac:dyDescent="0.2">
      <c r="A11" s="892"/>
      <c r="B11" s="892"/>
      <c r="C11" s="892"/>
      <c r="D11" s="892"/>
      <c r="E11" s="892"/>
      <c r="F11" s="892"/>
      <c r="G11" s="892"/>
      <c r="H11" s="892"/>
    </row>
    <row r="12" spans="1:8" x14ac:dyDescent="0.2">
      <c r="A12" s="892"/>
      <c r="B12" s="892"/>
      <c r="C12" s="892"/>
      <c r="D12" s="892"/>
      <c r="E12" s="892"/>
      <c r="F12" s="892"/>
      <c r="G12" s="892"/>
      <c r="H12" s="892"/>
    </row>
    <row r="13" spans="1:8" x14ac:dyDescent="0.2">
      <c r="A13" s="892"/>
      <c r="B13" s="892"/>
      <c r="C13" s="892"/>
      <c r="D13" s="892"/>
      <c r="E13" s="892"/>
      <c r="F13" s="892"/>
      <c r="G13" s="892"/>
      <c r="H13" s="892"/>
    </row>
    <row r="14" spans="1:8" x14ac:dyDescent="0.2">
      <c r="A14" s="892"/>
      <c r="B14" s="892"/>
      <c r="C14" s="892"/>
      <c r="D14" s="892"/>
      <c r="E14" s="892"/>
      <c r="F14" s="892"/>
      <c r="G14" s="892"/>
      <c r="H14" s="892"/>
    </row>
    <row r="15" spans="1:8" x14ac:dyDescent="0.2">
      <c r="A15" s="892"/>
      <c r="B15" s="892"/>
      <c r="C15" s="892"/>
      <c r="D15" s="892"/>
      <c r="E15" s="892"/>
      <c r="F15" s="892"/>
      <c r="G15" s="892"/>
      <c r="H15" s="892"/>
    </row>
    <row r="16" spans="1:8" x14ac:dyDescent="0.2">
      <c r="A16" s="892"/>
      <c r="B16" s="892"/>
      <c r="C16" s="892"/>
      <c r="D16" s="892"/>
      <c r="E16" s="892"/>
      <c r="F16" s="892"/>
      <c r="G16" s="892"/>
      <c r="H16" s="892"/>
    </row>
    <row r="17" spans="1:16" x14ac:dyDescent="0.2">
      <c r="A17" s="892"/>
      <c r="B17" s="892"/>
      <c r="C17" s="892"/>
      <c r="D17" s="892"/>
      <c r="E17" s="892"/>
      <c r="F17" s="892"/>
      <c r="G17" s="892"/>
      <c r="H17" s="892"/>
    </row>
    <row r="18" spans="1:16" x14ac:dyDescent="0.2">
      <c r="A18" s="892"/>
      <c r="B18" s="892"/>
      <c r="C18" s="892"/>
      <c r="D18" s="892"/>
      <c r="E18" s="892"/>
      <c r="F18" s="892"/>
      <c r="G18" s="892"/>
      <c r="H18" s="892"/>
    </row>
    <row r="19" spans="1:16" x14ac:dyDescent="0.2">
      <c r="A19" s="892"/>
      <c r="B19" s="892"/>
      <c r="C19" s="892"/>
      <c r="D19" s="892"/>
      <c r="E19" s="892"/>
      <c r="F19" s="892"/>
      <c r="G19" s="892"/>
      <c r="H19" s="892"/>
    </row>
    <row r="20" spans="1:16" ht="14.25" customHeight="1" x14ac:dyDescent="0.3">
      <c r="A20" s="892"/>
      <c r="B20" s="2129" t="s">
        <v>991</v>
      </c>
      <c r="C20" s="2129"/>
      <c r="D20" s="2129"/>
      <c r="E20" s="2129"/>
      <c r="F20" s="2129"/>
      <c r="G20" s="2129"/>
      <c r="H20" s="2129"/>
    </row>
    <row r="21" spans="1:16" ht="16.5" customHeight="1" x14ac:dyDescent="0.3">
      <c r="A21" s="892"/>
      <c r="B21" s="2130" t="s">
        <v>781</v>
      </c>
      <c r="C21" s="2130"/>
      <c r="D21" s="2130"/>
      <c r="E21" s="2130"/>
      <c r="F21" s="2130"/>
      <c r="G21" s="2130"/>
      <c r="H21" s="2130"/>
    </row>
    <row r="22" spans="1:16" ht="18" customHeight="1" x14ac:dyDescent="0.3">
      <c r="A22" s="892"/>
      <c r="B22" s="2131" t="s">
        <v>782</v>
      </c>
      <c r="C22" s="2131"/>
      <c r="D22" s="2131"/>
      <c r="E22" s="2131"/>
      <c r="F22" s="2131"/>
      <c r="G22" s="2131"/>
      <c r="H22" s="2131"/>
    </row>
    <row r="23" spans="1:16" ht="16.5" customHeight="1" x14ac:dyDescent="0.3">
      <c r="A23" s="892"/>
      <c r="B23" s="2130" t="s">
        <v>132</v>
      </c>
      <c r="C23" s="2130"/>
      <c r="D23" s="2130"/>
      <c r="E23" s="2130"/>
      <c r="F23" s="2130"/>
      <c r="G23" s="2130"/>
      <c r="H23" s="2130"/>
    </row>
    <row r="24" spans="1:16" ht="15.75" customHeight="1" x14ac:dyDescent="0.3">
      <c r="A24" s="892"/>
      <c r="B24" s="2130" t="str">
        <f>MASTER!C9</f>
        <v>f'k{kk foHkkx</v>
      </c>
      <c r="C24" s="2130"/>
      <c r="D24" s="2130"/>
      <c r="E24" s="2130"/>
      <c r="F24" s="2130"/>
      <c r="G24" s="2130"/>
      <c r="H24" s="2130"/>
    </row>
    <row r="25" spans="1:16" ht="18.75" x14ac:dyDescent="0.3">
      <c r="A25" s="892"/>
      <c r="B25" s="1970" t="str">
        <f>J25</f>
        <v xml:space="preserve">dzekad %&amp;                                   fnukd %&amp;  </v>
      </c>
      <c r="C25" s="1970"/>
      <c r="D25" s="1970"/>
      <c r="E25" s="1970"/>
      <c r="F25" s="1970"/>
      <c r="G25" s="1970"/>
      <c r="H25" s="1970"/>
      <c r="J25" s="2126" t="s">
        <v>2418</v>
      </c>
      <c r="K25" s="2126"/>
      <c r="L25" s="2126"/>
      <c r="M25" s="2126"/>
      <c r="N25" s="2126"/>
      <c r="O25" s="2126"/>
      <c r="P25" s="2126"/>
    </row>
    <row r="26" spans="1:16" ht="20.25" x14ac:dyDescent="0.3">
      <c r="A26" s="892"/>
      <c r="B26" s="1781" t="s">
        <v>985</v>
      </c>
      <c r="C26" s="1781"/>
      <c r="D26" s="1781"/>
      <c r="E26" s="1781"/>
      <c r="F26" s="1781"/>
      <c r="G26" s="1781"/>
      <c r="H26" s="1781"/>
    </row>
    <row r="27" spans="1:16" ht="18.75" customHeight="1" x14ac:dyDescent="0.2">
      <c r="A27" s="892"/>
      <c r="B27" s="887"/>
      <c r="C27" s="887"/>
      <c r="D27" s="1075" t="s">
        <v>954</v>
      </c>
      <c r="E27" s="1076" t="str">
        <f>MASTER!C2</f>
        <v xml:space="preserve">Jh </v>
      </c>
      <c r="F27" s="1077" t="s">
        <v>960</v>
      </c>
      <c r="G27" s="2132" t="str">
        <f>MASTER!C4</f>
        <v xml:space="preserve">Jh </v>
      </c>
      <c r="H27" s="2132"/>
    </row>
    <row r="28" spans="1:16" ht="15.75" customHeight="1" x14ac:dyDescent="0.25">
      <c r="A28" s="892"/>
      <c r="B28" s="1078" t="s">
        <v>959</v>
      </c>
      <c r="C28" s="1079"/>
      <c r="D28" s="1079"/>
      <c r="E28" s="2133" t="str">
        <f>MASTER!C8</f>
        <v>jktdh; mPp ek/;fed izkFkfed fo|ky; &amp;  ftyk &amp; jktleUn</v>
      </c>
      <c r="F28" s="2133"/>
      <c r="G28" s="2133"/>
      <c r="H28" s="2133"/>
    </row>
    <row r="29" spans="1:16" ht="18.75" customHeight="1" x14ac:dyDescent="0.2">
      <c r="A29" s="892"/>
      <c r="B29" s="1080" t="s">
        <v>993</v>
      </c>
      <c r="C29" s="1081"/>
      <c r="D29" s="1081"/>
      <c r="E29" s="1081" t="str">
        <f>MASTER!C46</f>
        <v>v/khuLFk lsok</v>
      </c>
      <c r="F29" s="1082" t="s">
        <v>994</v>
      </c>
      <c r="G29" s="1081"/>
      <c r="H29" s="1083">
        <f>MASTER!C6</f>
        <v>25392</v>
      </c>
    </row>
    <row r="30" spans="1:16" ht="15.75" x14ac:dyDescent="0.25">
      <c r="A30" s="892"/>
      <c r="B30" s="1084" t="s">
        <v>995</v>
      </c>
      <c r="C30" s="1013"/>
      <c r="D30" s="1013"/>
      <c r="E30" s="1013"/>
      <c r="F30" s="1085"/>
      <c r="G30" s="892"/>
      <c r="H30" s="1086">
        <f>MASTER!C25</f>
        <v>45961</v>
      </c>
    </row>
    <row r="31" spans="1:16" ht="15.75" x14ac:dyDescent="0.25">
      <c r="A31" s="892"/>
      <c r="B31" s="1084" t="s">
        <v>996</v>
      </c>
      <c r="C31" s="1013"/>
      <c r="D31" s="1013"/>
      <c r="E31" s="1013"/>
      <c r="F31" s="1013"/>
      <c r="G31" s="1013"/>
      <c r="H31" s="1013"/>
    </row>
    <row r="32" spans="1:16" ht="15.75" x14ac:dyDescent="0.25">
      <c r="A32" s="892"/>
      <c r="B32" s="1084" t="s">
        <v>997</v>
      </c>
      <c r="C32" s="1013"/>
      <c r="D32" s="1013"/>
      <c r="E32" s="1013"/>
      <c r="F32" s="1013"/>
      <c r="G32" s="1013"/>
      <c r="H32" s="1013"/>
    </row>
    <row r="33" spans="1:11" ht="33" customHeight="1" x14ac:dyDescent="0.2">
      <c r="A33" s="892"/>
      <c r="B33" s="2135" t="s">
        <v>987</v>
      </c>
      <c r="C33" s="2135"/>
      <c r="D33" s="2135"/>
      <c r="E33" s="2135"/>
      <c r="F33" s="2135"/>
      <c r="G33" s="2135"/>
      <c r="H33" s="2135"/>
    </row>
    <row r="34" spans="1:11" ht="34.5" customHeight="1" x14ac:dyDescent="0.2">
      <c r="A34" s="892"/>
      <c r="B34" s="2135" t="s">
        <v>988</v>
      </c>
      <c r="C34" s="2135"/>
      <c r="D34" s="2135"/>
      <c r="E34" s="2135"/>
      <c r="F34" s="2135"/>
      <c r="G34" s="2135"/>
      <c r="H34" s="2135"/>
    </row>
    <row r="35" spans="1:11" ht="20.25" customHeight="1" x14ac:dyDescent="0.2">
      <c r="A35" s="892"/>
      <c r="B35" s="2135" t="s">
        <v>989</v>
      </c>
      <c r="C35" s="2135"/>
      <c r="D35" s="2135"/>
      <c r="E35" s="2135"/>
      <c r="F35" s="2135"/>
      <c r="G35" s="2135"/>
      <c r="H35" s="2135"/>
    </row>
    <row r="36" spans="1:11" ht="34.5" customHeight="1" x14ac:dyDescent="0.2">
      <c r="A36" s="892"/>
      <c r="B36" s="2135" t="s">
        <v>990</v>
      </c>
      <c r="C36" s="2135"/>
      <c r="D36" s="2135"/>
      <c r="E36" s="2135"/>
      <c r="F36" s="2135"/>
      <c r="G36" s="2135"/>
      <c r="H36" s="2135"/>
    </row>
    <row r="37" spans="1:11" ht="15.75" x14ac:dyDescent="0.25">
      <c r="A37" s="892"/>
      <c r="B37" s="2026" t="s">
        <v>11</v>
      </c>
      <c r="C37" s="2026"/>
      <c r="D37" s="2026"/>
      <c r="E37" s="2026" t="str">
        <f>J37</f>
        <v xml:space="preserve"> ftyk &amp; jktleUn</v>
      </c>
      <c r="F37" s="2026"/>
      <c r="G37" s="887"/>
      <c r="H37" s="887"/>
      <c r="J37" s="2128" t="str">
        <f>MASTER!C65</f>
        <v xml:space="preserve"> ftyk &amp; jktleUn</v>
      </c>
      <c r="K37" s="2128"/>
    </row>
    <row r="38" spans="1:11" ht="15.75" x14ac:dyDescent="0.25">
      <c r="A38" s="892"/>
      <c r="B38" s="2026" t="s">
        <v>12</v>
      </c>
      <c r="C38" s="2026"/>
      <c r="D38" s="2026"/>
      <c r="E38" s="1087">
        <f>J38</f>
        <v>44937</v>
      </c>
      <c r="F38" s="887"/>
      <c r="G38" s="887"/>
      <c r="H38" s="887"/>
      <c r="J38" s="2127">
        <v>44937</v>
      </c>
      <c r="K38" s="2127"/>
    </row>
    <row r="39" spans="1:11" ht="15.75" x14ac:dyDescent="0.25">
      <c r="A39" s="892"/>
      <c r="B39" s="1088" t="s">
        <v>783</v>
      </c>
      <c r="C39" s="887"/>
      <c r="D39" s="887"/>
      <c r="E39" s="887"/>
      <c r="F39" s="2134" t="s">
        <v>922</v>
      </c>
      <c r="G39" s="2134"/>
      <c r="H39" s="1079"/>
    </row>
    <row r="40" spans="1:11" ht="20.25" x14ac:dyDescent="0.3">
      <c r="A40" s="892"/>
      <c r="B40" s="1781" t="s">
        <v>986</v>
      </c>
      <c r="C40" s="1781"/>
      <c r="D40" s="1781"/>
      <c r="E40" s="1781"/>
      <c r="F40" s="1781"/>
      <c r="G40" s="1781"/>
      <c r="H40" s="1781"/>
    </row>
    <row r="41" spans="1:11" ht="49.5" customHeight="1" x14ac:dyDescent="0.2">
      <c r="A41" s="892"/>
      <c r="B41" s="2132" t="s">
        <v>992</v>
      </c>
      <c r="C41" s="2132"/>
      <c r="D41" s="2132"/>
      <c r="E41" s="2132"/>
      <c r="F41" s="2132"/>
      <c r="G41" s="2132"/>
      <c r="H41" s="2132"/>
    </row>
    <row r="42" spans="1:11" ht="15.75" x14ac:dyDescent="0.25">
      <c r="A42" s="892"/>
      <c r="B42" s="1084"/>
      <c r="C42" s="1013"/>
      <c r="D42" s="1013"/>
      <c r="E42" s="1013"/>
      <c r="F42" s="1013"/>
      <c r="G42" s="1013"/>
      <c r="H42" s="1013"/>
    </row>
    <row r="43" spans="1:11" ht="15.75" x14ac:dyDescent="0.25">
      <c r="A43" s="892"/>
      <c r="B43" s="1084"/>
      <c r="C43" s="1013"/>
      <c r="D43" s="1013"/>
      <c r="E43" s="1013"/>
      <c r="F43" s="2134" t="s">
        <v>922</v>
      </c>
      <c r="G43" s="2134"/>
      <c r="H43" s="1013"/>
    </row>
    <row r="44" spans="1:11" ht="15.75" x14ac:dyDescent="0.25">
      <c r="A44" s="892"/>
      <c r="B44" s="1089"/>
      <c r="C44" s="887"/>
      <c r="D44" s="887"/>
      <c r="E44" s="887"/>
      <c r="F44" s="887"/>
      <c r="G44" s="887"/>
      <c r="H44" s="887"/>
    </row>
    <row r="45" spans="1:11" ht="15.75" x14ac:dyDescent="0.25">
      <c r="A45" s="892"/>
      <c r="B45" s="2020" t="s">
        <v>896</v>
      </c>
      <c r="C45" s="2020"/>
      <c r="D45" s="2020"/>
      <c r="E45" s="2020"/>
      <c r="F45" s="887"/>
      <c r="G45" s="887"/>
      <c r="H45" s="887"/>
    </row>
    <row r="46" spans="1:11" ht="8.25" customHeight="1" x14ac:dyDescent="0.25">
      <c r="A46" s="892"/>
      <c r="B46" s="1013"/>
      <c r="C46" s="1013"/>
      <c r="D46" s="1013"/>
      <c r="E46" s="1013"/>
      <c r="F46" s="887"/>
      <c r="G46" s="887"/>
      <c r="H46" s="887"/>
    </row>
    <row r="47" spans="1:11" ht="15.75" x14ac:dyDescent="0.25">
      <c r="A47" s="892"/>
      <c r="B47" s="2020" t="s">
        <v>974</v>
      </c>
      <c r="C47" s="2020"/>
      <c r="D47" s="2020"/>
      <c r="E47" s="2020"/>
      <c r="F47" s="887"/>
      <c r="G47" s="887"/>
      <c r="H47" s="887"/>
    </row>
    <row r="48" spans="1:11" x14ac:dyDescent="0.2">
      <c r="A48" s="892"/>
      <c r="B48" s="1090" t="s">
        <v>966</v>
      </c>
      <c r="C48" s="892"/>
      <c r="D48" s="892"/>
      <c r="E48" s="892"/>
      <c r="F48" s="892"/>
      <c r="G48" s="892"/>
      <c r="H48" s="892"/>
    </row>
    <row r="49" spans="1:8" x14ac:dyDescent="0.2">
      <c r="A49" s="892"/>
      <c r="B49" s="892"/>
      <c r="C49" s="892"/>
      <c r="D49" s="892"/>
      <c r="E49" s="892"/>
      <c r="F49" s="892"/>
      <c r="G49" s="892"/>
      <c r="H49" s="892"/>
    </row>
  </sheetData>
  <sheetProtection sheet="1" selectLockedCells="1"/>
  <mergeCells count="25">
    <mergeCell ref="B45:E45"/>
    <mergeCell ref="B47:E47"/>
    <mergeCell ref="G27:H27"/>
    <mergeCell ref="E28:H28"/>
    <mergeCell ref="B41:H41"/>
    <mergeCell ref="F39:G39"/>
    <mergeCell ref="F43:G43"/>
    <mergeCell ref="B40:H40"/>
    <mergeCell ref="B38:D38"/>
    <mergeCell ref="B37:D37"/>
    <mergeCell ref="B33:H33"/>
    <mergeCell ref="B34:H34"/>
    <mergeCell ref="B35:H35"/>
    <mergeCell ref="B36:H36"/>
    <mergeCell ref="B20:H20"/>
    <mergeCell ref="B21:H21"/>
    <mergeCell ref="B22:H22"/>
    <mergeCell ref="B23:H23"/>
    <mergeCell ref="B24:H24"/>
    <mergeCell ref="J25:P25"/>
    <mergeCell ref="E37:F37"/>
    <mergeCell ref="J38:K38"/>
    <mergeCell ref="B25:H25"/>
    <mergeCell ref="B26:H26"/>
    <mergeCell ref="J37:K37"/>
  </mergeCells>
  <pageMargins left="0.7" right="0.7" top="0.34" bottom="0.34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3"/>
  <sheetViews>
    <sheetView workbookViewId="0">
      <selection activeCell="P5" sqref="P5:Q5"/>
    </sheetView>
  </sheetViews>
  <sheetFormatPr defaultRowHeight="12.75" x14ac:dyDescent="0.2"/>
  <cols>
    <col min="1" max="1" width="3" style="197" customWidth="1"/>
    <col min="2" max="2" width="14.28515625" customWidth="1"/>
    <col min="3" max="3" width="24.28515625" customWidth="1"/>
    <col min="4" max="4" width="9.85546875" bestFit="1" customWidth="1"/>
    <col min="5" max="5" width="3.42578125" customWidth="1"/>
    <col min="7" max="7" width="10.140625" customWidth="1"/>
    <col min="11" max="11" width="13" customWidth="1"/>
    <col min="14" max="14" width="21.7109375" customWidth="1"/>
  </cols>
  <sheetData>
    <row r="1" spans="1:17" s="197" customFormat="1" x14ac:dyDescent="0.2">
      <c r="A1" s="892"/>
      <c r="B1" s="892"/>
      <c r="C1" s="892"/>
      <c r="D1" s="892"/>
      <c r="E1" s="892"/>
      <c r="F1" s="892"/>
      <c r="G1" s="892"/>
      <c r="H1" s="892"/>
      <c r="I1" s="892"/>
    </row>
    <row r="2" spans="1:17" s="197" customFormat="1" x14ac:dyDescent="0.2">
      <c r="A2" s="892"/>
      <c r="B2" s="892"/>
      <c r="C2" s="892"/>
      <c r="D2" s="892"/>
      <c r="E2" s="892"/>
      <c r="F2" s="892"/>
      <c r="G2" s="892"/>
      <c r="H2" s="892"/>
      <c r="I2" s="892"/>
    </row>
    <row r="3" spans="1:17" s="197" customFormat="1" x14ac:dyDescent="0.2">
      <c r="A3" s="892"/>
      <c r="B3" s="892"/>
      <c r="C3" s="892"/>
      <c r="D3" s="892"/>
      <c r="E3" s="892"/>
      <c r="F3" s="892"/>
      <c r="G3" s="892"/>
      <c r="H3" s="892"/>
      <c r="I3" s="892"/>
    </row>
    <row r="4" spans="1:17" ht="20.25" x14ac:dyDescent="0.2">
      <c r="A4" s="892"/>
      <c r="B4" s="2146" t="str">
        <f>MASTER!C41</f>
        <v>iz/kkukpk;Z jktdh; mPp ek/;fed fo|ky;  ftyk &amp; jktleUn</v>
      </c>
      <c r="C4" s="2146"/>
      <c r="D4" s="2146"/>
      <c r="E4" s="2146"/>
      <c r="F4" s="2146"/>
      <c r="G4" s="2146"/>
      <c r="H4" s="2146"/>
      <c r="I4" s="2146"/>
    </row>
    <row r="5" spans="1:17" ht="20.25" customHeight="1" x14ac:dyDescent="0.2">
      <c r="A5" s="892"/>
      <c r="B5" s="1092" t="s">
        <v>897</v>
      </c>
      <c r="C5" s="2149" t="str">
        <f>K5</f>
        <v>jkmekfo@fiijMk@2022&amp;23@</v>
      </c>
      <c r="D5" s="2149"/>
      <c r="E5" s="2149"/>
      <c r="F5" s="2149"/>
      <c r="G5" s="1092" t="s">
        <v>921</v>
      </c>
      <c r="H5" s="2150" t="str">
        <f>P5</f>
        <v>11.01.2023</v>
      </c>
      <c r="I5" s="2150"/>
      <c r="K5" s="2136" t="s">
        <v>2548</v>
      </c>
      <c r="L5" s="2136"/>
      <c r="M5" s="2136"/>
      <c r="N5" s="2136"/>
      <c r="O5" s="1024"/>
      <c r="P5" s="2137" t="s">
        <v>2546</v>
      </c>
      <c r="Q5" s="2137"/>
    </row>
    <row r="6" spans="1:17" ht="20.25" customHeight="1" x14ac:dyDescent="0.3">
      <c r="A6" s="892"/>
      <c r="B6" s="1498" t="s">
        <v>983</v>
      </c>
      <c r="C6" s="1498"/>
      <c r="D6" s="2148" t="str">
        <f>K6</f>
        <v>APP2022</v>
      </c>
      <c r="E6" s="2148"/>
      <c r="F6" s="2148"/>
      <c r="G6" s="1093" t="s">
        <v>921</v>
      </c>
      <c r="H6" s="2139" t="str">
        <f>P6</f>
        <v>11.01.2023</v>
      </c>
      <c r="I6" s="2140"/>
      <c r="K6" s="2138" t="s">
        <v>2275</v>
      </c>
      <c r="L6" s="2138"/>
      <c r="M6" s="2138"/>
      <c r="N6" s="552"/>
      <c r="O6" s="1024"/>
      <c r="P6" s="2137" t="str">
        <f>H5</f>
        <v>11.01.2023</v>
      </c>
      <c r="Q6" s="2145"/>
    </row>
    <row r="7" spans="1:17" ht="20.25" x14ac:dyDescent="0.3">
      <c r="A7" s="892"/>
      <c r="B7" s="2147" t="s">
        <v>984</v>
      </c>
      <c r="C7" s="2147"/>
      <c r="D7" s="2142" t="str">
        <f>MASTER!C3</f>
        <v>RJRA1</v>
      </c>
      <c r="E7" s="2142"/>
      <c r="F7" s="2142"/>
      <c r="G7" s="2142"/>
      <c r="H7" s="2142"/>
      <c r="I7" s="892"/>
    </row>
    <row r="8" spans="1:17" ht="20.25" x14ac:dyDescent="0.2">
      <c r="A8" s="892"/>
      <c r="B8" s="1094" t="s">
        <v>763</v>
      </c>
      <c r="C8" s="1094"/>
      <c r="D8" s="1094"/>
      <c r="E8" s="1094"/>
      <c r="F8" s="1094"/>
      <c r="G8" s="892"/>
      <c r="H8" s="892"/>
      <c r="I8" s="892"/>
    </row>
    <row r="9" spans="1:17" ht="20.25" customHeight="1" x14ac:dyDescent="0.3">
      <c r="A9" s="892"/>
      <c r="B9" s="1095"/>
      <c r="C9" s="2151" t="str">
        <f>MASTER!E60</f>
        <v>Jheku~ mifuns'kd egksn;</v>
      </c>
      <c r="D9" s="2151"/>
      <c r="E9" s="2151"/>
      <c r="F9" s="2151"/>
      <c r="G9" s="892"/>
      <c r="H9" s="892"/>
      <c r="I9" s="892"/>
    </row>
    <row r="10" spans="1:17" ht="20.25" x14ac:dyDescent="0.3">
      <c r="A10" s="892"/>
      <c r="B10" s="1096"/>
      <c r="C10" s="2151" t="str">
        <f>MASTER!E61</f>
        <v xml:space="preserve">jkT; chek ,oa izko/kk;h fu/kh foHkkx </v>
      </c>
      <c r="D10" s="2151"/>
      <c r="E10" s="2151"/>
      <c r="F10" s="2151"/>
      <c r="G10" s="892"/>
      <c r="H10" s="892"/>
      <c r="I10" s="892"/>
    </row>
    <row r="11" spans="1:17" ht="20.25" customHeight="1" x14ac:dyDescent="0.3">
      <c r="A11" s="892"/>
      <c r="B11" s="1097"/>
      <c r="C11" s="2151" t="str">
        <f>MASTER!E62</f>
        <v>jktleUn ftyk&amp;jktleUn ¼ jktLFkku ½</v>
      </c>
      <c r="D11" s="2151"/>
      <c r="E11" s="2151"/>
      <c r="F11" s="2151"/>
      <c r="G11" s="892"/>
      <c r="H11" s="892"/>
      <c r="I11" s="892"/>
    </row>
    <row r="12" spans="1:17" ht="20.25" x14ac:dyDescent="0.2">
      <c r="A12" s="892"/>
      <c r="B12" s="1098"/>
      <c r="C12" s="1098"/>
      <c r="D12" s="1098"/>
      <c r="E12" s="1098"/>
      <c r="F12" s="1098"/>
      <c r="G12" s="892"/>
      <c r="H12" s="892"/>
      <c r="I12" s="892"/>
    </row>
    <row r="13" spans="1:17" ht="20.25" x14ac:dyDescent="0.3">
      <c r="A13" s="892"/>
      <c r="B13" s="1092" t="s">
        <v>978</v>
      </c>
      <c r="C13" s="901"/>
      <c r="D13" s="1099">
        <f>MASTER!C60</f>
        <v>59</v>
      </c>
      <c r="E13" s="1093"/>
      <c r="F13" s="1093" t="str">
        <f>MASTER!C2</f>
        <v xml:space="preserve">Jh </v>
      </c>
      <c r="G13" s="892"/>
      <c r="H13" s="892"/>
      <c r="I13" s="892"/>
    </row>
    <row r="14" spans="1:17" ht="22.5" customHeight="1" x14ac:dyDescent="0.2">
      <c r="A14" s="892"/>
      <c r="B14" s="1092" t="s">
        <v>977</v>
      </c>
      <c r="C14" s="1093" t="str">
        <f>MASTER!C4</f>
        <v xml:space="preserve">Jh </v>
      </c>
      <c r="D14" s="1092" t="s">
        <v>776</v>
      </c>
      <c r="E14" s="1092"/>
      <c r="F14" s="1092"/>
      <c r="G14" s="892"/>
      <c r="H14" s="892"/>
      <c r="I14" s="892"/>
    </row>
    <row r="15" spans="1:17" ht="18.75" x14ac:dyDescent="0.2">
      <c r="A15" s="892"/>
      <c r="B15" s="1100" t="s">
        <v>979</v>
      </c>
      <c r="C15" s="1100"/>
      <c r="D15" s="1101"/>
      <c r="E15" s="1102"/>
      <c r="F15" s="1101"/>
      <c r="G15" s="892"/>
      <c r="H15" s="892"/>
      <c r="I15" s="892"/>
    </row>
    <row r="16" spans="1:17" ht="18.75" x14ac:dyDescent="0.3">
      <c r="A16" s="892"/>
      <c r="B16" s="1103" t="s">
        <v>767</v>
      </c>
      <c r="C16" s="1104"/>
      <c r="D16" s="1104"/>
      <c r="E16" s="1104"/>
      <c r="F16" s="1105"/>
      <c r="G16" s="892"/>
      <c r="H16" s="892"/>
      <c r="I16" s="892"/>
    </row>
    <row r="17" spans="1:11" ht="18.75" customHeight="1" x14ac:dyDescent="0.2">
      <c r="A17" s="892"/>
      <c r="B17" s="2143" t="s">
        <v>981</v>
      </c>
      <c r="C17" s="2143"/>
      <c r="D17" s="2143"/>
      <c r="E17" s="2143"/>
      <c r="F17" s="2143"/>
      <c r="G17" s="2143"/>
      <c r="H17" s="2143"/>
      <c r="I17" s="2143"/>
    </row>
    <row r="18" spans="1:11" ht="18.75" customHeight="1" x14ac:dyDescent="0.2">
      <c r="A18" s="892"/>
      <c r="B18" s="1106">
        <f>K18</f>
        <v>45383</v>
      </c>
      <c r="C18" s="2144" t="s">
        <v>920</v>
      </c>
      <c r="D18" s="2144"/>
      <c r="E18" s="2144"/>
      <c r="F18" s="2144"/>
      <c r="G18" s="2144"/>
      <c r="H18" s="2144"/>
      <c r="I18" s="2144"/>
      <c r="K18" s="1091">
        <v>45383</v>
      </c>
    </row>
    <row r="19" spans="1:11" ht="18.75" x14ac:dyDescent="0.2">
      <c r="A19" s="892"/>
      <c r="B19" s="1100" t="s">
        <v>982</v>
      </c>
      <c r="C19" s="1100"/>
      <c r="D19" s="1100"/>
      <c r="E19" s="1100"/>
      <c r="F19" s="1100"/>
      <c r="G19" s="892"/>
      <c r="H19" s="892"/>
      <c r="I19" s="892"/>
    </row>
    <row r="20" spans="1:11" ht="18.75" x14ac:dyDescent="0.2">
      <c r="A20" s="892"/>
      <c r="B20" s="1100" t="s">
        <v>769</v>
      </c>
      <c r="C20" s="1100"/>
      <c r="D20" s="1100"/>
      <c r="E20" s="1100"/>
      <c r="F20" s="1100"/>
      <c r="G20" s="892"/>
      <c r="H20" s="892"/>
      <c r="I20" s="892"/>
    </row>
    <row r="21" spans="1:11" ht="18.75" customHeight="1" x14ac:dyDescent="0.2">
      <c r="A21" s="892"/>
      <c r="B21" s="892"/>
      <c r="C21" s="1100" t="s">
        <v>770</v>
      </c>
      <c r="D21" s="1107"/>
      <c r="E21" s="1107"/>
      <c r="F21" s="1107"/>
      <c r="G21" s="892"/>
      <c r="H21" s="892"/>
      <c r="I21" s="892"/>
    </row>
    <row r="22" spans="1:11" ht="18.75" x14ac:dyDescent="0.3">
      <c r="A22" s="892"/>
      <c r="B22" s="1103" t="s">
        <v>914</v>
      </c>
      <c r="C22" s="1108"/>
      <c r="D22" s="1108"/>
      <c r="E22" s="1108"/>
      <c r="F22" s="1105"/>
      <c r="G22" s="892"/>
      <c r="H22" s="892"/>
      <c r="I22" s="892"/>
    </row>
    <row r="23" spans="1:11" ht="18.75" customHeight="1" x14ac:dyDescent="0.2">
      <c r="A23" s="892"/>
      <c r="B23" s="1100" t="s">
        <v>772</v>
      </c>
      <c r="C23" s="1107"/>
      <c r="D23" s="1107"/>
      <c r="E23" s="1107"/>
      <c r="F23" s="1107"/>
      <c r="G23" s="892"/>
      <c r="H23" s="892"/>
      <c r="I23" s="892"/>
    </row>
    <row r="24" spans="1:11" ht="18.75" customHeight="1" x14ac:dyDescent="0.2">
      <c r="A24" s="892"/>
      <c r="B24" s="1100" t="s">
        <v>777</v>
      </c>
      <c r="C24" s="1107"/>
      <c r="D24" s="1107"/>
      <c r="E24" s="1107"/>
      <c r="F24" s="1107"/>
      <c r="G24" s="892"/>
      <c r="H24" s="892"/>
      <c r="I24" s="892"/>
    </row>
    <row r="25" spans="1:11" ht="18.75" customHeight="1" x14ac:dyDescent="0.2">
      <c r="A25" s="892"/>
      <c r="B25" s="1100" t="s">
        <v>778</v>
      </c>
      <c r="C25" s="1107"/>
      <c r="D25" s="1107"/>
      <c r="E25" s="1107"/>
      <c r="F25" s="1107"/>
      <c r="G25" s="892"/>
      <c r="H25" s="892"/>
      <c r="I25" s="892"/>
    </row>
    <row r="26" spans="1:11" ht="18.75" customHeight="1" x14ac:dyDescent="0.2">
      <c r="A26" s="892"/>
      <c r="B26" s="1100" t="s">
        <v>779</v>
      </c>
      <c r="C26" s="1107"/>
      <c r="D26" s="1107"/>
      <c r="E26" s="1107"/>
      <c r="F26" s="1107"/>
      <c r="G26" s="892"/>
      <c r="H26" s="892"/>
      <c r="I26" s="892"/>
    </row>
    <row r="27" spans="1:11" ht="18.75" customHeight="1" x14ac:dyDescent="0.2">
      <c r="A27" s="892"/>
      <c r="B27" s="1100" t="s">
        <v>780</v>
      </c>
      <c r="C27" s="1107"/>
      <c r="D27" s="1107"/>
      <c r="E27" s="1107"/>
      <c r="F27" s="1107"/>
      <c r="G27" s="892"/>
      <c r="H27" s="892"/>
      <c r="I27" s="892"/>
    </row>
    <row r="28" spans="1:11" ht="18.75" customHeight="1" x14ac:dyDescent="0.2">
      <c r="A28" s="892"/>
      <c r="B28" s="1100" t="s">
        <v>980</v>
      </c>
      <c r="C28" s="1107"/>
      <c r="D28" s="1107"/>
      <c r="E28" s="1107"/>
      <c r="F28" s="1107"/>
      <c r="G28" s="892"/>
      <c r="H28" s="892"/>
      <c r="I28" s="892"/>
    </row>
    <row r="29" spans="1:11" s="197" customFormat="1" ht="18.75" customHeight="1" x14ac:dyDescent="0.2">
      <c r="A29" s="892"/>
      <c r="B29" s="1100" t="s">
        <v>2271</v>
      </c>
      <c r="C29" s="1107"/>
      <c r="D29" s="1107"/>
      <c r="E29" s="1107"/>
      <c r="F29" s="1107"/>
      <c r="G29" s="892"/>
      <c r="H29" s="892"/>
      <c r="I29" s="892"/>
    </row>
    <row r="30" spans="1:11" ht="27" customHeight="1" x14ac:dyDescent="0.2">
      <c r="A30" s="892"/>
      <c r="B30" s="1109"/>
      <c r="C30" s="1109"/>
      <c r="D30" s="1109"/>
      <c r="E30" s="1109"/>
      <c r="F30" s="1109"/>
      <c r="G30" s="892"/>
      <c r="H30" s="892"/>
      <c r="I30" s="892"/>
    </row>
    <row r="31" spans="1:11" ht="17.25" customHeight="1" x14ac:dyDescent="0.3">
      <c r="A31" s="892"/>
      <c r="B31" s="1110"/>
      <c r="C31" s="1110"/>
      <c r="D31" s="2141" t="str">
        <f>MASTER!C42</f>
        <v>iz/kkukpk;Z</v>
      </c>
      <c r="E31" s="2141"/>
      <c r="F31" s="2141"/>
      <c r="G31" s="2141"/>
      <c r="H31" s="2141"/>
      <c r="I31" s="892"/>
    </row>
    <row r="32" spans="1:11" ht="21" customHeight="1" x14ac:dyDescent="0.3">
      <c r="A32" s="892"/>
      <c r="B32" s="1110"/>
      <c r="C32" s="1110"/>
      <c r="D32" s="2141" t="str">
        <f>MASTER!C43</f>
        <v xml:space="preserve">jktdh; mPp ek/;fed fo|ky; </v>
      </c>
      <c r="E32" s="2141"/>
      <c r="F32" s="2141"/>
      <c r="G32" s="2141"/>
      <c r="H32" s="2141"/>
      <c r="I32" s="892"/>
    </row>
    <row r="33" spans="1:9" ht="19.5" customHeight="1" x14ac:dyDescent="0.2">
      <c r="A33" s="892"/>
      <c r="B33" s="892"/>
      <c r="C33" s="892"/>
      <c r="D33" s="2141" t="str">
        <f>MASTER!C44</f>
        <v xml:space="preserve"> ftyk &amp; jktleUn</v>
      </c>
      <c r="E33" s="2141"/>
      <c r="F33" s="2141"/>
      <c r="G33" s="2141"/>
      <c r="H33" s="2141"/>
      <c r="I33" s="892"/>
    </row>
    <row r="34" spans="1:9" x14ac:dyDescent="0.2">
      <c r="A34" s="892"/>
      <c r="B34" s="892"/>
      <c r="C34" s="892"/>
      <c r="D34" s="892"/>
      <c r="E34" s="892"/>
      <c r="F34" s="892"/>
      <c r="G34" s="892"/>
      <c r="H34" s="892"/>
      <c r="I34" s="892"/>
    </row>
    <row r="35" spans="1:9" x14ac:dyDescent="0.2">
      <c r="A35" s="892"/>
      <c r="B35" s="892"/>
      <c r="C35" s="892"/>
      <c r="D35" s="892"/>
      <c r="E35" s="892"/>
      <c r="F35" s="892"/>
      <c r="G35" s="892"/>
      <c r="H35" s="892"/>
      <c r="I35" s="892"/>
    </row>
    <row r="36" spans="1:9" x14ac:dyDescent="0.2">
      <c r="A36" s="892"/>
      <c r="B36" s="892"/>
      <c r="C36" s="892"/>
      <c r="D36" s="892"/>
      <c r="E36" s="892"/>
      <c r="F36" s="892"/>
      <c r="G36" s="892"/>
      <c r="H36" s="892"/>
      <c r="I36" s="892"/>
    </row>
    <row r="37" spans="1:9" x14ac:dyDescent="0.2">
      <c r="A37" s="892"/>
      <c r="B37" s="892"/>
      <c r="C37" s="892"/>
      <c r="D37" s="892"/>
      <c r="E37" s="892"/>
      <c r="F37" s="892"/>
      <c r="G37" s="892"/>
      <c r="H37" s="892"/>
      <c r="I37" s="892"/>
    </row>
    <row r="38" spans="1:9" x14ac:dyDescent="0.2">
      <c r="A38" s="892"/>
      <c r="B38" s="892"/>
      <c r="C38" s="892"/>
      <c r="D38" s="892"/>
      <c r="E38" s="892"/>
      <c r="F38" s="892"/>
      <c r="G38" s="892"/>
      <c r="H38" s="892"/>
      <c r="I38" s="892"/>
    </row>
    <row r="39" spans="1:9" x14ac:dyDescent="0.2">
      <c r="A39" s="892"/>
      <c r="B39" s="892"/>
      <c r="C39" s="892"/>
      <c r="D39" s="892"/>
      <c r="E39" s="892"/>
      <c r="F39" s="892"/>
      <c r="G39" s="892"/>
      <c r="H39" s="892"/>
      <c r="I39" s="892"/>
    </row>
    <row r="40" spans="1:9" x14ac:dyDescent="0.2">
      <c r="A40" s="892"/>
      <c r="B40" s="892"/>
      <c r="C40" s="892"/>
      <c r="D40" s="892"/>
      <c r="E40" s="892"/>
      <c r="F40" s="892"/>
      <c r="G40" s="892"/>
      <c r="H40" s="892"/>
      <c r="I40" s="892"/>
    </row>
    <row r="41" spans="1:9" x14ac:dyDescent="0.2">
      <c r="A41" s="892"/>
      <c r="B41" s="892"/>
      <c r="C41" s="892"/>
      <c r="D41" s="892"/>
      <c r="E41" s="892"/>
      <c r="F41" s="892"/>
      <c r="G41" s="892"/>
      <c r="H41" s="892"/>
      <c r="I41" s="892"/>
    </row>
    <row r="42" spans="1:9" x14ac:dyDescent="0.2">
      <c r="A42" s="892"/>
      <c r="B42" s="892"/>
      <c r="C42" s="892"/>
      <c r="D42" s="892"/>
      <c r="E42" s="892"/>
      <c r="F42" s="892"/>
      <c r="G42" s="892"/>
      <c r="H42" s="892"/>
      <c r="I42" s="892"/>
    </row>
    <row r="43" spans="1:9" x14ac:dyDescent="0.2">
      <c r="A43" s="892"/>
      <c r="B43" s="892"/>
      <c r="C43" s="892"/>
      <c r="D43" s="892"/>
      <c r="E43" s="892"/>
      <c r="F43" s="892"/>
      <c r="G43" s="892"/>
      <c r="H43" s="892"/>
      <c r="I43" s="892"/>
    </row>
  </sheetData>
  <sheetProtection password="CFA1" sheet="1" objects="1" scenarios="1" selectLockedCells="1"/>
  <mergeCells count="20">
    <mergeCell ref="B4:I4"/>
    <mergeCell ref="B7:C7"/>
    <mergeCell ref="D32:H32"/>
    <mergeCell ref="D31:H31"/>
    <mergeCell ref="B6:C6"/>
    <mergeCell ref="D6:F6"/>
    <mergeCell ref="C5:F5"/>
    <mergeCell ref="H5:I5"/>
    <mergeCell ref="C10:F10"/>
    <mergeCell ref="C9:F9"/>
    <mergeCell ref="C11:F11"/>
    <mergeCell ref="K5:N5"/>
    <mergeCell ref="P5:Q5"/>
    <mergeCell ref="K6:M6"/>
    <mergeCell ref="H6:I6"/>
    <mergeCell ref="D33:H33"/>
    <mergeCell ref="D7:H7"/>
    <mergeCell ref="B17:I17"/>
    <mergeCell ref="C18:I18"/>
    <mergeCell ref="P6:Q6"/>
  </mergeCells>
  <pageMargins left="0.7" right="0.28999999999999998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J15" sqref="J15"/>
    </sheetView>
  </sheetViews>
  <sheetFormatPr defaultRowHeight="12.75" x14ac:dyDescent="0.2"/>
  <cols>
    <col min="1" max="1" width="4.28515625" customWidth="1"/>
    <col min="5" max="5" width="8.85546875" customWidth="1"/>
    <col min="6" max="6" width="16" customWidth="1"/>
    <col min="7" max="7" width="12.85546875" customWidth="1"/>
    <col min="8" max="8" width="18.42578125" customWidth="1"/>
    <col min="10" max="10" width="18.85546875" customWidth="1"/>
    <col min="11" max="11" width="12.7109375" customWidth="1"/>
    <col min="12" max="12" width="14.28515625" customWidth="1"/>
    <col min="16" max="16" width="23.5703125" customWidth="1"/>
    <col min="17" max="17" width="21.42578125" customWidth="1"/>
  </cols>
  <sheetData>
    <row r="1" spans="1:12" ht="13.5" customHeight="1" x14ac:dyDescent="0.2">
      <c r="A1" s="1750" t="s">
        <v>486</v>
      </c>
      <c r="B1" s="1750"/>
      <c r="C1" s="1750"/>
      <c r="D1" s="1750"/>
      <c r="E1" s="1750"/>
      <c r="F1" s="1750"/>
      <c r="G1" s="1750"/>
      <c r="H1" s="1750"/>
    </row>
    <row r="2" spans="1:12" ht="21" customHeight="1" x14ac:dyDescent="0.2">
      <c r="A2" s="1755" t="s">
        <v>2126</v>
      </c>
      <c r="B2" s="1755"/>
      <c r="C2" s="1755"/>
      <c r="D2" s="1755"/>
      <c r="E2" s="1755"/>
      <c r="F2" s="1755"/>
      <c r="G2" s="1755"/>
      <c r="H2" s="1755"/>
    </row>
    <row r="3" spans="1:12" ht="16.5" customHeight="1" x14ac:dyDescent="0.2">
      <c r="A3" s="1755" t="s">
        <v>2127</v>
      </c>
      <c r="B3" s="1755"/>
      <c r="C3" s="1755"/>
      <c r="D3" s="1755"/>
      <c r="E3" s="1755"/>
      <c r="F3" s="1755"/>
      <c r="G3" s="1755"/>
      <c r="H3" s="1755"/>
    </row>
    <row r="4" spans="1:12" ht="21" customHeight="1" x14ac:dyDescent="0.2">
      <c r="A4" s="1755" t="s">
        <v>2128</v>
      </c>
      <c r="B4" s="1755"/>
      <c r="C4" s="1755"/>
      <c r="D4" s="1755"/>
      <c r="E4" s="1755"/>
      <c r="F4" s="1755"/>
      <c r="G4" s="1755"/>
      <c r="H4" s="1755"/>
    </row>
    <row r="5" spans="1:12" ht="21" customHeight="1" x14ac:dyDescent="0.3">
      <c r="A5" s="867" t="s">
        <v>2129</v>
      </c>
      <c r="B5" s="882"/>
      <c r="C5" s="882"/>
      <c r="D5" s="882"/>
      <c r="E5" s="2159">
        <f>MASTER!C60</f>
        <v>59</v>
      </c>
      <c r="F5" s="2159"/>
      <c r="G5" s="882"/>
      <c r="H5" s="882"/>
    </row>
    <row r="6" spans="1:12" ht="21" customHeight="1" x14ac:dyDescent="0.3">
      <c r="A6" s="842">
        <v>1</v>
      </c>
      <c r="B6" s="842" t="s">
        <v>175</v>
      </c>
      <c r="C6" s="842"/>
      <c r="D6" s="842"/>
      <c r="E6" s="1049" t="str">
        <f>MASTER!C2</f>
        <v xml:space="preserve">Jh </v>
      </c>
      <c r="F6" s="1049"/>
      <c r="G6" s="1049"/>
      <c r="H6" s="1049"/>
    </row>
    <row r="7" spans="1:12" ht="21" customHeight="1" x14ac:dyDescent="0.3">
      <c r="A7" s="842">
        <v>2</v>
      </c>
      <c r="B7" s="842" t="s">
        <v>201</v>
      </c>
      <c r="C7" s="842"/>
      <c r="D7" s="842"/>
      <c r="E7" s="1119" t="str">
        <f>MASTER!C7</f>
        <v xml:space="preserve">ofj"B </v>
      </c>
      <c r="F7" s="1049"/>
      <c r="G7" s="1049"/>
      <c r="H7" s="1049"/>
    </row>
    <row r="8" spans="1:12" ht="21" customHeight="1" x14ac:dyDescent="0.3">
      <c r="A8" s="842">
        <v>3</v>
      </c>
      <c r="B8" s="842" t="s">
        <v>2130</v>
      </c>
      <c r="C8" s="842"/>
      <c r="D8" s="842"/>
      <c r="E8" s="1049" t="str">
        <f>MASTER!C4</f>
        <v xml:space="preserve">Jh </v>
      </c>
      <c r="F8" s="1049"/>
      <c r="G8" s="1049"/>
      <c r="H8" s="1049"/>
    </row>
    <row r="9" spans="1:12" ht="35.25" customHeight="1" x14ac:dyDescent="0.3">
      <c r="A9" s="878">
        <v>4</v>
      </c>
      <c r="B9" s="878" t="s">
        <v>2131</v>
      </c>
      <c r="C9" s="842"/>
      <c r="D9" s="842"/>
      <c r="E9" s="2113" t="str">
        <f>MASTER!C8</f>
        <v>jktdh; mPp ek/;fed izkFkfed fo|ky; &amp;  ftyk &amp; jktleUn</v>
      </c>
      <c r="F9" s="2113"/>
      <c r="G9" s="2113"/>
      <c r="H9" s="2113"/>
    </row>
    <row r="10" spans="1:12" ht="21" customHeight="1" x14ac:dyDescent="0.3">
      <c r="A10" s="842">
        <v>5</v>
      </c>
      <c r="B10" s="842" t="s">
        <v>2132</v>
      </c>
      <c r="C10" s="842"/>
      <c r="D10" s="842"/>
      <c r="E10" s="842"/>
      <c r="F10" s="1066" t="str">
        <f>J10</f>
        <v>gka @ ugha</v>
      </c>
      <c r="G10" s="842"/>
      <c r="H10" s="842"/>
      <c r="J10" s="1111" t="s">
        <v>2151</v>
      </c>
    </row>
    <row r="11" spans="1:12" ht="21" customHeight="1" x14ac:dyDescent="0.3">
      <c r="A11" s="842"/>
      <c r="B11" s="842" t="s">
        <v>2153</v>
      </c>
      <c r="C11" s="842"/>
      <c r="D11" s="842"/>
      <c r="E11" s="842"/>
      <c r="F11" s="892"/>
      <c r="G11" s="1120"/>
      <c r="H11" s="1121">
        <f>MASTER!C25</f>
        <v>45961</v>
      </c>
    </row>
    <row r="12" spans="1:12" ht="21" customHeight="1" x14ac:dyDescent="0.3">
      <c r="A12" s="842">
        <v>6</v>
      </c>
      <c r="B12" s="842" t="s">
        <v>2133</v>
      </c>
      <c r="C12" s="842"/>
      <c r="D12" s="842"/>
      <c r="E12" s="842"/>
      <c r="F12" s="842"/>
      <c r="G12" s="2154">
        <f>MASTER!C6</f>
        <v>25392</v>
      </c>
      <c r="H12" s="2154"/>
    </row>
    <row r="13" spans="1:12" ht="21" customHeight="1" x14ac:dyDescent="0.3">
      <c r="A13" s="842">
        <v>7</v>
      </c>
      <c r="B13" s="842" t="s">
        <v>2134</v>
      </c>
      <c r="C13" s="842"/>
      <c r="D13" s="842"/>
      <c r="E13" s="842"/>
      <c r="F13" s="1761" t="s">
        <v>1939</v>
      </c>
      <c r="G13" s="1762" t="s">
        <v>1480</v>
      </c>
      <c r="H13" s="1762"/>
    </row>
    <row r="14" spans="1:12" ht="21" customHeight="1" x14ac:dyDescent="0.3">
      <c r="A14" s="842"/>
      <c r="B14" s="842"/>
      <c r="C14" s="842"/>
      <c r="D14" s="842"/>
      <c r="E14" s="842"/>
      <c r="F14" s="1761"/>
      <c r="G14" s="1122" t="s">
        <v>2135</v>
      </c>
      <c r="H14" s="1122" t="s">
        <v>2136</v>
      </c>
    </row>
    <row r="15" spans="1:12" ht="21" customHeight="1" x14ac:dyDescent="0.3">
      <c r="A15" s="842"/>
      <c r="B15" s="842"/>
      <c r="C15" s="842"/>
      <c r="D15" s="842"/>
      <c r="E15" s="842"/>
      <c r="F15" s="1123" t="str">
        <f>J15</f>
        <v>uoEcj &amp; 2022</v>
      </c>
      <c r="G15" s="1124">
        <f>K15</f>
        <v>7000</v>
      </c>
      <c r="H15" s="1124">
        <f>L15</f>
        <v>0</v>
      </c>
      <c r="J15" s="1112" t="s">
        <v>2419</v>
      </c>
      <c r="K15" s="1113">
        <v>7000</v>
      </c>
      <c r="L15" s="1113">
        <v>0</v>
      </c>
    </row>
    <row r="16" spans="1:12" ht="21" customHeight="1" x14ac:dyDescent="0.3">
      <c r="A16" s="842"/>
      <c r="B16" s="1125" t="s">
        <v>2152</v>
      </c>
      <c r="C16" s="842"/>
      <c r="D16" s="842"/>
      <c r="E16" s="842"/>
      <c r="F16" s="842"/>
      <c r="G16" s="842"/>
      <c r="H16" s="842"/>
    </row>
    <row r="17" spans="1:10" ht="21" customHeight="1" x14ac:dyDescent="0.3">
      <c r="A17" s="842">
        <v>8</v>
      </c>
      <c r="B17" s="842" t="s">
        <v>2137</v>
      </c>
      <c r="C17" s="842"/>
      <c r="D17" s="842"/>
      <c r="E17" s="842"/>
      <c r="F17" s="1066" t="str">
        <f>J17</f>
        <v>gka @ ugha</v>
      </c>
      <c r="G17" s="842"/>
      <c r="H17" s="842"/>
      <c r="J17" s="1111" t="s">
        <v>2151</v>
      </c>
    </row>
    <row r="18" spans="1:10" ht="21" customHeight="1" x14ac:dyDescent="0.3">
      <c r="A18" s="842">
        <v>9</v>
      </c>
      <c r="B18" s="842" t="s">
        <v>2138</v>
      </c>
      <c r="C18" s="842"/>
      <c r="D18" s="842"/>
      <c r="E18" s="842"/>
      <c r="F18" s="842"/>
      <c r="G18" s="842"/>
      <c r="H18" s="842"/>
    </row>
    <row r="19" spans="1:10" ht="39" customHeight="1" x14ac:dyDescent="0.3">
      <c r="A19" s="842"/>
      <c r="B19" s="2155" t="str">
        <f>MASTER!C12</f>
        <v>421 ] 'khryk ekrk efUnj ds ikl ]eksgYyk ]</v>
      </c>
      <c r="C19" s="2155"/>
      <c r="D19" s="2155"/>
      <c r="E19" s="2155"/>
      <c r="F19" s="2155" t="str">
        <f>MASTER!C13</f>
        <v xml:space="preserve"> ]jktleUn ¼jktLFkku½ fiudksM 313327</v>
      </c>
      <c r="G19" s="2155"/>
      <c r="H19" s="2155"/>
    </row>
    <row r="20" spans="1:10" ht="21" customHeight="1" x14ac:dyDescent="0.3">
      <c r="A20" s="842"/>
      <c r="B20" s="842"/>
      <c r="C20" s="842"/>
      <c r="D20" s="842"/>
      <c r="E20" s="842"/>
      <c r="F20" s="842"/>
      <c r="G20" s="842"/>
      <c r="H20" s="842"/>
    </row>
    <row r="21" spans="1:10" ht="21" customHeight="1" x14ac:dyDescent="0.3">
      <c r="A21" s="842"/>
      <c r="B21" s="842"/>
      <c r="C21" s="842"/>
      <c r="D21" s="842"/>
      <c r="E21" s="842"/>
      <c r="F21" s="892"/>
      <c r="G21" s="842" t="s">
        <v>2139</v>
      </c>
      <c r="H21" s="842"/>
    </row>
    <row r="22" spans="1:10" ht="21" customHeight="1" x14ac:dyDescent="0.3">
      <c r="A22" s="842"/>
      <c r="B22" s="1049" t="s">
        <v>2140</v>
      </c>
      <c r="C22" s="842"/>
      <c r="D22" s="842"/>
      <c r="E22" s="842"/>
      <c r="F22" s="842"/>
      <c r="G22" s="842"/>
      <c r="H22" s="842"/>
    </row>
    <row r="23" spans="1:10" ht="21" customHeight="1" x14ac:dyDescent="0.3">
      <c r="A23" s="842"/>
      <c r="B23" s="1049" t="s">
        <v>2141</v>
      </c>
      <c r="C23" s="842"/>
      <c r="D23" s="842"/>
      <c r="E23" s="842"/>
      <c r="F23" s="842"/>
      <c r="G23" s="842"/>
      <c r="H23" s="842"/>
    </row>
    <row r="24" spans="1:10" ht="21" customHeight="1" x14ac:dyDescent="0.3">
      <c r="A24" s="842"/>
      <c r="B24" s="842"/>
      <c r="C24" s="842"/>
      <c r="D24" s="842"/>
      <c r="E24" s="842"/>
      <c r="F24" s="842"/>
      <c r="G24" s="842"/>
      <c r="H24" s="842"/>
    </row>
    <row r="25" spans="1:10" ht="21" customHeight="1" x14ac:dyDescent="0.3">
      <c r="A25" s="842"/>
      <c r="B25" s="842" t="s">
        <v>2142</v>
      </c>
      <c r="C25" s="842"/>
      <c r="D25" s="842"/>
      <c r="E25" s="842"/>
      <c r="F25" s="842"/>
      <c r="G25" s="842"/>
      <c r="H25" s="842"/>
    </row>
    <row r="26" spans="1:10" ht="21" customHeight="1" x14ac:dyDescent="0.3">
      <c r="A26" s="842"/>
      <c r="B26" s="842" t="s">
        <v>2143</v>
      </c>
      <c r="C26" s="842"/>
      <c r="D26" s="842"/>
      <c r="E26" s="842"/>
      <c r="F26" s="842"/>
      <c r="G26" s="842"/>
      <c r="H26" s="842"/>
    </row>
    <row r="27" spans="1:10" ht="21" customHeight="1" x14ac:dyDescent="0.2">
      <c r="A27" s="1755" t="s">
        <v>2144</v>
      </c>
      <c r="B27" s="1755"/>
      <c r="C27" s="1755"/>
      <c r="D27" s="1755"/>
      <c r="E27" s="1755"/>
      <c r="F27" s="1755"/>
      <c r="G27" s="1755"/>
      <c r="H27" s="1755"/>
    </row>
    <row r="28" spans="1:10" ht="21" customHeight="1" x14ac:dyDescent="0.3">
      <c r="A28" s="2156" t="s">
        <v>2145</v>
      </c>
      <c r="B28" s="2156"/>
      <c r="C28" s="1049" t="str">
        <f>E6</f>
        <v xml:space="preserve">Jh </v>
      </c>
      <c r="D28" s="842"/>
      <c r="E28" s="842"/>
      <c r="F28" s="842" t="s">
        <v>2146</v>
      </c>
      <c r="G28" s="842"/>
      <c r="H28" s="842"/>
    </row>
    <row r="29" spans="1:10" ht="21" customHeight="1" x14ac:dyDescent="0.3">
      <c r="A29" s="2158">
        <f>E5</f>
        <v>59</v>
      </c>
      <c r="B29" s="2158"/>
      <c r="C29" s="842" t="s">
        <v>2147</v>
      </c>
      <c r="D29" s="842"/>
      <c r="E29" s="842"/>
      <c r="F29" s="842"/>
      <c r="G29" s="842"/>
      <c r="H29" s="842"/>
    </row>
    <row r="30" spans="1:10" ht="21" customHeight="1" x14ac:dyDescent="0.3">
      <c r="A30" s="842" t="s">
        <v>2148</v>
      </c>
      <c r="B30" s="842"/>
      <c r="C30" s="842"/>
      <c r="D30" s="842"/>
      <c r="E30" s="842"/>
      <c r="F30" s="842"/>
      <c r="G30" s="842"/>
      <c r="H30" s="842"/>
    </row>
    <row r="31" spans="1:10" ht="12.75" customHeight="1" x14ac:dyDescent="0.3">
      <c r="A31" s="842"/>
      <c r="B31" s="842"/>
      <c r="C31" s="842"/>
      <c r="D31" s="842"/>
      <c r="E31" s="842"/>
      <c r="F31" s="842"/>
      <c r="G31" s="842"/>
      <c r="H31" s="842"/>
    </row>
    <row r="32" spans="1:10" ht="21" customHeight="1" x14ac:dyDescent="0.3">
      <c r="A32" s="1757" t="s">
        <v>896</v>
      </c>
      <c r="B32" s="1757"/>
      <c r="C32" s="1757"/>
      <c r="D32" s="1757"/>
      <c r="E32" s="1757"/>
      <c r="F32" s="842"/>
      <c r="G32" s="1757" t="s">
        <v>2149</v>
      </c>
      <c r="H32" s="1757"/>
    </row>
    <row r="33" spans="1:17" ht="21" customHeight="1" x14ac:dyDescent="0.3">
      <c r="A33" s="842" t="s">
        <v>2150</v>
      </c>
      <c r="B33" s="842"/>
      <c r="C33" s="842"/>
      <c r="D33" s="842"/>
      <c r="E33" s="842"/>
      <c r="F33" s="842"/>
      <c r="G33" s="842"/>
      <c r="H33" s="842"/>
    </row>
    <row r="34" spans="1:17" ht="21" customHeight="1" x14ac:dyDescent="0.2">
      <c r="A34" s="2157" t="str">
        <f>J34</f>
        <v>¼ ewy chek ikfylh layXu ugha djus dh n'kk esa chesnkj )kjk iwfrZ fd;k tk;sa ½</v>
      </c>
      <c r="B34" s="2157"/>
      <c r="C34" s="2157"/>
      <c r="D34" s="2157"/>
      <c r="E34" s="2157"/>
      <c r="F34" s="2157"/>
      <c r="G34" s="2157"/>
      <c r="H34" s="2157"/>
      <c r="J34" s="2152" t="s">
        <v>2154</v>
      </c>
      <c r="K34" s="2152"/>
      <c r="L34" s="2152"/>
      <c r="M34" s="2152"/>
      <c r="N34" s="2152"/>
      <c r="O34" s="2152"/>
      <c r="P34" s="2152"/>
      <c r="Q34" s="2152"/>
    </row>
    <row r="35" spans="1:17" ht="21" customHeight="1" x14ac:dyDescent="0.3">
      <c r="A35" s="842" t="str">
        <f>J35</f>
        <v>eSa ;g /kks"k.kk djrk@djrh gwa fd esjk chek izek.k i= la[;k %&amp;</v>
      </c>
      <c r="B35" s="882"/>
      <c r="C35" s="882"/>
      <c r="D35" s="882"/>
      <c r="E35" s="882"/>
      <c r="F35" s="882"/>
      <c r="G35" s="1126">
        <f>P35</f>
        <v>59</v>
      </c>
      <c r="H35" s="842" t="str">
        <f>Q35</f>
        <v>[kks x;k gSa@u"V gks</v>
      </c>
      <c r="J35" s="1115" t="s">
        <v>2155</v>
      </c>
      <c r="K35" s="1116"/>
      <c r="L35" s="1116"/>
      <c r="M35" s="1116"/>
      <c r="N35" s="1116"/>
      <c r="O35" s="1116"/>
      <c r="P35" s="1114">
        <f>A29</f>
        <v>59</v>
      </c>
      <c r="Q35" s="1115" t="s">
        <v>2156</v>
      </c>
    </row>
    <row r="36" spans="1:17" ht="21" customHeight="1" x14ac:dyDescent="0.3">
      <c r="A36" s="842" t="str">
        <f>J36</f>
        <v>x;k gSaA eSausa bl chek izek.k i= dks cU/kd ugha j[kk gSa vkSj u gh dksbZ xyr mi;ksx fd;k gSaA</v>
      </c>
      <c r="B36" s="892"/>
      <c r="C36" s="892"/>
      <c r="D36" s="892"/>
      <c r="E36" s="892"/>
      <c r="F36" s="892"/>
      <c r="G36" s="892"/>
      <c r="H36" s="892"/>
      <c r="J36" s="1115" t="s">
        <v>2157</v>
      </c>
      <c r="K36" s="1024"/>
      <c r="L36" s="1024"/>
      <c r="M36" s="1024"/>
      <c r="N36" s="1024"/>
      <c r="O36" s="1024"/>
      <c r="P36" s="1024"/>
      <c r="Q36" s="1024"/>
    </row>
    <row r="37" spans="1:17" ht="21" customHeight="1" x14ac:dyDescent="0.2">
      <c r="A37" s="892"/>
      <c r="B37" s="892"/>
      <c r="C37" s="892"/>
      <c r="D37" s="892"/>
      <c r="E37" s="892"/>
      <c r="F37" s="892"/>
      <c r="G37" s="892"/>
      <c r="H37" s="892"/>
      <c r="J37" s="1024"/>
      <c r="K37" s="1024"/>
      <c r="L37" s="1024"/>
      <c r="M37" s="1024"/>
      <c r="N37" s="1024"/>
      <c r="O37" s="1024"/>
      <c r="P37" s="1024"/>
      <c r="Q37" s="1024"/>
    </row>
    <row r="38" spans="1:17" ht="21" customHeight="1" x14ac:dyDescent="0.3">
      <c r="A38" s="1757" t="str">
        <f>J38</f>
        <v xml:space="preserve"> gLrk{kj izekf.kr</v>
      </c>
      <c r="B38" s="1757"/>
      <c r="C38" s="1757"/>
      <c r="D38" s="1757"/>
      <c r="E38" s="1757"/>
      <c r="F38" s="892"/>
      <c r="G38" s="1757" t="str">
        <f>P38</f>
        <v xml:space="preserve"> gLrk{kj chesnkj </v>
      </c>
      <c r="H38" s="1757"/>
      <c r="J38" s="2153" t="s">
        <v>896</v>
      </c>
      <c r="K38" s="2153"/>
      <c r="L38" s="2153"/>
      <c r="M38" s="2153"/>
      <c r="N38" s="2153"/>
      <c r="O38" s="1024"/>
      <c r="P38" s="2153" t="s">
        <v>2149</v>
      </c>
      <c r="Q38" s="2153"/>
    </row>
    <row r="39" spans="1:17" x14ac:dyDescent="0.2">
      <c r="A39" s="892"/>
      <c r="B39" s="892"/>
      <c r="C39" s="892"/>
      <c r="D39" s="892"/>
      <c r="E39" s="892"/>
      <c r="F39" s="892"/>
      <c r="G39" s="892"/>
      <c r="H39" s="892"/>
    </row>
  </sheetData>
  <sheetProtection sheet="1" objects="1" scenarios="1" selectLockedCells="1"/>
  <mergeCells count="22">
    <mergeCell ref="A29:B29"/>
    <mergeCell ref="A1:H1"/>
    <mergeCell ref="A2:H2"/>
    <mergeCell ref="A3:H3"/>
    <mergeCell ref="A4:H4"/>
    <mergeCell ref="E5:F5"/>
    <mergeCell ref="J34:Q34"/>
    <mergeCell ref="J38:N38"/>
    <mergeCell ref="P38:Q38"/>
    <mergeCell ref="E9:H9"/>
    <mergeCell ref="G12:H12"/>
    <mergeCell ref="G13:H13"/>
    <mergeCell ref="F13:F14"/>
    <mergeCell ref="F19:H19"/>
    <mergeCell ref="B19:E19"/>
    <mergeCell ref="A27:H27"/>
    <mergeCell ref="A28:B28"/>
    <mergeCell ref="A34:H34"/>
    <mergeCell ref="A38:E38"/>
    <mergeCell ref="G38:H38"/>
    <mergeCell ref="G32:H32"/>
    <mergeCell ref="A32:E32"/>
  </mergeCells>
  <pageMargins left="0.7" right="0.7" top="0.33" bottom="0.4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workbookViewId="0">
      <selection activeCell="N23" sqref="N23:R23"/>
    </sheetView>
  </sheetViews>
  <sheetFormatPr defaultRowHeight="12.75" x14ac:dyDescent="0.2"/>
  <cols>
    <col min="1" max="1" width="3.7109375" style="197" customWidth="1"/>
    <col min="10" max="10" width="14.42578125" customWidth="1"/>
    <col min="21" max="21" width="14.5703125" customWidth="1"/>
  </cols>
  <sheetData>
    <row r="1" spans="1:21" s="197" customFormat="1" x14ac:dyDescent="0.2">
      <c r="A1" s="892"/>
      <c r="B1" s="892"/>
      <c r="C1" s="892"/>
      <c r="D1" s="892"/>
      <c r="E1" s="892"/>
      <c r="F1" s="892"/>
      <c r="G1" s="892"/>
      <c r="H1" s="892"/>
      <c r="I1" s="892"/>
      <c r="J1" s="892"/>
      <c r="K1" s="892"/>
    </row>
    <row r="2" spans="1:21" ht="17.100000000000001" customHeight="1" x14ac:dyDescent="0.3">
      <c r="A2" s="892"/>
      <c r="B2" s="2158" t="s">
        <v>2207</v>
      </c>
      <c r="C2" s="2158"/>
      <c r="D2" s="2158"/>
      <c r="E2" s="2158"/>
      <c r="F2" s="2158"/>
      <c r="G2" s="2158"/>
      <c r="H2" s="2158"/>
      <c r="I2" s="2158"/>
      <c r="J2" s="2158"/>
      <c r="K2" s="2158"/>
    </row>
    <row r="3" spans="1:21" ht="17.100000000000001" customHeight="1" x14ac:dyDescent="0.3">
      <c r="A3" s="892"/>
      <c r="B3" s="2158" t="s">
        <v>2208</v>
      </c>
      <c r="C3" s="2158"/>
      <c r="D3" s="2158"/>
      <c r="E3" s="2158"/>
      <c r="F3" s="2158"/>
      <c r="G3" s="2158"/>
      <c r="H3" s="2158"/>
      <c r="I3" s="2158"/>
      <c r="J3" s="2158"/>
      <c r="K3" s="2158"/>
    </row>
    <row r="4" spans="1:21" ht="17.100000000000001" customHeight="1" x14ac:dyDescent="0.2">
      <c r="A4" s="892"/>
      <c r="B4" s="2166" t="s">
        <v>2177</v>
      </c>
      <c r="C4" s="2166"/>
      <c r="D4" s="2166"/>
      <c r="E4" s="2166"/>
      <c r="F4" s="2166"/>
      <c r="G4" s="2166"/>
      <c r="H4" s="2166"/>
      <c r="I4" s="2166"/>
      <c r="J4" s="2166"/>
      <c r="K4" s="2166"/>
    </row>
    <row r="5" spans="1:21" ht="17.100000000000001" customHeight="1" x14ac:dyDescent="0.2">
      <c r="A5" s="892"/>
      <c r="B5" s="2171" t="s">
        <v>2212</v>
      </c>
      <c r="C5" s="2171"/>
      <c r="D5" s="2171"/>
      <c r="E5" s="2171"/>
      <c r="F5" s="2171"/>
      <c r="G5" s="2171"/>
      <c r="H5" s="2171"/>
      <c r="I5" s="2171"/>
      <c r="J5" s="2171"/>
      <c r="K5" s="2171"/>
    </row>
    <row r="6" spans="1:21" ht="17.100000000000001" customHeight="1" x14ac:dyDescent="0.3">
      <c r="A6" s="892"/>
      <c r="B6" s="2158" t="s">
        <v>2178</v>
      </c>
      <c r="C6" s="2158"/>
      <c r="D6" s="2158"/>
      <c r="E6" s="2158"/>
      <c r="F6" s="2158"/>
      <c r="G6" s="2158"/>
      <c r="H6" s="2158"/>
      <c r="I6" s="2158"/>
      <c r="J6" s="2158"/>
      <c r="K6" s="2158"/>
    </row>
    <row r="7" spans="1:21" ht="17.100000000000001" customHeight="1" x14ac:dyDescent="0.2">
      <c r="A7" s="892"/>
      <c r="B7" s="2172" t="s">
        <v>2179</v>
      </c>
      <c r="C7" s="2172"/>
      <c r="D7" s="2172"/>
      <c r="E7" s="2172"/>
      <c r="F7" s="2172"/>
      <c r="G7" s="2172"/>
      <c r="H7" s="2172"/>
      <c r="I7" s="2172"/>
      <c r="J7" s="2172"/>
      <c r="K7" s="2172"/>
    </row>
    <row r="8" spans="1:21" ht="17.100000000000001" customHeight="1" x14ac:dyDescent="0.3">
      <c r="A8" s="892"/>
      <c r="B8" s="1129" t="s">
        <v>2180</v>
      </c>
      <c r="C8" s="1503" t="str">
        <f>MASTER!C2</f>
        <v xml:space="preserve">Jh </v>
      </c>
      <c r="D8" s="1503"/>
      <c r="E8" s="1503"/>
      <c r="F8" s="1130" t="s">
        <v>2181</v>
      </c>
      <c r="G8" s="1503" t="str">
        <f>MASTER!C4</f>
        <v xml:space="preserve">Jh </v>
      </c>
      <c r="H8" s="1503"/>
      <c r="I8" s="1503"/>
      <c r="J8" s="1503"/>
      <c r="K8" s="1503"/>
    </row>
    <row r="9" spans="1:21" ht="17.100000000000001" customHeight="1" x14ac:dyDescent="0.25">
      <c r="A9" s="892"/>
      <c r="B9" s="1131" t="s">
        <v>2182</v>
      </c>
      <c r="C9" s="1131" t="s">
        <v>2183</v>
      </c>
      <c r="D9" s="2173" t="str">
        <f>MASTER!C8</f>
        <v>jktdh; mPp ek/;fed izkFkfed fo|ky; &amp;  ftyk &amp; jktleUn</v>
      </c>
      <c r="E9" s="2173"/>
      <c r="F9" s="2173"/>
      <c r="G9" s="2173"/>
      <c r="H9" s="2173"/>
      <c r="I9" s="2173"/>
      <c r="J9" s="2173"/>
      <c r="K9" s="2173"/>
    </row>
    <row r="10" spans="1:21" ht="17.100000000000001" customHeight="1" x14ac:dyDescent="0.3">
      <c r="A10" s="892"/>
      <c r="B10" s="1131" t="s">
        <v>2209</v>
      </c>
      <c r="C10" s="1131"/>
      <c r="D10" s="1131"/>
      <c r="E10" s="1131"/>
      <c r="F10" s="1119" t="str">
        <f>MASTER!C7</f>
        <v xml:space="preserve">ofj"B </v>
      </c>
      <c r="G10" s="1132"/>
      <c r="H10" s="1131" t="s">
        <v>2210</v>
      </c>
      <c r="I10" s="1131"/>
      <c r="J10" s="1131"/>
      <c r="K10" s="892"/>
    </row>
    <row r="11" spans="1:21" ht="17.100000000000001" customHeight="1" x14ac:dyDescent="0.25">
      <c r="A11" s="892"/>
      <c r="B11" s="1131" t="s">
        <v>2211</v>
      </c>
      <c r="C11" s="1131"/>
      <c r="D11" s="1131"/>
      <c r="E11" s="1131"/>
      <c r="F11" s="1131"/>
      <c r="G11" s="1131"/>
      <c r="H11" s="1131"/>
      <c r="I11" s="1131"/>
      <c r="J11" s="1131"/>
      <c r="K11" s="892"/>
    </row>
    <row r="12" spans="1:21" ht="17.100000000000001" customHeight="1" x14ac:dyDescent="0.25">
      <c r="A12" s="892"/>
      <c r="B12" s="1131" t="s">
        <v>2184</v>
      </c>
      <c r="C12" s="1131"/>
      <c r="D12" s="1131"/>
      <c r="E12" s="1131"/>
      <c r="F12" s="1131"/>
      <c r="G12" s="1131"/>
      <c r="H12" s="1131"/>
      <c r="I12" s="1131"/>
      <c r="J12" s="1131"/>
      <c r="K12" s="892"/>
    </row>
    <row r="13" spans="1:21" ht="17.100000000000001" customHeight="1" x14ac:dyDescent="0.3">
      <c r="A13" s="892"/>
      <c r="B13" s="1131"/>
      <c r="C13" s="1131"/>
      <c r="D13" s="1131" t="s">
        <v>2185</v>
      </c>
      <c r="E13" s="1131"/>
      <c r="F13" s="2158">
        <f>MASTER!C60</f>
        <v>59</v>
      </c>
      <c r="G13" s="2158"/>
      <c r="H13" s="1131"/>
      <c r="I13" s="1131"/>
      <c r="J13" s="1131"/>
      <c r="K13" s="892"/>
    </row>
    <row r="14" spans="1:21" ht="17.100000000000001" customHeight="1" x14ac:dyDescent="0.25">
      <c r="A14" s="892"/>
      <c r="B14" s="1133" t="s">
        <v>2186</v>
      </c>
      <c r="C14" s="2169" t="s">
        <v>2187</v>
      </c>
      <c r="D14" s="2169"/>
      <c r="E14" s="2169"/>
      <c r="F14" s="2169"/>
      <c r="G14" s="2169"/>
      <c r="H14" s="2169" t="s">
        <v>2213</v>
      </c>
      <c r="I14" s="2169"/>
      <c r="J14" s="2169"/>
      <c r="K14" s="892"/>
      <c r="M14" s="1128" t="s">
        <v>2186</v>
      </c>
      <c r="N14" s="2165" t="s">
        <v>2187</v>
      </c>
      <c r="O14" s="2165"/>
      <c r="P14" s="2165"/>
      <c r="Q14" s="2165"/>
      <c r="R14" s="2165"/>
      <c r="S14" s="2165" t="s">
        <v>2213</v>
      </c>
      <c r="T14" s="2165"/>
      <c r="U14" s="2165"/>
    </row>
    <row r="15" spans="1:21" ht="17.100000000000001" customHeight="1" x14ac:dyDescent="0.25">
      <c r="A15" s="892"/>
      <c r="B15" s="1133">
        <f>M15</f>
        <v>1</v>
      </c>
      <c r="C15" s="2170" t="str">
        <f>N15</f>
        <v>ekpZ 1994</v>
      </c>
      <c r="D15" s="2170"/>
      <c r="E15" s="2170"/>
      <c r="F15" s="2170"/>
      <c r="G15" s="2170"/>
      <c r="H15" s="2169">
        <f>S15</f>
        <v>80</v>
      </c>
      <c r="I15" s="2169"/>
      <c r="J15" s="2169"/>
      <c r="K15" s="892"/>
      <c r="M15" s="1127">
        <v>1</v>
      </c>
      <c r="N15" s="2160" t="s">
        <v>2276</v>
      </c>
      <c r="O15" s="2160"/>
      <c r="P15" s="2160"/>
      <c r="Q15" s="2160"/>
      <c r="R15" s="2160"/>
      <c r="S15" s="2161">
        <v>80</v>
      </c>
      <c r="T15" s="2161"/>
      <c r="U15" s="2161"/>
    </row>
    <row r="16" spans="1:21" ht="17.100000000000001" customHeight="1" x14ac:dyDescent="0.25">
      <c r="A16" s="892"/>
      <c r="B16" s="1133">
        <f t="shared" ref="B16:B23" si="0">M16</f>
        <v>2</v>
      </c>
      <c r="C16" s="2170" t="str">
        <f t="shared" ref="C16:C23" si="1">N16</f>
        <v>ekpZ 1998</v>
      </c>
      <c r="D16" s="2170"/>
      <c r="E16" s="2170"/>
      <c r="F16" s="2170"/>
      <c r="G16" s="2170"/>
      <c r="H16" s="2169">
        <f t="shared" ref="H16:H23" si="2">S16</f>
        <v>200</v>
      </c>
      <c r="I16" s="2169"/>
      <c r="J16" s="2169"/>
      <c r="K16" s="892"/>
      <c r="M16" s="1127">
        <v>2</v>
      </c>
      <c r="N16" s="2160" t="s">
        <v>2277</v>
      </c>
      <c r="O16" s="2160"/>
      <c r="P16" s="2160"/>
      <c r="Q16" s="2160"/>
      <c r="R16" s="2160"/>
      <c r="S16" s="2161">
        <v>200</v>
      </c>
      <c r="T16" s="2161"/>
      <c r="U16" s="2161"/>
    </row>
    <row r="17" spans="1:21" ht="17.100000000000001" customHeight="1" x14ac:dyDescent="0.25">
      <c r="A17" s="892"/>
      <c r="B17" s="1133">
        <f t="shared" si="0"/>
        <v>3</v>
      </c>
      <c r="C17" s="2170" t="str">
        <f t="shared" si="1"/>
        <v>ekpZ 2004</v>
      </c>
      <c r="D17" s="2170"/>
      <c r="E17" s="2170"/>
      <c r="F17" s="2170"/>
      <c r="G17" s="2170"/>
      <c r="H17" s="2169">
        <f t="shared" si="2"/>
        <v>400</v>
      </c>
      <c r="I17" s="2169"/>
      <c r="J17" s="2169"/>
      <c r="K17" s="892"/>
      <c r="M17" s="1127">
        <v>3</v>
      </c>
      <c r="N17" s="2160" t="s">
        <v>2278</v>
      </c>
      <c r="O17" s="2160"/>
      <c r="P17" s="2160"/>
      <c r="Q17" s="2160"/>
      <c r="R17" s="2160"/>
      <c r="S17" s="2161">
        <v>400</v>
      </c>
      <c r="T17" s="2161"/>
      <c r="U17" s="2161"/>
    </row>
    <row r="18" spans="1:21" s="197" customFormat="1" ht="17.100000000000001" customHeight="1" x14ac:dyDescent="0.25">
      <c r="A18" s="892"/>
      <c r="B18" s="1133">
        <f t="shared" si="0"/>
        <v>4</v>
      </c>
      <c r="C18" s="2170" t="str">
        <f t="shared" si="1"/>
        <v>ekpZ 2009</v>
      </c>
      <c r="D18" s="2170"/>
      <c r="E18" s="2170"/>
      <c r="F18" s="2170"/>
      <c r="G18" s="2170"/>
      <c r="H18" s="2169">
        <f t="shared" si="2"/>
        <v>480</v>
      </c>
      <c r="I18" s="2169"/>
      <c r="J18" s="2169"/>
      <c r="K18" s="892"/>
      <c r="M18" s="1127">
        <v>4</v>
      </c>
      <c r="N18" s="2162" t="s">
        <v>2272</v>
      </c>
      <c r="O18" s="2163"/>
      <c r="P18" s="2163"/>
      <c r="Q18" s="2163"/>
      <c r="R18" s="2164"/>
      <c r="S18" s="2161">
        <v>480</v>
      </c>
      <c r="T18" s="2161"/>
      <c r="U18" s="2161"/>
    </row>
    <row r="19" spans="1:21" s="197" customFormat="1" ht="17.100000000000001" customHeight="1" x14ac:dyDescent="0.25">
      <c r="A19" s="892"/>
      <c r="B19" s="1133">
        <f t="shared" si="0"/>
        <v>5</v>
      </c>
      <c r="C19" s="2170" t="str">
        <f t="shared" si="1"/>
        <v>ekpZ 2010</v>
      </c>
      <c r="D19" s="2170"/>
      <c r="E19" s="2170"/>
      <c r="F19" s="2170"/>
      <c r="G19" s="2170"/>
      <c r="H19" s="2169">
        <f t="shared" si="2"/>
        <v>900</v>
      </c>
      <c r="I19" s="2169"/>
      <c r="J19" s="2169"/>
      <c r="K19" s="892"/>
      <c r="M19" s="1127">
        <v>5</v>
      </c>
      <c r="N19" s="2162" t="s">
        <v>2273</v>
      </c>
      <c r="O19" s="2163"/>
      <c r="P19" s="2163"/>
      <c r="Q19" s="2163"/>
      <c r="R19" s="2164"/>
      <c r="S19" s="2161">
        <v>900</v>
      </c>
      <c r="T19" s="2161"/>
      <c r="U19" s="2161"/>
    </row>
    <row r="20" spans="1:21" s="197" customFormat="1" ht="17.100000000000001" customHeight="1" x14ac:dyDescent="0.25">
      <c r="A20" s="892"/>
      <c r="B20" s="1133">
        <f t="shared" si="0"/>
        <v>6</v>
      </c>
      <c r="C20" s="2170" t="str">
        <f t="shared" si="1"/>
        <v>ekpZ 2014</v>
      </c>
      <c r="D20" s="2170"/>
      <c r="E20" s="2170"/>
      <c r="F20" s="2170"/>
      <c r="G20" s="2170"/>
      <c r="H20" s="2169">
        <f t="shared" si="2"/>
        <v>1300</v>
      </c>
      <c r="I20" s="2169"/>
      <c r="J20" s="2169"/>
      <c r="K20" s="892"/>
      <c r="M20" s="1127">
        <v>6</v>
      </c>
      <c r="N20" s="2162" t="s">
        <v>2279</v>
      </c>
      <c r="O20" s="2163"/>
      <c r="P20" s="2163"/>
      <c r="Q20" s="2163"/>
      <c r="R20" s="2164"/>
      <c r="S20" s="2161">
        <v>1300</v>
      </c>
      <c r="T20" s="2161"/>
      <c r="U20" s="2161"/>
    </row>
    <row r="21" spans="1:21" s="197" customFormat="1" ht="17.100000000000001" customHeight="1" x14ac:dyDescent="0.25">
      <c r="A21" s="892"/>
      <c r="B21" s="1133">
        <f t="shared" si="0"/>
        <v>7</v>
      </c>
      <c r="C21" s="2170" t="str">
        <f t="shared" si="1"/>
        <v>ekpZ 2015</v>
      </c>
      <c r="D21" s="2170"/>
      <c r="E21" s="2170"/>
      <c r="F21" s="2170"/>
      <c r="G21" s="2170"/>
      <c r="H21" s="2169">
        <f t="shared" si="2"/>
        <v>1550</v>
      </c>
      <c r="I21" s="2169"/>
      <c r="J21" s="2169"/>
      <c r="K21" s="892"/>
      <c r="M21" s="1127">
        <v>7</v>
      </c>
      <c r="N21" s="2160" t="s">
        <v>2274</v>
      </c>
      <c r="O21" s="2160"/>
      <c r="P21" s="2160"/>
      <c r="Q21" s="2160"/>
      <c r="R21" s="2160"/>
      <c r="S21" s="2161">
        <v>1550</v>
      </c>
      <c r="T21" s="2161"/>
      <c r="U21" s="2161"/>
    </row>
    <row r="22" spans="1:21" s="197" customFormat="1" ht="17.100000000000001" customHeight="1" x14ac:dyDescent="0.25">
      <c r="A22" s="892"/>
      <c r="B22" s="1133">
        <f t="shared" si="0"/>
        <v>8</v>
      </c>
      <c r="C22" s="2170" t="str">
        <f t="shared" si="1"/>
        <v>ekpZ 2018</v>
      </c>
      <c r="D22" s="2170"/>
      <c r="E22" s="2170"/>
      <c r="F22" s="2170"/>
      <c r="G22" s="2170"/>
      <c r="H22" s="2169">
        <f t="shared" si="2"/>
        <v>7000</v>
      </c>
      <c r="I22" s="2169"/>
      <c r="J22" s="2169"/>
      <c r="K22" s="892"/>
      <c r="M22" s="1127">
        <v>8</v>
      </c>
      <c r="N22" s="2160" t="s">
        <v>2420</v>
      </c>
      <c r="O22" s="2160"/>
      <c r="P22" s="2160"/>
      <c r="Q22" s="2160"/>
      <c r="R22" s="2160"/>
      <c r="S22" s="2161">
        <v>7000</v>
      </c>
      <c r="T22" s="2161"/>
      <c r="U22" s="2161"/>
    </row>
    <row r="23" spans="1:21" ht="17.100000000000001" customHeight="1" x14ac:dyDescent="0.25">
      <c r="A23" s="892"/>
      <c r="B23" s="1133">
        <f t="shared" si="0"/>
        <v>0</v>
      </c>
      <c r="C23" s="2170">
        <f t="shared" si="1"/>
        <v>0</v>
      </c>
      <c r="D23" s="2170"/>
      <c r="E23" s="2170"/>
      <c r="F23" s="2170"/>
      <c r="G23" s="2170"/>
      <c r="H23" s="2169">
        <f t="shared" si="2"/>
        <v>0</v>
      </c>
      <c r="I23" s="2169"/>
      <c r="J23" s="2169"/>
      <c r="K23" s="892"/>
      <c r="M23" s="1127"/>
      <c r="N23" s="2160"/>
      <c r="O23" s="2160"/>
      <c r="P23" s="2160"/>
      <c r="Q23" s="2160"/>
      <c r="R23" s="2160"/>
      <c r="S23" s="2161"/>
      <c r="T23" s="2161"/>
      <c r="U23" s="2161"/>
    </row>
    <row r="24" spans="1:21" ht="17.100000000000001" customHeight="1" x14ac:dyDescent="0.25">
      <c r="A24" s="892"/>
      <c r="B24" s="1134" t="s">
        <v>2188</v>
      </c>
      <c r="C24" s="1134"/>
      <c r="D24" s="1134"/>
      <c r="E24" s="1134"/>
      <c r="F24" s="1134"/>
      <c r="G24" s="1134"/>
      <c r="H24" s="1134"/>
      <c r="I24" s="1134"/>
      <c r="J24" s="1134"/>
      <c r="K24" s="892"/>
    </row>
    <row r="25" spans="1:21" ht="17.100000000000001" customHeight="1" x14ac:dyDescent="0.2">
      <c r="A25" s="892"/>
      <c r="B25" s="1135" t="s">
        <v>2189</v>
      </c>
      <c r="C25" s="1135"/>
      <c r="D25" s="1135"/>
      <c r="E25" s="1135"/>
      <c r="F25" s="1135"/>
      <c r="G25" s="1135"/>
      <c r="H25" s="1135"/>
      <c r="I25" s="1135"/>
      <c r="J25" s="1135"/>
      <c r="K25" s="892"/>
    </row>
    <row r="26" spans="1:21" ht="17.100000000000001" customHeight="1" x14ac:dyDescent="0.2">
      <c r="A26" s="892"/>
      <c r="B26" s="1135" t="s">
        <v>2190</v>
      </c>
      <c r="C26" s="1135"/>
      <c r="D26" s="1135"/>
      <c r="E26" s="1135"/>
      <c r="F26" s="1135"/>
      <c r="G26" s="1135"/>
      <c r="H26" s="1135"/>
      <c r="I26" s="1135"/>
      <c r="J26" s="1135"/>
      <c r="K26" s="892"/>
    </row>
    <row r="27" spans="1:21" ht="17.100000000000001" customHeight="1" x14ac:dyDescent="0.2">
      <c r="A27" s="892"/>
      <c r="B27" s="1135" t="s">
        <v>2191</v>
      </c>
      <c r="C27" s="1135"/>
      <c r="D27" s="1135"/>
      <c r="E27" s="1135"/>
      <c r="F27" s="1135"/>
      <c r="G27" s="1135"/>
      <c r="H27" s="1135"/>
      <c r="I27" s="1135"/>
      <c r="J27" s="1135"/>
      <c r="K27" s="892"/>
    </row>
    <row r="28" spans="1:21" ht="17.100000000000001" customHeight="1" x14ac:dyDescent="0.2">
      <c r="A28" s="892"/>
      <c r="B28" s="1135" t="s">
        <v>2192</v>
      </c>
      <c r="C28" s="1135"/>
      <c r="D28" s="1135"/>
      <c r="E28" s="1135"/>
      <c r="F28" s="1135"/>
      <c r="G28" s="1135"/>
      <c r="H28" s="1135"/>
      <c r="I28" s="1135"/>
      <c r="J28" s="1135"/>
      <c r="K28" s="892"/>
    </row>
    <row r="29" spans="1:21" ht="17.100000000000001" customHeight="1" x14ac:dyDescent="0.2">
      <c r="A29" s="892"/>
      <c r="B29" s="1135" t="s">
        <v>2193</v>
      </c>
      <c r="C29" s="1135"/>
      <c r="D29" s="1135"/>
      <c r="E29" s="1135"/>
      <c r="F29" s="1135"/>
      <c r="G29" s="1135"/>
      <c r="H29" s="1135"/>
      <c r="I29" s="1135"/>
      <c r="J29" s="1135"/>
      <c r="K29" s="892"/>
    </row>
    <row r="30" spans="1:21" ht="17.100000000000001" customHeight="1" x14ac:dyDescent="0.2">
      <c r="A30" s="892"/>
      <c r="B30" s="1135" t="s">
        <v>2194</v>
      </c>
      <c r="C30" s="1135"/>
      <c r="D30" s="1135"/>
      <c r="E30" s="1135"/>
      <c r="F30" s="1135"/>
      <c r="G30" s="1135"/>
      <c r="H30" s="1135"/>
      <c r="I30" s="1135"/>
      <c r="J30" s="1135"/>
      <c r="K30" s="892"/>
    </row>
    <row r="31" spans="1:21" ht="17.100000000000001" customHeight="1" x14ac:dyDescent="0.2">
      <c r="A31" s="892"/>
      <c r="B31" s="1135" t="s">
        <v>2195</v>
      </c>
      <c r="C31" s="1135"/>
      <c r="D31" s="1135"/>
      <c r="E31" s="1135"/>
      <c r="F31" s="1135"/>
      <c r="G31" s="1135"/>
      <c r="H31" s="1135"/>
      <c r="I31" s="1135"/>
      <c r="J31" s="1135"/>
      <c r="K31" s="892"/>
    </row>
    <row r="32" spans="1:21" ht="17.100000000000001" customHeight="1" x14ac:dyDescent="0.2">
      <c r="A32" s="892"/>
      <c r="B32" s="1135" t="s">
        <v>2196</v>
      </c>
      <c r="C32" s="1135"/>
      <c r="D32" s="1135"/>
      <c r="E32" s="1135"/>
      <c r="F32" s="1135"/>
      <c r="G32" s="1135"/>
      <c r="H32" s="1135"/>
      <c r="I32" s="1135"/>
      <c r="J32" s="1135"/>
      <c r="K32" s="892"/>
    </row>
    <row r="33" spans="1:11" ht="17.100000000000001" customHeight="1" x14ac:dyDescent="0.2">
      <c r="A33" s="892"/>
      <c r="B33" s="1135" t="s">
        <v>2197</v>
      </c>
      <c r="C33" s="1135"/>
      <c r="D33" s="1135"/>
      <c r="E33" s="1135"/>
      <c r="F33" s="1135"/>
      <c r="G33" s="1135"/>
      <c r="H33" s="1135"/>
      <c r="I33" s="1135"/>
      <c r="J33" s="1135"/>
      <c r="K33" s="892"/>
    </row>
    <row r="34" spans="1:11" ht="17.100000000000001" customHeight="1" x14ac:dyDescent="0.2">
      <c r="A34" s="892"/>
      <c r="B34" s="1135" t="s">
        <v>2198</v>
      </c>
      <c r="C34" s="1135"/>
      <c r="D34" s="1135"/>
      <c r="E34" s="1135"/>
      <c r="F34" s="1135"/>
      <c r="G34" s="1135"/>
      <c r="H34" s="1135"/>
      <c r="I34" s="1135"/>
      <c r="J34" s="1135"/>
      <c r="K34" s="892"/>
    </row>
    <row r="35" spans="1:11" ht="17.100000000000001" customHeight="1" x14ac:dyDescent="0.2">
      <c r="A35" s="892"/>
      <c r="B35" s="1135"/>
      <c r="C35" s="1135"/>
      <c r="D35" s="1135"/>
      <c r="E35" s="1135"/>
      <c r="F35" s="1135"/>
      <c r="G35" s="1135"/>
      <c r="H35" s="1135"/>
      <c r="I35" s="1135"/>
      <c r="J35" s="1135"/>
      <c r="K35" s="892"/>
    </row>
    <row r="36" spans="1:11" ht="17.100000000000001" customHeight="1" x14ac:dyDescent="0.2">
      <c r="A36" s="892"/>
      <c r="B36" s="1135"/>
      <c r="C36" s="1135"/>
      <c r="D36" s="1135"/>
      <c r="E36" s="1135"/>
      <c r="F36" s="1135"/>
      <c r="G36" s="1135"/>
      <c r="H36" s="1135"/>
      <c r="I36" s="1135"/>
      <c r="J36" s="1135"/>
      <c r="K36" s="892"/>
    </row>
    <row r="37" spans="1:11" ht="17.100000000000001" customHeight="1" x14ac:dyDescent="0.2">
      <c r="A37" s="892"/>
      <c r="B37" s="1135"/>
      <c r="C37" s="1135"/>
      <c r="D37" s="1135"/>
      <c r="E37" s="1135"/>
      <c r="F37" s="1135"/>
      <c r="G37" s="1135"/>
      <c r="H37" s="2166" t="s">
        <v>2199</v>
      </c>
      <c r="I37" s="2166"/>
      <c r="J37" s="2166"/>
      <c r="K37" s="892"/>
    </row>
    <row r="38" spans="1:11" ht="17.100000000000001" customHeight="1" x14ac:dyDescent="0.2">
      <c r="A38" s="892"/>
      <c r="B38" s="1135"/>
      <c r="C38" s="1135"/>
      <c r="D38" s="1135"/>
      <c r="E38" s="1135"/>
      <c r="F38" s="1135"/>
      <c r="G38" s="1135"/>
      <c r="H38" s="2166" t="s">
        <v>2200</v>
      </c>
      <c r="I38" s="2166"/>
      <c r="J38" s="2166"/>
      <c r="K38" s="892"/>
    </row>
    <row r="39" spans="1:11" ht="17.100000000000001" customHeight="1" x14ac:dyDescent="0.2">
      <c r="A39" s="892"/>
      <c r="B39" s="2167" t="s">
        <v>2214</v>
      </c>
      <c r="C39" s="2167"/>
      <c r="D39" s="2167"/>
      <c r="E39" s="2167"/>
      <c r="F39" s="2167"/>
      <c r="G39" s="2167"/>
      <c r="H39" s="2167"/>
      <c r="I39" s="2167"/>
      <c r="J39" s="2167"/>
      <c r="K39" s="892"/>
    </row>
    <row r="40" spans="1:11" ht="17.100000000000001" customHeight="1" x14ac:dyDescent="0.2">
      <c r="A40" s="892"/>
      <c r="B40" s="1136" t="s">
        <v>2201</v>
      </c>
      <c r="C40" s="1136"/>
      <c r="D40" s="1136"/>
      <c r="E40" s="1136"/>
      <c r="F40" s="1136"/>
      <c r="G40" s="1136"/>
      <c r="H40" s="1136"/>
      <c r="I40" s="1136"/>
      <c r="J40" s="1136"/>
      <c r="K40" s="892"/>
    </row>
    <row r="41" spans="1:11" ht="17.100000000000001" customHeight="1" x14ac:dyDescent="0.2">
      <c r="A41" s="892"/>
      <c r="B41" s="1136" t="s">
        <v>2202</v>
      </c>
      <c r="C41" s="1136"/>
      <c r="D41" s="1136"/>
      <c r="E41" s="1136"/>
      <c r="F41" s="1136"/>
      <c r="G41" s="1136"/>
      <c r="H41" s="1136"/>
      <c r="I41" s="1136"/>
      <c r="J41" s="1136"/>
      <c r="K41" s="892"/>
    </row>
    <row r="42" spans="1:11" ht="17.100000000000001" customHeight="1" x14ac:dyDescent="0.2">
      <c r="A42" s="892"/>
      <c r="B42" s="1136" t="s">
        <v>2203</v>
      </c>
      <c r="C42" s="1136"/>
      <c r="D42" s="1136"/>
      <c r="E42" s="1136"/>
      <c r="F42" s="1136"/>
      <c r="G42" s="1136"/>
      <c r="H42" s="1136"/>
      <c r="I42" s="1136"/>
      <c r="J42" s="1136"/>
      <c r="K42" s="892"/>
    </row>
    <row r="43" spans="1:11" ht="17.100000000000001" customHeight="1" x14ac:dyDescent="0.2">
      <c r="A43" s="892"/>
      <c r="B43" s="1136" t="s">
        <v>2204</v>
      </c>
      <c r="C43" s="1136"/>
      <c r="D43" s="1136"/>
      <c r="E43" s="1136"/>
      <c r="F43" s="1136"/>
      <c r="G43" s="1136"/>
      <c r="H43" s="1136"/>
      <c r="I43" s="1136"/>
      <c r="J43" s="1136"/>
      <c r="K43" s="892"/>
    </row>
    <row r="44" spans="1:11" ht="17.100000000000001" customHeight="1" x14ac:dyDescent="0.2">
      <c r="A44" s="892"/>
      <c r="B44" s="1136"/>
      <c r="C44" s="1136"/>
      <c r="D44" s="1136"/>
      <c r="E44" s="1136"/>
      <c r="F44" s="1136"/>
      <c r="G44" s="1136"/>
      <c r="H44" s="1136"/>
      <c r="I44" s="1136"/>
      <c r="J44" s="1136"/>
      <c r="K44" s="892"/>
    </row>
    <row r="45" spans="1:11" ht="17.100000000000001" customHeight="1" x14ac:dyDescent="0.2">
      <c r="A45" s="892"/>
      <c r="B45" s="1136"/>
      <c r="C45" s="1136"/>
      <c r="D45" s="1136"/>
      <c r="E45" s="1136"/>
      <c r="F45" s="2168" t="s">
        <v>2205</v>
      </c>
      <c r="G45" s="2168"/>
      <c r="H45" s="2168"/>
      <c r="I45" s="2168"/>
      <c r="J45" s="2168"/>
      <c r="K45" s="892"/>
    </row>
    <row r="46" spans="1:11" ht="17.100000000000001" customHeight="1" x14ac:dyDescent="0.2">
      <c r="A46" s="892"/>
      <c r="B46" s="1136"/>
      <c r="C46" s="1136"/>
      <c r="D46" s="1136"/>
      <c r="E46" s="1136"/>
      <c r="F46" s="2168" t="s">
        <v>2206</v>
      </c>
      <c r="G46" s="2168"/>
      <c r="H46" s="2168"/>
      <c r="I46" s="2168"/>
      <c r="J46" s="2168"/>
      <c r="K46" s="892"/>
    </row>
    <row r="47" spans="1:11" ht="17.100000000000001" customHeight="1" x14ac:dyDescent="0.25">
      <c r="A47" s="892"/>
      <c r="B47" s="1134"/>
      <c r="C47" s="1134"/>
      <c r="D47" s="1134"/>
      <c r="E47" s="1134"/>
      <c r="F47" s="1134"/>
      <c r="G47" s="1134"/>
      <c r="H47" s="1134"/>
      <c r="I47" s="1134"/>
      <c r="J47" s="1134"/>
      <c r="K47" s="892"/>
    </row>
    <row r="48" spans="1:11" ht="17.100000000000001" customHeight="1" x14ac:dyDescent="0.25">
      <c r="A48" s="892"/>
      <c r="B48" s="1134"/>
      <c r="C48" s="1134"/>
      <c r="D48" s="1134"/>
      <c r="E48" s="1134"/>
      <c r="F48" s="1134"/>
      <c r="G48" s="1134"/>
      <c r="H48" s="1134"/>
      <c r="I48" s="1134"/>
      <c r="J48" s="1134"/>
      <c r="K48" s="892"/>
    </row>
    <row r="49" spans="2:10" ht="17.100000000000001" customHeight="1" x14ac:dyDescent="0.25">
      <c r="B49" s="689"/>
      <c r="C49" s="689"/>
      <c r="D49" s="689"/>
      <c r="E49" s="689"/>
      <c r="F49" s="689"/>
      <c r="G49" s="689"/>
      <c r="H49" s="689"/>
      <c r="I49" s="689"/>
      <c r="J49" s="689"/>
    </row>
    <row r="50" spans="2:10" ht="17.100000000000001" customHeight="1" x14ac:dyDescent="0.25">
      <c r="B50" s="689"/>
      <c r="C50" s="689"/>
      <c r="D50" s="689"/>
      <c r="E50" s="689"/>
      <c r="F50" s="689"/>
      <c r="G50" s="689"/>
      <c r="H50" s="689"/>
      <c r="I50" s="689"/>
      <c r="J50" s="689"/>
    </row>
    <row r="51" spans="2:10" ht="17.100000000000001" customHeight="1" x14ac:dyDescent="0.25">
      <c r="B51" s="689"/>
      <c r="C51" s="689"/>
      <c r="D51" s="689"/>
      <c r="E51" s="689"/>
      <c r="F51" s="689"/>
      <c r="G51" s="689"/>
      <c r="H51" s="689"/>
      <c r="I51" s="689"/>
      <c r="J51" s="689"/>
    </row>
    <row r="52" spans="2:10" ht="17.100000000000001" customHeight="1" x14ac:dyDescent="0.25">
      <c r="B52" s="689"/>
      <c r="C52" s="689"/>
      <c r="D52" s="689"/>
      <c r="E52" s="689"/>
      <c r="F52" s="689"/>
      <c r="G52" s="689"/>
      <c r="H52" s="689"/>
      <c r="I52" s="689"/>
      <c r="J52" s="689"/>
    </row>
    <row r="53" spans="2:10" ht="17.100000000000001" customHeight="1" x14ac:dyDescent="0.25">
      <c r="B53" s="689"/>
      <c r="C53" s="689"/>
      <c r="D53" s="689"/>
      <c r="E53" s="689"/>
      <c r="F53" s="689"/>
      <c r="G53" s="689"/>
      <c r="H53" s="689"/>
      <c r="I53" s="689"/>
      <c r="J53" s="689"/>
    </row>
    <row r="54" spans="2:10" ht="17.100000000000001" customHeight="1" x14ac:dyDescent="0.25">
      <c r="B54" s="689"/>
      <c r="C54" s="689"/>
      <c r="D54" s="689"/>
      <c r="E54" s="689"/>
      <c r="F54" s="689"/>
      <c r="G54" s="689"/>
      <c r="H54" s="689"/>
      <c r="I54" s="689"/>
      <c r="J54" s="689"/>
    </row>
    <row r="55" spans="2:10" ht="17.100000000000001" customHeight="1" x14ac:dyDescent="0.25">
      <c r="B55" s="689"/>
      <c r="C55" s="689"/>
      <c r="D55" s="689"/>
      <c r="E55" s="689"/>
      <c r="F55" s="689"/>
      <c r="G55" s="689"/>
      <c r="H55" s="689"/>
      <c r="I55" s="689"/>
      <c r="J55" s="689"/>
    </row>
    <row r="56" spans="2:10" ht="17.100000000000001" customHeight="1" x14ac:dyDescent="0.25">
      <c r="B56" s="689"/>
      <c r="C56" s="689"/>
      <c r="D56" s="689"/>
      <c r="E56" s="689"/>
      <c r="F56" s="689"/>
      <c r="G56" s="689"/>
      <c r="H56" s="689"/>
      <c r="I56" s="689"/>
      <c r="J56" s="689"/>
    </row>
    <row r="57" spans="2:10" ht="17.100000000000001" customHeight="1" x14ac:dyDescent="0.25">
      <c r="B57" s="689"/>
      <c r="C57" s="689"/>
      <c r="D57" s="689"/>
      <c r="E57" s="689"/>
      <c r="F57" s="689"/>
      <c r="G57" s="689"/>
      <c r="H57" s="689"/>
      <c r="I57" s="689"/>
      <c r="J57" s="689"/>
    </row>
    <row r="58" spans="2:10" ht="15.75" x14ac:dyDescent="0.25">
      <c r="B58" s="689"/>
      <c r="C58" s="689"/>
      <c r="D58" s="689"/>
      <c r="E58" s="689"/>
      <c r="F58" s="689"/>
      <c r="G58" s="689"/>
      <c r="H58" s="689"/>
      <c r="I58" s="689"/>
      <c r="J58" s="689"/>
    </row>
    <row r="59" spans="2:10" ht="15.75" x14ac:dyDescent="0.25">
      <c r="B59" s="689"/>
      <c r="C59" s="689"/>
      <c r="D59" s="689"/>
      <c r="E59" s="689"/>
      <c r="F59" s="689"/>
      <c r="G59" s="689"/>
      <c r="H59" s="689"/>
      <c r="I59" s="689"/>
      <c r="J59" s="689"/>
    </row>
    <row r="60" spans="2:10" ht="15.75" x14ac:dyDescent="0.25">
      <c r="B60" s="689"/>
      <c r="C60" s="689"/>
      <c r="D60" s="689"/>
      <c r="E60" s="689"/>
      <c r="F60" s="689"/>
      <c r="G60" s="689"/>
      <c r="H60" s="689"/>
      <c r="I60" s="689"/>
      <c r="J60" s="689"/>
    </row>
    <row r="61" spans="2:10" ht="15.75" x14ac:dyDescent="0.25">
      <c r="B61" s="689"/>
      <c r="C61" s="689"/>
      <c r="D61" s="689"/>
      <c r="E61" s="689"/>
      <c r="F61" s="689"/>
      <c r="G61" s="689"/>
      <c r="H61" s="689"/>
      <c r="I61" s="689"/>
      <c r="J61" s="689"/>
    </row>
    <row r="62" spans="2:10" ht="15.75" x14ac:dyDescent="0.25">
      <c r="B62" s="689"/>
      <c r="C62" s="689"/>
      <c r="D62" s="689"/>
      <c r="E62" s="689"/>
      <c r="F62" s="689"/>
      <c r="G62" s="689"/>
      <c r="H62" s="689"/>
      <c r="I62" s="689"/>
      <c r="J62" s="689"/>
    </row>
    <row r="63" spans="2:10" ht="15.75" x14ac:dyDescent="0.25">
      <c r="B63" s="689"/>
      <c r="C63" s="689"/>
      <c r="D63" s="689"/>
      <c r="E63" s="689"/>
      <c r="F63" s="689"/>
      <c r="G63" s="689"/>
      <c r="H63" s="689"/>
      <c r="I63" s="689"/>
      <c r="J63" s="689"/>
    </row>
    <row r="64" spans="2:10" ht="15.75" x14ac:dyDescent="0.25">
      <c r="B64" s="689"/>
      <c r="C64" s="689"/>
      <c r="D64" s="689"/>
      <c r="E64" s="689"/>
      <c r="F64" s="689"/>
      <c r="G64" s="689"/>
      <c r="H64" s="689"/>
      <c r="I64" s="689"/>
      <c r="J64" s="689"/>
    </row>
    <row r="65" spans="2:10" ht="15.75" x14ac:dyDescent="0.25">
      <c r="B65" s="689"/>
      <c r="C65" s="689"/>
      <c r="D65" s="689"/>
      <c r="E65" s="689"/>
      <c r="F65" s="689"/>
      <c r="G65" s="689"/>
      <c r="H65" s="689"/>
      <c r="I65" s="689"/>
      <c r="J65" s="689"/>
    </row>
    <row r="66" spans="2:10" ht="15.75" x14ac:dyDescent="0.25">
      <c r="B66" s="689"/>
      <c r="C66" s="689"/>
      <c r="D66" s="689"/>
      <c r="E66" s="689"/>
      <c r="F66" s="689"/>
      <c r="G66" s="689"/>
      <c r="H66" s="689"/>
      <c r="I66" s="689"/>
      <c r="J66" s="689"/>
    </row>
    <row r="67" spans="2:10" ht="15.75" x14ac:dyDescent="0.25">
      <c r="B67" s="689"/>
      <c r="C67" s="689"/>
      <c r="D67" s="689"/>
      <c r="E67" s="689"/>
      <c r="F67" s="689"/>
      <c r="G67" s="689"/>
      <c r="H67" s="689"/>
      <c r="I67" s="689"/>
      <c r="J67" s="689"/>
    </row>
    <row r="68" spans="2:10" ht="15.75" x14ac:dyDescent="0.25">
      <c r="B68" s="689"/>
      <c r="C68" s="689"/>
      <c r="D68" s="689"/>
      <c r="E68" s="689"/>
      <c r="F68" s="689"/>
      <c r="G68" s="689"/>
      <c r="H68" s="689"/>
      <c r="I68" s="689"/>
      <c r="J68" s="689"/>
    </row>
  </sheetData>
  <sheetProtection sheet="1" objects="1" scenarios="1" selectLockedCells="1"/>
  <mergeCells count="55">
    <mergeCell ref="B2:K2"/>
    <mergeCell ref="B3:K3"/>
    <mergeCell ref="B7:K7"/>
    <mergeCell ref="C17:G17"/>
    <mergeCell ref="C23:G23"/>
    <mergeCell ref="H16:J16"/>
    <mergeCell ref="H17:J17"/>
    <mergeCell ref="H23:J23"/>
    <mergeCell ref="D9:K9"/>
    <mergeCell ref="C18:G18"/>
    <mergeCell ref="C19:G19"/>
    <mergeCell ref="H18:J18"/>
    <mergeCell ref="H19:J19"/>
    <mergeCell ref="F13:G13"/>
    <mergeCell ref="C14:G14"/>
    <mergeCell ref="C15:G15"/>
    <mergeCell ref="C20:G20"/>
    <mergeCell ref="H20:J20"/>
    <mergeCell ref="H37:J37"/>
    <mergeCell ref="B6:K6"/>
    <mergeCell ref="B4:K4"/>
    <mergeCell ref="B5:K5"/>
    <mergeCell ref="C21:G21"/>
    <mergeCell ref="C22:G22"/>
    <mergeCell ref="H15:J15"/>
    <mergeCell ref="H14:J14"/>
    <mergeCell ref="C16:G16"/>
    <mergeCell ref="C8:E8"/>
    <mergeCell ref="G8:K8"/>
    <mergeCell ref="H38:J38"/>
    <mergeCell ref="B39:J39"/>
    <mergeCell ref="F45:J45"/>
    <mergeCell ref="F46:J46"/>
    <mergeCell ref="H21:J21"/>
    <mergeCell ref="H22:J22"/>
    <mergeCell ref="N14:R14"/>
    <mergeCell ref="S14:U14"/>
    <mergeCell ref="N15:R15"/>
    <mergeCell ref="S15:U15"/>
    <mergeCell ref="N16:R16"/>
    <mergeCell ref="S16:U16"/>
    <mergeCell ref="N17:R17"/>
    <mergeCell ref="S17:U17"/>
    <mergeCell ref="N18:R18"/>
    <mergeCell ref="S18:U18"/>
    <mergeCell ref="N19:R19"/>
    <mergeCell ref="S19:U19"/>
    <mergeCell ref="N23:R23"/>
    <mergeCell ref="S23:U23"/>
    <mergeCell ref="N20:R20"/>
    <mergeCell ref="S20:U20"/>
    <mergeCell ref="N21:R21"/>
    <mergeCell ref="S21:U21"/>
    <mergeCell ref="N22:R22"/>
    <mergeCell ref="S22:U22"/>
  </mergeCells>
  <pageMargins left="0.25" right="0.25" top="0.37" bottom="0.4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K33" sqref="K33"/>
    </sheetView>
  </sheetViews>
  <sheetFormatPr defaultRowHeight="12.75" x14ac:dyDescent="0.2"/>
  <cols>
    <col min="1" max="1" width="3.140625" style="197" customWidth="1"/>
    <col min="2" max="2" width="4.140625" style="197" customWidth="1"/>
    <col min="3" max="3" width="27" style="197" customWidth="1"/>
    <col min="4" max="4" width="17.5703125" style="197" customWidth="1"/>
    <col min="5" max="5" width="15.42578125" style="197" customWidth="1"/>
    <col min="6" max="6" width="14.5703125" style="197" customWidth="1"/>
    <col min="7" max="7" width="8.85546875" style="197" customWidth="1"/>
    <col min="8" max="8" width="6.7109375" style="197" customWidth="1"/>
    <col min="9" max="9" width="3.28515625" style="197" customWidth="1"/>
    <col min="10" max="10" width="9.140625" style="197"/>
    <col min="11" max="11" width="15" style="197" customWidth="1"/>
    <col min="12" max="16384" width="9.140625" style="197"/>
  </cols>
  <sheetData>
    <row r="1" spans="1:9" ht="13.5" customHeight="1" x14ac:dyDescent="0.2">
      <c r="A1" s="892"/>
      <c r="B1" s="1750" t="s">
        <v>486</v>
      </c>
      <c r="C1" s="1750"/>
      <c r="D1" s="1750"/>
      <c r="E1" s="1750"/>
      <c r="F1" s="1750"/>
      <c r="G1" s="1750"/>
      <c r="H1" s="1139"/>
      <c r="I1" s="892"/>
    </row>
    <row r="2" spans="1:9" ht="21" customHeight="1" x14ac:dyDescent="0.2">
      <c r="A2" s="892"/>
      <c r="B2" s="1751" t="s">
        <v>132</v>
      </c>
      <c r="C2" s="1751"/>
      <c r="D2" s="1751"/>
      <c r="E2" s="1751"/>
      <c r="F2" s="1751"/>
      <c r="G2" s="1751"/>
      <c r="H2" s="1140"/>
      <c r="I2" s="892"/>
    </row>
    <row r="3" spans="1:9" ht="25.5" customHeight="1" x14ac:dyDescent="0.2">
      <c r="A3" s="892"/>
      <c r="B3" s="1751" t="s">
        <v>2126</v>
      </c>
      <c r="C3" s="1751"/>
      <c r="D3" s="1751"/>
      <c r="E3" s="1751"/>
      <c r="F3" s="1751"/>
      <c r="G3" s="1751"/>
      <c r="H3" s="1140"/>
      <c r="I3" s="892"/>
    </row>
    <row r="4" spans="1:9" ht="27" customHeight="1" x14ac:dyDescent="0.4">
      <c r="A4" s="892"/>
      <c r="B4" s="1497" t="s">
        <v>2176</v>
      </c>
      <c r="C4" s="1497"/>
      <c r="D4" s="1497"/>
      <c r="E4" s="1497"/>
      <c r="F4" s="1497"/>
      <c r="G4" s="1497"/>
      <c r="H4" s="1140"/>
      <c r="I4" s="892"/>
    </row>
    <row r="5" spans="1:9" ht="21" customHeight="1" x14ac:dyDescent="0.3">
      <c r="A5" s="892"/>
      <c r="B5" s="867" t="s">
        <v>2158</v>
      </c>
      <c r="C5" s="882"/>
      <c r="D5" s="1141">
        <f>MASTER!C60</f>
        <v>59</v>
      </c>
      <c r="E5" s="1125" t="s">
        <v>2159</v>
      </c>
      <c r="F5" s="2111" t="str">
        <f>MASTER!C2</f>
        <v xml:space="preserve">Jh </v>
      </c>
      <c r="G5" s="2111"/>
      <c r="H5" s="2111"/>
      <c r="I5" s="2111"/>
    </row>
    <row r="6" spans="1:9" ht="21" customHeight="1" x14ac:dyDescent="0.3">
      <c r="A6" s="892"/>
      <c r="B6" s="842" t="s">
        <v>201</v>
      </c>
      <c r="C6" s="1119" t="str">
        <f>MASTER!C7</f>
        <v xml:space="preserve">ofj"B </v>
      </c>
      <c r="D6" s="1142" t="s">
        <v>2160</v>
      </c>
      <c r="E6" s="1049" t="str">
        <f>MASTER!C4</f>
        <v xml:space="preserve">Jh </v>
      </c>
      <c r="F6" s="892"/>
      <c r="G6" s="892"/>
      <c r="H6" s="1049"/>
      <c r="I6" s="892"/>
    </row>
    <row r="7" spans="1:9" ht="35.25" customHeight="1" x14ac:dyDescent="0.2">
      <c r="A7" s="892"/>
      <c r="B7" s="878" t="s">
        <v>2161</v>
      </c>
      <c r="C7" s="892"/>
      <c r="D7" s="2155" t="str">
        <f>MASTER!C8</f>
        <v>jktdh; mPp ek/;fed izkFkfed fo|ky; &amp;  ftyk &amp; jktleUn</v>
      </c>
      <c r="E7" s="2155"/>
      <c r="F7" s="2155"/>
      <c r="G7" s="2155"/>
      <c r="H7" s="2155"/>
      <c r="I7" s="2155"/>
    </row>
    <row r="8" spans="1:9" ht="21" customHeight="1" x14ac:dyDescent="0.3">
      <c r="A8" s="892"/>
      <c r="B8" s="842"/>
      <c r="C8" s="842" t="s">
        <v>2162</v>
      </c>
      <c r="D8" s="842"/>
      <c r="E8" s="842"/>
      <c r="F8" s="1049"/>
      <c r="G8" s="842"/>
      <c r="H8" s="842"/>
      <c r="I8" s="892"/>
    </row>
    <row r="9" spans="1:9" ht="21" customHeight="1" x14ac:dyDescent="0.3">
      <c r="A9" s="892"/>
      <c r="B9" s="842"/>
      <c r="C9" s="842" t="s">
        <v>2163</v>
      </c>
      <c r="D9" s="842"/>
      <c r="E9" s="842"/>
      <c r="F9" s="892"/>
      <c r="G9" s="1120"/>
      <c r="H9" s="1120"/>
      <c r="I9" s="892"/>
    </row>
    <row r="10" spans="1:9" ht="48.75" customHeight="1" x14ac:dyDescent="0.3">
      <c r="A10" s="892"/>
      <c r="B10" s="878">
        <v>1</v>
      </c>
      <c r="C10" s="878" t="s">
        <v>2164</v>
      </c>
      <c r="D10" s="842"/>
      <c r="E10" s="2155" t="str">
        <f>MASTER!C12</f>
        <v>421 ] 'khryk ekrk efUnj ds ikl ]eksgYyk ]</v>
      </c>
      <c r="F10" s="2155"/>
      <c r="G10" s="2155"/>
      <c r="H10" s="892"/>
      <c r="I10" s="1025"/>
    </row>
    <row r="11" spans="1:9" ht="48.75" customHeight="1" x14ac:dyDescent="0.3">
      <c r="A11" s="892"/>
      <c r="B11" s="842"/>
      <c r="C11" s="878" t="s">
        <v>2165</v>
      </c>
      <c r="D11" s="842"/>
      <c r="E11" s="2155" t="str">
        <f>MASTER!C13</f>
        <v xml:space="preserve"> ]jktleUn ¼jktLFkku½ fiudksM 313327</v>
      </c>
      <c r="F11" s="2155"/>
      <c r="G11" s="2155"/>
      <c r="H11" s="892"/>
      <c r="I11" s="892"/>
    </row>
    <row r="12" spans="1:9" ht="21" customHeight="1" x14ac:dyDescent="0.35">
      <c r="A12" s="892"/>
      <c r="B12" s="842"/>
      <c r="C12" s="842" t="s">
        <v>2166</v>
      </c>
      <c r="D12" s="842"/>
      <c r="E12" s="1485">
        <f>MASTER!G14</f>
        <v>0</v>
      </c>
      <c r="F12" s="1485"/>
      <c r="G12" s="1120"/>
      <c r="H12" s="1120"/>
      <c r="I12" s="892"/>
    </row>
    <row r="13" spans="1:9" ht="21" customHeight="1" x14ac:dyDescent="0.35">
      <c r="A13" s="892"/>
      <c r="B13" s="842"/>
      <c r="C13" s="842" t="s">
        <v>2167</v>
      </c>
      <c r="D13" s="842"/>
      <c r="E13" s="1485">
        <f>MASTER!F28</f>
        <v>9</v>
      </c>
      <c r="F13" s="1485"/>
      <c r="G13" s="1120"/>
      <c r="H13" s="1120"/>
      <c r="I13" s="892"/>
    </row>
    <row r="14" spans="1:9" ht="21" customHeight="1" x14ac:dyDescent="0.3">
      <c r="A14" s="892"/>
      <c r="B14" s="842">
        <v>2</v>
      </c>
      <c r="C14" s="842" t="s">
        <v>2168</v>
      </c>
      <c r="D14" s="842"/>
      <c r="E14" s="842"/>
      <c r="F14" s="2174">
        <f>MASTER!C6</f>
        <v>25392</v>
      </c>
      <c r="G14" s="2174"/>
      <c r="H14" s="892"/>
      <c r="I14" s="892"/>
    </row>
    <row r="15" spans="1:9" ht="21" customHeight="1" x14ac:dyDescent="0.3">
      <c r="A15" s="892"/>
      <c r="B15" s="842"/>
      <c r="C15" s="883" t="s">
        <v>2169</v>
      </c>
      <c r="D15" s="842"/>
      <c r="E15" s="842"/>
      <c r="F15" s="2176" t="s">
        <v>1723</v>
      </c>
      <c r="G15" s="2176"/>
      <c r="H15" s="1143"/>
      <c r="I15" s="892"/>
    </row>
    <row r="16" spans="1:9" ht="21" customHeight="1" x14ac:dyDescent="0.3">
      <c r="A16" s="892"/>
      <c r="B16" s="842"/>
      <c r="C16" s="883" t="s">
        <v>2170</v>
      </c>
      <c r="D16" s="842"/>
      <c r="E16" s="842"/>
      <c r="F16" s="2176" t="s">
        <v>1723</v>
      </c>
      <c r="G16" s="2176"/>
      <c r="H16" s="1143"/>
      <c r="I16" s="892"/>
    </row>
    <row r="17" spans="1:9" ht="21" customHeight="1" x14ac:dyDescent="0.3">
      <c r="A17" s="892"/>
      <c r="B17" s="842">
        <v>3</v>
      </c>
      <c r="C17" s="1049" t="s">
        <v>2171</v>
      </c>
      <c r="D17" s="842"/>
      <c r="E17" s="842"/>
      <c r="F17" s="842"/>
      <c r="G17" s="892"/>
      <c r="H17" s="1143"/>
      <c r="I17" s="892"/>
    </row>
    <row r="18" spans="1:9" ht="21" customHeight="1" x14ac:dyDescent="0.3">
      <c r="A18" s="892"/>
      <c r="B18" s="1761" t="s">
        <v>1478</v>
      </c>
      <c r="C18" s="1761" t="s">
        <v>2131</v>
      </c>
      <c r="D18" s="1761" t="s">
        <v>201</v>
      </c>
      <c r="E18" s="1762" t="s">
        <v>2172</v>
      </c>
      <c r="F18" s="1762"/>
      <c r="G18" s="1763" t="s">
        <v>2174</v>
      </c>
      <c r="H18" s="1143"/>
      <c r="I18" s="892"/>
    </row>
    <row r="19" spans="1:9" ht="21" customHeight="1" x14ac:dyDescent="0.3">
      <c r="A19" s="892"/>
      <c r="B19" s="1761"/>
      <c r="C19" s="1761"/>
      <c r="D19" s="1761"/>
      <c r="E19" s="1144" t="s">
        <v>2173</v>
      </c>
      <c r="F19" s="1144" t="s">
        <v>244</v>
      </c>
      <c r="G19" s="1763"/>
      <c r="H19" s="1143"/>
      <c r="I19" s="892"/>
    </row>
    <row r="20" spans="1:9" ht="21" customHeight="1" x14ac:dyDescent="0.3">
      <c r="A20" s="892"/>
      <c r="B20" s="1122">
        <f>MASTER!I71</f>
        <v>1</v>
      </c>
      <c r="C20" s="1145" t="str">
        <f>MASTER!J71</f>
        <v/>
      </c>
      <c r="D20" s="1146" t="str">
        <f>MASTER!K71</f>
        <v/>
      </c>
      <c r="E20" s="1147" t="str">
        <f>(MASTER!L71)</f>
        <v/>
      </c>
      <c r="F20" s="1147" t="str">
        <f>MASTER!M71</f>
        <v/>
      </c>
      <c r="G20" s="1148"/>
      <c r="H20" s="1143"/>
      <c r="I20" s="892"/>
    </row>
    <row r="21" spans="1:9" ht="21" customHeight="1" x14ac:dyDescent="0.3">
      <c r="A21" s="892"/>
      <c r="B21" s="1122">
        <f>MASTER!I72</f>
        <v>2</v>
      </c>
      <c r="C21" s="1145" t="str">
        <f>MASTER!J72</f>
        <v/>
      </c>
      <c r="D21" s="1146" t="str">
        <f>MASTER!K72</f>
        <v/>
      </c>
      <c r="E21" s="1147" t="str">
        <f>(MASTER!L72)</f>
        <v/>
      </c>
      <c r="F21" s="1147" t="str">
        <f>MASTER!M72</f>
        <v/>
      </c>
      <c r="G21" s="1148"/>
      <c r="H21" s="1143"/>
      <c r="I21" s="892"/>
    </row>
    <row r="22" spans="1:9" ht="21" customHeight="1" x14ac:dyDescent="0.3">
      <c r="A22" s="892"/>
      <c r="B22" s="1122">
        <f>MASTER!I73</f>
        <v>3</v>
      </c>
      <c r="C22" s="1145" t="str">
        <f>MASTER!J73</f>
        <v/>
      </c>
      <c r="D22" s="1146" t="str">
        <f>MASTER!K73</f>
        <v/>
      </c>
      <c r="E22" s="1147" t="str">
        <f>(MASTER!L73)</f>
        <v/>
      </c>
      <c r="F22" s="1147" t="str">
        <f>MASTER!M73</f>
        <v/>
      </c>
      <c r="G22" s="1148"/>
      <c r="H22" s="1143"/>
      <c r="I22" s="892"/>
    </row>
    <row r="23" spans="1:9" ht="21" customHeight="1" x14ac:dyDescent="0.3">
      <c r="A23" s="892"/>
      <c r="B23" s="1122">
        <f>MASTER!I74</f>
        <v>4</v>
      </c>
      <c r="C23" s="1145" t="str">
        <f>MASTER!J74</f>
        <v/>
      </c>
      <c r="D23" s="1146" t="str">
        <f>MASTER!K74</f>
        <v/>
      </c>
      <c r="E23" s="1147" t="str">
        <f>(MASTER!L74)</f>
        <v/>
      </c>
      <c r="F23" s="1147" t="str">
        <f>MASTER!M74</f>
        <v/>
      </c>
      <c r="G23" s="1148"/>
      <c r="H23" s="1143"/>
      <c r="I23" s="892"/>
    </row>
    <row r="24" spans="1:9" ht="21" customHeight="1" x14ac:dyDescent="0.3">
      <c r="A24" s="892"/>
      <c r="B24" s="1122">
        <f>MASTER!I75</f>
        <v>5</v>
      </c>
      <c r="C24" s="1149" t="str">
        <f>MASTER!J75</f>
        <v/>
      </c>
      <c r="D24" s="1146" t="str">
        <f>MASTER!K75</f>
        <v/>
      </c>
      <c r="E24" s="1147" t="str">
        <f>(MASTER!L75)</f>
        <v/>
      </c>
      <c r="F24" s="1147" t="str">
        <f>MASTER!M75</f>
        <v/>
      </c>
      <c r="G24" s="1148"/>
      <c r="H24" s="1143"/>
      <c r="I24" s="892"/>
    </row>
    <row r="25" spans="1:9" ht="21" customHeight="1" x14ac:dyDescent="0.3">
      <c r="A25" s="892"/>
      <c r="B25" s="1122">
        <f>MASTER!I76</f>
        <v>6</v>
      </c>
      <c r="C25" s="1145" t="str">
        <f>MASTER!J76</f>
        <v/>
      </c>
      <c r="D25" s="1146" t="str">
        <f>MASTER!K76</f>
        <v/>
      </c>
      <c r="E25" s="1147" t="str">
        <f>(MASTER!L76)</f>
        <v/>
      </c>
      <c r="F25" s="1147" t="str">
        <f>MASTER!M76</f>
        <v/>
      </c>
      <c r="G25" s="1150"/>
      <c r="H25" s="1143"/>
      <c r="I25" s="892"/>
    </row>
    <row r="26" spans="1:9" ht="21" customHeight="1" x14ac:dyDescent="0.3">
      <c r="A26" s="892"/>
      <c r="B26" s="1122">
        <f>MASTER!I77</f>
        <v>7</v>
      </c>
      <c r="C26" s="1145" t="str">
        <f>MASTER!J77</f>
        <v/>
      </c>
      <c r="D26" s="1146" t="str">
        <f>MASTER!K77</f>
        <v/>
      </c>
      <c r="E26" s="1147" t="str">
        <f>(MASTER!L77)</f>
        <v/>
      </c>
      <c r="F26" s="1147" t="str">
        <f>MASTER!M77</f>
        <v/>
      </c>
      <c r="G26" s="1150"/>
      <c r="H26" s="1143"/>
      <c r="I26" s="892"/>
    </row>
    <row r="27" spans="1:9" ht="21" customHeight="1" x14ac:dyDescent="0.3">
      <c r="A27" s="892"/>
      <c r="B27" s="1122">
        <f>MASTER!I78</f>
        <v>8</v>
      </c>
      <c r="C27" s="1145" t="str">
        <f>MASTER!J78</f>
        <v/>
      </c>
      <c r="D27" s="1146" t="str">
        <f>MASTER!K78</f>
        <v/>
      </c>
      <c r="E27" s="1147" t="str">
        <f>(MASTER!L78)</f>
        <v/>
      </c>
      <c r="F27" s="1147" t="str">
        <f>MASTER!M78</f>
        <v/>
      </c>
      <c r="G27" s="1150"/>
      <c r="H27" s="1143"/>
      <c r="I27" s="892"/>
    </row>
    <row r="28" spans="1:9" ht="21" customHeight="1" x14ac:dyDescent="0.3">
      <c r="A28" s="892"/>
      <c r="B28" s="1122">
        <f>MASTER!I79</f>
        <v>9</v>
      </c>
      <c r="C28" s="1145" t="str">
        <f>MASTER!J79</f>
        <v/>
      </c>
      <c r="D28" s="1146" t="str">
        <f>MASTER!K79</f>
        <v/>
      </c>
      <c r="E28" s="1147" t="str">
        <f>(MASTER!L79)</f>
        <v/>
      </c>
      <c r="F28" s="1147" t="str">
        <f>MASTER!M79</f>
        <v/>
      </c>
      <c r="G28" s="1150"/>
      <c r="H28" s="1143"/>
      <c r="I28" s="892"/>
    </row>
    <row r="29" spans="1:9" ht="21" customHeight="1" x14ac:dyDescent="0.3">
      <c r="A29" s="892"/>
      <c r="B29" s="1122" t="str">
        <f>MASTER!I80</f>
        <v/>
      </c>
      <c r="C29" s="1145" t="str">
        <f>MASTER!J80</f>
        <v/>
      </c>
      <c r="D29" s="1146" t="str">
        <f>MASTER!K80</f>
        <v/>
      </c>
      <c r="E29" s="1147" t="str">
        <f>(MASTER!L80)</f>
        <v/>
      </c>
      <c r="F29" s="1147" t="str">
        <f>MASTER!M80</f>
        <v/>
      </c>
      <c r="G29" s="1150"/>
      <c r="H29" s="1143"/>
      <c r="I29" s="892"/>
    </row>
    <row r="30" spans="1:9" ht="21" customHeight="1" x14ac:dyDescent="0.3">
      <c r="A30" s="892"/>
      <c r="B30" s="1122" t="str">
        <f>MASTER!I81</f>
        <v/>
      </c>
      <c r="C30" s="1145" t="str">
        <f>MASTER!J81</f>
        <v/>
      </c>
      <c r="D30" s="1146" t="str">
        <f>MASTER!K81</f>
        <v/>
      </c>
      <c r="E30" s="1147" t="str">
        <f>(MASTER!L81)</f>
        <v/>
      </c>
      <c r="F30" s="1147" t="str">
        <f>MASTER!M81</f>
        <v/>
      </c>
      <c r="G30" s="1151"/>
      <c r="H30" s="842"/>
      <c r="I30" s="892"/>
    </row>
    <row r="31" spans="1:9" s="700" customFormat="1" ht="21" customHeight="1" x14ac:dyDescent="0.2">
      <c r="A31" s="1152"/>
      <c r="B31" s="2175" t="s">
        <v>2175</v>
      </c>
      <c r="C31" s="2175"/>
      <c r="D31" s="2175"/>
      <c r="E31" s="2175"/>
      <c r="F31" s="2175"/>
      <c r="G31" s="2175"/>
      <c r="H31" s="885"/>
      <c r="I31" s="1152"/>
    </row>
    <row r="32" spans="1:9" ht="21" customHeight="1" x14ac:dyDescent="0.3">
      <c r="A32" s="892"/>
      <c r="B32" s="842"/>
      <c r="C32" s="842"/>
      <c r="D32" s="842"/>
      <c r="E32" s="842"/>
      <c r="F32" s="842"/>
      <c r="G32" s="842"/>
      <c r="H32" s="842"/>
      <c r="I32" s="892"/>
    </row>
    <row r="33" spans="1:11" ht="21" customHeight="1" x14ac:dyDescent="0.3">
      <c r="A33" s="892"/>
      <c r="B33" s="856" t="s">
        <v>578</v>
      </c>
      <c r="C33" s="856"/>
      <c r="D33" s="1153" t="str">
        <f>K33</f>
        <v>11.01.2023</v>
      </c>
      <c r="E33" s="892"/>
      <c r="F33" s="856"/>
      <c r="G33" s="856"/>
      <c r="H33" s="856"/>
      <c r="I33" s="892"/>
      <c r="K33" s="1154" t="s">
        <v>2546</v>
      </c>
    </row>
    <row r="34" spans="1:11" x14ac:dyDescent="0.2">
      <c r="A34" s="892"/>
      <c r="B34" s="892"/>
      <c r="C34" s="892"/>
      <c r="D34" s="892"/>
      <c r="E34" s="892"/>
      <c r="F34" s="892"/>
      <c r="G34" s="892"/>
      <c r="H34" s="892"/>
      <c r="I34" s="892"/>
    </row>
    <row r="35" spans="1:11" ht="18.75" x14ac:dyDescent="0.3">
      <c r="A35" s="892"/>
      <c r="B35" s="892"/>
      <c r="C35" s="892"/>
      <c r="D35" s="892"/>
      <c r="E35" s="1757" t="s">
        <v>2221</v>
      </c>
      <c r="F35" s="1757"/>
      <c r="G35" s="1757"/>
      <c r="H35" s="892"/>
      <c r="I35" s="892"/>
    </row>
    <row r="36" spans="1:11" x14ac:dyDescent="0.2">
      <c r="A36" s="892"/>
      <c r="B36" s="892"/>
      <c r="C36" s="892"/>
      <c r="D36" s="892"/>
      <c r="E36" s="892"/>
      <c r="F36" s="892"/>
      <c r="G36" s="892"/>
      <c r="H36" s="892"/>
      <c r="I36" s="892"/>
    </row>
  </sheetData>
  <sheetProtection password="CFA1" sheet="1" objects="1" scenarios="1" selectLockedCells="1"/>
  <mergeCells count="20">
    <mergeCell ref="E35:G35"/>
    <mergeCell ref="B1:G1"/>
    <mergeCell ref="B2:G2"/>
    <mergeCell ref="B3:G3"/>
    <mergeCell ref="E18:F18"/>
    <mergeCell ref="G18:G19"/>
    <mergeCell ref="B18:B19"/>
    <mergeCell ref="C18:C19"/>
    <mergeCell ref="D18:D19"/>
    <mergeCell ref="B4:G4"/>
    <mergeCell ref="E13:F13"/>
    <mergeCell ref="E12:F12"/>
    <mergeCell ref="F15:G15"/>
    <mergeCell ref="F16:G16"/>
    <mergeCell ref="E10:G10"/>
    <mergeCell ref="E11:G11"/>
    <mergeCell ref="F14:G14"/>
    <mergeCell ref="F5:I5"/>
    <mergeCell ref="D7:I7"/>
    <mergeCell ref="B31:G31"/>
  </mergeCells>
  <pageMargins left="0.25" right="0.25" top="0.33" bottom="0.4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7"/>
  <sheetViews>
    <sheetView workbookViewId="0">
      <selection activeCell="J5" sqref="J5:K5"/>
    </sheetView>
  </sheetViews>
  <sheetFormatPr defaultRowHeight="12.75" x14ac:dyDescent="0.2"/>
  <cols>
    <col min="1" max="1" width="28.140625" customWidth="1"/>
    <col min="2" max="2" width="27.5703125" customWidth="1"/>
    <col min="3" max="3" width="23.28515625" customWidth="1"/>
    <col min="4" max="4" width="9.5703125" customWidth="1"/>
    <col min="7" max="7" width="13" customWidth="1"/>
    <col min="9" max="9" width="2.5703125" customWidth="1"/>
  </cols>
  <sheetData>
    <row r="1" spans="1:11" s="197" customFormat="1" x14ac:dyDescent="0.2">
      <c r="A1" s="892"/>
      <c r="B1" s="892"/>
      <c r="C1" s="892"/>
      <c r="D1" s="892"/>
      <c r="E1" s="892"/>
    </row>
    <row r="2" spans="1:11" s="197" customFormat="1" x14ac:dyDescent="0.2">
      <c r="A2" s="892"/>
      <c r="B2" s="892"/>
      <c r="C2" s="892"/>
      <c r="D2" s="892"/>
      <c r="E2" s="892"/>
    </row>
    <row r="3" spans="1:11" s="197" customFormat="1" x14ac:dyDescent="0.2">
      <c r="A3" s="892"/>
      <c r="B3" s="892"/>
      <c r="C3" s="892"/>
      <c r="D3" s="892"/>
      <c r="E3" s="892"/>
    </row>
    <row r="4" spans="1:11" ht="18.75" x14ac:dyDescent="0.2">
      <c r="A4" s="2178" t="str">
        <f>MASTER!C41</f>
        <v>iz/kkukpk;Z jktdh; mPp ek/;fed fo|ky;  ftyk &amp; jktleUn</v>
      </c>
      <c r="B4" s="2178"/>
      <c r="C4" s="2178"/>
      <c r="D4" s="2178"/>
      <c r="E4" s="892"/>
    </row>
    <row r="5" spans="1:11" ht="20.25" x14ac:dyDescent="0.3">
      <c r="A5" s="1092" t="s">
        <v>975</v>
      </c>
      <c r="B5" s="1466" t="str">
        <f>G5</f>
        <v>jkmekfo@/kkVh@2023&amp;24@</v>
      </c>
      <c r="C5" s="1096" t="s">
        <v>761</v>
      </c>
      <c r="D5" s="2179" t="str">
        <f>J5</f>
        <v>20.07.2023</v>
      </c>
      <c r="E5" s="2179"/>
      <c r="G5" s="1467" t="s">
        <v>2604</v>
      </c>
      <c r="H5" s="552"/>
      <c r="I5" s="552"/>
      <c r="J5" s="2177" t="s">
        <v>2607</v>
      </c>
      <c r="K5" s="2177"/>
    </row>
    <row r="6" spans="1:11" ht="20.25" x14ac:dyDescent="0.3">
      <c r="A6" s="857" t="s">
        <v>760</v>
      </c>
      <c r="B6" s="1156" t="str">
        <f>G6</f>
        <v>APP20230297742</v>
      </c>
      <c r="C6" s="1096" t="s">
        <v>761</v>
      </c>
      <c r="D6" s="2179" t="str">
        <f>J6</f>
        <v>20.07.2023</v>
      </c>
      <c r="E6" s="2179"/>
      <c r="G6" s="1155" t="s">
        <v>2606</v>
      </c>
      <c r="H6" s="552"/>
      <c r="I6" s="552"/>
      <c r="J6" s="2177" t="s">
        <v>2607</v>
      </c>
      <c r="K6" s="2177"/>
    </row>
    <row r="7" spans="1:11" ht="20.25" x14ac:dyDescent="0.3">
      <c r="A7" s="1157" t="s">
        <v>762</v>
      </c>
      <c r="B7" s="2142" t="str">
        <f>MASTER!C3</f>
        <v>RJRA1</v>
      </c>
      <c r="C7" s="2142"/>
      <c r="D7" s="1096"/>
      <c r="E7" s="892"/>
    </row>
    <row r="8" spans="1:11" ht="20.25" x14ac:dyDescent="0.2">
      <c r="A8" s="1094" t="s">
        <v>763</v>
      </c>
      <c r="B8" s="1094"/>
      <c r="C8" s="1094"/>
      <c r="D8" s="1094"/>
      <c r="E8" s="892"/>
    </row>
    <row r="9" spans="1:11" ht="20.25" customHeight="1" x14ac:dyDescent="0.3">
      <c r="A9" s="2151" t="str">
        <f>MASTER!E60</f>
        <v>Jheku~ mifuns'kd egksn;</v>
      </c>
      <c r="B9" s="2151"/>
      <c r="C9" s="2151"/>
      <c r="D9" s="1095"/>
      <c r="E9" s="892"/>
    </row>
    <row r="10" spans="1:11" ht="20.25" x14ac:dyDescent="0.3">
      <c r="A10" s="2151" t="str">
        <f>MASTER!E61</f>
        <v xml:space="preserve">jkT; chek ,oa izko/kk;h fu/kh foHkkx </v>
      </c>
      <c r="B10" s="2151"/>
      <c r="C10" s="2151"/>
      <c r="D10" s="1096"/>
      <c r="E10" s="892"/>
    </row>
    <row r="11" spans="1:11" ht="20.25" x14ac:dyDescent="0.3">
      <c r="A11" s="2151" t="str">
        <f>MASTER!E62</f>
        <v>jktleUn ftyk&amp;jktleUn ¼ jktLFkku ½</v>
      </c>
      <c r="B11" s="2151"/>
      <c r="C11" s="2151"/>
      <c r="D11" s="1158"/>
      <c r="E11" s="892"/>
    </row>
    <row r="12" spans="1:11" ht="20.25" x14ac:dyDescent="0.2">
      <c r="A12" s="1098"/>
      <c r="B12" s="1098"/>
      <c r="C12" s="1098"/>
      <c r="D12" s="1098"/>
      <c r="E12" s="892"/>
    </row>
    <row r="13" spans="1:11" ht="20.25" x14ac:dyDescent="0.3">
      <c r="A13" s="1092" t="s">
        <v>764</v>
      </c>
      <c r="B13" s="1159">
        <f>MASTER!C59</f>
        <v>57</v>
      </c>
      <c r="C13" s="1093" t="str">
        <f>MASTER!C2</f>
        <v xml:space="preserve">Jh </v>
      </c>
      <c r="D13" s="1093"/>
      <c r="E13" s="892"/>
    </row>
    <row r="14" spans="1:11" ht="18.75" x14ac:dyDescent="0.2">
      <c r="A14" s="1092" t="s">
        <v>919</v>
      </c>
      <c r="B14" s="1093" t="str">
        <f>MASTER!C4</f>
        <v xml:space="preserve">Jh </v>
      </c>
      <c r="C14" s="1092" t="s">
        <v>765</v>
      </c>
      <c r="D14" s="1092"/>
      <c r="E14" s="892"/>
    </row>
    <row r="15" spans="1:11" ht="18.75" x14ac:dyDescent="0.2">
      <c r="A15" s="1100" t="s">
        <v>766</v>
      </c>
      <c r="B15" s="1100"/>
      <c r="C15" s="1101"/>
      <c r="D15" s="1102"/>
      <c r="E15" s="892"/>
    </row>
    <row r="16" spans="1:11" ht="18.75" x14ac:dyDescent="0.2">
      <c r="A16" s="1103" t="s">
        <v>767</v>
      </c>
      <c r="B16" s="1104"/>
      <c r="C16" s="1104"/>
      <c r="D16" s="1104"/>
      <c r="E16" s="892"/>
    </row>
    <row r="17" spans="1:5" ht="18.75" customHeight="1" x14ac:dyDescent="0.2">
      <c r="A17" s="1100" t="s">
        <v>918</v>
      </c>
      <c r="B17" s="1100"/>
      <c r="C17" s="1100"/>
      <c r="D17" s="1100"/>
      <c r="E17" s="892"/>
    </row>
    <row r="18" spans="1:5" ht="18.75" customHeight="1" x14ac:dyDescent="0.25">
      <c r="A18" s="1160">
        <f>MASTER!C25</f>
        <v>45961</v>
      </c>
      <c r="B18" s="1100" t="s">
        <v>917</v>
      </c>
      <c r="C18" s="1100"/>
      <c r="D18" s="1100"/>
      <c r="E18" s="892"/>
    </row>
    <row r="19" spans="1:5" ht="19.5" customHeight="1" x14ac:dyDescent="0.2">
      <c r="A19" s="2143" t="s">
        <v>768</v>
      </c>
      <c r="B19" s="2143"/>
      <c r="C19" s="2143"/>
      <c r="D19" s="2143"/>
      <c r="E19" s="892"/>
    </row>
    <row r="20" spans="1:5" ht="18.75" x14ac:dyDescent="0.2">
      <c r="A20" s="1107" t="s">
        <v>769</v>
      </c>
      <c r="B20" s="1107"/>
      <c r="C20" s="1107"/>
      <c r="D20" s="1107"/>
      <c r="E20" s="892"/>
    </row>
    <row r="21" spans="1:5" ht="18.75" customHeight="1" x14ac:dyDescent="0.2">
      <c r="A21" s="892"/>
      <c r="B21" s="1100" t="s">
        <v>770</v>
      </c>
      <c r="C21" s="1100"/>
      <c r="D21" s="1100"/>
      <c r="E21" s="892"/>
    </row>
    <row r="22" spans="1:5" ht="18.75" x14ac:dyDescent="0.2">
      <c r="A22" s="1103" t="s">
        <v>771</v>
      </c>
      <c r="B22" s="1108"/>
      <c r="C22" s="1108"/>
      <c r="D22" s="1108"/>
      <c r="E22" s="892"/>
    </row>
    <row r="23" spans="1:5" ht="18.75" customHeight="1" x14ac:dyDescent="0.2">
      <c r="A23" s="2144" t="s">
        <v>772</v>
      </c>
      <c r="B23" s="2144"/>
      <c r="C23" s="1107"/>
      <c r="D23" s="1107"/>
      <c r="E23" s="892"/>
    </row>
    <row r="24" spans="1:5" ht="18.75" customHeight="1" x14ac:dyDescent="0.2">
      <c r="A24" s="2144" t="s">
        <v>773</v>
      </c>
      <c r="B24" s="2144"/>
      <c r="C24" s="1107"/>
      <c r="D24" s="1107"/>
      <c r="E24" s="892"/>
    </row>
    <row r="25" spans="1:5" ht="18.75" x14ac:dyDescent="0.2">
      <c r="A25" s="2144" t="s">
        <v>976</v>
      </c>
      <c r="B25" s="2144"/>
      <c r="C25" s="1107"/>
      <c r="D25" s="1107"/>
      <c r="E25" s="892"/>
    </row>
    <row r="26" spans="1:5" ht="18.75" customHeight="1" x14ac:dyDescent="0.2">
      <c r="A26" s="2144" t="s">
        <v>774</v>
      </c>
      <c r="B26" s="2144"/>
      <c r="C26" s="1107"/>
      <c r="D26" s="1107"/>
      <c r="E26" s="892"/>
    </row>
    <row r="27" spans="1:5" ht="18.75" customHeight="1" x14ac:dyDescent="0.2">
      <c r="A27" s="2144" t="s">
        <v>775</v>
      </c>
      <c r="B27" s="2144"/>
      <c r="C27" s="1107"/>
      <c r="D27" s="1107"/>
      <c r="E27" s="892"/>
    </row>
    <row r="28" spans="1:5" s="197" customFormat="1" ht="18.75" customHeight="1" x14ac:dyDescent="0.2">
      <c r="A28" s="1100" t="s">
        <v>2310</v>
      </c>
      <c r="B28" s="1107"/>
      <c r="C28" s="1107"/>
      <c r="D28" s="1107"/>
      <c r="E28" s="892"/>
    </row>
    <row r="29" spans="1:5" s="197" customFormat="1" ht="18.75" customHeight="1" x14ac:dyDescent="0.2">
      <c r="A29" s="1100"/>
      <c r="B29" s="1107"/>
      <c r="C29" s="1107"/>
      <c r="D29" s="1107"/>
      <c r="E29" s="892"/>
    </row>
    <row r="30" spans="1:5" s="197" customFormat="1" ht="18.75" customHeight="1" x14ac:dyDescent="0.2">
      <c r="A30" s="1100"/>
      <c r="B30" s="1107"/>
      <c r="C30" s="1107"/>
      <c r="D30" s="1107"/>
      <c r="E30" s="892"/>
    </row>
    <row r="31" spans="1:5" s="197" customFormat="1" ht="18.75" customHeight="1" x14ac:dyDescent="0.2">
      <c r="A31" s="1100"/>
      <c r="B31" s="1107"/>
      <c r="C31" s="1107"/>
      <c r="D31" s="1107"/>
      <c r="E31" s="892"/>
    </row>
    <row r="32" spans="1:5" ht="18.75" x14ac:dyDescent="0.2">
      <c r="A32" s="1109"/>
      <c r="B32" s="2143" t="str">
        <f>MASTER!C42</f>
        <v>iz/kkukpk;Z</v>
      </c>
      <c r="C32" s="2143"/>
      <c r="D32" s="892"/>
      <c r="E32" s="892"/>
    </row>
    <row r="33" spans="1:5" ht="21" customHeight="1" x14ac:dyDescent="0.3">
      <c r="A33" s="1161"/>
      <c r="B33" s="2143" t="str">
        <f>MASTER!C43</f>
        <v xml:space="preserve">jktdh; mPp ek/;fed fo|ky; </v>
      </c>
      <c r="C33" s="2143"/>
      <c r="D33" s="892"/>
      <c r="E33" s="892"/>
    </row>
    <row r="34" spans="1:5" ht="19.5" customHeight="1" x14ac:dyDescent="0.3">
      <c r="A34" s="1161"/>
      <c r="B34" s="2143" t="str">
        <f>MASTER!C44</f>
        <v xml:space="preserve"> ftyk &amp; jktleUn</v>
      </c>
      <c r="C34" s="2143"/>
      <c r="D34" s="892"/>
      <c r="E34" s="892"/>
    </row>
    <row r="35" spans="1:5" x14ac:dyDescent="0.2">
      <c r="A35" s="892"/>
      <c r="B35" s="892"/>
      <c r="C35" s="892"/>
      <c r="D35" s="892"/>
      <c r="E35" s="892"/>
    </row>
    <row r="36" spans="1:5" x14ac:dyDescent="0.2">
      <c r="A36" s="892"/>
      <c r="B36" s="892"/>
      <c r="C36" s="892"/>
      <c r="D36" s="892"/>
      <c r="E36" s="892"/>
    </row>
    <row r="37" spans="1:5" x14ac:dyDescent="0.2">
      <c r="A37" s="892"/>
      <c r="B37" s="892"/>
      <c r="C37" s="892"/>
      <c r="D37" s="892"/>
      <c r="E37" s="892"/>
    </row>
    <row r="38" spans="1:5" x14ac:dyDescent="0.2">
      <c r="A38" s="892"/>
      <c r="B38" s="892"/>
      <c r="C38" s="892"/>
      <c r="D38" s="892"/>
      <c r="E38" s="892"/>
    </row>
    <row r="39" spans="1:5" x14ac:dyDescent="0.2">
      <c r="A39" s="892"/>
      <c r="B39" s="892"/>
      <c r="C39" s="892"/>
      <c r="D39" s="892"/>
      <c r="E39" s="892"/>
    </row>
    <row r="40" spans="1:5" x14ac:dyDescent="0.2">
      <c r="A40" s="892"/>
      <c r="B40" s="892"/>
      <c r="C40" s="892"/>
      <c r="D40" s="892"/>
      <c r="E40" s="892"/>
    </row>
    <row r="41" spans="1:5" x14ac:dyDescent="0.2">
      <c r="A41" s="892"/>
      <c r="B41" s="892"/>
      <c r="C41" s="892"/>
      <c r="D41" s="892"/>
      <c r="E41" s="892"/>
    </row>
    <row r="42" spans="1:5" x14ac:dyDescent="0.2">
      <c r="A42" s="892"/>
      <c r="B42" s="892"/>
      <c r="C42" s="892"/>
      <c r="D42" s="892"/>
      <c r="E42" s="892"/>
    </row>
    <row r="43" spans="1:5" x14ac:dyDescent="0.2">
      <c r="A43" s="892"/>
      <c r="B43" s="892"/>
      <c r="C43" s="892"/>
      <c r="D43" s="892"/>
      <c r="E43" s="892"/>
    </row>
    <row r="44" spans="1:5" x14ac:dyDescent="0.2">
      <c r="A44" s="892"/>
      <c r="B44" s="892"/>
      <c r="C44" s="892"/>
      <c r="D44" s="892"/>
      <c r="E44" s="892"/>
    </row>
    <row r="45" spans="1:5" x14ac:dyDescent="0.2">
      <c r="A45" s="892"/>
      <c r="B45" s="892"/>
      <c r="C45" s="892"/>
      <c r="D45" s="892"/>
      <c r="E45" s="892"/>
    </row>
    <row r="46" spans="1:5" x14ac:dyDescent="0.2">
      <c r="A46" s="892"/>
      <c r="B46" s="892"/>
      <c r="C46" s="892"/>
      <c r="D46" s="892"/>
      <c r="E46" s="892"/>
    </row>
    <row r="47" spans="1:5" x14ac:dyDescent="0.2">
      <c r="A47" s="892"/>
      <c r="B47" s="892"/>
      <c r="C47" s="892"/>
      <c r="D47" s="892"/>
      <c r="E47" s="892"/>
    </row>
  </sheetData>
  <sheetProtection password="CFA1" sheet="1" objects="1" scenarios="1" selectLockedCells="1"/>
  <mergeCells count="18">
    <mergeCell ref="A19:D19"/>
    <mergeCell ref="D5:E5"/>
    <mergeCell ref="D6:E6"/>
    <mergeCell ref="B32:C32"/>
    <mergeCell ref="B33:C33"/>
    <mergeCell ref="A9:C9"/>
    <mergeCell ref="A10:C10"/>
    <mergeCell ref="B34:C34"/>
    <mergeCell ref="A23:B23"/>
    <mergeCell ref="A24:B24"/>
    <mergeCell ref="A25:B25"/>
    <mergeCell ref="A26:B26"/>
    <mergeCell ref="A27:B27"/>
    <mergeCell ref="A11:C11"/>
    <mergeCell ref="B7:C7"/>
    <mergeCell ref="J5:K5"/>
    <mergeCell ref="J6:K6"/>
    <mergeCell ref="A4:D4"/>
  </mergeCells>
  <pageMargins left="0.51" right="0.22" top="0.49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3"/>
  <sheetViews>
    <sheetView topLeftCell="A13" workbookViewId="0">
      <selection activeCell="J38" sqref="J38:M38"/>
    </sheetView>
  </sheetViews>
  <sheetFormatPr defaultRowHeight="12.75" x14ac:dyDescent="0.2"/>
  <cols>
    <col min="1" max="1" width="2.7109375" style="197" customWidth="1"/>
    <col min="2" max="2" width="7" customWidth="1"/>
    <col min="3" max="3" width="2.28515625" customWidth="1"/>
    <col min="4" max="4" width="3.42578125" style="197" customWidth="1"/>
    <col min="5" max="5" width="24.7109375" customWidth="1"/>
    <col min="6" max="6" width="16" customWidth="1"/>
    <col min="7" max="7" width="22.140625" customWidth="1"/>
    <col min="8" max="8" width="10.28515625" customWidth="1"/>
  </cols>
  <sheetData>
    <row r="1" spans="1:9" s="197" customFormat="1" x14ac:dyDescent="0.2">
      <c r="A1" s="1162"/>
      <c r="B1" s="1162"/>
      <c r="C1" s="1162"/>
      <c r="D1" s="1162"/>
      <c r="E1" s="1162"/>
      <c r="F1" s="1162"/>
      <c r="G1" s="1162"/>
      <c r="H1" s="1162"/>
      <c r="I1" s="1162"/>
    </row>
    <row r="2" spans="1:9" s="197" customFormat="1" x14ac:dyDescent="0.2">
      <c r="A2" s="1162"/>
      <c r="B2" s="1162"/>
      <c r="C2" s="1162"/>
      <c r="D2" s="1162"/>
      <c r="E2" s="1162"/>
      <c r="F2" s="1162"/>
      <c r="G2" s="1162"/>
      <c r="H2" s="1162"/>
      <c r="I2" s="1162"/>
    </row>
    <row r="3" spans="1:9" s="197" customFormat="1" x14ac:dyDescent="0.2">
      <c r="A3" s="1162"/>
      <c r="B3" s="1162"/>
      <c r="C3" s="1162"/>
      <c r="D3" s="1162"/>
      <c r="E3" s="1162"/>
      <c r="F3" s="1162"/>
      <c r="G3" s="1162"/>
      <c r="H3" s="1162"/>
      <c r="I3" s="1162"/>
    </row>
    <row r="4" spans="1:9" s="197" customFormat="1" x14ac:dyDescent="0.2">
      <c r="A4" s="1162"/>
      <c r="B4" s="1162"/>
      <c r="C4" s="1162"/>
      <c r="D4" s="1162"/>
      <c r="E4" s="1162"/>
      <c r="F4" s="1162"/>
      <c r="G4" s="1162"/>
      <c r="H4" s="1162"/>
      <c r="I4" s="1162"/>
    </row>
    <row r="5" spans="1:9" s="197" customFormat="1" x14ac:dyDescent="0.2">
      <c r="A5" s="1162"/>
      <c r="B5" s="1162"/>
      <c r="C5" s="1162"/>
      <c r="D5" s="1162"/>
      <c r="E5" s="1162"/>
      <c r="F5" s="1162"/>
      <c r="G5" s="1162"/>
      <c r="H5" s="1162"/>
      <c r="I5" s="1162"/>
    </row>
    <row r="6" spans="1:9" s="197" customFormat="1" x14ac:dyDescent="0.2">
      <c r="A6" s="1162"/>
      <c r="B6" s="1162"/>
      <c r="C6" s="1162"/>
      <c r="D6" s="1162"/>
      <c r="E6" s="1162"/>
      <c r="F6" s="1162"/>
      <c r="G6" s="1162"/>
      <c r="H6" s="1162"/>
      <c r="I6" s="1162"/>
    </row>
    <row r="7" spans="1:9" s="197" customFormat="1" x14ac:dyDescent="0.2">
      <c r="A7" s="1162"/>
      <c r="B7" s="1162"/>
      <c r="C7" s="1162"/>
      <c r="D7" s="1162"/>
      <c r="E7" s="1162"/>
      <c r="F7" s="1162"/>
      <c r="G7" s="1162"/>
      <c r="H7" s="1162"/>
      <c r="I7" s="1162"/>
    </row>
    <row r="8" spans="1:9" s="197" customFormat="1" x14ac:dyDescent="0.2">
      <c r="A8" s="1162"/>
      <c r="B8" s="1162"/>
      <c r="C8" s="1162"/>
      <c r="D8" s="1162"/>
      <c r="E8" s="1162"/>
      <c r="F8" s="1162"/>
      <c r="G8" s="1162"/>
      <c r="H8" s="1162"/>
      <c r="I8" s="1162"/>
    </row>
    <row r="9" spans="1:9" s="197" customFormat="1" x14ac:dyDescent="0.2">
      <c r="A9" s="1162"/>
      <c r="B9" s="1162"/>
      <c r="C9" s="1162"/>
      <c r="D9" s="1162"/>
      <c r="E9" s="1162"/>
      <c r="F9" s="1162"/>
      <c r="G9" s="1162"/>
      <c r="H9" s="1162"/>
      <c r="I9" s="1162"/>
    </row>
    <row r="10" spans="1:9" s="197" customFormat="1" x14ac:dyDescent="0.2">
      <c r="A10" s="1162"/>
      <c r="B10" s="1162"/>
      <c r="C10" s="1162"/>
      <c r="D10" s="1162"/>
      <c r="E10" s="1162"/>
      <c r="F10" s="1162"/>
      <c r="G10" s="1162"/>
      <c r="H10" s="1162"/>
      <c r="I10" s="1162"/>
    </row>
    <row r="11" spans="1:9" s="197" customFormat="1" x14ac:dyDescent="0.2">
      <c r="A11" s="1162"/>
      <c r="B11" s="1162"/>
      <c r="C11" s="1162"/>
      <c r="D11" s="1162"/>
      <c r="E11" s="1162"/>
      <c r="F11" s="1162"/>
      <c r="G11" s="1162"/>
      <c r="H11" s="1162"/>
      <c r="I11" s="1162"/>
    </row>
    <row r="12" spans="1:9" s="197" customFormat="1" x14ac:dyDescent="0.2">
      <c r="A12" s="1162"/>
      <c r="B12" s="1162"/>
      <c r="C12" s="1162"/>
      <c r="D12" s="1162"/>
      <c r="E12" s="1162"/>
      <c r="F12" s="1162"/>
      <c r="G12" s="1162"/>
      <c r="H12" s="1162"/>
      <c r="I12" s="1162"/>
    </row>
    <row r="13" spans="1:9" s="197" customFormat="1" x14ac:dyDescent="0.2">
      <c r="A13" s="1162"/>
      <c r="B13" s="1162"/>
      <c r="C13" s="1162"/>
      <c r="D13" s="1162"/>
      <c r="E13" s="1162"/>
      <c r="F13" s="1162"/>
      <c r="G13" s="1162"/>
      <c r="H13" s="1162"/>
      <c r="I13" s="1162"/>
    </row>
    <row r="14" spans="1:9" s="197" customFormat="1" x14ac:dyDescent="0.2">
      <c r="A14" s="1162"/>
      <c r="B14" s="1162"/>
      <c r="C14" s="1162"/>
      <c r="D14" s="1162"/>
      <c r="E14" s="1162"/>
      <c r="F14" s="1162"/>
      <c r="G14" s="1162"/>
      <c r="H14" s="1162"/>
      <c r="I14" s="1162"/>
    </row>
    <row r="15" spans="1:9" s="197" customFormat="1" x14ac:dyDescent="0.2">
      <c r="A15" s="1162"/>
      <c r="B15" s="1162"/>
      <c r="C15" s="1162"/>
      <c r="D15" s="1162"/>
      <c r="E15" s="1162"/>
      <c r="F15" s="1162"/>
      <c r="G15" s="1162"/>
      <c r="H15" s="1162"/>
      <c r="I15" s="1162"/>
    </row>
    <row r="16" spans="1:9" s="197" customFormat="1" x14ac:dyDescent="0.2">
      <c r="A16" s="1162"/>
      <c r="B16" s="1162"/>
      <c r="C16" s="1162"/>
      <c r="D16" s="1162"/>
      <c r="E16" s="1162"/>
      <c r="F16" s="1162"/>
      <c r="G16" s="1162"/>
      <c r="H16" s="1162"/>
      <c r="I16" s="1162"/>
    </row>
    <row r="17" spans="1:9" s="197" customFormat="1" x14ac:dyDescent="0.2">
      <c r="A17" s="1162"/>
      <c r="B17" s="1162"/>
      <c r="C17" s="1162"/>
      <c r="D17" s="1162"/>
      <c r="E17" s="1162"/>
      <c r="F17" s="1162"/>
      <c r="G17" s="1162"/>
      <c r="H17" s="1162"/>
      <c r="I17" s="1162"/>
    </row>
    <row r="18" spans="1:9" s="197" customFormat="1" x14ac:dyDescent="0.2">
      <c r="A18" s="1162"/>
      <c r="B18" s="1162"/>
      <c r="C18" s="1162"/>
      <c r="D18" s="1162"/>
      <c r="E18" s="1162"/>
      <c r="F18" s="1162"/>
      <c r="G18" s="1162"/>
      <c r="H18" s="1162"/>
      <c r="I18" s="1162"/>
    </row>
    <row r="19" spans="1:9" s="197" customFormat="1" x14ac:dyDescent="0.2">
      <c r="A19" s="1162"/>
      <c r="B19" s="1162"/>
      <c r="C19" s="1162"/>
      <c r="D19" s="1162"/>
      <c r="E19" s="1162"/>
      <c r="F19" s="1162"/>
      <c r="G19" s="1162"/>
      <c r="H19" s="1162"/>
      <c r="I19" s="1162"/>
    </row>
    <row r="20" spans="1:9" s="197" customFormat="1" x14ac:dyDescent="0.2">
      <c r="A20" s="1162"/>
      <c r="B20" s="1162"/>
      <c r="C20" s="1162"/>
      <c r="D20" s="1162"/>
      <c r="E20" s="1162"/>
      <c r="F20" s="1162"/>
      <c r="G20" s="1162"/>
      <c r="H20" s="1162"/>
      <c r="I20" s="1162"/>
    </row>
    <row r="21" spans="1:9" s="197" customFormat="1" x14ac:dyDescent="0.2">
      <c r="A21" s="1162"/>
      <c r="B21" s="1162"/>
      <c r="C21" s="1162"/>
      <c r="D21" s="1162"/>
      <c r="E21" s="1162"/>
      <c r="F21" s="1162"/>
      <c r="G21" s="1162"/>
      <c r="H21" s="1162"/>
      <c r="I21" s="1162"/>
    </row>
    <row r="22" spans="1:9" s="197" customFormat="1" x14ac:dyDescent="0.2">
      <c r="A22" s="1162"/>
      <c r="B22" s="1162"/>
      <c r="C22" s="1162"/>
      <c r="D22" s="1162"/>
      <c r="E22" s="1162"/>
      <c r="F22" s="1162"/>
      <c r="G22" s="1162"/>
      <c r="H22" s="1162"/>
      <c r="I22" s="1162"/>
    </row>
    <row r="23" spans="1:9" s="197" customFormat="1" x14ac:dyDescent="0.2">
      <c r="A23" s="1162"/>
      <c r="B23" s="1162"/>
      <c r="C23" s="1162"/>
      <c r="D23" s="1162"/>
      <c r="E23" s="1162"/>
      <c r="F23" s="1162"/>
      <c r="G23" s="1162"/>
      <c r="H23" s="1162"/>
      <c r="I23" s="1162"/>
    </row>
    <row r="24" spans="1:9" s="197" customFormat="1" x14ac:dyDescent="0.2">
      <c r="A24" s="1162"/>
      <c r="B24" s="1162"/>
      <c r="C24" s="1162"/>
      <c r="D24" s="1162"/>
      <c r="E24" s="1162"/>
      <c r="F24" s="1162"/>
      <c r="G24" s="1162"/>
      <c r="H24" s="1162"/>
      <c r="I24" s="1162"/>
    </row>
    <row r="25" spans="1:9" s="197" customFormat="1" x14ac:dyDescent="0.2">
      <c r="A25" s="1162"/>
      <c r="B25" s="1162"/>
      <c r="C25" s="1162"/>
      <c r="D25" s="1162"/>
      <c r="E25" s="1162"/>
      <c r="F25" s="1162"/>
      <c r="G25" s="1162"/>
      <c r="H25" s="1162"/>
      <c r="I25" s="1162"/>
    </row>
    <row r="26" spans="1:9" s="197" customFormat="1" x14ac:dyDescent="0.2">
      <c r="A26" s="1162"/>
      <c r="B26" s="1162"/>
      <c r="C26" s="1162"/>
      <c r="D26" s="1162"/>
      <c r="E26" s="1162"/>
      <c r="F26" s="1162"/>
      <c r="G26" s="1162"/>
      <c r="H26" s="1162"/>
      <c r="I26" s="1162"/>
    </row>
    <row r="27" spans="1:9" s="197" customFormat="1" x14ac:dyDescent="0.2">
      <c r="A27" s="1162"/>
      <c r="B27" s="1162"/>
      <c r="C27" s="1162"/>
      <c r="D27" s="1162"/>
      <c r="E27" s="1162"/>
      <c r="F27" s="1162"/>
      <c r="G27" s="1162"/>
      <c r="H27" s="1162"/>
      <c r="I27" s="1162"/>
    </row>
    <row r="28" spans="1:9" s="197" customFormat="1" ht="26.25" x14ac:dyDescent="0.4">
      <c r="A28" s="1162"/>
      <c r="B28" s="2185" t="s">
        <v>965</v>
      </c>
      <c r="C28" s="2185"/>
      <c r="D28" s="2185"/>
      <c r="E28" s="2185"/>
      <c r="F28" s="2185"/>
      <c r="G28" s="2185"/>
      <c r="H28" s="2185"/>
      <c r="I28" s="1162"/>
    </row>
    <row r="29" spans="1:9" s="197" customFormat="1" ht="26.25" x14ac:dyDescent="0.4">
      <c r="A29" s="1162"/>
      <c r="B29" s="2186" t="s">
        <v>964</v>
      </c>
      <c r="C29" s="2186"/>
      <c r="D29" s="2186"/>
      <c r="E29" s="2186"/>
      <c r="F29" s="2186"/>
      <c r="G29" s="2186"/>
      <c r="H29" s="2186"/>
      <c r="I29" s="1162"/>
    </row>
    <row r="30" spans="1:9" ht="26.25" x14ac:dyDescent="0.4">
      <c r="A30" s="1162"/>
      <c r="B30" s="2186" t="s">
        <v>963</v>
      </c>
      <c r="C30" s="2186"/>
      <c r="D30" s="2186"/>
      <c r="E30" s="2186"/>
      <c r="F30" s="2186"/>
      <c r="G30" s="2186"/>
      <c r="H30" s="2186"/>
      <c r="I30" s="1162"/>
    </row>
    <row r="31" spans="1:9" ht="21.75" customHeight="1" x14ac:dyDescent="0.2">
      <c r="A31" s="1162"/>
      <c r="B31" s="1162"/>
      <c r="C31" s="1162"/>
      <c r="D31" s="1163" t="s">
        <v>954</v>
      </c>
      <c r="E31" s="1164" t="str">
        <f>MASTER!C2</f>
        <v xml:space="preserve">Jh </v>
      </c>
      <c r="F31" s="1165" t="s">
        <v>960</v>
      </c>
      <c r="G31" s="2183" t="str">
        <f>MASTER!C4</f>
        <v xml:space="preserve">Jh </v>
      </c>
      <c r="H31" s="2183"/>
      <c r="I31" s="1162"/>
    </row>
    <row r="32" spans="1:9" ht="18.75" x14ac:dyDescent="0.3">
      <c r="A32" s="1162"/>
      <c r="B32" s="1166" t="s">
        <v>959</v>
      </c>
      <c r="C32" s="1166"/>
      <c r="D32" s="1166"/>
      <c r="E32" s="2184" t="str">
        <f>MASTER!C8</f>
        <v>jktdh; mPp ek/;fed izkFkfed fo|ky; &amp;  ftyk &amp; jktleUn</v>
      </c>
      <c r="F32" s="2184"/>
      <c r="G32" s="2184"/>
      <c r="H32" s="2184"/>
      <c r="I32" s="1162"/>
    </row>
    <row r="33" spans="1:13" s="197" customFormat="1" ht="18.75" x14ac:dyDescent="0.3">
      <c r="A33" s="1162"/>
      <c r="B33" s="1167" t="s">
        <v>958</v>
      </c>
      <c r="C33" s="1168"/>
      <c r="D33" s="1168"/>
      <c r="E33" s="1168"/>
      <c r="F33" s="1168"/>
      <c r="G33" s="1168"/>
      <c r="H33" s="1168"/>
      <c r="I33" s="1162"/>
    </row>
    <row r="34" spans="1:13" s="197" customFormat="1" ht="18.75" x14ac:dyDescent="0.3">
      <c r="A34" s="1162"/>
      <c r="B34" s="1169" t="s">
        <v>955</v>
      </c>
      <c r="C34" s="1168"/>
      <c r="D34" s="1168"/>
      <c r="E34" s="1168"/>
      <c r="F34" s="1168"/>
      <c r="G34" s="1168"/>
      <c r="H34" s="1168"/>
      <c r="I34" s="1162"/>
    </row>
    <row r="35" spans="1:13" s="197" customFormat="1" ht="18.75" x14ac:dyDescent="0.3">
      <c r="A35" s="1162"/>
      <c r="B35" s="1169" t="s">
        <v>956</v>
      </c>
      <c r="C35" s="1168"/>
      <c r="D35" s="1168"/>
      <c r="E35" s="1168"/>
      <c r="F35" s="1168"/>
      <c r="G35" s="1168"/>
      <c r="H35" s="1168"/>
      <c r="I35" s="1162"/>
    </row>
    <row r="36" spans="1:13" s="197" customFormat="1" ht="18.75" x14ac:dyDescent="0.3">
      <c r="A36" s="1162"/>
      <c r="B36" s="1169" t="s">
        <v>957</v>
      </c>
      <c r="C36" s="1168"/>
      <c r="D36" s="1168"/>
      <c r="E36" s="1168"/>
      <c r="F36" s="1168"/>
      <c r="G36" s="1168"/>
      <c r="H36" s="1168"/>
      <c r="I36" s="1162"/>
    </row>
    <row r="37" spans="1:13" s="197" customFormat="1" ht="18.75" x14ac:dyDescent="0.3">
      <c r="A37" s="1162"/>
      <c r="B37" s="1169"/>
      <c r="C37" s="1168"/>
      <c r="D37" s="1168"/>
      <c r="E37" s="1168"/>
      <c r="F37" s="1168"/>
      <c r="G37" s="1168"/>
      <c r="H37" s="1168"/>
      <c r="I37" s="1162"/>
    </row>
    <row r="38" spans="1:13" s="197" customFormat="1" ht="18.75" x14ac:dyDescent="0.3">
      <c r="A38" s="1162"/>
      <c r="B38" s="2188" t="str">
        <f>J38</f>
        <v>fnukad %&amp; 14-07-2023</v>
      </c>
      <c r="C38" s="2188"/>
      <c r="D38" s="2188"/>
      <c r="E38" s="2188"/>
      <c r="F38" s="1168"/>
      <c r="G38" s="1168"/>
      <c r="H38" s="1168"/>
      <c r="I38" s="1162"/>
      <c r="J38" s="2180" t="s">
        <v>2602</v>
      </c>
      <c r="K38" s="2180"/>
      <c r="L38" s="2180"/>
      <c r="M38" s="2180"/>
    </row>
    <row r="39" spans="1:13" s="197" customFormat="1" ht="18.75" x14ac:dyDescent="0.3">
      <c r="A39" s="1170"/>
      <c r="B39" s="1162"/>
      <c r="C39" s="1168"/>
      <c r="D39" s="1168"/>
      <c r="E39" s="1168"/>
      <c r="F39" s="2187" t="s">
        <v>962</v>
      </c>
      <c r="G39" s="2187"/>
      <c r="H39" s="1168"/>
      <c r="I39" s="1162"/>
    </row>
    <row r="40" spans="1:13" s="197" customFormat="1" ht="20.25" customHeight="1" x14ac:dyDescent="0.2">
      <c r="A40" s="1162"/>
      <c r="B40" s="1162"/>
      <c r="C40" s="1162"/>
      <c r="D40" s="1162"/>
      <c r="E40" s="1163" t="s">
        <v>473</v>
      </c>
      <c r="F40" s="2183" t="str">
        <f>E31</f>
        <v xml:space="preserve">Jh </v>
      </c>
      <c r="G40" s="2183"/>
      <c r="H40" s="1171"/>
      <c r="I40" s="1162"/>
    </row>
    <row r="41" spans="1:13" s="197" customFormat="1" ht="18" customHeight="1" x14ac:dyDescent="0.2">
      <c r="A41" s="1162"/>
      <c r="B41" s="1162"/>
      <c r="C41" s="1172"/>
      <c r="D41" s="1172"/>
      <c r="E41" s="1163" t="s">
        <v>464</v>
      </c>
      <c r="F41" s="2182" t="str">
        <f>MASTER!C7</f>
        <v xml:space="preserve">ofj"B </v>
      </c>
      <c r="G41" s="2182"/>
      <c r="H41" s="1171"/>
      <c r="I41" s="1162"/>
    </row>
    <row r="42" spans="1:13" s="197" customFormat="1" ht="17.25" customHeight="1" x14ac:dyDescent="0.2">
      <c r="A42" s="1162"/>
      <c r="B42" s="1162"/>
      <c r="C42" s="1172"/>
      <c r="D42" s="1172"/>
      <c r="E42" s="1163" t="s">
        <v>961</v>
      </c>
      <c r="F42" s="2183" t="str">
        <f>MASTER!C9</f>
        <v>f'k{kk foHkkx</v>
      </c>
      <c r="G42" s="2183"/>
      <c r="H42" s="1171"/>
      <c r="I42" s="1162"/>
    </row>
    <row r="43" spans="1:13" s="197" customFormat="1" ht="18.75" x14ac:dyDescent="0.3">
      <c r="A43" s="1162"/>
      <c r="B43" s="1173"/>
      <c r="C43" s="1162"/>
      <c r="D43" s="1162"/>
      <c r="E43" s="1162"/>
      <c r="F43" s="1162"/>
      <c r="G43" s="1162"/>
      <c r="H43" s="1162"/>
      <c r="I43" s="1162"/>
    </row>
    <row r="44" spans="1:13" ht="18.75" x14ac:dyDescent="0.3">
      <c r="A44" s="1162"/>
      <c r="B44" s="2181" t="s">
        <v>896</v>
      </c>
      <c r="C44" s="2181"/>
      <c r="D44" s="2181"/>
      <c r="E44" s="2181"/>
      <c r="F44" s="1162"/>
      <c r="G44" s="1162"/>
      <c r="H44" s="1162"/>
      <c r="I44" s="1162"/>
    </row>
    <row r="45" spans="1:13" s="197" customFormat="1" ht="18.75" x14ac:dyDescent="0.3">
      <c r="A45" s="1162"/>
      <c r="B45" s="1168"/>
      <c r="C45" s="1168"/>
      <c r="D45" s="1168"/>
      <c r="E45" s="1168"/>
      <c r="F45" s="1162"/>
      <c r="G45" s="1162"/>
      <c r="H45" s="1162"/>
      <c r="I45" s="1162"/>
    </row>
    <row r="46" spans="1:13" ht="18.75" x14ac:dyDescent="0.3">
      <c r="A46" s="1162"/>
      <c r="B46" s="2181" t="s">
        <v>974</v>
      </c>
      <c r="C46" s="2181"/>
      <c r="D46" s="2181"/>
      <c r="E46" s="2181"/>
      <c r="F46" s="1162"/>
      <c r="G46" s="1162"/>
      <c r="H46" s="1162"/>
      <c r="I46" s="1162"/>
    </row>
    <row r="47" spans="1:13" x14ac:dyDescent="0.2">
      <c r="A47" s="1162"/>
      <c r="B47" s="1174" t="s">
        <v>966</v>
      </c>
      <c r="C47" s="1162"/>
      <c r="D47" s="1162"/>
      <c r="E47" s="1162"/>
      <c r="F47" s="1162"/>
      <c r="G47" s="1162"/>
      <c r="H47" s="1162"/>
      <c r="I47" s="1162"/>
    </row>
    <row r="48" spans="1:13" x14ac:dyDescent="0.2">
      <c r="A48" s="1162"/>
      <c r="B48" s="1162"/>
      <c r="C48" s="1162"/>
      <c r="D48" s="1162"/>
      <c r="E48" s="1162"/>
      <c r="F48" s="1162"/>
      <c r="G48" s="1162"/>
      <c r="H48" s="1162"/>
      <c r="I48" s="1162"/>
    </row>
    <row r="49" spans="1:9" x14ac:dyDescent="0.2">
      <c r="A49" s="1162"/>
      <c r="B49" s="1162"/>
      <c r="C49" s="1162"/>
      <c r="D49" s="1162"/>
      <c r="E49" s="1162"/>
      <c r="F49" s="1162"/>
      <c r="G49" s="1162"/>
      <c r="H49" s="1162"/>
      <c r="I49" s="1162"/>
    </row>
    <row r="50" spans="1:9" x14ac:dyDescent="0.2">
      <c r="A50" s="1162"/>
      <c r="B50" s="1162"/>
      <c r="C50" s="1162"/>
      <c r="D50" s="1162"/>
      <c r="E50" s="1162"/>
      <c r="F50" s="1162"/>
      <c r="G50" s="1162"/>
      <c r="H50" s="1162"/>
      <c r="I50" s="1162"/>
    </row>
    <row r="51" spans="1:9" x14ac:dyDescent="0.2">
      <c r="A51" s="1162"/>
      <c r="B51" s="1162"/>
      <c r="C51" s="1162"/>
      <c r="D51" s="1162"/>
      <c r="E51" s="1162"/>
      <c r="F51" s="1162"/>
      <c r="G51" s="1162"/>
      <c r="H51" s="1162"/>
      <c r="I51" s="1162"/>
    </row>
    <row r="52" spans="1:9" x14ac:dyDescent="0.2">
      <c r="A52" s="1162"/>
      <c r="B52" s="1162"/>
      <c r="C52" s="1162"/>
      <c r="D52" s="1162"/>
      <c r="E52" s="1162"/>
      <c r="F52" s="1162"/>
      <c r="G52" s="1162"/>
      <c r="H52" s="1162"/>
      <c r="I52" s="1162"/>
    </row>
    <row r="53" spans="1:9" x14ac:dyDescent="0.2">
      <c r="A53" s="1162"/>
      <c r="B53" s="1162"/>
      <c r="C53" s="1162"/>
      <c r="D53" s="1162"/>
      <c r="E53" s="1162"/>
      <c r="F53" s="1162"/>
      <c r="G53" s="1162"/>
      <c r="H53" s="1162"/>
      <c r="I53" s="1162"/>
    </row>
  </sheetData>
  <sheetProtection sheet="1" objects="1" scenarios="1" selectLockedCells="1"/>
  <mergeCells count="13">
    <mergeCell ref="G31:H31"/>
    <mergeCell ref="B44:E44"/>
    <mergeCell ref="B28:H28"/>
    <mergeCell ref="B29:H29"/>
    <mergeCell ref="B30:H30"/>
    <mergeCell ref="F39:G39"/>
    <mergeCell ref="F40:G40"/>
    <mergeCell ref="B38:E38"/>
    <mergeCell ref="J38:M38"/>
    <mergeCell ref="B46:E46"/>
    <mergeCell ref="F41:G41"/>
    <mergeCell ref="F42:G42"/>
    <mergeCell ref="E32:H32"/>
  </mergeCells>
  <pageMargins left="0.7" right="0.7" top="0.31" bottom="0.36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8:M46"/>
  <sheetViews>
    <sheetView topLeftCell="A19" workbookViewId="0">
      <selection activeCell="J37" sqref="J37:M37"/>
    </sheetView>
  </sheetViews>
  <sheetFormatPr defaultRowHeight="12.75" x14ac:dyDescent="0.2"/>
  <cols>
    <col min="1" max="1" width="2.7109375" style="197" customWidth="1"/>
    <col min="2" max="2" width="7" style="197" customWidth="1"/>
    <col min="3" max="3" width="2.28515625" style="197" customWidth="1"/>
    <col min="4" max="4" width="3.42578125" style="197" customWidth="1"/>
    <col min="5" max="5" width="24.7109375" style="197" customWidth="1"/>
    <col min="6" max="6" width="16" style="197" customWidth="1"/>
    <col min="7" max="7" width="22.140625" style="197" customWidth="1"/>
    <col min="8" max="8" width="10.28515625" style="197" customWidth="1"/>
    <col min="9" max="16384" width="9.140625" style="197"/>
  </cols>
  <sheetData>
    <row r="28" spans="2:8" ht="26.25" x14ac:dyDescent="0.4">
      <c r="B28" s="2189" t="s">
        <v>972</v>
      </c>
      <c r="C28" s="2189"/>
      <c r="D28" s="2189"/>
      <c r="E28" s="2189"/>
      <c r="F28" s="2189"/>
      <c r="G28" s="2189"/>
      <c r="H28" s="2189"/>
    </row>
    <row r="29" spans="2:8" ht="26.25" x14ac:dyDescent="0.4">
      <c r="B29" s="2189" t="s">
        <v>967</v>
      </c>
      <c r="C29" s="2189"/>
      <c r="D29" s="2189"/>
      <c r="E29" s="2189"/>
      <c r="F29" s="2189"/>
      <c r="G29" s="2189"/>
      <c r="H29" s="2189"/>
    </row>
    <row r="30" spans="2:8" ht="21.75" customHeight="1" x14ac:dyDescent="0.2">
      <c r="D30" s="219" t="s">
        <v>954</v>
      </c>
      <c r="E30" s="221" t="str">
        <f>MASTER!C2</f>
        <v xml:space="preserve">Jh </v>
      </c>
      <c r="F30" s="213" t="s">
        <v>960</v>
      </c>
      <c r="G30" s="1945" t="str">
        <f>MASTER!C4</f>
        <v xml:space="preserve">Jh </v>
      </c>
      <c r="H30" s="1945"/>
    </row>
    <row r="31" spans="2:8" ht="18.75" x14ac:dyDescent="0.3">
      <c r="B31" s="214" t="s">
        <v>959</v>
      </c>
      <c r="C31" s="214"/>
      <c r="D31" s="214"/>
      <c r="E31" s="2190" t="str">
        <f>MASTER!C8</f>
        <v>jktdh; mPp ek/;fed izkFkfed fo|ky; &amp;  ftyk &amp; jktleUn</v>
      </c>
      <c r="F31" s="2190"/>
      <c r="G31" s="2190"/>
      <c r="H31" s="2190"/>
    </row>
    <row r="32" spans="2:8" ht="18.75" x14ac:dyDescent="0.3">
      <c r="B32" s="218" t="s">
        <v>969</v>
      </c>
      <c r="C32" s="212"/>
      <c r="D32" s="212"/>
      <c r="E32" s="212"/>
      <c r="F32" s="212"/>
      <c r="G32" s="212"/>
      <c r="H32" s="212"/>
    </row>
    <row r="33" spans="2:13" ht="18.75" x14ac:dyDescent="0.3">
      <c r="B33" s="211" t="s">
        <v>970</v>
      </c>
      <c r="C33" s="212"/>
      <c r="D33" s="212"/>
      <c r="E33" s="212"/>
      <c r="F33" s="212"/>
      <c r="G33" s="212"/>
      <c r="H33" s="212"/>
    </row>
    <row r="34" spans="2:13" ht="18.75" x14ac:dyDescent="0.3">
      <c r="B34" s="211" t="s">
        <v>971</v>
      </c>
      <c r="C34" s="212"/>
      <c r="D34" s="212"/>
      <c r="E34" s="212"/>
      <c r="F34" s="212"/>
      <c r="G34" s="212"/>
      <c r="H34" s="212"/>
    </row>
    <row r="35" spans="2:13" ht="18.75" x14ac:dyDescent="0.3">
      <c r="B35" s="211" t="s">
        <v>968</v>
      </c>
      <c r="C35" s="212"/>
      <c r="D35" s="212"/>
      <c r="E35" s="212"/>
      <c r="F35" s="212"/>
      <c r="G35" s="212"/>
      <c r="H35" s="212"/>
    </row>
    <row r="36" spans="2:13" ht="18.75" x14ac:dyDescent="0.3">
      <c r="B36" s="211"/>
      <c r="C36" s="212"/>
      <c r="D36" s="212"/>
      <c r="E36" s="212"/>
      <c r="F36" s="212"/>
      <c r="G36" s="212"/>
      <c r="H36" s="212"/>
    </row>
    <row r="37" spans="2:13" ht="18.75" x14ac:dyDescent="0.3">
      <c r="B37" s="2192" t="str">
        <f>J37</f>
        <v>fnukad %&amp; 15-08-2023</v>
      </c>
      <c r="C37" s="2192"/>
      <c r="D37" s="2192"/>
      <c r="E37" s="2192"/>
      <c r="F37" s="212"/>
      <c r="G37" s="212"/>
      <c r="H37" s="212"/>
      <c r="J37" s="2180" t="s">
        <v>2617</v>
      </c>
      <c r="K37" s="2180"/>
      <c r="L37" s="2180"/>
      <c r="M37" s="2180"/>
    </row>
    <row r="38" spans="2:13" ht="18.75" x14ac:dyDescent="0.3">
      <c r="B38" s="212"/>
      <c r="C38" s="212"/>
      <c r="D38" s="212"/>
      <c r="E38" s="212"/>
      <c r="F38" s="2191" t="s">
        <v>973</v>
      </c>
      <c r="G38" s="2191"/>
      <c r="H38" s="212"/>
    </row>
    <row r="39" spans="2:13" ht="20.25" customHeight="1" x14ac:dyDescent="0.2">
      <c r="E39" s="219" t="s">
        <v>473</v>
      </c>
      <c r="F39" s="1945" t="str">
        <f>E30</f>
        <v xml:space="preserve">Jh </v>
      </c>
      <c r="G39" s="1945"/>
      <c r="H39" s="217"/>
    </row>
    <row r="40" spans="2:13" ht="18" customHeight="1" x14ac:dyDescent="0.2">
      <c r="C40" s="220"/>
      <c r="D40" s="220"/>
      <c r="E40" s="219" t="s">
        <v>464</v>
      </c>
      <c r="F40" s="2193" t="str">
        <f>MASTER!C7</f>
        <v xml:space="preserve">ofj"B </v>
      </c>
      <c r="G40" s="2193"/>
      <c r="H40" s="217"/>
    </row>
    <row r="41" spans="2:13" ht="17.25" customHeight="1" x14ac:dyDescent="0.2">
      <c r="C41" s="220"/>
      <c r="D41" s="220"/>
      <c r="E41" s="219" t="s">
        <v>961</v>
      </c>
      <c r="F41" s="1945" t="str">
        <f>MASTER!C9</f>
        <v>f'k{kk foHkkx</v>
      </c>
      <c r="G41" s="1945"/>
      <c r="H41" s="217"/>
    </row>
    <row r="42" spans="2:13" ht="18.75" x14ac:dyDescent="0.3">
      <c r="B42" s="84"/>
    </row>
    <row r="43" spans="2:13" ht="18.75" x14ac:dyDescent="0.3">
      <c r="B43" s="2043" t="s">
        <v>896</v>
      </c>
      <c r="C43" s="2043"/>
      <c r="D43" s="2043"/>
      <c r="E43" s="2043"/>
    </row>
    <row r="44" spans="2:13" ht="18.75" x14ac:dyDescent="0.3">
      <c r="B44" s="212"/>
      <c r="C44" s="212"/>
      <c r="D44" s="212"/>
      <c r="E44" s="212"/>
    </row>
    <row r="45" spans="2:13" ht="18.75" x14ac:dyDescent="0.3">
      <c r="B45" s="2043" t="s">
        <v>974</v>
      </c>
      <c r="C45" s="2043"/>
      <c r="D45" s="2043"/>
      <c r="E45" s="2043"/>
    </row>
    <row r="46" spans="2:13" x14ac:dyDescent="0.2">
      <c r="B46" s="222" t="s">
        <v>966</v>
      </c>
    </row>
  </sheetData>
  <sheetProtection sheet="1" objects="1" scenarios="1" selectLockedCells="1"/>
  <mergeCells count="12">
    <mergeCell ref="B43:E43"/>
    <mergeCell ref="B45:E45"/>
    <mergeCell ref="F38:G38"/>
    <mergeCell ref="B37:E37"/>
    <mergeCell ref="F39:G39"/>
    <mergeCell ref="F40:G40"/>
    <mergeCell ref="F41:G41"/>
    <mergeCell ref="J37:M37"/>
    <mergeCell ref="B28:H28"/>
    <mergeCell ref="B29:H29"/>
    <mergeCell ref="G30:H30"/>
    <mergeCell ref="E31:H31"/>
  </mergeCells>
  <pageMargins left="0.7" right="0.7" top="0.37" bottom="0.41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96"/>
  <sheetViews>
    <sheetView workbookViewId="0">
      <selection activeCell="J21" sqref="J21"/>
    </sheetView>
  </sheetViews>
  <sheetFormatPr defaultRowHeight="12.75" x14ac:dyDescent="0.2"/>
  <cols>
    <col min="1" max="1" width="1.28515625" style="197" customWidth="1"/>
    <col min="2" max="2" width="4.28515625" style="197" customWidth="1"/>
    <col min="3" max="3" width="10.140625" style="197" customWidth="1"/>
    <col min="4" max="4" width="11" style="197" customWidth="1"/>
    <col min="5" max="5" width="19.42578125" style="197" customWidth="1"/>
    <col min="6" max="6" width="17" style="197" customWidth="1"/>
    <col min="7" max="7" width="11.5703125" style="197" customWidth="1"/>
    <col min="8" max="16384" width="9.140625" style="197"/>
  </cols>
  <sheetData>
    <row r="1" spans="1:13" ht="9" customHeight="1" x14ac:dyDescent="0.3">
      <c r="B1" s="317"/>
      <c r="C1" s="317"/>
      <c r="D1" s="317"/>
      <c r="E1" s="317"/>
      <c r="F1" s="317"/>
      <c r="G1" s="317"/>
      <c r="H1" s="317"/>
    </row>
    <row r="2" spans="1:13" ht="20.25" x14ac:dyDescent="0.3">
      <c r="A2" s="316"/>
      <c r="B2" s="2194" t="s">
        <v>2553</v>
      </c>
      <c r="C2" s="2194"/>
      <c r="D2" s="2194"/>
      <c r="E2" s="2194"/>
      <c r="F2" s="2194"/>
      <c r="G2" s="2194"/>
      <c r="H2" s="2194"/>
      <c r="I2" s="316"/>
      <c r="J2" s="316"/>
      <c r="K2" s="316"/>
      <c r="L2" s="89"/>
      <c r="M2" s="89"/>
    </row>
    <row r="3" spans="1:13" ht="18.75" x14ac:dyDescent="0.3">
      <c r="A3" s="316"/>
      <c r="B3" s="318" t="s">
        <v>1191</v>
      </c>
      <c r="C3" s="2195" t="s">
        <v>1201</v>
      </c>
      <c r="D3" s="2195"/>
      <c r="E3" s="2195"/>
      <c r="F3" s="2197" t="str">
        <f>MASTER!C2</f>
        <v xml:space="preserve">Jh </v>
      </c>
      <c r="G3" s="2197"/>
      <c r="H3" s="2197"/>
      <c r="I3" s="316"/>
      <c r="J3" s="316"/>
      <c r="K3" s="316"/>
      <c r="L3" s="89"/>
      <c r="M3" s="89"/>
    </row>
    <row r="4" spans="1:13" ht="18.75" x14ac:dyDescent="0.3">
      <c r="A4" s="316"/>
      <c r="B4" s="318" t="s">
        <v>200</v>
      </c>
      <c r="C4" s="2195" t="s">
        <v>1192</v>
      </c>
      <c r="D4" s="2195"/>
      <c r="E4" s="2195"/>
      <c r="F4" s="2198" t="str">
        <f>MASTER!C7</f>
        <v xml:space="preserve">ofj"B </v>
      </c>
      <c r="G4" s="2198"/>
      <c r="H4" s="2198"/>
      <c r="I4" s="316"/>
      <c r="J4" s="316"/>
      <c r="K4" s="316"/>
      <c r="L4" s="89"/>
      <c r="M4" s="89"/>
    </row>
    <row r="5" spans="1:13" ht="26.25" customHeight="1" x14ac:dyDescent="0.25">
      <c r="A5" s="316"/>
      <c r="B5" s="328" t="s">
        <v>1193</v>
      </c>
      <c r="C5" s="2196" t="s">
        <v>1194</v>
      </c>
      <c r="D5" s="2196"/>
      <c r="E5" s="2196"/>
      <c r="F5" s="328" t="str">
        <f>MASTER!C9</f>
        <v>f'k{kk foHkkx</v>
      </c>
      <c r="G5" s="2200" t="str">
        <f>MASTER!C8</f>
        <v>jktdh; mPp ek/;fed izkFkfed fo|ky; &amp;  ftyk &amp; jktleUn</v>
      </c>
      <c r="H5" s="2200"/>
      <c r="I5" s="316"/>
      <c r="J5" s="316"/>
      <c r="K5" s="316"/>
      <c r="L5" s="89"/>
      <c r="M5" s="89"/>
    </row>
    <row r="6" spans="1:13" ht="18.75" x14ac:dyDescent="0.3">
      <c r="A6" s="316"/>
      <c r="B6" s="318" t="s">
        <v>95</v>
      </c>
      <c r="C6" s="2195" t="s">
        <v>246</v>
      </c>
      <c r="D6" s="2195"/>
      <c r="E6" s="2195"/>
      <c r="F6" s="2199">
        <f>MASTER!C27</f>
        <v>101000</v>
      </c>
      <c r="G6" s="2199"/>
      <c r="H6" s="2199"/>
      <c r="I6" s="316"/>
      <c r="J6" s="316"/>
      <c r="K6" s="316"/>
      <c r="L6" s="89"/>
      <c r="M6" s="89"/>
    </row>
    <row r="7" spans="1:13" ht="39" customHeight="1" x14ac:dyDescent="0.25">
      <c r="A7" s="316"/>
      <c r="B7" s="329" t="s">
        <v>357</v>
      </c>
      <c r="C7" s="2201" t="s">
        <v>1195</v>
      </c>
      <c r="D7" s="2201"/>
      <c r="E7" s="2201"/>
      <c r="F7" s="2197" t="s">
        <v>1243</v>
      </c>
      <c r="G7" s="2197"/>
      <c r="H7" s="2197"/>
      <c r="I7" s="316"/>
      <c r="J7" s="316"/>
      <c r="K7" s="316"/>
      <c r="L7" s="89"/>
      <c r="M7" s="89"/>
    </row>
    <row r="8" spans="1:13" ht="39" customHeight="1" x14ac:dyDescent="0.25">
      <c r="A8" s="316"/>
      <c r="B8" s="329" t="s">
        <v>358</v>
      </c>
      <c r="C8" s="2201" t="s">
        <v>1196</v>
      </c>
      <c r="D8" s="2201"/>
      <c r="E8" s="2201"/>
      <c r="F8" s="2201" t="s">
        <v>1244</v>
      </c>
      <c r="G8" s="2201"/>
      <c r="H8" s="331">
        <f>MASTER!C54</f>
        <v>300</v>
      </c>
      <c r="I8" s="316"/>
      <c r="J8" s="316"/>
      <c r="K8" s="316"/>
      <c r="L8" s="89"/>
      <c r="M8" s="89"/>
    </row>
    <row r="9" spans="1:13" ht="38.25" customHeight="1" x14ac:dyDescent="0.25">
      <c r="A9" s="316"/>
      <c r="B9" s="329" t="s">
        <v>359</v>
      </c>
      <c r="C9" s="2201" t="s">
        <v>1197</v>
      </c>
      <c r="D9" s="2201"/>
      <c r="E9" s="2201"/>
      <c r="F9" s="2197" t="s">
        <v>1245</v>
      </c>
      <c r="G9" s="2197"/>
      <c r="H9" s="2197"/>
      <c r="I9" s="316"/>
      <c r="J9" s="316"/>
      <c r="K9" s="316"/>
      <c r="L9" s="89"/>
      <c r="M9" s="89"/>
    </row>
    <row r="10" spans="1:13" ht="36.75" customHeight="1" x14ac:dyDescent="0.25">
      <c r="A10" s="316"/>
      <c r="B10" s="329" t="s">
        <v>388</v>
      </c>
      <c r="C10" s="2196" t="s">
        <v>1198</v>
      </c>
      <c r="D10" s="2196"/>
      <c r="E10" s="2196"/>
      <c r="F10" s="2201" t="s">
        <v>1246</v>
      </c>
      <c r="G10" s="2201"/>
      <c r="H10" s="2201"/>
      <c r="I10" s="316"/>
      <c r="J10" s="316"/>
      <c r="K10" s="316"/>
      <c r="L10" s="89"/>
      <c r="M10" s="89"/>
    </row>
    <row r="11" spans="1:13" ht="38.25" customHeight="1" x14ac:dyDescent="0.25">
      <c r="A11" s="316"/>
      <c r="B11" s="329" t="s">
        <v>391</v>
      </c>
      <c r="C11" s="2201" t="s">
        <v>1199</v>
      </c>
      <c r="D11" s="2201"/>
      <c r="E11" s="2201"/>
      <c r="F11" s="2197"/>
      <c r="G11" s="2197"/>
      <c r="H11" s="2197"/>
      <c r="I11" s="316"/>
      <c r="J11" s="316"/>
      <c r="K11" s="316"/>
      <c r="L11" s="89"/>
      <c r="M11" s="89"/>
    </row>
    <row r="12" spans="1:13" ht="18.75" x14ac:dyDescent="0.25">
      <c r="A12" s="316"/>
      <c r="B12" s="329" t="s">
        <v>392</v>
      </c>
      <c r="C12" s="2203" t="s">
        <v>1236</v>
      </c>
      <c r="D12" s="2203"/>
      <c r="E12" s="2203"/>
      <c r="F12" s="2204" t="s">
        <v>499</v>
      </c>
      <c r="G12" s="2204"/>
      <c r="H12" s="2204"/>
      <c r="I12" s="316"/>
      <c r="J12" s="316"/>
      <c r="K12" s="316"/>
      <c r="L12" s="89"/>
      <c r="M12" s="89"/>
    </row>
    <row r="13" spans="1:13" ht="18.75" x14ac:dyDescent="0.25">
      <c r="A13" s="316"/>
      <c r="B13" s="329"/>
      <c r="C13" s="2203"/>
      <c r="D13" s="2203"/>
      <c r="E13" s="2203"/>
      <c r="F13" s="2204"/>
      <c r="G13" s="2204"/>
      <c r="H13" s="2204"/>
      <c r="I13" s="316"/>
      <c r="J13" s="316"/>
      <c r="K13" s="316"/>
      <c r="L13" s="89"/>
      <c r="M13" s="89"/>
    </row>
    <row r="14" spans="1:13" ht="18.75" x14ac:dyDescent="0.25">
      <c r="A14" s="316"/>
      <c r="B14" s="329"/>
      <c r="C14" s="2203"/>
      <c r="D14" s="2203"/>
      <c r="E14" s="2203"/>
      <c r="F14" s="2204"/>
      <c r="G14" s="2204"/>
      <c r="H14" s="2204"/>
      <c r="I14" s="316"/>
      <c r="J14" s="316"/>
      <c r="K14" s="316"/>
      <c r="L14" s="89"/>
      <c r="M14" s="89"/>
    </row>
    <row r="15" spans="1:13" ht="18.75" x14ac:dyDescent="0.25">
      <c r="A15" s="316"/>
      <c r="B15" s="329"/>
      <c r="C15" s="2203"/>
      <c r="D15" s="2203"/>
      <c r="E15" s="2203"/>
      <c r="F15" s="2204"/>
      <c r="G15" s="2204"/>
      <c r="H15" s="2204"/>
      <c r="I15" s="316"/>
      <c r="J15" s="316"/>
      <c r="K15" s="316"/>
      <c r="L15" s="89"/>
      <c r="M15" s="89"/>
    </row>
    <row r="16" spans="1:13" ht="18.75" x14ac:dyDescent="0.25">
      <c r="A16" s="316"/>
      <c r="B16" s="329"/>
      <c r="C16" s="2203"/>
      <c r="D16" s="2203"/>
      <c r="E16" s="2203"/>
      <c r="F16" s="2204"/>
      <c r="G16" s="2204"/>
      <c r="H16" s="2204"/>
      <c r="I16" s="316"/>
      <c r="J16" s="316"/>
      <c r="K16" s="316"/>
      <c r="L16" s="89"/>
      <c r="M16" s="89"/>
    </row>
    <row r="17" spans="1:13" ht="18.75" x14ac:dyDescent="0.25">
      <c r="A17" s="316"/>
      <c r="B17" s="329"/>
      <c r="C17" s="2203"/>
      <c r="D17" s="2203"/>
      <c r="E17" s="2203"/>
      <c r="F17" s="2204"/>
      <c r="G17" s="2204"/>
      <c r="H17" s="2204"/>
      <c r="I17" s="316"/>
      <c r="J17" s="316"/>
      <c r="K17" s="316"/>
      <c r="L17" s="89"/>
      <c r="M17" s="89"/>
    </row>
    <row r="18" spans="1:13" ht="7.5" customHeight="1" x14ac:dyDescent="0.25">
      <c r="A18" s="316"/>
      <c r="B18" s="329"/>
      <c r="C18" s="2203"/>
      <c r="D18" s="2203"/>
      <c r="E18" s="2203"/>
      <c r="F18" s="2204"/>
      <c r="G18" s="2204"/>
      <c r="H18" s="2204"/>
      <c r="I18" s="316"/>
      <c r="J18" s="316"/>
      <c r="K18" s="316"/>
      <c r="L18" s="89"/>
      <c r="M18" s="89"/>
    </row>
    <row r="19" spans="1:13" ht="18.75" x14ac:dyDescent="0.25">
      <c r="A19" s="316"/>
      <c r="B19" s="329" t="s">
        <v>291</v>
      </c>
      <c r="C19" s="2196" t="s">
        <v>1237</v>
      </c>
      <c r="D19" s="2196"/>
      <c r="E19" s="2196"/>
      <c r="F19" s="2205" t="str">
        <f>MASTER!C12</f>
        <v>421 ] 'khryk ekrk efUnj ds ikl ]eksgYyk ]</v>
      </c>
      <c r="G19" s="2205"/>
      <c r="H19" s="2205"/>
      <c r="I19" s="316"/>
      <c r="J19" s="316"/>
      <c r="K19" s="316"/>
      <c r="L19" s="89"/>
      <c r="M19" s="89"/>
    </row>
    <row r="20" spans="1:13" ht="21.75" customHeight="1" x14ac:dyDescent="0.25">
      <c r="A20" s="316"/>
      <c r="B20" s="329"/>
      <c r="C20" s="2196"/>
      <c r="D20" s="2196"/>
      <c r="E20" s="2196"/>
      <c r="F20" s="2205" t="str">
        <f>MASTER!C13</f>
        <v xml:space="preserve"> ]jktleUn ¼jktLFkku½ fiudksM 313327</v>
      </c>
      <c r="G20" s="2205"/>
      <c r="H20" s="2205"/>
      <c r="I20" s="316"/>
      <c r="J20" s="316"/>
      <c r="K20" s="316"/>
      <c r="L20" s="89"/>
      <c r="M20" s="89"/>
    </row>
    <row r="21" spans="1:13" ht="18.75" x14ac:dyDescent="0.3">
      <c r="A21" s="316"/>
      <c r="B21" s="329" t="s">
        <v>307</v>
      </c>
      <c r="C21" s="2195" t="s">
        <v>1200</v>
      </c>
      <c r="D21" s="2195"/>
      <c r="E21" s="2195"/>
      <c r="F21" s="2202" t="s">
        <v>1247</v>
      </c>
      <c r="G21" s="2202"/>
      <c r="H21" s="2202"/>
      <c r="I21" s="316"/>
      <c r="J21" s="316"/>
      <c r="K21" s="316"/>
      <c r="L21" s="89"/>
      <c r="M21" s="89"/>
    </row>
    <row r="22" spans="1:13" ht="18.75" x14ac:dyDescent="0.3">
      <c r="A22" s="316"/>
      <c r="B22" s="329"/>
      <c r="C22" s="327"/>
      <c r="D22" s="327"/>
      <c r="E22" s="327"/>
      <c r="F22" s="318"/>
      <c r="G22" s="318"/>
      <c r="H22" s="318"/>
      <c r="I22" s="316"/>
      <c r="J22" s="316"/>
      <c r="K22" s="316"/>
      <c r="L22" s="89"/>
      <c r="M22" s="89"/>
    </row>
    <row r="23" spans="1:13" ht="18.75" x14ac:dyDescent="0.3">
      <c r="A23" s="316"/>
      <c r="B23" s="329"/>
      <c r="C23" s="324"/>
      <c r="D23" s="324"/>
      <c r="E23" s="324"/>
      <c r="F23" s="324"/>
      <c r="G23" s="324"/>
      <c r="H23" s="324"/>
      <c r="I23" s="316"/>
      <c r="J23" s="316"/>
      <c r="K23" s="316"/>
      <c r="L23" s="89"/>
      <c r="M23" s="89"/>
    </row>
    <row r="24" spans="1:13" ht="18.75" x14ac:dyDescent="0.3">
      <c r="A24" s="316"/>
      <c r="B24" s="329"/>
      <c r="C24" s="324"/>
      <c r="D24" s="324"/>
      <c r="E24" s="324"/>
      <c r="F24" s="2204" t="s">
        <v>1238</v>
      </c>
      <c r="G24" s="2204"/>
      <c r="H24" s="2204"/>
      <c r="I24" s="316"/>
      <c r="J24" s="316"/>
      <c r="K24" s="316"/>
      <c r="L24" s="89"/>
      <c r="M24" s="89"/>
    </row>
    <row r="25" spans="1:13" ht="18.75" x14ac:dyDescent="0.3">
      <c r="A25" s="316"/>
      <c r="B25" s="324"/>
      <c r="C25" s="324"/>
      <c r="D25" s="324"/>
      <c r="E25" s="326" t="s">
        <v>464</v>
      </c>
      <c r="F25" s="330" t="str">
        <f>F4</f>
        <v xml:space="preserve">ofj"B </v>
      </c>
      <c r="H25" s="324"/>
      <c r="I25" s="316"/>
      <c r="J25" s="316"/>
      <c r="K25" s="316"/>
      <c r="L25" s="89"/>
      <c r="M25" s="89"/>
    </row>
    <row r="26" spans="1:13" ht="14.25" customHeight="1" x14ac:dyDescent="0.3">
      <c r="A26" s="316"/>
      <c r="B26" s="324"/>
      <c r="C26" s="324"/>
      <c r="D26" s="324"/>
      <c r="E26" s="326"/>
      <c r="F26" s="330"/>
      <c r="H26" s="324"/>
      <c r="I26" s="316"/>
      <c r="J26" s="316"/>
      <c r="K26" s="316"/>
      <c r="L26" s="89"/>
      <c r="M26" s="89"/>
    </row>
    <row r="27" spans="1:13" ht="27.75" x14ac:dyDescent="0.4">
      <c r="A27" s="316"/>
      <c r="B27" s="2206" t="s">
        <v>1202</v>
      </c>
      <c r="C27" s="2206"/>
      <c r="D27" s="2206"/>
      <c r="E27" s="2206"/>
      <c r="F27" s="2206"/>
      <c r="G27" s="2206"/>
      <c r="H27" s="2206"/>
      <c r="I27" s="316"/>
      <c r="J27" s="316"/>
      <c r="K27" s="316"/>
      <c r="L27" s="89"/>
      <c r="M27" s="89"/>
    </row>
    <row r="28" spans="1:13" ht="18.75" x14ac:dyDescent="0.25">
      <c r="A28" s="316"/>
      <c r="B28" s="2207" t="s">
        <v>1203</v>
      </c>
      <c r="C28" s="2207"/>
      <c r="D28" s="2207"/>
      <c r="E28" s="2207"/>
      <c r="F28" s="2207"/>
      <c r="G28" s="2207"/>
      <c r="H28" s="2207"/>
      <c r="I28" s="316"/>
      <c r="J28" s="316"/>
      <c r="K28" s="316"/>
      <c r="L28" s="89"/>
      <c r="M28" s="89"/>
    </row>
    <row r="29" spans="1:13" ht="18.75" x14ac:dyDescent="0.3">
      <c r="A29" s="316"/>
      <c r="B29" s="2202" t="s">
        <v>1248</v>
      </c>
      <c r="C29" s="2202"/>
      <c r="D29" s="2202"/>
      <c r="E29" s="2202"/>
      <c r="F29" s="2202"/>
      <c r="G29" s="2202"/>
      <c r="H29" s="2202"/>
      <c r="I29" s="316"/>
      <c r="J29" s="316"/>
      <c r="K29" s="316"/>
      <c r="L29" s="89"/>
      <c r="M29" s="89"/>
    </row>
    <row r="30" spans="1:13" ht="18.75" x14ac:dyDescent="0.3">
      <c r="A30" s="316"/>
      <c r="B30" s="325" t="s">
        <v>1241</v>
      </c>
      <c r="C30" s="325"/>
      <c r="D30" s="325"/>
      <c r="E30" s="325"/>
      <c r="F30" s="325"/>
      <c r="G30" s="325"/>
      <c r="H30" s="332">
        <f>H8</f>
        <v>300</v>
      </c>
      <c r="J30" s="316"/>
      <c r="K30" s="316"/>
      <c r="L30" s="89"/>
      <c r="M30" s="89"/>
    </row>
    <row r="31" spans="1:13" ht="18.75" x14ac:dyDescent="0.3">
      <c r="A31" s="316"/>
      <c r="B31" s="2195" t="s">
        <v>1242</v>
      </c>
      <c r="C31" s="2195"/>
      <c r="D31" s="2195"/>
      <c r="E31" s="2195"/>
      <c r="F31" s="2195"/>
      <c r="G31" s="2195"/>
      <c r="H31" s="324"/>
      <c r="I31" s="316"/>
      <c r="J31" s="316"/>
      <c r="K31" s="316"/>
      <c r="L31" s="89"/>
      <c r="M31" s="89"/>
    </row>
    <row r="32" spans="1:13" ht="18.75" x14ac:dyDescent="0.3">
      <c r="A32" s="316"/>
      <c r="B32" s="327"/>
      <c r="C32" s="327"/>
      <c r="D32" s="327"/>
      <c r="E32" s="327"/>
      <c r="F32" s="327"/>
      <c r="G32" s="327"/>
      <c r="H32" s="324"/>
      <c r="I32" s="316"/>
      <c r="J32" s="316"/>
      <c r="K32" s="316"/>
      <c r="L32" s="89"/>
      <c r="M32" s="89"/>
    </row>
    <row r="33" spans="1:13" ht="18.75" x14ac:dyDescent="0.3">
      <c r="A33" s="316"/>
      <c r="B33" s="2195" t="s">
        <v>1239</v>
      </c>
      <c r="C33" s="2195"/>
      <c r="D33" s="2195"/>
      <c r="E33" s="2195"/>
      <c r="F33" s="324"/>
      <c r="G33" s="324"/>
      <c r="H33" s="324"/>
      <c r="I33" s="316"/>
      <c r="J33" s="316"/>
      <c r="K33" s="316"/>
      <c r="L33" s="89"/>
      <c r="M33" s="89"/>
    </row>
    <row r="34" spans="1:13" ht="18.75" x14ac:dyDescent="0.3">
      <c r="A34" s="316"/>
      <c r="B34" s="324"/>
      <c r="C34" s="324"/>
      <c r="D34" s="324"/>
      <c r="E34" s="324"/>
      <c r="F34" s="2202" t="s">
        <v>1240</v>
      </c>
      <c r="G34" s="2202"/>
      <c r="H34" s="2202"/>
      <c r="I34" s="316"/>
      <c r="J34" s="316"/>
      <c r="K34" s="316"/>
      <c r="L34" s="89"/>
      <c r="M34" s="89"/>
    </row>
    <row r="35" spans="1:13" ht="18.75" x14ac:dyDescent="0.3">
      <c r="A35" s="316"/>
      <c r="B35" s="324"/>
      <c r="C35" s="324"/>
      <c r="D35" s="324"/>
      <c r="E35" s="326" t="s">
        <v>464</v>
      </c>
      <c r="F35" s="2202" t="str">
        <f>MASTER!C42</f>
        <v>iz/kkukpk;Z</v>
      </c>
      <c r="G35" s="2202"/>
      <c r="H35" s="2202"/>
      <c r="I35" s="316"/>
      <c r="J35" s="316"/>
      <c r="K35" s="316"/>
      <c r="L35" s="89"/>
      <c r="M35" s="89"/>
    </row>
    <row r="36" spans="1:13" ht="18.75" x14ac:dyDescent="0.3">
      <c r="A36" s="316"/>
      <c r="B36" s="324"/>
      <c r="C36" s="324"/>
      <c r="D36" s="324"/>
      <c r="E36" s="324"/>
      <c r="F36" s="324"/>
      <c r="G36" s="324"/>
      <c r="H36" s="324"/>
      <c r="I36" s="316"/>
      <c r="J36" s="316"/>
      <c r="K36" s="316"/>
      <c r="L36" s="89"/>
      <c r="M36" s="89"/>
    </row>
    <row r="37" spans="1:13" ht="18.75" x14ac:dyDescent="0.3">
      <c r="A37" s="316"/>
      <c r="B37" s="324"/>
      <c r="C37" s="324"/>
      <c r="D37" s="324"/>
      <c r="E37" s="324"/>
      <c r="F37" s="324"/>
      <c r="G37" s="324"/>
      <c r="H37" s="324"/>
      <c r="I37" s="316"/>
      <c r="J37" s="316"/>
      <c r="K37" s="316"/>
      <c r="L37" s="89"/>
      <c r="M37" s="89"/>
    </row>
    <row r="38" spans="1:13" ht="18.75" x14ac:dyDescent="0.3">
      <c r="A38" s="316"/>
      <c r="B38" s="324"/>
      <c r="C38" s="324"/>
      <c r="D38" s="324"/>
      <c r="E38" s="324"/>
      <c r="F38" s="324"/>
      <c r="G38" s="324"/>
      <c r="H38" s="324"/>
      <c r="I38" s="316"/>
      <c r="J38" s="316"/>
      <c r="K38" s="316"/>
      <c r="L38" s="89"/>
      <c r="M38" s="89"/>
    </row>
    <row r="39" spans="1:13" ht="18.75" x14ac:dyDescent="0.3">
      <c r="A39" s="316"/>
      <c r="B39" s="324"/>
      <c r="C39" s="324"/>
      <c r="D39" s="324"/>
      <c r="E39" s="324"/>
      <c r="F39" s="324"/>
      <c r="G39" s="324"/>
      <c r="H39" s="324"/>
      <c r="I39" s="316"/>
      <c r="J39" s="316"/>
      <c r="K39" s="316"/>
      <c r="L39" s="89"/>
      <c r="M39" s="89"/>
    </row>
    <row r="40" spans="1:13" ht="18.75" x14ac:dyDescent="0.3">
      <c r="A40" s="316"/>
      <c r="B40" s="324"/>
      <c r="C40" s="324"/>
      <c r="D40" s="324"/>
      <c r="E40" s="324"/>
      <c r="F40" s="324"/>
      <c r="G40" s="324"/>
      <c r="H40" s="324"/>
      <c r="I40" s="316"/>
      <c r="J40" s="316"/>
      <c r="K40" s="316"/>
      <c r="L40" s="89"/>
      <c r="M40" s="89"/>
    </row>
    <row r="41" spans="1:13" ht="18.75" x14ac:dyDescent="0.3">
      <c r="A41" s="316"/>
      <c r="B41" s="324"/>
      <c r="C41" s="324"/>
      <c r="D41" s="324"/>
      <c r="E41" s="324"/>
      <c r="F41" s="324"/>
      <c r="G41" s="324"/>
      <c r="H41" s="324"/>
      <c r="I41" s="316"/>
      <c r="J41" s="316"/>
      <c r="K41" s="316"/>
      <c r="L41" s="89"/>
      <c r="M41" s="89"/>
    </row>
    <row r="42" spans="1:13" ht="18.75" x14ac:dyDescent="0.3">
      <c r="A42" s="316"/>
      <c r="B42" s="324"/>
      <c r="C42" s="324"/>
      <c r="D42" s="324"/>
      <c r="E42" s="324"/>
      <c r="F42" s="324"/>
      <c r="G42" s="324"/>
      <c r="H42" s="324"/>
      <c r="I42" s="316"/>
      <c r="J42" s="316"/>
      <c r="K42" s="316"/>
      <c r="L42" s="89"/>
      <c r="M42" s="89"/>
    </row>
    <row r="43" spans="1:13" ht="18.75" x14ac:dyDescent="0.3">
      <c r="A43" s="316"/>
      <c r="B43" s="324"/>
      <c r="C43" s="324"/>
      <c r="D43" s="324"/>
      <c r="E43" s="324"/>
      <c r="F43" s="324"/>
      <c r="G43" s="324"/>
      <c r="H43" s="324"/>
      <c r="I43" s="316"/>
      <c r="J43" s="316"/>
      <c r="K43" s="316"/>
      <c r="L43" s="89"/>
      <c r="M43" s="89"/>
    </row>
    <row r="44" spans="1:13" ht="18.75" x14ac:dyDescent="0.3">
      <c r="A44" s="316"/>
      <c r="B44" s="324"/>
      <c r="C44" s="324"/>
      <c r="D44" s="324"/>
      <c r="E44" s="324"/>
      <c r="F44" s="324"/>
      <c r="G44" s="324"/>
      <c r="H44" s="324"/>
      <c r="I44" s="316"/>
      <c r="J44" s="316"/>
      <c r="K44" s="316"/>
      <c r="L44" s="89"/>
      <c r="M44" s="89"/>
    </row>
    <row r="45" spans="1:13" ht="18.75" x14ac:dyDescent="0.3">
      <c r="A45" s="316"/>
      <c r="B45" s="324"/>
      <c r="C45" s="324"/>
      <c r="D45" s="324"/>
      <c r="E45" s="324"/>
      <c r="F45" s="324"/>
      <c r="G45" s="324"/>
      <c r="H45" s="324"/>
      <c r="I45" s="316"/>
      <c r="J45" s="316"/>
      <c r="K45" s="316"/>
      <c r="L45" s="89"/>
      <c r="M45" s="89"/>
    </row>
    <row r="46" spans="1:13" ht="18.75" x14ac:dyDescent="0.3">
      <c r="A46" s="316"/>
      <c r="B46" s="324"/>
      <c r="C46" s="324"/>
      <c r="D46" s="324"/>
      <c r="E46" s="324"/>
      <c r="F46" s="324"/>
      <c r="G46" s="324"/>
      <c r="H46" s="324"/>
      <c r="I46" s="316"/>
      <c r="J46" s="316"/>
      <c r="K46" s="316"/>
      <c r="L46" s="89"/>
      <c r="M46" s="89"/>
    </row>
    <row r="47" spans="1:13" ht="18.75" x14ac:dyDescent="0.3">
      <c r="A47" s="316"/>
      <c r="B47" s="324"/>
      <c r="C47" s="324"/>
      <c r="D47" s="324"/>
      <c r="E47" s="324"/>
      <c r="F47" s="324"/>
      <c r="G47" s="324"/>
      <c r="H47" s="324"/>
      <c r="I47" s="316"/>
      <c r="J47" s="316"/>
      <c r="K47" s="316"/>
      <c r="L47" s="89"/>
      <c r="M47" s="89"/>
    </row>
    <row r="48" spans="1:13" ht="15.75" x14ac:dyDescent="0.25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89"/>
      <c r="M48" s="89"/>
    </row>
    <row r="49" spans="1:13" ht="15.75" x14ac:dyDescent="0.25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89"/>
      <c r="M49" s="89"/>
    </row>
    <row r="50" spans="1:13" ht="15.75" x14ac:dyDescent="0.25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89"/>
      <c r="M50" s="89"/>
    </row>
    <row r="51" spans="1:13" ht="15.75" x14ac:dyDescent="0.25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89"/>
      <c r="M51" s="89"/>
    </row>
    <row r="52" spans="1:13" ht="15.75" x14ac:dyDescent="0.25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89"/>
      <c r="M52" s="89"/>
    </row>
    <row r="53" spans="1:13" ht="15.75" x14ac:dyDescent="0.25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89"/>
      <c r="M53" s="89"/>
    </row>
    <row r="54" spans="1:13" ht="15.75" x14ac:dyDescent="0.25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89"/>
      <c r="M54" s="89"/>
    </row>
    <row r="55" spans="1:13" ht="15.75" x14ac:dyDescent="0.25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89"/>
      <c r="M55" s="89"/>
    </row>
    <row r="56" spans="1:13" ht="15.75" x14ac:dyDescent="0.25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89"/>
      <c r="M56" s="89"/>
    </row>
    <row r="57" spans="1:13" ht="15.75" x14ac:dyDescent="0.25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89"/>
      <c r="M57" s="89"/>
    </row>
    <row r="58" spans="1:13" ht="15.75" x14ac:dyDescent="0.25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89"/>
      <c r="M58" s="89"/>
    </row>
    <row r="59" spans="1:13" ht="15.75" x14ac:dyDescent="0.25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89"/>
      <c r="M59" s="89"/>
    </row>
    <row r="60" spans="1:13" ht="15.75" x14ac:dyDescent="0.25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89"/>
      <c r="M60" s="89"/>
    </row>
    <row r="61" spans="1:13" ht="15.75" x14ac:dyDescent="0.25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89"/>
      <c r="M61" s="89"/>
    </row>
    <row r="62" spans="1:13" ht="15.75" x14ac:dyDescent="0.25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89"/>
      <c r="M62" s="89"/>
    </row>
    <row r="63" spans="1:13" ht="15.75" x14ac:dyDescent="0.25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89"/>
      <c r="M63" s="89"/>
    </row>
    <row r="64" spans="1:13" ht="15.75" x14ac:dyDescent="0.25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89"/>
      <c r="M64" s="89"/>
    </row>
    <row r="65" spans="1:13" ht="15.75" x14ac:dyDescent="0.25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89"/>
      <c r="M65" s="89"/>
    </row>
    <row r="66" spans="1:13" ht="15.75" x14ac:dyDescent="0.25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89"/>
      <c r="M66" s="89"/>
    </row>
    <row r="67" spans="1:13" ht="15.75" x14ac:dyDescent="0.25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89"/>
      <c r="M67" s="89"/>
    </row>
    <row r="68" spans="1:13" ht="15.75" x14ac:dyDescent="0.25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89"/>
      <c r="M68" s="89"/>
    </row>
    <row r="69" spans="1:13" ht="15.75" x14ac:dyDescent="0.25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89"/>
      <c r="M69" s="89"/>
    </row>
    <row r="70" spans="1:13" ht="15.75" x14ac:dyDescent="0.25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89"/>
      <c r="M70" s="89"/>
    </row>
    <row r="71" spans="1:13" ht="15.75" x14ac:dyDescent="0.25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89"/>
      <c r="M71" s="89"/>
    </row>
    <row r="72" spans="1:13" ht="15.75" x14ac:dyDescent="0.25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89"/>
      <c r="M72" s="89"/>
    </row>
    <row r="73" spans="1:13" ht="15.75" x14ac:dyDescent="0.25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89"/>
      <c r="M73" s="89"/>
    </row>
    <row r="74" spans="1:13" ht="15.75" x14ac:dyDescent="0.25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89"/>
      <c r="M74" s="89"/>
    </row>
    <row r="75" spans="1:13" ht="15.75" x14ac:dyDescent="0.25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89"/>
      <c r="M75" s="89"/>
    </row>
    <row r="76" spans="1:13" ht="15.75" x14ac:dyDescent="0.25">
      <c r="A76" s="316"/>
      <c r="B76" s="316"/>
      <c r="C76" s="316"/>
      <c r="D76" s="316"/>
      <c r="E76" s="316"/>
      <c r="F76" s="316"/>
      <c r="G76" s="316"/>
      <c r="H76" s="316"/>
      <c r="I76" s="316"/>
      <c r="J76" s="316"/>
      <c r="K76" s="316"/>
      <c r="L76" s="89"/>
      <c r="M76" s="89"/>
    </row>
    <row r="77" spans="1:13" ht="15.75" x14ac:dyDescent="0.25">
      <c r="A77" s="316"/>
      <c r="B77" s="316"/>
      <c r="C77" s="316"/>
      <c r="D77" s="316"/>
      <c r="E77" s="316"/>
      <c r="F77" s="316"/>
      <c r="G77" s="316"/>
      <c r="H77" s="316"/>
      <c r="I77" s="316"/>
      <c r="J77" s="316"/>
      <c r="K77" s="316"/>
      <c r="L77" s="89"/>
      <c r="M77" s="89"/>
    </row>
    <row r="78" spans="1:13" ht="15.75" x14ac:dyDescent="0.25">
      <c r="A78" s="316"/>
      <c r="B78" s="316"/>
      <c r="C78" s="316"/>
      <c r="D78" s="316"/>
      <c r="E78" s="316"/>
      <c r="F78" s="316"/>
      <c r="G78" s="316"/>
      <c r="H78" s="316"/>
      <c r="I78" s="316"/>
      <c r="J78" s="316"/>
      <c r="K78" s="316"/>
      <c r="L78" s="89"/>
      <c r="M78" s="89"/>
    </row>
    <row r="79" spans="1:13" ht="15.75" x14ac:dyDescent="0.25">
      <c r="A79" s="316"/>
      <c r="B79" s="316"/>
      <c r="C79" s="316"/>
      <c r="D79" s="316"/>
      <c r="E79" s="316"/>
      <c r="F79" s="316"/>
      <c r="G79" s="316"/>
      <c r="H79" s="316"/>
      <c r="I79" s="316"/>
      <c r="J79" s="316"/>
      <c r="K79" s="316"/>
      <c r="L79" s="89"/>
      <c r="M79" s="89"/>
    </row>
    <row r="80" spans="1:13" ht="15.75" x14ac:dyDescent="0.25">
      <c r="A80" s="316"/>
      <c r="B80" s="316"/>
      <c r="C80" s="316"/>
      <c r="D80" s="316"/>
      <c r="E80" s="316"/>
      <c r="F80" s="316"/>
      <c r="G80" s="316"/>
      <c r="H80" s="316"/>
      <c r="I80" s="316"/>
      <c r="J80" s="316"/>
      <c r="K80" s="316"/>
      <c r="L80" s="89"/>
      <c r="M80" s="89"/>
    </row>
    <row r="81" spans="1:13" ht="15.75" x14ac:dyDescent="0.25">
      <c r="A81" s="316"/>
      <c r="B81" s="316"/>
      <c r="C81" s="316"/>
      <c r="D81" s="316"/>
      <c r="E81" s="316"/>
      <c r="F81" s="316"/>
      <c r="G81" s="316"/>
      <c r="H81" s="316"/>
      <c r="I81" s="316"/>
      <c r="J81" s="316"/>
      <c r="K81" s="316"/>
      <c r="L81" s="89"/>
      <c r="M81" s="89"/>
    </row>
    <row r="82" spans="1:13" ht="15.75" x14ac:dyDescent="0.25">
      <c r="A82" s="316"/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89"/>
      <c r="M82" s="89"/>
    </row>
    <row r="83" spans="1:13" ht="15.75" x14ac:dyDescent="0.25">
      <c r="A83" s="316"/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89"/>
      <c r="M83" s="89"/>
    </row>
    <row r="84" spans="1:13" ht="15.75" x14ac:dyDescent="0.25">
      <c r="A84" s="316"/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89"/>
      <c r="M84" s="89"/>
    </row>
    <row r="85" spans="1:13" ht="15.75" x14ac:dyDescent="0.25">
      <c r="A85" s="316"/>
      <c r="B85" s="316"/>
      <c r="C85" s="316"/>
      <c r="D85" s="316"/>
      <c r="E85" s="316"/>
      <c r="F85" s="316"/>
      <c r="G85" s="316"/>
      <c r="H85" s="316"/>
      <c r="I85" s="316"/>
      <c r="J85" s="316"/>
      <c r="K85" s="316"/>
      <c r="L85" s="89"/>
      <c r="M85" s="89"/>
    </row>
    <row r="86" spans="1:13" ht="15.75" x14ac:dyDescent="0.25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89"/>
      <c r="M86" s="89"/>
    </row>
    <row r="87" spans="1:13" ht="15.75" x14ac:dyDescent="0.25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89"/>
      <c r="M87" s="89"/>
    </row>
    <row r="88" spans="1:13" ht="15.75" x14ac:dyDescent="0.25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89"/>
      <c r="M88" s="89"/>
    </row>
    <row r="89" spans="1:13" ht="15.75" x14ac:dyDescent="0.25">
      <c r="A89" s="316"/>
      <c r="B89" s="316"/>
      <c r="C89" s="316"/>
      <c r="D89" s="316"/>
      <c r="E89" s="316"/>
      <c r="F89" s="316"/>
      <c r="G89" s="316"/>
      <c r="H89" s="316"/>
      <c r="I89" s="316"/>
      <c r="J89" s="316"/>
      <c r="K89" s="316"/>
      <c r="L89" s="89"/>
      <c r="M89" s="89"/>
    </row>
    <row r="90" spans="1:13" ht="15.75" x14ac:dyDescent="0.25">
      <c r="A90" s="316"/>
      <c r="B90" s="316"/>
      <c r="C90" s="316"/>
      <c r="D90" s="316"/>
      <c r="E90" s="316"/>
      <c r="F90" s="316"/>
      <c r="G90" s="316"/>
      <c r="H90" s="316"/>
      <c r="I90" s="316"/>
      <c r="J90" s="316"/>
      <c r="K90" s="316"/>
      <c r="L90" s="89"/>
      <c r="M90" s="89"/>
    </row>
    <row r="91" spans="1:13" ht="15.75" x14ac:dyDescent="0.25">
      <c r="A91" s="316"/>
      <c r="B91" s="316"/>
      <c r="C91" s="316"/>
      <c r="D91" s="316"/>
      <c r="E91" s="316"/>
      <c r="F91" s="316"/>
      <c r="G91" s="316"/>
      <c r="H91" s="316"/>
      <c r="I91" s="316"/>
      <c r="J91" s="316"/>
      <c r="K91" s="316"/>
      <c r="L91" s="89"/>
      <c r="M91" s="89"/>
    </row>
    <row r="92" spans="1:13" ht="15.75" x14ac:dyDescent="0.25">
      <c r="A92" s="316"/>
      <c r="B92" s="316"/>
      <c r="C92" s="316"/>
      <c r="D92" s="316"/>
      <c r="E92" s="316"/>
      <c r="F92" s="316"/>
      <c r="G92" s="316"/>
      <c r="H92" s="316"/>
      <c r="I92" s="316"/>
      <c r="J92" s="316"/>
      <c r="K92" s="316"/>
      <c r="L92" s="89"/>
      <c r="M92" s="89"/>
    </row>
    <row r="93" spans="1:13" ht="15.75" x14ac:dyDescent="0.25">
      <c r="A93" s="316"/>
      <c r="B93" s="316"/>
      <c r="C93" s="316"/>
      <c r="D93" s="316"/>
      <c r="E93" s="316"/>
      <c r="F93" s="316"/>
      <c r="G93" s="316"/>
      <c r="H93" s="316"/>
      <c r="I93" s="316"/>
      <c r="J93" s="316"/>
      <c r="K93" s="316"/>
      <c r="L93" s="89"/>
      <c r="M93" s="89"/>
    </row>
    <row r="94" spans="1:13" ht="15.75" x14ac:dyDescent="0.25">
      <c r="A94" s="316"/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89"/>
      <c r="M94" s="89"/>
    </row>
    <row r="95" spans="1:13" ht="15.75" x14ac:dyDescent="0.25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89"/>
      <c r="M95" s="89"/>
    </row>
    <row r="96" spans="1:13" ht="15.75" x14ac:dyDescent="0.25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89"/>
      <c r="M96" s="89"/>
    </row>
    <row r="97" spans="1:13" ht="15.75" x14ac:dyDescent="0.25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89"/>
      <c r="M97" s="89"/>
    </row>
    <row r="98" spans="1:13" ht="15.75" x14ac:dyDescent="0.25">
      <c r="A98" s="316"/>
      <c r="B98" s="316"/>
      <c r="C98" s="316"/>
      <c r="D98" s="316"/>
      <c r="E98" s="316"/>
      <c r="F98" s="316"/>
      <c r="G98" s="316"/>
      <c r="H98" s="316"/>
      <c r="I98" s="316"/>
      <c r="J98" s="316"/>
      <c r="K98" s="316"/>
      <c r="L98" s="89"/>
      <c r="M98" s="89"/>
    </row>
    <row r="99" spans="1:13" ht="15.75" x14ac:dyDescent="0.25">
      <c r="A99" s="316"/>
      <c r="B99" s="316"/>
      <c r="C99" s="316"/>
      <c r="D99" s="316"/>
      <c r="E99" s="316"/>
      <c r="F99" s="316"/>
      <c r="G99" s="316"/>
      <c r="H99" s="316"/>
      <c r="I99" s="316"/>
      <c r="J99" s="316"/>
      <c r="K99" s="316"/>
      <c r="L99" s="89"/>
      <c r="M99" s="89"/>
    </row>
    <row r="100" spans="1:13" ht="15.75" x14ac:dyDescent="0.25">
      <c r="A100" s="316"/>
      <c r="B100" s="316"/>
      <c r="C100" s="316"/>
      <c r="D100" s="316"/>
      <c r="E100" s="316"/>
      <c r="F100" s="316"/>
      <c r="G100" s="316"/>
      <c r="H100" s="316"/>
      <c r="I100" s="316"/>
      <c r="J100" s="316"/>
      <c r="K100" s="316"/>
      <c r="L100" s="89"/>
      <c r="M100" s="89"/>
    </row>
    <row r="101" spans="1:13" ht="15.75" x14ac:dyDescent="0.25">
      <c r="A101" s="316"/>
      <c r="B101" s="316"/>
      <c r="C101" s="316"/>
      <c r="D101" s="316"/>
      <c r="E101" s="316"/>
      <c r="F101" s="316"/>
      <c r="G101" s="316"/>
      <c r="H101" s="316"/>
      <c r="I101" s="316"/>
      <c r="J101" s="316"/>
      <c r="K101" s="316"/>
      <c r="L101" s="89"/>
      <c r="M101" s="89"/>
    </row>
    <row r="102" spans="1:13" ht="15.75" x14ac:dyDescent="0.25">
      <c r="A102" s="316"/>
      <c r="B102" s="316"/>
      <c r="C102" s="316"/>
      <c r="D102" s="316"/>
      <c r="E102" s="316"/>
      <c r="F102" s="316"/>
      <c r="G102" s="316"/>
      <c r="H102" s="316"/>
      <c r="I102" s="316"/>
      <c r="J102" s="316"/>
      <c r="K102" s="316"/>
      <c r="L102" s="89"/>
      <c r="M102" s="89"/>
    </row>
    <row r="103" spans="1:13" ht="15.75" x14ac:dyDescent="0.25">
      <c r="A103" s="316"/>
      <c r="B103" s="316"/>
      <c r="C103" s="316"/>
      <c r="D103" s="316"/>
      <c r="E103" s="316"/>
      <c r="F103" s="316"/>
      <c r="G103" s="316"/>
      <c r="H103" s="316"/>
      <c r="I103" s="316"/>
      <c r="J103" s="316"/>
      <c r="K103" s="316"/>
      <c r="L103" s="89"/>
      <c r="M103" s="89"/>
    </row>
    <row r="104" spans="1:13" ht="15.75" x14ac:dyDescent="0.25">
      <c r="A104" s="316"/>
      <c r="B104" s="316"/>
      <c r="C104" s="316"/>
      <c r="D104" s="316"/>
      <c r="E104" s="316"/>
      <c r="F104" s="316"/>
      <c r="G104" s="316"/>
      <c r="H104" s="316"/>
      <c r="I104" s="316"/>
      <c r="J104" s="316"/>
      <c r="K104" s="316"/>
      <c r="L104" s="89"/>
      <c r="M104" s="89"/>
    </row>
    <row r="105" spans="1:13" ht="15.75" x14ac:dyDescent="0.25">
      <c r="A105" s="316"/>
      <c r="B105" s="316"/>
      <c r="C105" s="316"/>
      <c r="D105" s="316"/>
      <c r="E105" s="316"/>
      <c r="F105" s="316"/>
      <c r="G105" s="316"/>
      <c r="H105" s="316"/>
      <c r="I105" s="316"/>
      <c r="J105" s="316"/>
      <c r="K105" s="316"/>
      <c r="L105" s="89"/>
      <c r="M105" s="89"/>
    </row>
    <row r="106" spans="1:13" ht="15.75" x14ac:dyDescent="0.25">
      <c r="A106" s="316"/>
      <c r="B106" s="316"/>
      <c r="C106" s="316"/>
      <c r="D106" s="316"/>
      <c r="E106" s="316"/>
      <c r="F106" s="316"/>
      <c r="G106" s="316"/>
      <c r="H106" s="316"/>
      <c r="I106" s="316"/>
      <c r="J106" s="316"/>
      <c r="K106" s="316"/>
      <c r="L106" s="89"/>
      <c r="M106" s="89"/>
    </row>
    <row r="107" spans="1:13" ht="15.75" x14ac:dyDescent="0.25">
      <c r="A107" s="316"/>
      <c r="B107" s="316"/>
      <c r="C107" s="316"/>
      <c r="D107" s="316"/>
      <c r="E107" s="316"/>
      <c r="F107" s="316"/>
      <c r="G107" s="316"/>
      <c r="H107" s="316"/>
      <c r="I107" s="316"/>
      <c r="J107" s="316"/>
      <c r="K107" s="316"/>
      <c r="L107" s="89"/>
      <c r="M107" s="89"/>
    </row>
    <row r="108" spans="1:13" ht="15.75" x14ac:dyDescent="0.25">
      <c r="A108" s="316"/>
      <c r="B108" s="316"/>
      <c r="C108" s="316"/>
      <c r="D108" s="316"/>
      <c r="E108" s="316"/>
      <c r="F108" s="316"/>
      <c r="G108" s="316"/>
      <c r="H108" s="316"/>
      <c r="I108" s="316"/>
      <c r="J108" s="316"/>
      <c r="K108" s="316"/>
      <c r="L108" s="89"/>
      <c r="M108" s="89"/>
    </row>
    <row r="109" spans="1:13" ht="15.75" x14ac:dyDescent="0.25">
      <c r="A109" s="316"/>
      <c r="B109" s="316"/>
      <c r="C109" s="316"/>
      <c r="D109" s="316"/>
      <c r="E109" s="316"/>
      <c r="F109" s="316"/>
      <c r="G109" s="316"/>
      <c r="H109" s="316"/>
      <c r="I109" s="316"/>
      <c r="J109" s="316"/>
      <c r="K109" s="316"/>
      <c r="L109" s="89"/>
      <c r="M109" s="89"/>
    </row>
    <row r="110" spans="1:13" ht="15.75" x14ac:dyDescent="0.25">
      <c r="A110" s="316"/>
      <c r="B110" s="316"/>
      <c r="C110" s="316"/>
      <c r="D110" s="316"/>
      <c r="E110" s="316"/>
      <c r="F110" s="316"/>
      <c r="G110" s="316"/>
      <c r="H110" s="316"/>
      <c r="I110" s="316"/>
      <c r="J110" s="316"/>
      <c r="K110" s="316"/>
      <c r="L110" s="89"/>
      <c r="M110" s="89"/>
    </row>
    <row r="111" spans="1:13" ht="15.75" x14ac:dyDescent="0.25">
      <c r="A111" s="316"/>
      <c r="B111" s="316"/>
      <c r="C111" s="316"/>
      <c r="D111" s="316"/>
      <c r="E111" s="316"/>
      <c r="F111" s="316"/>
      <c r="G111" s="316"/>
      <c r="H111" s="316"/>
      <c r="I111" s="316"/>
      <c r="J111" s="316"/>
      <c r="K111" s="316"/>
      <c r="L111" s="89"/>
      <c r="M111" s="89"/>
    </row>
    <row r="112" spans="1:13" ht="15.75" x14ac:dyDescent="0.25">
      <c r="A112" s="316"/>
      <c r="B112" s="316"/>
      <c r="C112" s="316"/>
      <c r="D112" s="316"/>
      <c r="E112" s="316"/>
      <c r="F112" s="316"/>
      <c r="G112" s="316"/>
      <c r="H112" s="316"/>
      <c r="I112" s="316"/>
      <c r="J112" s="316"/>
      <c r="K112" s="316"/>
      <c r="L112" s="89"/>
      <c r="M112" s="89"/>
    </row>
    <row r="113" spans="1:13" ht="15.75" x14ac:dyDescent="0.25">
      <c r="A113" s="316"/>
      <c r="B113" s="316"/>
      <c r="C113" s="316"/>
      <c r="D113" s="316"/>
      <c r="E113" s="316"/>
      <c r="F113" s="316"/>
      <c r="G113" s="316"/>
      <c r="H113" s="316"/>
      <c r="I113" s="316"/>
      <c r="J113" s="316"/>
      <c r="K113" s="316"/>
      <c r="L113" s="89"/>
      <c r="M113" s="89"/>
    </row>
    <row r="114" spans="1:13" ht="15.75" x14ac:dyDescent="0.25">
      <c r="A114" s="316"/>
      <c r="B114" s="316"/>
      <c r="C114" s="316"/>
      <c r="D114" s="316"/>
      <c r="E114" s="316"/>
      <c r="F114" s="316"/>
      <c r="G114" s="316"/>
      <c r="H114" s="316"/>
      <c r="I114" s="316"/>
      <c r="J114" s="316"/>
      <c r="K114" s="316"/>
      <c r="L114" s="89"/>
      <c r="M114" s="89"/>
    </row>
    <row r="115" spans="1:13" ht="15.75" x14ac:dyDescent="0.25">
      <c r="A115" s="316"/>
      <c r="B115" s="316"/>
      <c r="C115" s="316"/>
      <c r="D115" s="316"/>
      <c r="E115" s="316"/>
      <c r="F115" s="316"/>
      <c r="G115" s="316"/>
      <c r="H115" s="316"/>
      <c r="I115" s="316"/>
      <c r="J115" s="316"/>
      <c r="K115" s="316"/>
      <c r="L115" s="89"/>
      <c r="M115" s="89"/>
    </row>
    <row r="116" spans="1:13" ht="15.75" x14ac:dyDescent="0.25">
      <c r="A116" s="316"/>
      <c r="B116" s="316"/>
      <c r="C116" s="316"/>
      <c r="D116" s="316"/>
      <c r="E116" s="316"/>
      <c r="F116" s="316"/>
      <c r="G116" s="316"/>
      <c r="H116" s="316"/>
      <c r="I116" s="316"/>
      <c r="J116" s="316"/>
      <c r="K116" s="316"/>
      <c r="L116" s="89"/>
      <c r="M116" s="89"/>
    </row>
    <row r="117" spans="1:13" ht="15.75" x14ac:dyDescent="0.25">
      <c r="A117" s="316"/>
      <c r="B117" s="316"/>
      <c r="C117" s="316"/>
      <c r="D117" s="316"/>
      <c r="E117" s="316"/>
      <c r="F117" s="316"/>
      <c r="G117" s="316"/>
      <c r="H117" s="316"/>
      <c r="I117" s="316"/>
      <c r="J117" s="316"/>
      <c r="K117" s="316"/>
      <c r="L117" s="89"/>
      <c r="M117" s="89"/>
    </row>
    <row r="118" spans="1:13" ht="15.75" x14ac:dyDescent="0.25">
      <c r="A118" s="316"/>
      <c r="B118" s="316"/>
      <c r="C118" s="316"/>
      <c r="D118" s="316"/>
      <c r="E118" s="316"/>
      <c r="F118" s="316"/>
      <c r="G118" s="316"/>
      <c r="H118" s="316"/>
      <c r="I118" s="316"/>
      <c r="J118" s="316"/>
      <c r="K118" s="316"/>
      <c r="L118" s="89"/>
      <c r="M118" s="89"/>
    </row>
    <row r="119" spans="1:13" ht="15.75" x14ac:dyDescent="0.25">
      <c r="A119" s="316"/>
      <c r="B119" s="316"/>
      <c r="C119" s="316"/>
      <c r="D119" s="316"/>
      <c r="E119" s="316"/>
      <c r="F119" s="316"/>
      <c r="G119" s="316"/>
      <c r="H119" s="316"/>
      <c r="I119" s="316"/>
      <c r="J119" s="316"/>
      <c r="K119" s="316"/>
      <c r="L119" s="89"/>
      <c r="M119" s="89"/>
    </row>
    <row r="120" spans="1:13" ht="15.75" x14ac:dyDescent="0.25">
      <c r="A120" s="316"/>
      <c r="B120" s="316"/>
      <c r="C120" s="316"/>
      <c r="D120" s="316"/>
      <c r="E120" s="316"/>
      <c r="F120" s="316"/>
      <c r="G120" s="316"/>
      <c r="H120" s="316"/>
      <c r="I120" s="316"/>
      <c r="J120" s="316"/>
      <c r="K120" s="316"/>
      <c r="L120" s="89"/>
      <c r="M120" s="89"/>
    </row>
    <row r="121" spans="1:13" ht="15.75" x14ac:dyDescent="0.25">
      <c r="A121" s="316"/>
      <c r="B121" s="316"/>
      <c r="C121" s="316"/>
      <c r="D121" s="316"/>
      <c r="E121" s="316"/>
      <c r="F121" s="316"/>
      <c r="G121" s="316"/>
      <c r="H121" s="316"/>
      <c r="I121" s="316"/>
      <c r="J121" s="316"/>
      <c r="K121" s="316"/>
      <c r="L121" s="89"/>
      <c r="M121" s="89"/>
    </row>
    <row r="122" spans="1:13" ht="15.75" x14ac:dyDescent="0.25">
      <c r="A122" s="316"/>
      <c r="B122" s="316"/>
      <c r="C122" s="316"/>
      <c r="D122" s="316"/>
      <c r="E122" s="316"/>
      <c r="F122" s="316"/>
      <c r="G122" s="316"/>
      <c r="H122" s="316"/>
      <c r="I122" s="316"/>
      <c r="J122" s="316"/>
      <c r="K122" s="316"/>
      <c r="L122" s="89"/>
      <c r="M122" s="89"/>
    </row>
    <row r="123" spans="1:13" ht="15.75" x14ac:dyDescent="0.25">
      <c r="A123" s="316"/>
      <c r="B123" s="316"/>
      <c r="C123" s="316"/>
      <c r="D123" s="316"/>
      <c r="E123" s="316"/>
      <c r="F123" s="316"/>
      <c r="G123" s="316"/>
      <c r="H123" s="316"/>
      <c r="I123" s="316"/>
      <c r="J123" s="316"/>
      <c r="K123" s="316"/>
      <c r="L123" s="89"/>
      <c r="M123" s="89"/>
    </row>
    <row r="124" spans="1:13" ht="15.75" x14ac:dyDescent="0.25">
      <c r="A124" s="316"/>
      <c r="B124" s="316"/>
      <c r="C124" s="316"/>
      <c r="D124" s="316"/>
      <c r="E124" s="316"/>
      <c r="F124" s="316"/>
      <c r="G124" s="316"/>
      <c r="H124" s="316"/>
      <c r="I124" s="316"/>
      <c r="J124" s="316"/>
      <c r="K124" s="316"/>
      <c r="L124" s="89"/>
      <c r="M124" s="89"/>
    </row>
    <row r="125" spans="1:13" ht="15.75" x14ac:dyDescent="0.25">
      <c r="A125" s="316"/>
      <c r="B125" s="316"/>
      <c r="C125" s="316"/>
      <c r="D125" s="316"/>
      <c r="E125" s="316"/>
      <c r="F125" s="316"/>
      <c r="G125" s="316"/>
      <c r="H125" s="316"/>
      <c r="I125" s="316"/>
      <c r="J125" s="316"/>
      <c r="K125" s="316"/>
      <c r="L125" s="89"/>
      <c r="M125" s="89"/>
    </row>
    <row r="126" spans="1:13" ht="15.75" x14ac:dyDescent="0.25">
      <c r="A126" s="316"/>
      <c r="B126" s="316"/>
      <c r="C126" s="316"/>
      <c r="D126" s="316"/>
      <c r="E126" s="316"/>
      <c r="F126" s="316"/>
      <c r="G126" s="316"/>
      <c r="H126" s="316"/>
      <c r="I126" s="316"/>
      <c r="J126" s="316"/>
      <c r="K126" s="316"/>
      <c r="L126" s="89"/>
      <c r="M126" s="89"/>
    </row>
    <row r="127" spans="1:13" ht="15.75" x14ac:dyDescent="0.25">
      <c r="A127" s="316"/>
      <c r="B127" s="316"/>
      <c r="C127" s="316"/>
      <c r="D127" s="316"/>
      <c r="E127" s="316"/>
      <c r="F127" s="316"/>
      <c r="G127" s="316"/>
      <c r="H127" s="316"/>
      <c r="I127" s="316"/>
      <c r="J127" s="316"/>
      <c r="K127" s="316"/>
      <c r="L127" s="89"/>
      <c r="M127" s="89"/>
    </row>
    <row r="128" spans="1:13" ht="15.75" x14ac:dyDescent="0.25">
      <c r="A128" s="316"/>
      <c r="B128" s="316"/>
      <c r="C128" s="316"/>
      <c r="D128" s="316"/>
      <c r="E128" s="316"/>
      <c r="F128" s="316"/>
      <c r="G128" s="316"/>
      <c r="H128" s="316"/>
      <c r="I128" s="316"/>
      <c r="J128" s="316"/>
      <c r="K128" s="316"/>
      <c r="L128" s="89"/>
      <c r="M128" s="89"/>
    </row>
    <row r="129" spans="1:13" ht="15.75" x14ac:dyDescent="0.25">
      <c r="A129" s="316"/>
      <c r="B129" s="316"/>
      <c r="C129" s="316"/>
      <c r="D129" s="316"/>
      <c r="E129" s="316"/>
      <c r="F129" s="316"/>
      <c r="G129" s="316"/>
      <c r="H129" s="316"/>
      <c r="I129" s="316"/>
      <c r="J129" s="316"/>
      <c r="K129" s="316"/>
      <c r="L129" s="89"/>
      <c r="M129" s="89"/>
    </row>
    <row r="130" spans="1:13" ht="15.75" x14ac:dyDescent="0.25">
      <c r="A130" s="316"/>
      <c r="B130" s="316"/>
      <c r="C130" s="316"/>
      <c r="D130" s="316"/>
      <c r="E130" s="316"/>
      <c r="F130" s="316"/>
      <c r="G130" s="316"/>
      <c r="H130" s="316"/>
      <c r="I130" s="316"/>
      <c r="J130" s="316"/>
      <c r="K130" s="316"/>
      <c r="L130" s="89"/>
      <c r="M130" s="89"/>
    </row>
    <row r="131" spans="1:13" ht="15.75" x14ac:dyDescent="0.25">
      <c r="A131" s="316"/>
      <c r="B131" s="316"/>
      <c r="C131" s="316"/>
      <c r="D131" s="316"/>
      <c r="E131" s="316"/>
      <c r="F131" s="316"/>
      <c r="G131" s="316"/>
      <c r="H131" s="316"/>
      <c r="I131" s="316"/>
      <c r="J131" s="316"/>
      <c r="K131" s="316"/>
      <c r="L131" s="89"/>
      <c r="M131" s="89"/>
    </row>
    <row r="132" spans="1:13" ht="15.75" x14ac:dyDescent="0.25">
      <c r="A132" s="316"/>
      <c r="B132" s="316"/>
      <c r="C132" s="316"/>
      <c r="D132" s="316"/>
      <c r="E132" s="316"/>
      <c r="F132" s="316"/>
      <c r="G132" s="316"/>
      <c r="H132" s="316"/>
      <c r="I132" s="316"/>
      <c r="J132" s="316"/>
      <c r="K132" s="316"/>
      <c r="L132" s="89"/>
      <c r="M132" s="89"/>
    </row>
    <row r="133" spans="1:13" ht="15.75" x14ac:dyDescent="0.25">
      <c r="A133" s="316"/>
      <c r="B133" s="316"/>
      <c r="C133" s="316"/>
      <c r="D133" s="316"/>
      <c r="E133" s="316"/>
      <c r="F133" s="316"/>
      <c r="G133" s="316"/>
      <c r="H133" s="316"/>
      <c r="I133" s="316"/>
      <c r="J133" s="316"/>
      <c r="K133" s="316"/>
      <c r="L133" s="89"/>
      <c r="M133" s="89"/>
    </row>
    <row r="134" spans="1:13" ht="15.75" x14ac:dyDescent="0.25">
      <c r="A134" s="316"/>
      <c r="B134" s="316"/>
      <c r="C134" s="316"/>
      <c r="D134" s="316"/>
      <c r="E134" s="316"/>
      <c r="F134" s="316"/>
      <c r="G134" s="316"/>
      <c r="H134" s="316"/>
      <c r="I134" s="316"/>
      <c r="J134" s="316"/>
      <c r="K134" s="316"/>
      <c r="L134" s="89"/>
      <c r="M134" s="89"/>
    </row>
    <row r="135" spans="1:13" ht="15.75" x14ac:dyDescent="0.25">
      <c r="A135" s="316"/>
      <c r="B135" s="316"/>
      <c r="C135" s="316"/>
      <c r="D135" s="316"/>
      <c r="E135" s="316"/>
      <c r="F135" s="316"/>
      <c r="G135" s="316"/>
      <c r="H135" s="316"/>
      <c r="I135" s="316"/>
      <c r="J135" s="316"/>
      <c r="K135" s="316"/>
      <c r="L135" s="89"/>
      <c r="M135" s="89"/>
    </row>
    <row r="136" spans="1:13" ht="15.75" x14ac:dyDescent="0.25">
      <c r="A136" s="316"/>
      <c r="B136" s="316"/>
      <c r="C136" s="316"/>
      <c r="D136" s="316"/>
      <c r="E136" s="316"/>
      <c r="F136" s="316"/>
      <c r="G136" s="316"/>
      <c r="H136" s="316"/>
      <c r="I136" s="316"/>
      <c r="J136" s="316"/>
      <c r="K136" s="316"/>
      <c r="L136" s="89"/>
      <c r="M136" s="89"/>
    </row>
    <row r="137" spans="1:13" ht="15.75" x14ac:dyDescent="0.25">
      <c r="A137" s="316"/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89"/>
      <c r="M137" s="89"/>
    </row>
    <row r="138" spans="1:13" ht="15.75" x14ac:dyDescent="0.25">
      <c r="A138" s="316"/>
      <c r="B138" s="316"/>
      <c r="C138" s="316"/>
      <c r="D138" s="316"/>
      <c r="E138" s="316"/>
      <c r="F138" s="316"/>
      <c r="G138" s="316"/>
      <c r="H138" s="316"/>
      <c r="I138" s="316"/>
      <c r="J138" s="316"/>
      <c r="K138" s="316"/>
      <c r="L138" s="89"/>
      <c r="M138" s="89"/>
    </row>
    <row r="139" spans="1:13" ht="15.75" x14ac:dyDescent="0.25">
      <c r="A139" s="316"/>
      <c r="B139" s="316"/>
      <c r="C139" s="316"/>
      <c r="D139" s="316"/>
      <c r="E139" s="316"/>
      <c r="F139" s="316"/>
      <c r="G139" s="316"/>
      <c r="H139" s="316"/>
      <c r="I139" s="316"/>
      <c r="J139" s="316"/>
      <c r="K139" s="316"/>
      <c r="L139" s="89"/>
      <c r="M139" s="89"/>
    </row>
    <row r="140" spans="1:13" ht="15.75" x14ac:dyDescent="0.25">
      <c r="A140" s="316"/>
      <c r="B140" s="316"/>
      <c r="C140" s="316"/>
      <c r="D140" s="316"/>
      <c r="E140" s="316"/>
      <c r="F140" s="316"/>
      <c r="G140" s="316"/>
      <c r="H140" s="316"/>
      <c r="I140" s="316"/>
      <c r="J140" s="316"/>
      <c r="K140" s="316"/>
      <c r="L140" s="89"/>
      <c r="M140" s="89"/>
    </row>
    <row r="141" spans="1:13" ht="15.75" x14ac:dyDescent="0.25">
      <c r="A141" s="316"/>
      <c r="B141" s="316"/>
      <c r="C141" s="316"/>
      <c r="D141" s="316"/>
      <c r="E141" s="316"/>
      <c r="F141" s="316"/>
      <c r="G141" s="316"/>
      <c r="H141" s="316"/>
      <c r="I141" s="316"/>
      <c r="J141" s="316"/>
      <c r="K141" s="316"/>
      <c r="L141" s="89"/>
      <c r="M141" s="89"/>
    </row>
    <row r="142" spans="1:13" ht="15.75" x14ac:dyDescent="0.25">
      <c r="A142" s="316"/>
      <c r="B142" s="316"/>
      <c r="C142" s="316"/>
      <c r="D142" s="316"/>
      <c r="E142" s="316"/>
      <c r="F142" s="316"/>
      <c r="G142" s="316"/>
      <c r="H142" s="316"/>
      <c r="I142" s="316"/>
      <c r="J142" s="316"/>
      <c r="K142" s="316"/>
      <c r="L142" s="89"/>
      <c r="M142" s="89"/>
    </row>
    <row r="143" spans="1:13" ht="15.75" x14ac:dyDescent="0.25">
      <c r="A143" s="316"/>
      <c r="B143" s="316"/>
      <c r="C143" s="316"/>
      <c r="D143" s="316"/>
      <c r="E143" s="316"/>
      <c r="F143" s="316"/>
      <c r="G143" s="316"/>
      <c r="H143" s="316"/>
      <c r="I143" s="316"/>
      <c r="J143" s="316"/>
      <c r="K143" s="316"/>
      <c r="L143" s="89"/>
      <c r="M143" s="89"/>
    </row>
    <row r="144" spans="1:13" ht="15.75" x14ac:dyDescent="0.25">
      <c r="A144" s="316"/>
      <c r="B144" s="316"/>
      <c r="C144" s="316"/>
      <c r="D144" s="316"/>
      <c r="E144" s="316"/>
      <c r="F144" s="316"/>
      <c r="G144" s="316"/>
      <c r="H144" s="316"/>
      <c r="I144" s="316"/>
      <c r="J144" s="316"/>
      <c r="K144" s="316"/>
      <c r="L144" s="89"/>
      <c r="M144" s="89"/>
    </row>
    <row r="145" spans="1:13" ht="15.75" x14ac:dyDescent="0.25">
      <c r="A145" s="316"/>
      <c r="B145" s="316"/>
      <c r="C145" s="316"/>
      <c r="D145" s="316"/>
      <c r="E145" s="316"/>
      <c r="F145" s="316"/>
      <c r="G145" s="316"/>
      <c r="H145" s="316"/>
      <c r="I145" s="316"/>
      <c r="J145" s="316"/>
      <c r="K145" s="316"/>
      <c r="L145" s="89"/>
      <c r="M145" s="89"/>
    </row>
    <row r="146" spans="1:13" ht="15.75" x14ac:dyDescent="0.25">
      <c r="A146" s="316"/>
      <c r="B146" s="316"/>
      <c r="C146" s="316"/>
      <c r="D146" s="316"/>
      <c r="E146" s="316"/>
      <c r="F146" s="316"/>
      <c r="G146" s="316"/>
      <c r="H146" s="316"/>
      <c r="I146" s="316"/>
      <c r="J146" s="316"/>
      <c r="K146" s="316"/>
      <c r="L146" s="89"/>
      <c r="M146" s="89"/>
    </row>
    <row r="147" spans="1:13" ht="15.75" x14ac:dyDescent="0.25">
      <c r="A147" s="316"/>
      <c r="B147" s="316"/>
      <c r="C147" s="316"/>
      <c r="D147" s="316"/>
      <c r="E147" s="316"/>
      <c r="F147" s="316"/>
      <c r="G147" s="316"/>
      <c r="H147" s="316"/>
      <c r="I147" s="316"/>
      <c r="J147" s="316"/>
      <c r="K147" s="316"/>
      <c r="L147" s="89"/>
      <c r="M147" s="89"/>
    </row>
    <row r="148" spans="1:13" ht="15.75" x14ac:dyDescent="0.25">
      <c r="A148" s="316"/>
      <c r="B148" s="316"/>
      <c r="C148" s="316"/>
      <c r="D148" s="316"/>
      <c r="E148" s="316"/>
      <c r="F148" s="316"/>
      <c r="G148" s="316"/>
      <c r="H148" s="316"/>
      <c r="I148" s="316"/>
      <c r="J148" s="316"/>
      <c r="K148" s="316"/>
      <c r="L148" s="89"/>
      <c r="M148" s="89"/>
    </row>
    <row r="149" spans="1:13" ht="15.75" x14ac:dyDescent="0.25">
      <c r="A149" s="316"/>
      <c r="B149" s="316"/>
      <c r="C149" s="316"/>
      <c r="D149" s="316"/>
      <c r="E149" s="316"/>
      <c r="F149" s="89"/>
      <c r="G149" s="89"/>
      <c r="H149" s="89"/>
      <c r="I149" s="316"/>
      <c r="J149" s="316"/>
      <c r="K149" s="316"/>
      <c r="L149" s="89"/>
      <c r="M149" s="89"/>
    </row>
    <row r="150" spans="1:13" ht="15.75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</row>
    <row r="151" spans="1:13" ht="15.75" x14ac:dyDescent="0.2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</row>
    <row r="152" spans="1:13" ht="15.75" x14ac:dyDescent="0.2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</row>
    <row r="153" spans="1:13" ht="15.75" x14ac:dyDescent="0.2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</row>
    <row r="154" spans="1:13" ht="15.75" x14ac:dyDescent="0.2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</row>
    <row r="155" spans="1:13" ht="15.75" x14ac:dyDescent="0.2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</row>
    <row r="156" spans="1:13" ht="15.75" x14ac:dyDescent="0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</row>
    <row r="157" spans="1:13" ht="15.75" x14ac:dyDescent="0.2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</row>
    <row r="158" spans="1:13" ht="15.75" x14ac:dyDescent="0.2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</row>
    <row r="159" spans="1:13" ht="15.75" x14ac:dyDescent="0.2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</row>
    <row r="160" spans="1:13" ht="15.75" x14ac:dyDescent="0.2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</row>
    <row r="161" spans="1:13" ht="15.75" x14ac:dyDescent="0.2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</row>
    <row r="162" spans="1:13" ht="15.75" x14ac:dyDescent="0.2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</row>
    <row r="163" spans="1:13" ht="15.75" x14ac:dyDescent="0.2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</row>
    <row r="164" spans="1:13" ht="15.75" x14ac:dyDescent="0.2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</row>
    <row r="165" spans="1:13" ht="15.75" x14ac:dyDescent="0.2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</row>
    <row r="166" spans="1:13" ht="15.75" x14ac:dyDescent="0.2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</row>
    <row r="167" spans="1:13" ht="15.75" x14ac:dyDescent="0.2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</row>
    <row r="168" spans="1:13" ht="15.75" x14ac:dyDescent="0.2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</row>
    <row r="169" spans="1:13" ht="15.75" x14ac:dyDescent="0.2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</row>
    <row r="170" spans="1:13" ht="15.75" x14ac:dyDescent="0.2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</row>
    <row r="171" spans="1:13" ht="15.75" x14ac:dyDescent="0.2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</row>
    <row r="172" spans="1:13" ht="15.75" x14ac:dyDescent="0.2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</row>
    <row r="173" spans="1:13" ht="15.75" x14ac:dyDescent="0.2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</row>
    <row r="174" spans="1:13" ht="15.75" x14ac:dyDescent="0.2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</row>
    <row r="175" spans="1:13" ht="15.75" x14ac:dyDescent="0.2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</row>
    <row r="176" spans="1:13" ht="15.75" x14ac:dyDescent="0.2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</row>
    <row r="177" spans="1:13" ht="15.75" x14ac:dyDescent="0.2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</row>
    <row r="178" spans="1:13" ht="15.75" x14ac:dyDescent="0.2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</row>
    <row r="179" spans="1:13" ht="15.75" x14ac:dyDescent="0.2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</row>
    <row r="180" spans="1:13" ht="15.75" x14ac:dyDescent="0.2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</row>
    <row r="181" spans="1:13" ht="15.75" x14ac:dyDescent="0.2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</row>
    <row r="182" spans="1:13" ht="15.75" x14ac:dyDescent="0.2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</row>
    <row r="183" spans="1:13" ht="15.75" x14ac:dyDescent="0.2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</row>
    <row r="184" spans="1:13" ht="15.75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</row>
    <row r="185" spans="1:13" ht="15.75" x14ac:dyDescent="0.2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</row>
    <row r="186" spans="1:13" ht="15.75" x14ac:dyDescent="0.2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</row>
    <row r="187" spans="1:13" ht="15.75" x14ac:dyDescent="0.2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</row>
    <row r="188" spans="1:13" ht="15.75" x14ac:dyDescent="0.2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</row>
    <row r="189" spans="1:13" ht="15.75" x14ac:dyDescent="0.2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</row>
    <row r="190" spans="1:13" ht="15.75" x14ac:dyDescent="0.2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</row>
    <row r="191" spans="1:13" ht="15.75" x14ac:dyDescent="0.2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</row>
    <row r="192" spans="1:13" ht="15.75" x14ac:dyDescent="0.2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</row>
    <row r="193" spans="1:13" ht="15.75" x14ac:dyDescent="0.2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</row>
    <row r="194" spans="1:13" ht="15.75" x14ac:dyDescent="0.2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</row>
    <row r="195" spans="1:13" ht="15.75" x14ac:dyDescent="0.2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</row>
    <row r="196" spans="1:13" ht="15.75" x14ac:dyDescent="0.25">
      <c r="A196" s="89"/>
      <c r="B196" s="89"/>
      <c r="C196" s="89"/>
      <c r="D196" s="89"/>
      <c r="E196" s="89"/>
      <c r="I196" s="89"/>
      <c r="J196" s="89"/>
      <c r="K196" s="89"/>
      <c r="L196" s="89"/>
      <c r="M196" s="89"/>
    </row>
  </sheetData>
  <sheetProtection password="CFA1" sheet="1" objects="1" scenarios="1" selectLockedCells="1" selectUnlockedCells="1"/>
  <mergeCells count="34">
    <mergeCell ref="F35:H35"/>
    <mergeCell ref="F12:H18"/>
    <mergeCell ref="F19:H19"/>
    <mergeCell ref="F20:H20"/>
    <mergeCell ref="C19:E20"/>
    <mergeCell ref="B33:E33"/>
    <mergeCell ref="B31:G31"/>
    <mergeCell ref="F24:H24"/>
    <mergeCell ref="B27:H27"/>
    <mergeCell ref="B28:H28"/>
    <mergeCell ref="C7:E7"/>
    <mergeCell ref="F7:H7"/>
    <mergeCell ref="F9:H9"/>
    <mergeCell ref="B29:H29"/>
    <mergeCell ref="F34:H34"/>
    <mergeCell ref="F11:H11"/>
    <mergeCell ref="F8:G8"/>
    <mergeCell ref="F10:H10"/>
    <mergeCell ref="C21:E21"/>
    <mergeCell ref="F21:H21"/>
    <mergeCell ref="C8:E8"/>
    <mergeCell ref="C9:E9"/>
    <mergeCell ref="C10:E10"/>
    <mergeCell ref="C11:E11"/>
    <mergeCell ref="C12:E18"/>
    <mergeCell ref="B2:H2"/>
    <mergeCell ref="C3:E3"/>
    <mergeCell ref="C4:E4"/>
    <mergeCell ref="C5:E5"/>
    <mergeCell ref="C6:E6"/>
    <mergeCell ref="F3:H3"/>
    <mergeCell ref="F4:H4"/>
    <mergeCell ref="F6:H6"/>
    <mergeCell ref="G5:H5"/>
  </mergeCells>
  <pageMargins left="0.7" right="0.7" top="0.32" bottom="0.33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29"/>
  <sheetViews>
    <sheetView zoomScale="130" zoomScaleNormal="130" workbookViewId="0">
      <selection activeCell="C25" sqref="C25"/>
    </sheetView>
  </sheetViews>
  <sheetFormatPr defaultRowHeight="15" x14ac:dyDescent="0.25"/>
  <cols>
    <col min="1" max="1" width="2.140625" style="4" customWidth="1"/>
    <col min="2" max="2" width="23.5703125" style="4" customWidth="1"/>
    <col min="3" max="3" width="15.7109375" style="4" customWidth="1"/>
    <col min="4" max="4" width="11.42578125" style="4" customWidth="1"/>
    <col min="5" max="5" width="11" style="4" customWidth="1"/>
    <col min="6" max="6" width="8.28515625" style="4" customWidth="1"/>
    <col min="7" max="7" width="9.7109375" style="4" customWidth="1"/>
    <col min="8" max="8" width="14.7109375" style="4" customWidth="1"/>
    <col min="9" max="9" width="7.140625" style="4" hidden="1" customWidth="1"/>
    <col min="10" max="10" width="20" style="4" hidden="1" customWidth="1"/>
    <col min="11" max="11" width="14.42578125" style="4" hidden="1" customWidth="1"/>
    <col min="12" max="12" width="13" style="59" hidden="1" customWidth="1"/>
    <col min="13" max="13" width="12.140625" style="4" hidden="1" customWidth="1"/>
    <col min="14" max="14" width="18.7109375" style="4" hidden="1" customWidth="1"/>
    <col min="15" max="15" width="15.140625" style="4" customWidth="1"/>
    <col min="16" max="20" width="9.140625" style="4" customWidth="1"/>
    <col min="21" max="21" width="11.28515625" style="4" customWidth="1"/>
    <col min="22" max="22" width="9.140625" style="4" customWidth="1"/>
    <col min="23" max="23" width="19" style="4" hidden="1" customWidth="1"/>
    <col min="24" max="24" width="9.140625" style="4" customWidth="1"/>
    <col min="25" max="16384" width="9.140625" style="4"/>
  </cols>
  <sheetData>
    <row r="1" spans="1:12" ht="10.5" customHeight="1" x14ac:dyDescent="0.25">
      <c r="A1" s="1590" t="s">
        <v>486</v>
      </c>
      <c r="B1" s="1590"/>
      <c r="C1" s="1590"/>
      <c r="D1" s="1590"/>
      <c r="E1" s="1590"/>
      <c r="F1" s="1590"/>
      <c r="G1" s="1590"/>
      <c r="H1" s="1590"/>
    </row>
    <row r="2" spans="1:12" ht="12.75" customHeight="1" x14ac:dyDescent="0.25">
      <c r="A2" s="682">
        <v>1</v>
      </c>
      <c r="B2" s="677" t="s">
        <v>175</v>
      </c>
      <c r="C2" s="1603" t="s">
        <v>2632</v>
      </c>
      <c r="D2" s="1603"/>
      <c r="F2" s="284"/>
      <c r="G2" s="284"/>
      <c r="L2" s="279"/>
    </row>
    <row r="3" spans="1:12" ht="12" customHeight="1" x14ac:dyDescent="0.25">
      <c r="A3" s="680">
        <v>2</v>
      </c>
      <c r="B3" s="610" t="s">
        <v>916</v>
      </c>
      <c r="C3" s="1600" t="s">
        <v>2633</v>
      </c>
      <c r="D3" s="1601"/>
      <c r="E3" s="284"/>
      <c r="F3" s="284"/>
      <c r="G3" s="284"/>
      <c r="L3" s="279"/>
    </row>
    <row r="4" spans="1:12" x14ac:dyDescent="0.25">
      <c r="A4" s="680">
        <v>3</v>
      </c>
      <c r="B4" s="611" t="s">
        <v>249</v>
      </c>
      <c r="C4" s="1464" t="s">
        <v>2632</v>
      </c>
      <c r="D4" s="673">
        <f>C6</f>
        <v>25392</v>
      </c>
      <c r="E4" s="673">
        <f>C25</f>
        <v>45961</v>
      </c>
      <c r="F4" s="686">
        <f>DATEDIF(D4,E4+1,"Y")</f>
        <v>56</v>
      </c>
      <c r="G4" s="284"/>
      <c r="L4" s="4"/>
    </row>
    <row r="5" spans="1:12" ht="14.25" customHeight="1" x14ac:dyDescent="0.25">
      <c r="A5" s="680">
        <v>4</v>
      </c>
      <c r="B5" s="611" t="s">
        <v>224</v>
      </c>
      <c r="C5" s="655" t="s">
        <v>2125</v>
      </c>
      <c r="D5" s="1543" t="s">
        <v>2613</v>
      </c>
      <c r="E5" s="1541" t="s">
        <v>2650</v>
      </c>
      <c r="F5" s="1611" t="s">
        <v>1477</v>
      </c>
      <c r="G5" s="1611"/>
      <c r="H5" s="1611"/>
      <c r="J5" s="464"/>
      <c r="L5" s="4"/>
    </row>
    <row r="6" spans="1:12" ht="15.75" customHeight="1" x14ac:dyDescent="0.25">
      <c r="A6" s="682">
        <v>5</v>
      </c>
      <c r="B6" s="675" t="s">
        <v>744</v>
      </c>
      <c r="C6" s="672">
        <v>25392</v>
      </c>
      <c r="D6" s="1543"/>
      <c r="E6" s="1542"/>
      <c r="F6" s="346" t="s">
        <v>1478</v>
      </c>
      <c r="G6" s="347" t="s">
        <v>1479</v>
      </c>
      <c r="H6" s="346" t="s">
        <v>1480</v>
      </c>
      <c r="L6" s="279"/>
    </row>
    <row r="7" spans="1:12" ht="18" customHeight="1" x14ac:dyDescent="0.25">
      <c r="A7" s="680">
        <v>6</v>
      </c>
      <c r="B7" s="611" t="s">
        <v>201</v>
      </c>
      <c r="C7" s="671" t="s">
        <v>2634</v>
      </c>
      <c r="D7" s="674" t="s">
        <v>1652</v>
      </c>
      <c r="E7" s="671" t="s">
        <v>2454</v>
      </c>
      <c r="F7" s="348">
        <v>1</v>
      </c>
      <c r="G7" s="802" t="s">
        <v>1481</v>
      </c>
      <c r="H7" s="690">
        <f>H27</f>
        <v>2500000</v>
      </c>
      <c r="L7" s="279"/>
    </row>
    <row r="8" spans="1:12" ht="27.75" customHeight="1" x14ac:dyDescent="0.25">
      <c r="A8" s="680">
        <v>7</v>
      </c>
      <c r="B8" s="612" t="s">
        <v>718</v>
      </c>
      <c r="C8" s="1608" t="s">
        <v>2664</v>
      </c>
      <c r="D8" s="1608"/>
      <c r="E8" s="1609"/>
      <c r="F8" s="348">
        <v>2</v>
      </c>
      <c r="G8" s="802" t="s">
        <v>427</v>
      </c>
      <c r="H8" s="690">
        <f>G40</f>
        <v>1719390</v>
      </c>
      <c r="L8" s="279"/>
    </row>
    <row r="9" spans="1:12" ht="13.5" customHeight="1" x14ac:dyDescent="0.25">
      <c r="A9" s="680">
        <v>8</v>
      </c>
      <c r="B9" s="611" t="s">
        <v>130</v>
      </c>
      <c r="C9" s="649" t="s">
        <v>382</v>
      </c>
      <c r="D9" s="382"/>
      <c r="E9" s="382"/>
      <c r="F9" s="348">
        <v>3</v>
      </c>
      <c r="G9" s="804" t="s">
        <v>1482</v>
      </c>
      <c r="H9" s="690">
        <f>'5'!I16</f>
        <v>1595800</v>
      </c>
      <c r="L9" s="279"/>
    </row>
    <row r="10" spans="1:12" ht="16.5" customHeight="1" x14ac:dyDescent="0.3">
      <c r="A10" s="1593">
        <v>9</v>
      </c>
      <c r="B10" s="1615" t="s">
        <v>932</v>
      </c>
      <c r="C10" s="1602" t="s">
        <v>2635</v>
      </c>
      <c r="D10" s="1602"/>
      <c r="E10" s="1604"/>
      <c r="F10" s="348">
        <v>4</v>
      </c>
      <c r="G10" s="802" t="s">
        <v>1620</v>
      </c>
      <c r="H10" s="691"/>
      <c r="L10" s="279"/>
    </row>
    <row r="11" spans="1:12" ht="16.5" customHeight="1" x14ac:dyDescent="0.3">
      <c r="A11" s="1594"/>
      <c r="B11" s="1616"/>
      <c r="C11" s="1602" t="s">
        <v>2636</v>
      </c>
      <c r="D11" s="1602"/>
      <c r="E11" s="1604"/>
      <c r="F11" s="348">
        <v>5</v>
      </c>
      <c r="G11" s="802" t="s">
        <v>1619</v>
      </c>
      <c r="H11" s="691"/>
      <c r="L11" s="4"/>
    </row>
    <row r="12" spans="1:12" ht="16.5" customHeight="1" x14ac:dyDescent="0.25">
      <c r="A12" s="1593">
        <v>10</v>
      </c>
      <c r="B12" s="1615" t="s">
        <v>933</v>
      </c>
      <c r="C12" s="1602" t="str">
        <f>C10</f>
        <v>421 ] 'khryk ekrk efUnj ds ikl ]eksgYyk ]</v>
      </c>
      <c r="D12" s="1602"/>
      <c r="E12" s="1604"/>
      <c r="F12" s="348"/>
      <c r="G12" s="803" t="s">
        <v>585</v>
      </c>
      <c r="H12" s="690">
        <f>SUM(H7:H11)</f>
        <v>5815190</v>
      </c>
      <c r="J12" s="464"/>
      <c r="L12" s="4"/>
    </row>
    <row r="13" spans="1:12" ht="11.25" customHeight="1" x14ac:dyDescent="0.25">
      <c r="A13" s="1594"/>
      <c r="B13" s="1616"/>
      <c r="C13" s="1633" t="str">
        <f>C11</f>
        <v xml:space="preserve"> ]jktleUn ¼jktLFkku½ fiudksM 313327</v>
      </c>
      <c r="D13" s="1634"/>
      <c r="E13" s="1635"/>
      <c r="L13" s="279"/>
    </row>
    <row r="14" spans="1:12" ht="13.5" customHeight="1" x14ac:dyDescent="0.25">
      <c r="A14" s="680">
        <v>11</v>
      </c>
      <c r="B14" s="805" t="s">
        <v>934</v>
      </c>
      <c r="C14" s="1648" t="s">
        <v>2544</v>
      </c>
      <c r="D14" s="1649"/>
      <c r="E14" s="1638" t="s">
        <v>2228</v>
      </c>
      <c r="F14" s="1638"/>
      <c r="G14" s="1621"/>
      <c r="H14" s="1621"/>
      <c r="L14" s="279"/>
    </row>
    <row r="15" spans="1:12" ht="13.5" customHeight="1" x14ac:dyDescent="0.25">
      <c r="A15" s="680">
        <v>12</v>
      </c>
      <c r="B15" s="611" t="s">
        <v>2121</v>
      </c>
      <c r="C15" s="670" t="s">
        <v>2596</v>
      </c>
      <c r="D15" s="1617" t="s">
        <v>2308</v>
      </c>
      <c r="E15" s="1617"/>
      <c r="F15" s="1631" t="s">
        <v>2637</v>
      </c>
      <c r="G15" s="1631"/>
      <c r="H15" s="1631"/>
      <c r="L15" s="279"/>
    </row>
    <row r="16" spans="1:12" ht="13.5" customHeight="1" x14ac:dyDescent="0.25">
      <c r="A16" s="680">
        <v>13</v>
      </c>
      <c r="B16" s="611" t="s">
        <v>383</v>
      </c>
      <c r="C16" s="1633" t="s">
        <v>2597</v>
      </c>
      <c r="D16" s="1634"/>
      <c r="E16" s="1634"/>
      <c r="F16" s="1634"/>
      <c r="G16" s="1634"/>
      <c r="H16" s="1635"/>
      <c r="I16" s="22"/>
      <c r="L16" s="279"/>
    </row>
    <row r="17" spans="1:23" ht="12.75" customHeight="1" x14ac:dyDescent="0.25">
      <c r="A17" s="680">
        <v>14</v>
      </c>
      <c r="B17" s="1643" t="s">
        <v>1624</v>
      </c>
      <c r="C17" s="1644"/>
      <c r="D17" s="416" t="s">
        <v>231</v>
      </c>
      <c r="E17" s="416" t="s">
        <v>232</v>
      </c>
      <c r="F17" s="416" t="s">
        <v>233</v>
      </c>
      <c r="G17" s="416" t="s">
        <v>393</v>
      </c>
      <c r="H17" s="417"/>
      <c r="I17" s="22"/>
      <c r="L17" s="279"/>
    </row>
    <row r="18" spans="1:23" ht="13.5" customHeight="1" x14ac:dyDescent="0.25">
      <c r="A18" s="680">
        <v>15</v>
      </c>
      <c r="B18" s="1645" t="s">
        <v>1626</v>
      </c>
      <c r="C18" s="1646"/>
      <c r="D18" s="667">
        <f>DATEDIF(C24,C25,"Y")</f>
        <v>39</v>
      </c>
      <c r="E18" s="667">
        <f>DATEDIF(C24,C25,"yM")</f>
        <v>1</v>
      </c>
      <c r="F18" s="667">
        <f>DATEDIF(C24,C25,"MD")</f>
        <v>18</v>
      </c>
      <c r="G18" s="667">
        <f>IF(IF(E18&gt;=9,2,IF(E18&gt;=3,1,0))+(D18*2)&lt;50,IF(E18&gt;=9,2,IF(E18&gt;=3,1,0))+(D18*2),50)</f>
        <v>50</v>
      </c>
      <c r="H18" s="668">
        <v>100</v>
      </c>
      <c r="I18" s="22"/>
      <c r="L18" s="279"/>
    </row>
    <row r="19" spans="1:23" ht="13.5" customHeight="1" x14ac:dyDescent="0.25">
      <c r="A19" s="680">
        <v>15</v>
      </c>
      <c r="B19" s="1622" t="s">
        <v>1627</v>
      </c>
      <c r="C19" s="1623"/>
      <c r="D19" s="667">
        <f>DATEDIF(C24,C25,"Y")</f>
        <v>39</v>
      </c>
      <c r="E19" s="667">
        <f>DATEDIF(C24,C25,"yM")</f>
        <v>1</v>
      </c>
      <c r="F19" s="667">
        <f>DATEDIF(C24,C25,"MD")</f>
        <v>18</v>
      </c>
      <c r="G19" s="667">
        <f>IF(IF(E19&gt;=9,2,IF(E19&gt;=3,1,0))+(D19*2)&lt;66,IF(E19&gt;=9,2,IF(E19&gt;=3,1,0))+(D19*2),66)</f>
        <v>66</v>
      </c>
      <c r="H19" s="668">
        <v>4</v>
      </c>
      <c r="I19" s="22"/>
      <c r="L19" s="279"/>
    </row>
    <row r="20" spans="1:23" ht="24.75" customHeight="1" x14ac:dyDescent="0.25">
      <c r="A20" s="680">
        <v>16</v>
      </c>
      <c r="B20" s="1641" t="s">
        <v>1728</v>
      </c>
      <c r="C20" s="1642"/>
      <c r="D20" s="669"/>
      <c r="E20" s="669"/>
      <c r="F20" s="669"/>
      <c r="G20" s="665">
        <f>IF(IF(E20&gt;=9,2,IF(E20&gt;=3,1,0))+(D20*2)&lt;56,IF(E20&gt;=9,2,IF(E20&gt;=3,1,0))+(D20*2),56)</f>
        <v>0</v>
      </c>
      <c r="H20" s="665"/>
      <c r="I20" s="22"/>
      <c r="L20" s="279"/>
    </row>
    <row r="21" spans="1:23" ht="13.5" customHeight="1" x14ac:dyDescent="0.25">
      <c r="A21" s="680">
        <v>18</v>
      </c>
      <c r="B21" s="1622" t="s">
        <v>1626</v>
      </c>
      <c r="C21" s="1623"/>
      <c r="D21" s="665">
        <f>ROUNDDOWN(((D19*365+E19*30+F19)-(D20*365+E20*30+F20))/365,0)</f>
        <v>39</v>
      </c>
      <c r="E21" s="665">
        <f>E18</f>
        <v>1</v>
      </c>
      <c r="F21" s="665">
        <f>IF((F19-F20)&gt;0,F19-F20,(30+F19-F20))</f>
        <v>18</v>
      </c>
      <c r="G21" s="619">
        <f>IF(IF(E18&gt;=9,2,IF(E18&gt;=3,1,0))+(D18*2)&lt;50,IF(E18&gt;=9,2,IF(E18&gt;=3,1,0))+(D18*2),50)</f>
        <v>50</v>
      </c>
      <c r="H21" s="661">
        <v>100</v>
      </c>
      <c r="I21" s="22"/>
      <c r="L21" s="279"/>
    </row>
    <row r="22" spans="1:23" ht="12.75" customHeight="1" x14ac:dyDescent="0.25">
      <c r="A22" s="680">
        <v>17</v>
      </c>
      <c r="B22" s="1622" t="s">
        <v>1627</v>
      </c>
      <c r="C22" s="1623"/>
      <c r="D22" s="666">
        <f>D21</f>
        <v>39</v>
      </c>
      <c r="E22" s="666">
        <f>E21</f>
        <v>1</v>
      </c>
      <c r="F22" s="666">
        <f>F21</f>
        <v>18</v>
      </c>
      <c r="G22" s="619">
        <f>IF(IF(E22&gt;=9,2,IF(E22&gt;=3,1,0))+(D22*2)&lt;66,IF(E22&gt;=9,2,IF(E22&gt;=3,1,0))+(D22*2),66)</f>
        <v>66</v>
      </c>
      <c r="H22" s="661">
        <v>4</v>
      </c>
      <c r="I22" s="22"/>
      <c r="L22" s="279"/>
    </row>
    <row r="23" spans="1:23" ht="24.75" customHeight="1" x14ac:dyDescent="0.25">
      <c r="A23" s="680">
        <v>18</v>
      </c>
      <c r="B23" s="611" t="s">
        <v>605</v>
      </c>
      <c r="C23" s="613" t="s">
        <v>605</v>
      </c>
      <c r="D23" s="1627" t="s">
        <v>2060</v>
      </c>
      <c r="E23" s="1628"/>
      <c r="F23" s="621" t="s">
        <v>2108</v>
      </c>
      <c r="G23" s="621" t="s">
        <v>2107</v>
      </c>
      <c r="H23" s="621" t="s">
        <v>2109</v>
      </c>
      <c r="I23" s="22"/>
      <c r="L23" s="279"/>
    </row>
    <row r="24" spans="1:23" ht="21" customHeight="1" x14ac:dyDescent="0.25">
      <c r="A24" s="682">
        <v>19</v>
      </c>
      <c r="B24" s="675" t="s">
        <v>712</v>
      </c>
      <c r="C24" s="664">
        <v>31668</v>
      </c>
      <c r="D24" s="1629"/>
      <c r="E24" s="1630"/>
      <c r="F24" s="929">
        <v>0</v>
      </c>
      <c r="G24" s="744">
        <v>0</v>
      </c>
      <c r="H24" s="808">
        <v>0</v>
      </c>
      <c r="I24" s="22"/>
      <c r="L24" s="279"/>
    </row>
    <row r="25" spans="1:23" ht="21.75" customHeight="1" x14ac:dyDescent="0.25">
      <c r="A25" s="682">
        <v>20</v>
      </c>
      <c r="B25" s="675" t="s">
        <v>711</v>
      </c>
      <c r="C25" s="664">
        <v>45961</v>
      </c>
      <c r="D25" s="683" t="s">
        <v>1664</v>
      </c>
      <c r="E25" s="663">
        <v>101000</v>
      </c>
      <c r="F25" s="1636" t="s">
        <v>1665</v>
      </c>
      <c r="G25" s="1637"/>
      <c r="H25" s="663">
        <v>0</v>
      </c>
      <c r="I25" s="58"/>
      <c r="L25" s="279"/>
    </row>
    <row r="26" spans="1:23" ht="20.25" customHeight="1" x14ac:dyDescent="0.3">
      <c r="A26" s="680">
        <v>21</v>
      </c>
      <c r="B26" s="611" t="s">
        <v>713</v>
      </c>
      <c r="C26" s="806" t="s">
        <v>1718</v>
      </c>
      <c r="D26" s="620" t="s">
        <v>422</v>
      </c>
      <c r="E26" s="620" t="s">
        <v>394</v>
      </c>
      <c r="F26" s="1354" t="s">
        <v>1729</v>
      </c>
      <c r="G26" s="620" t="s">
        <v>423</v>
      </c>
      <c r="H26" s="1355" t="s">
        <v>424</v>
      </c>
      <c r="I26" s="58"/>
      <c r="L26" s="279"/>
      <c r="W26" s="620" t="s">
        <v>2380</v>
      </c>
    </row>
    <row r="27" spans="1:23" ht="15.75" x14ac:dyDescent="0.25">
      <c r="A27" s="680"/>
      <c r="B27" s="611"/>
      <c r="C27" s="662">
        <f>E25+H25</f>
        <v>101000</v>
      </c>
      <c r="D27" s="620">
        <f>VLOOKUP(C25,DSM!A3:C48,3,TRUE)</f>
        <v>58</v>
      </c>
      <c r="E27" s="620">
        <f>ROUND(C27*D27%,0)</f>
        <v>58580</v>
      </c>
      <c r="F27" s="620">
        <f>C27+E27</f>
        <v>159580</v>
      </c>
      <c r="G27" s="620">
        <f>ROUND((C27*G18)/(H18),0)</f>
        <v>50500</v>
      </c>
      <c r="H27" s="697">
        <f>ROUNDUP((IF(F27*(G22/H22)&gt;2500000,2500000,(F27*(G22/H22)))),0)</f>
        <v>2500000</v>
      </c>
      <c r="I27" s="58"/>
      <c r="L27" s="279"/>
      <c r="O27" s="494">
        <f>((D20*365+E200*30+F20)-D20*365+E20*30+F20)</f>
        <v>0</v>
      </c>
      <c r="W27" s="620">
        <f>VLOOKUP(C25,dcm!A3:C48,3,TRUE)</f>
        <v>58</v>
      </c>
    </row>
    <row r="28" spans="1:23" ht="14.25" customHeight="1" x14ac:dyDescent="0.3">
      <c r="A28" s="680">
        <v>22</v>
      </c>
      <c r="B28" s="611" t="s">
        <v>714</v>
      </c>
      <c r="C28" s="615" t="s">
        <v>1577</v>
      </c>
      <c r="D28" s="660" t="s">
        <v>1092</v>
      </c>
      <c r="E28" s="615" t="s">
        <v>1578</v>
      </c>
      <c r="F28" s="1605">
        <v>9</v>
      </c>
      <c r="G28" s="1606"/>
      <c r="H28" s="1607"/>
      <c r="L28" s="279"/>
    </row>
    <row r="29" spans="1:23" x14ac:dyDescent="0.25">
      <c r="A29" s="680"/>
      <c r="B29" s="614" t="s">
        <v>350</v>
      </c>
      <c r="C29" s="616" t="s">
        <v>351</v>
      </c>
      <c r="D29" s="616" t="s">
        <v>337</v>
      </c>
      <c r="E29" s="616" t="s">
        <v>352</v>
      </c>
      <c r="F29" s="616" t="s">
        <v>218</v>
      </c>
      <c r="G29" s="617" t="s">
        <v>911</v>
      </c>
      <c r="H29" s="618"/>
      <c r="I29" s="282" t="s">
        <v>350</v>
      </c>
      <c r="J29" s="285" t="s">
        <v>351</v>
      </c>
      <c r="K29" s="285" t="s">
        <v>337</v>
      </c>
      <c r="L29" s="285" t="s">
        <v>352</v>
      </c>
      <c r="M29" s="285" t="s">
        <v>218</v>
      </c>
      <c r="N29" s="363" t="s">
        <v>911</v>
      </c>
    </row>
    <row r="30" spans="1:23" x14ac:dyDescent="0.25">
      <c r="A30" s="680"/>
      <c r="B30" s="654">
        <v>1</v>
      </c>
      <c r="C30" s="1463" t="s">
        <v>2638</v>
      </c>
      <c r="D30" s="656">
        <v>26886</v>
      </c>
      <c r="E30" s="657" t="s">
        <v>2587</v>
      </c>
      <c r="F30" s="657" t="s">
        <v>218</v>
      </c>
      <c r="G30" s="658">
        <v>1</v>
      </c>
      <c r="H30" s="659"/>
      <c r="I30" s="345">
        <f>IF(B30="","",B30)</f>
        <v>1</v>
      </c>
      <c r="J30" s="362" t="str">
        <f t="shared" ref="J30:N38" si="0">IF(C30="","",C30)</f>
        <v xml:space="preserve">Jherh  </v>
      </c>
      <c r="K30" s="361">
        <f>IF(D30="","",D30)</f>
        <v>26886</v>
      </c>
      <c r="L30" s="362" t="str">
        <f t="shared" si="0"/>
        <v>iRuh</v>
      </c>
      <c r="M30" s="362" t="str">
        <f t="shared" si="0"/>
        <v>fookfgr</v>
      </c>
      <c r="N30" s="364">
        <f t="shared" si="0"/>
        <v>1</v>
      </c>
    </row>
    <row r="31" spans="1:23" x14ac:dyDescent="0.25">
      <c r="A31" s="680"/>
      <c r="B31" s="654"/>
      <c r="C31" s="1463"/>
      <c r="D31" s="656"/>
      <c r="E31" s="657" t="s">
        <v>2608</v>
      </c>
      <c r="F31" s="657"/>
      <c r="G31" s="658"/>
      <c r="H31" s="659"/>
      <c r="I31" s="345" t="str">
        <f t="shared" ref="I31:I38" si="1">IF(B31="","",B31)</f>
        <v/>
      </c>
      <c r="J31" s="362" t="str">
        <f t="shared" si="0"/>
        <v/>
      </c>
      <c r="K31" s="361" t="str">
        <f t="shared" ref="K31:K38" si="2">IF(D31="","",D31)</f>
        <v/>
      </c>
      <c r="L31" s="362" t="str">
        <f t="shared" si="0"/>
        <v>iq=</v>
      </c>
      <c r="M31" s="362" t="str">
        <f t="shared" si="0"/>
        <v/>
      </c>
      <c r="N31" s="364" t="str">
        <f t="shared" si="0"/>
        <v/>
      </c>
    </row>
    <row r="32" spans="1:23" x14ac:dyDescent="0.25">
      <c r="A32" s="680"/>
      <c r="B32" s="654"/>
      <c r="C32" s="1463"/>
      <c r="D32" s="656"/>
      <c r="E32" s="657" t="s">
        <v>2609</v>
      </c>
      <c r="F32" s="657"/>
      <c r="G32" s="658"/>
      <c r="H32" s="659"/>
      <c r="I32" s="345" t="str">
        <f t="shared" si="1"/>
        <v/>
      </c>
      <c r="J32" s="362" t="str">
        <f t="shared" si="0"/>
        <v/>
      </c>
      <c r="K32" s="361" t="str">
        <f t="shared" si="2"/>
        <v/>
      </c>
      <c r="L32" s="362" t="str">
        <f t="shared" si="0"/>
        <v>iq=h</v>
      </c>
      <c r="M32" s="362" t="str">
        <f t="shared" si="0"/>
        <v/>
      </c>
      <c r="N32" s="364" t="str">
        <f t="shared" si="0"/>
        <v/>
      </c>
    </row>
    <row r="33" spans="1:14" x14ac:dyDescent="0.25">
      <c r="A33" s="680"/>
      <c r="B33" s="654"/>
      <c r="C33" s="1463"/>
      <c r="D33" s="656"/>
      <c r="E33" s="657"/>
      <c r="F33" s="657"/>
      <c r="G33" s="658"/>
      <c r="H33" s="659"/>
      <c r="I33" s="345" t="str">
        <f t="shared" si="1"/>
        <v/>
      </c>
      <c r="J33" s="362" t="str">
        <f t="shared" si="0"/>
        <v/>
      </c>
      <c r="K33" s="361" t="str">
        <f t="shared" si="2"/>
        <v/>
      </c>
      <c r="L33" s="362" t="str">
        <f t="shared" si="0"/>
        <v/>
      </c>
      <c r="M33" s="362" t="str">
        <f t="shared" si="0"/>
        <v/>
      </c>
      <c r="N33" s="364" t="str">
        <f t="shared" si="0"/>
        <v/>
      </c>
    </row>
    <row r="34" spans="1:14" x14ac:dyDescent="0.25">
      <c r="A34" s="680"/>
      <c r="B34" s="654"/>
      <c r="C34" s="1463"/>
      <c r="D34" s="656"/>
      <c r="E34" s="657"/>
      <c r="F34" s="657"/>
      <c r="G34" s="658"/>
      <c r="H34" s="659"/>
      <c r="I34" s="345" t="str">
        <f t="shared" si="1"/>
        <v/>
      </c>
      <c r="J34" s="362" t="str">
        <f t="shared" si="0"/>
        <v/>
      </c>
      <c r="K34" s="361" t="str">
        <f t="shared" si="2"/>
        <v/>
      </c>
      <c r="L34" s="362" t="str">
        <f t="shared" si="0"/>
        <v/>
      </c>
      <c r="M34" s="362" t="str">
        <f t="shared" si="0"/>
        <v/>
      </c>
      <c r="N34" s="364" t="str">
        <f t="shared" si="0"/>
        <v/>
      </c>
    </row>
    <row r="35" spans="1:14" x14ac:dyDescent="0.25">
      <c r="A35" s="680"/>
      <c r="B35" s="654"/>
      <c r="C35" s="1463"/>
      <c r="D35" s="656"/>
      <c r="E35" s="657"/>
      <c r="F35" s="657"/>
      <c r="G35" s="658"/>
      <c r="H35" s="659"/>
      <c r="I35" s="345" t="str">
        <f t="shared" si="1"/>
        <v/>
      </c>
      <c r="J35" s="362" t="str">
        <f t="shared" si="0"/>
        <v/>
      </c>
      <c r="K35" s="361" t="str">
        <f t="shared" si="2"/>
        <v/>
      </c>
      <c r="L35" s="362" t="str">
        <f t="shared" si="0"/>
        <v/>
      </c>
      <c r="M35" s="362" t="str">
        <f t="shared" si="0"/>
        <v/>
      </c>
      <c r="N35" s="364" t="str">
        <f t="shared" si="0"/>
        <v/>
      </c>
    </row>
    <row r="36" spans="1:14" x14ac:dyDescent="0.25">
      <c r="A36" s="680"/>
      <c r="B36" s="654"/>
      <c r="C36" s="1463"/>
      <c r="D36" s="656"/>
      <c r="E36" s="657"/>
      <c r="F36" s="657"/>
      <c r="G36" s="658"/>
      <c r="H36" s="659"/>
      <c r="I36" s="345" t="str">
        <f t="shared" si="1"/>
        <v/>
      </c>
      <c r="J36" s="362" t="str">
        <f t="shared" si="0"/>
        <v/>
      </c>
      <c r="K36" s="361" t="str">
        <f t="shared" si="2"/>
        <v/>
      </c>
      <c r="L36" s="362" t="str">
        <f t="shared" si="0"/>
        <v/>
      </c>
      <c r="M36" s="362" t="str">
        <f t="shared" si="0"/>
        <v/>
      </c>
      <c r="N36" s="364" t="str">
        <f t="shared" si="0"/>
        <v/>
      </c>
    </row>
    <row r="37" spans="1:14" ht="15" customHeight="1" x14ac:dyDescent="0.25">
      <c r="A37" s="680"/>
      <c r="B37" s="654"/>
      <c r="C37" s="1463"/>
      <c r="D37" s="656"/>
      <c r="E37" s="657"/>
      <c r="F37" s="657"/>
      <c r="G37" s="658"/>
      <c r="H37" s="659"/>
      <c r="I37" s="345" t="str">
        <f t="shared" si="1"/>
        <v/>
      </c>
      <c r="J37" s="362" t="str">
        <f t="shared" si="0"/>
        <v/>
      </c>
      <c r="K37" s="361" t="str">
        <f t="shared" si="2"/>
        <v/>
      </c>
      <c r="L37" s="362" t="str">
        <f t="shared" si="0"/>
        <v/>
      </c>
      <c r="M37" s="362" t="str">
        <f t="shared" si="0"/>
        <v/>
      </c>
      <c r="N37" s="364" t="str">
        <f t="shared" si="0"/>
        <v/>
      </c>
    </row>
    <row r="38" spans="1:14" x14ac:dyDescent="0.25">
      <c r="A38" s="680"/>
      <c r="B38" s="654"/>
      <c r="C38" s="1463"/>
      <c r="D38" s="656"/>
      <c r="E38" s="657"/>
      <c r="F38" s="657"/>
      <c r="G38" s="658"/>
      <c r="H38" s="659"/>
      <c r="I38" s="345" t="str">
        <f t="shared" si="1"/>
        <v/>
      </c>
      <c r="J38" s="362" t="str">
        <f t="shared" si="0"/>
        <v/>
      </c>
      <c r="K38" s="361" t="str">
        <f t="shared" si="2"/>
        <v/>
      </c>
      <c r="L38" s="362" t="str">
        <f t="shared" si="0"/>
        <v/>
      </c>
      <c r="M38" s="362" t="str">
        <f t="shared" si="0"/>
        <v/>
      </c>
      <c r="N38" s="364" t="str">
        <f t="shared" si="0"/>
        <v/>
      </c>
    </row>
    <row r="39" spans="1:14" ht="15.75" customHeight="1" x14ac:dyDescent="0.25">
      <c r="A39" s="680">
        <v>23</v>
      </c>
      <c r="B39" s="624" t="s">
        <v>1625</v>
      </c>
      <c r="C39" s="622">
        <f>C25+1</f>
        <v>45962</v>
      </c>
      <c r="D39" s="623" t="s">
        <v>425</v>
      </c>
      <c r="E39" s="623" t="s">
        <v>232</v>
      </c>
      <c r="F39" s="623" t="s">
        <v>426</v>
      </c>
      <c r="G39" s="623" t="s">
        <v>427</v>
      </c>
      <c r="H39" s="1360" t="s">
        <v>715</v>
      </c>
      <c r="L39" s="279"/>
    </row>
    <row r="40" spans="1:14" ht="15" customHeight="1" x14ac:dyDescent="0.25">
      <c r="A40" s="680"/>
      <c r="B40" s="281"/>
      <c r="C40" s="280"/>
      <c r="D40" s="652">
        <f>INT(G27/3)</f>
        <v>16833</v>
      </c>
      <c r="E40" s="652">
        <v>12</v>
      </c>
      <c r="F40" s="652">
        <f>VLOOKUP((DATEDIF(C6,C25,"Y"))+1,DSM!F:G,2,FALSE)</f>
        <v>8.5120000000000005</v>
      </c>
      <c r="G40" s="620">
        <f>ROUND(D40*E40*F40,0)</f>
        <v>1719390</v>
      </c>
      <c r="H40" s="653">
        <f>G27-D40</f>
        <v>33667</v>
      </c>
      <c r="L40" s="279"/>
    </row>
    <row r="41" spans="1:14" x14ac:dyDescent="0.25">
      <c r="A41" s="680">
        <v>24</v>
      </c>
      <c r="B41" s="611" t="s">
        <v>930</v>
      </c>
      <c r="C41" s="1610" t="s">
        <v>2639</v>
      </c>
      <c r="D41" s="1610"/>
      <c r="E41" s="1610"/>
      <c r="F41" s="1610"/>
      <c r="G41" s="1610"/>
      <c r="H41" s="1610"/>
      <c r="I41" s="59"/>
      <c r="J41" s="279"/>
      <c r="L41" s="279"/>
    </row>
    <row r="42" spans="1:14" x14ac:dyDescent="0.25">
      <c r="A42" s="680">
        <v>25</v>
      </c>
      <c r="B42" s="611" t="s">
        <v>707</v>
      </c>
      <c r="C42" s="1311" t="s">
        <v>485</v>
      </c>
      <c r="D42" s="1617" t="s">
        <v>2495</v>
      </c>
      <c r="E42" s="1617"/>
      <c r="F42" s="1631" t="s">
        <v>2637</v>
      </c>
      <c r="G42" s="1631"/>
      <c r="H42" s="1631"/>
      <c r="L42" s="279"/>
    </row>
    <row r="43" spans="1:14" ht="14.25" customHeight="1" x14ac:dyDescent="0.25">
      <c r="A43" s="680">
        <v>26</v>
      </c>
      <c r="B43" s="611" t="s">
        <v>708</v>
      </c>
      <c r="C43" s="1610" t="s">
        <v>546</v>
      </c>
      <c r="D43" s="1610"/>
      <c r="E43" s="1610"/>
      <c r="F43" s="1610"/>
      <c r="G43" s="470"/>
      <c r="H43" s="148"/>
      <c r="L43" s="279"/>
    </row>
    <row r="44" spans="1:14" x14ac:dyDescent="0.25">
      <c r="A44" s="680">
        <v>27</v>
      </c>
      <c r="B44" s="611" t="s">
        <v>931</v>
      </c>
      <c r="C44" s="1610" t="s">
        <v>2640</v>
      </c>
      <c r="D44" s="1610"/>
      <c r="E44" s="1610"/>
      <c r="F44" s="471"/>
      <c r="G44" s="470"/>
      <c r="H44" s="148"/>
      <c r="L44" s="279"/>
    </row>
    <row r="45" spans="1:14" ht="12.75" customHeight="1" x14ac:dyDescent="0.25">
      <c r="A45" s="681">
        <v>28</v>
      </c>
      <c r="B45" s="625" t="s">
        <v>709</v>
      </c>
      <c r="C45" s="650">
        <v>1</v>
      </c>
      <c r="D45" s="469"/>
      <c r="E45" s="469"/>
      <c r="F45" s="471"/>
      <c r="G45" s="470"/>
      <c r="H45" s="148"/>
      <c r="L45" s="279"/>
    </row>
    <row r="46" spans="1:14" x14ac:dyDescent="0.25">
      <c r="A46" s="680">
        <v>29</v>
      </c>
      <c r="B46" s="611" t="s">
        <v>745</v>
      </c>
      <c r="C46" s="651" t="s">
        <v>716</v>
      </c>
      <c r="D46" s="469"/>
      <c r="E46" s="469"/>
      <c r="F46" s="471"/>
      <c r="G46" s="470"/>
      <c r="H46" s="148"/>
      <c r="L46" s="279"/>
    </row>
    <row r="47" spans="1:14" x14ac:dyDescent="0.25">
      <c r="A47" s="680">
        <v>30</v>
      </c>
      <c r="B47" s="611" t="s">
        <v>935</v>
      </c>
      <c r="C47" s="1639" t="s">
        <v>2032</v>
      </c>
      <c r="D47" s="1640"/>
      <c r="E47" s="469"/>
      <c r="F47" s="471"/>
      <c r="G47" s="470"/>
      <c r="H47" s="148"/>
      <c r="L47" s="279"/>
    </row>
    <row r="48" spans="1:14" ht="13.5" customHeight="1" x14ac:dyDescent="0.25">
      <c r="A48" s="680">
        <v>31</v>
      </c>
      <c r="B48" s="611" t="s">
        <v>118</v>
      </c>
      <c r="C48" s="1603" t="s">
        <v>2641</v>
      </c>
      <c r="D48" s="1603"/>
      <c r="E48" s="1603"/>
      <c r="F48" s="1603"/>
      <c r="G48" s="1603"/>
      <c r="H48" s="1603"/>
      <c r="L48" s="279"/>
    </row>
    <row r="49" spans="1:12" ht="15" customHeight="1" x14ac:dyDescent="0.25">
      <c r="A49" s="680">
        <v>32</v>
      </c>
      <c r="B49" s="611" t="s">
        <v>936</v>
      </c>
      <c r="C49" s="1632">
        <v>51</v>
      </c>
      <c r="D49" s="1632"/>
      <c r="E49" s="469"/>
      <c r="F49" s="471"/>
      <c r="G49" s="470"/>
      <c r="H49" s="148"/>
      <c r="L49" s="279"/>
    </row>
    <row r="50" spans="1:12" ht="15" customHeight="1" x14ac:dyDescent="0.25">
      <c r="A50" s="680"/>
      <c r="B50" s="626" t="s">
        <v>1185</v>
      </c>
      <c r="C50" s="626" t="s">
        <v>1182</v>
      </c>
      <c r="D50" s="679" t="s">
        <v>1183</v>
      </c>
      <c r="E50" s="632" t="s">
        <v>1184</v>
      </c>
      <c r="L50" s="279"/>
    </row>
    <row r="51" spans="1:12" ht="13.5" customHeight="1" x14ac:dyDescent="0.25">
      <c r="A51" s="680">
        <v>33</v>
      </c>
      <c r="B51" s="626" t="s">
        <v>1186</v>
      </c>
      <c r="C51" s="648">
        <v>0</v>
      </c>
      <c r="D51" s="648">
        <v>0</v>
      </c>
      <c r="E51" s="648">
        <v>0</v>
      </c>
      <c r="L51" s="279"/>
    </row>
    <row r="52" spans="1:12" ht="12.75" customHeight="1" x14ac:dyDescent="0.25">
      <c r="A52" s="680">
        <v>34</v>
      </c>
      <c r="B52" s="626" t="s">
        <v>1187</v>
      </c>
      <c r="C52" s="648">
        <v>0</v>
      </c>
      <c r="D52" s="648">
        <v>0</v>
      </c>
      <c r="E52" s="648">
        <v>0</v>
      </c>
      <c r="L52" s="279"/>
    </row>
    <row r="53" spans="1:12" ht="13.5" customHeight="1" x14ac:dyDescent="0.25">
      <c r="A53" s="680">
        <v>35</v>
      </c>
      <c r="B53" s="626" t="s">
        <v>1188</v>
      </c>
      <c r="C53" s="648">
        <v>0</v>
      </c>
      <c r="D53" s="648">
        <v>0</v>
      </c>
      <c r="E53" s="648">
        <v>0</v>
      </c>
      <c r="L53" s="279"/>
    </row>
    <row r="54" spans="1:12" ht="16.5" customHeight="1" x14ac:dyDescent="0.25">
      <c r="A54" s="676">
        <v>36</v>
      </c>
      <c r="B54" s="678" t="s">
        <v>717</v>
      </c>
      <c r="C54" s="645">
        <v>300</v>
      </c>
      <c r="D54" s="284"/>
      <c r="E54" s="284"/>
      <c r="L54" s="279"/>
    </row>
    <row r="55" spans="1:12" x14ac:dyDescent="0.25">
      <c r="A55" s="680">
        <v>37</v>
      </c>
      <c r="B55" s="611" t="s">
        <v>720</v>
      </c>
      <c r="C55" s="1595" t="s">
        <v>572</v>
      </c>
      <c r="D55" s="1595"/>
      <c r="E55" s="1595"/>
      <c r="F55" s="1595"/>
      <c r="H55" s="466"/>
      <c r="L55" s="279"/>
    </row>
    <row r="56" spans="1:12" x14ac:dyDescent="0.25">
      <c r="A56" s="283"/>
      <c r="B56" s="344"/>
      <c r="C56" s="1596" t="s">
        <v>573</v>
      </c>
      <c r="D56" s="1596"/>
      <c r="E56" s="1596"/>
      <c r="F56" s="1596"/>
      <c r="L56" s="279"/>
    </row>
    <row r="57" spans="1:12" ht="14.25" customHeight="1" x14ac:dyDescent="0.25">
      <c r="A57" s="283"/>
      <c r="B57" s="344"/>
      <c r="C57" s="1595" t="s">
        <v>2452</v>
      </c>
      <c r="D57" s="1595"/>
      <c r="E57" s="1595"/>
      <c r="F57" s="1596"/>
      <c r="L57" s="279"/>
    </row>
    <row r="58" spans="1:12" ht="23.25" customHeight="1" x14ac:dyDescent="0.25">
      <c r="A58" s="680">
        <v>38</v>
      </c>
      <c r="B58" s="631" t="s">
        <v>746</v>
      </c>
      <c r="C58" s="1624" t="s">
        <v>2008</v>
      </c>
      <c r="D58" s="1625"/>
      <c r="E58" s="1626"/>
      <c r="F58" s="1602" t="s">
        <v>2542</v>
      </c>
      <c r="G58" s="1602"/>
      <c r="H58" s="1602"/>
      <c r="L58" s="279"/>
    </row>
    <row r="59" spans="1:12" ht="16.5" customHeight="1" x14ac:dyDescent="0.25">
      <c r="A59" s="680">
        <v>39</v>
      </c>
      <c r="B59" s="612" t="s">
        <v>1995</v>
      </c>
      <c r="C59" s="1461">
        <v>57</v>
      </c>
      <c r="D59" s="612" t="s">
        <v>1786</v>
      </c>
      <c r="E59" s="1469">
        <v>888</v>
      </c>
      <c r="F59" s="1547" t="s">
        <v>2615</v>
      </c>
      <c r="G59" s="1548"/>
      <c r="H59" s="1469">
        <v>522</v>
      </c>
      <c r="L59" s="279"/>
    </row>
    <row r="60" spans="1:12" x14ac:dyDescent="0.25">
      <c r="A60" s="680">
        <v>40</v>
      </c>
      <c r="B60" s="612" t="s">
        <v>755</v>
      </c>
      <c r="C60" s="647">
        <v>59</v>
      </c>
      <c r="D60" s="1647" t="s">
        <v>2005</v>
      </c>
      <c r="E60" s="1654" t="s">
        <v>2007</v>
      </c>
      <c r="F60" s="1655"/>
      <c r="G60" s="1655"/>
      <c r="H60" s="1656"/>
      <c r="L60" s="279"/>
    </row>
    <row r="61" spans="1:12" x14ac:dyDescent="0.25">
      <c r="A61" s="680">
        <v>41</v>
      </c>
      <c r="B61" s="629" t="s">
        <v>907</v>
      </c>
      <c r="C61" s="685">
        <f>D27</f>
        <v>58</v>
      </c>
      <c r="D61" s="1647"/>
      <c r="E61" s="1596" t="s">
        <v>2006</v>
      </c>
      <c r="F61" s="1596"/>
      <c r="G61" s="1596"/>
      <c r="H61" s="1596"/>
      <c r="L61" s="279"/>
    </row>
    <row r="62" spans="1:12" x14ac:dyDescent="0.25">
      <c r="A62" s="680">
        <v>42</v>
      </c>
      <c r="B62" s="629" t="s">
        <v>908</v>
      </c>
      <c r="C62" s="648">
        <v>10</v>
      </c>
      <c r="D62" s="1647"/>
      <c r="E62" s="1596" t="s">
        <v>2543</v>
      </c>
      <c r="F62" s="1596"/>
      <c r="G62" s="1596"/>
      <c r="H62" s="1596"/>
      <c r="L62" s="279"/>
    </row>
    <row r="63" spans="1:12" ht="12" customHeight="1" x14ac:dyDescent="0.25">
      <c r="A63" s="681">
        <v>43</v>
      </c>
      <c r="B63" s="1358" t="s">
        <v>909</v>
      </c>
      <c r="C63" s="1359">
        <v>0</v>
      </c>
      <c r="D63" s="1468" t="s">
        <v>2612</v>
      </c>
      <c r="E63" s="1546">
        <v>120</v>
      </c>
      <c r="F63" s="1546"/>
      <c r="G63" s="1470"/>
      <c r="H63" s="1546"/>
      <c r="I63" s="1546"/>
      <c r="L63" s="279"/>
    </row>
    <row r="64" spans="1:12" ht="10.5" customHeight="1" x14ac:dyDescent="0.25">
      <c r="A64" s="681">
        <v>44</v>
      </c>
      <c r="B64" s="932" t="s">
        <v>910</v>
      </c>
      <c r="C64" s="1357">
        <v>0</v>
      </c>
      <c r="D64" s="284"/>
      <c r="E64" s="1657" t="s">
        <v>2409</v>
      </c>
      <c r="F64" s="1658" t="s">
        <v>2410</v>
      </c>
      <c r="G64" s="1658"/>
      <c r="H64" s="1658"/>
      <c r="I64" s="1658"/>
      <c r="L64" s="279"/>
    </row>
    <row r="65" spans="1:14" ht="15.75" customHeight="1" x14ac:dyDescent="0.25">
      <c r="A65" s="680">
        <v>45</v>
      </c>
      <c r="B65" s="611" t="s">
        <v>1189</v>
      </c>
      <c r="C65" s="1602" t="s">
        <v>2640</v>
      </c>
      <c r="D65" s="1602"/>
      <c r="E65" s="1657"/>
      <c r="F65" s="1595" t="s">
        <v>2411</v>
      </c>
      <c r="G65" s="1595"/>
      <c r="H65" s="1595"/>
      <c r="I65" s="1595"/>
      <c r="L65" s="279"/>
    </row>
    <row r="66" spans="1:14" ht="25.5" customHeight="1" x14ac:dyDescent="0.25">
      <c r="A66" s="680">
        <v>46</v>
      </c>
      <c r="B66" s="624" t="s">
        <v>710</v>
      </c>
      <c r="C66" s="646" t="s">
        <v>2663</v>
      </c>
      <c r="D66" s="469"/>
      <c r="E66" s="1657"/>
      <c r="F66" s="1595" t="s">
        <v>2412</v>
      </c>
      <c r="G66" s="1595"/>
      <c r="H66" s="1595"/>
      <c r="I66" s="1595"/>
      <c r="L66" s="279"/>
    </row>
    <row r="67" spans="1:14" ht="13.5" customHeight="1" x14ac:dyDescent="0.25">
      <c r="A67" s="680">
        <v>47</v>
      </c>
      <c r="B67" s="627" t="s">
        <v>2122</v>
      </c>
      <c r="C67" s="1597" t="s">
        <v>944</v>
      </c>
      <c r="D67" s="1598"/>
      <c r="E67" s="1544" t="s">
        <v>2614</v>
      </c>
      <c r="F67" s="1545"/>
      <c r="G67" s="1545"/>
      <c r="H67" s="1356">
        <v>2941</v>
      </c>
      <c r="L67" s="279"/>
    </row>
    <row r="68" spans="1:14" ht="12" customHeight="1" x14ac:dyDescent="0.25">
      <c r="A68" s="680">
        <v>48</v>
      </c>
      <c r="B68" s="628" t="s">
        <v>2123</v>
      </c>
      <c r="C68" s="1356">
        <v>294</v>
      </c>
      <c r="D68" s="1544" t="s">
        <v>2381</v>
      </c>
      <c r="E68" s="1545"/>
      <c r="F68" s="1618"/>
      <c r="G68" s="1619">
        <v>2943</v>
      </c>
      <c r="H68" s="1620"/>
      <c r="L68" s="279"/>
    </row>
    <row r="69" spans="1:14" ht="11.25" customHeight="1" x14ac:dyDescent="0.25">
      <c r="A69" s="680">
        <v>49</v>
      </c>
      <c r="B69" s="1612" t="s">
        <v>1623</v>
      </c>
      <c r="C69" s="1613"/>
      <c r="D69" s="1613"/>
      <c r="E69" s="1613"/>
      <c r="F69" s="1613"/>
      <c r="G69" s="1614"/>
      <c r="L69" s="279"/>
    </row>
    <row r="70" spans="1:14" ht="15" customHeight="1" x14ac:dyDescent="0.25">
      <c r="A70" s="679" t="s">
        <v>1478</v>
      </c>
      <c r="B70" s="632" t="s">
        <v>1621</v>
      </c>
      <c r="C70" s="632" t="s">
        <v>201</v>
      </c>
      <c r="D70" s="632" t="s">
        <v>587</v>
      </c>
      <c r="E70" s="630" t="s">
        <v>588</v>
      </c>
      <c r="F70" s="1659" t="s">
        <v>1622</v>
      </c>
      <c r="G70" s="1659"/>
      <c r="I70" s="679" t="s">
        <v>1478</v>
      </c>
      <c r="J70" s="632" t="s">
        <v>1621</v>
      </c>
      <c r="K70" s="632" t="s">
        <v>201</v>
      </c>
      <c r="L70" s="632" t="s">
        <v>587</v>
      </c>
      <c r="M70" s="630" t="s">
        <v>588</v>
      </c>
      <c r="N70" s="692" t="s">
        <v>1622</v>
      </c>
    </row>
    <row r="71" spans="1:14" ht="15" customHeight="1" x14ac:dyDescent="0.25">
      <c r="A71" s="696">
        <v>1</v>
      </c>
      <c r="B71" s="1465"/>
      <c r="C71" s="687"/>
      <c r="D71" s="698"/>
      <c r="E71" s="698"/>
      <c r="F71" s="1588"/>
      <c r="G71" s="1589"/>
      <c r="I71" s="695">
        <f t="shared" ref="I71:N81" si="3">IF(A71="","",A71)</f>
        <v>1</v>
      </c>
      <c r="J71" s="694" t="str">
        <f t="shared" si="3"/>
        <v/>
      </c>
      <c r="K71" s="694" t="str">
        <f t="shared" si="3"/>
        <v/>
      </c>
      <c r="L71" s="699" t="str">
        <f t="shared" si="3"/>
        <v/>
      </c>
      <c r="M71" s="699" t="str">
        <f t="shared" si="3"/>
        <v/>
      </c>
      <c r="N71" s="693" t="str">
        <f t="shared" si="3"/>
        <v/>
      </c>
    </row>
    <row r="72" spans="1:14" ht="15" customHeight="1" x14ac:dyDescent="0.25">
      <c r="A72" s="696">
        <v>2</v>
      </c>
      <c r="B72" s="1465"/>
      <c r="C72" s="687"/>
      <c r="D72" s="698"/>
      <c r="E72" s="698"/>
      <c r="F72" s="1588"/>
      <c r="G72" s="1589"/>
      <c r="I72" s="695">
        <f t="shared" ref="I72:I81" si="4">IF(A72="","",A72)</f>
        <v>2</v>
      </c>
      <c r="J72" s="694" t="str">
        <f t="shared" ref="J72:J81" si="5">IF(B72="","",B72)</f>
        <v/>
      </c>
      <c r="K72" s="694" t="str">
        <f t="shared" ref="K72:K81" si="6">IF(C72="","",C72)</f>
        <v/>
      </c>
      <c r="L72" s="699" t="str">
        <f t="shared" si="3"/>
        <v/>
      </c>
      <c r="M72" s="699" t="str">
        <f t="shared" si="3"/>
        <v/>
      </c>
      <c r="N72" s="693" t="str">
        <f t="shared" ref="N72:N81" si="7">IF(F72="","",F72)</f>
        <v/>
      </c>
    </row>
    <row r="73" spans="1:14" ht="15" customHeight="1" x14ac:dyDescent="0.25">
      <c r="A73" s="696">
        <v>3</v>
      </c>
      <c r="B73" s="1465"/>
      <c r="C73" s="687"/>
      <c r="D73" s="698"/>
      <c r="E73" s="698"/>
      <c r="F73" s="1588"/>
      <c r="G73" s="1589"/>
      <c r="I73" s="695">
        <f t="shared" si="4"/>
        <v>3</v>
      </c>
      <c r="J73" s="694" t="str">
        <f t="shared" si="5"/>
        <v/>
      </c>
      <c r="K73" s="694" t="str">
        <f t="shared" si="6"/>
        <v/>
      </c>
      <c r="L73" s="699" t="str">
        <f t="shared" si="3"/>
        <v/>
      </c>
      <c r="M73" s="699" t="str">
        <f t="shared" si="3"/>
        <v/>
      </c>
      <c r="N73" s="693" t="str">
        <f t="shared" si="7"/>
        <v/>
      </c>
    </row>
    <row r="74" spans="1:14" ht="15" customHeight="1" x14ac:dyDescent="0.25">
      <c r="A74" s="696">
        <v>4</v>
      </c>
      <c r="B74" s="1465"/>
      <c r="C74" s="687"/>
      <c r="D74" s="698"/>
      <c r="E74" s="698"/>
      <c r="F74" s="1588"/>
      <c r="G74" s="1589"/>
      <c r="I74" s="695">
        <f t="shared" si="4"/>
        <v>4</v>
      </c>
      <c r="J74" s="694" t="str">
        <f t="shared" si="5"/>
        <v/>
      </c>
      <c r="K74" s="694" t="str">
        <f t="shared" si="6"/>
        <v/>
      </c>
      <c r="L74" s="699" t="str">
        <f t="shared" si="3"/>
        <v/>
      </c>
      <c r="M74" s="699" t="str">
        <f t="shared" si="3"/>
        <v/>
      </c>
      <c r="N74" s="693" t="str">
        <f t="shared" si="7"/>
        <v/>
      </c>
    </row>
    <row r="75" spans="1:14" ht="15" customHeight="1" x14ac:dyDescent="0.25">
      <c r="A75" s="696">
        <v>5</v>
      </c>
      <c r="B75" s="1465"/>
      <c r="C75" s="687"/>
      <c r="D75" s="698"/>
      <c r="E75" s="698"/>
      <c r="F75" s="1588"/>
      <c r="G75" s="1589"/>
      <c r="I75" s="695">
        <f t="shared" si="4"/>
        <v>5</v>
      </c>
      <c r="J75" s="694" t="str">
        <f t="shared" si="5"/>
        <v/>
      </c>
      <c r="K75" s="694" t="str">
        <f t="shared" si="6"/>
        <v/>
      </c>
      <c r="L75" s="699" t="str">
        <f t="shared" si="3"/>
        <v/>
      </c>
      <c r="M75" s="699" t="str">
        <f t="shared" si="3"/>
        <v/>
      </c>
      <c r="N75" s="693" t="str">
        <f t="shared" si="7"/>
        <v/>
      </c>
    </row>
    <row r="76" spans="1:14" ht="15" customHeight="1" x14ac:dyDescent="0.25">
      <c r="A76" s="696">
        <v>6</v>
      </c>
      <c r="B76" s="1465"/>
      <c r="C76" s="687"/>
      <c r="D76" s="698"/>
      <c r="E76" s="698"/>
      <c r="F76" s="1588"/>
      <c r="G76" s="1589"/>
      <c r="I76" s="695">
        <f t="shared" si="4"/>
        <v>6</v>
      </c>
      <c r="J76" s="694" t="str">
        <f t="shared" si="5"/>
        <v/>
      </c>
      <c r="K76" s="694" t="str">
        <f t="shared" si="6"/>
        <v/>
      </c>
      <c r="L76" s="699" t="str">
        <f t="shared" si="3"/>
        <v/>
      </c>
      <c r="M76" s="699" t="str">
        <f t="shared" si="3"/>
        <v/>
      </c>
      <c r="N76" s="693" t="str">
        <f t="shared" si="7"/>
        <v/>
      </c>
    </row>
    <row r="77" spans="1:14" ht="15" customHeight="1" x14ac:dyDescent="0.25">
      <c r="A77" s="696">
        <v>7</v>
      </c>
      <c r="B77" s="1465"/>
      <c r="C77" s="687"/>
      <c r="D77" s="698"/>
      <c r="E77" s="698"/>
      <c r="F77" s="1588"/>
      <c r="G77" s="1589"/>
      <c r="I77" s="695">
        <f t="shared" si="4"/>
        <v>7</v>
      </c>
      <c r="J77" s="694" t="str">
        <f t="shared" si="5"/>
        <v/>
      </c>
      <c r="K77" s="694" t="str">
        <f t="shared" si="6"/>
        <v/>
      </c>
      <c r="L77" s="699" t="str">
        <f t="shared" si="3"/>
        <v/>
      </c>
      <c r="M77" s="699" t="str">
        <f t="shared" si="3"/>
        <v/>
      </c>
      <c r="N77" s="693" t="str">
        <f t="shared" si="7"/>
        <v/>
      </c>
    </row>
    <row r="78" spans="1:14" ht="15" customHeight="1" x14ac:dyDescent="0.25">
      <c r="A78" s="696">
        <v>8</v>
      </c>
      <c r="B78" s="1465"/>
      <c r="C78" s="687"/>
      <c r="D78" s="698"/>
      <c r="E78" s="698"/>
      <c r="F78" s="1588"/>
      <c r="G78" s="1589"/>
      <c r="I78" s="695">
        <f t="shared" si="4"/>
        <v>8</v>
      </c>
      <c r="J78" s="694" t="str">
        <f t="shared" si="5"/>
        <v/>
      </c>
      <c r="K78" s="694" t="str">
        <f t="shared" si="6"/>
        <v/>
      </c>
      <c r="L78" s="699" t="str">
        <f t="shared" si="3"/>
        <v/>
      </c>
      <c r="M78" s="699" t="str">
        <f t="shared" si="3"/>
        <v/>
      </c>
      <c r="N78" s="693" t="str">
        <f t="shared" si="7"/>
        <v/>
      </c>
    </row>
    <row r="79" spans="1:14" ht="15" customHeight="1" x14ac:dyDescent="0.25">
      <c r="A79" s="696">
        <v>9</v>
      </c>
      <c r="B79" s="1465"/>
      <c r="C79" s="687"/>
      <c r="D79" s="698"/>
      <c r="E79" s="698"/>
      <c r="F79" s="1588"/>
      <c r="G79" s="1589"/>
      <c r="I79" s="695">
        <f t="shared" si="4"/>
        <v>9</v>
      </c>
      <c r="J79" s="694" t="str">
        <f t="shared" si="5"/>
        <v/>
      </c>
      <c r="K79" s="694" t="str">
        <f t="shared" si="6"/>
        <v/>
      </c>
      <c r="L79" s="699" t="str">
        <f t="shared" si="3"/>
        <v/>
      </c>
      <c r="M79" s="699" t="str">
        <f t="shared" si="3"/>
        <v/>
      </c>
      <c r="N79" s="693" t="str">
        <f t="shared" si="7"/>
        <v/>
      </c>
    </row>
    <row r="80" spans="1:14" ht="15" customHeight="1" x14ac:dyDescent="0.25">
      <c r="A80" s="696"/>
      <c r="B80" s="1465"/>
      <c r="C80" s="687"/>
      <c r="D80" s="698"/>
      <c r="E80" s="687"/>
      <c r="F80" s="1588"/>
      <c r="G80" s="1589"/>
      <c r="I80" s="695" t="str">
        <f t="shared" si="4"/>
        <v/>
      </c>
      <c r="J80" s="694" t="str">
        <f t="shared" si="5"/>
        <v/>
      </c>
      <c r="K80" s="694" t="str">
        <f t="shared" si="6"/>
        <v/>
      </c>
      <c r="L80" s="699" t="str">
        <f t="shared" si="3"/>
        <v/>
      </c>
      <c r="M80" s="699" t="str">
        <f t="shared" si="3"/>
        <v/>
      </c>
      <c r="N80" s="693" t="str">
        <f t="shared" si="7"/>
        <v/>
      </c>
    </row>
    <row r="81" spans="1:14" ht="15" customHeight="1" x14ac:dyDescent="0.25">
      <c r="A81" s="696"/>
      <c r="B81" s="1465"/>
      <c r="C81" s="687"/>
      <c r="D81" s="698"/>
      <c r="E81" s="698"/>
      <c r="F81" s="1588"/>
      <c r="G81" s="1589"/>
      <c r="I81" s="695" t="str">
        <f t="shared" si="4"/>
        <v/>
      </c>
      <c r="J81" s="694" t="str">
        <f t="shared" si="5"/>
        <v/>
      </c>
      <c r="K81" s="694" t="str">
        <f t="shared" si="6"/>
        <v/>
      </c>
      <c r="L81" s="699" t="str">
        <f t="shared" si="3"/>
        <v/>
      </c>
      <c r="M81" s="699" t="str">
        <f t="shared" si="3"/>
        <v/>
      </c>
      <c r="N81" s="693" t="str">
        <f t="shared" si="7"/>
        <v/>
      </c>
    </row>
    <row r="82" spans="1:14" s="7" customFormat="1" ht="24" customHeight="1" x14ac:dyDescent="0.2">
      <c r="A82" s="1577" t="s">
        <v>553</v>
      </c>
      <c r="B82" s="1577"/>
      <c r="C82" s="1577"/>
      <c r="D82" s="1577"/>
      <c r="E82" s="1577"/>
      <c r="F82" s="1577"/>
      <c r="G82" s="1577"/>
      <c r="L82" s="52"/>
    </row>
    <row r="83" spans="1:14" s="7" customFormat="1" ht="16.5" customHeight="1" x14ac:dyDescent="0.2">
      <c r="A83" s="636" t="s">
        <v>567</v>
      </c>
      <c r="B83" s="1591" t="s">
        <v>568</v>
      </c>
      <c r="C83" s="1592"/>
      <c r="D83" s="1599" t="s">
        <v>569</v>
      </c>
      <c r="E83" s="1599"/>
      <c r="F83" s="1599"/>
      <c r="G83" s="1599"/>
      <c r="L83" s="52"/>
    </row>
    <row r="84" spans="1:14" s="7" customFormat="1" ht="12.75" x14ac:dyDescent="0.2">
      <c r="A84" s="634">
        <v>1</v>
      </c>
      <c r="B84" s="1560" t="s">
        <v>439</v>
      </c>
      <c r="C84" s="1561"/>
      <c r="D84" s="1579" t="s">
        <v>2642</v>
      </c>
      <c r="E84" s="1579"/>
      <c r="F84" s="1579"/>
      <c r="G84" s="1579"/>
      <c r="L84" s="52"/>
    </row>
    <row r="85" spans="1:14" s="7" customFormat="1" ht="12.75" x14ac:dyDescent="0.2">
      <c r="A85" s="634">
        <v>2</v>
      </c>
      <c r="B85" s="1569" t="s">
        <v>555</v>
      </c>
      <c r="C85" s="1569"/>
      <c r="D85" s="1585" t="s">
        <v>2643</v>
      </c>
      <c r="E85" s="1586"/>
      <c r="F85" s="1586"/>
      <c r="G85" s="1587"/>
      <c r="L85" s="52"/>
    </row>
    <row r="86" spans="1:14" s="7" customFormat="1" ht="12.75" x14ac:dyDescent="0.2">
      <c r="A86" s="634">
        <v>3</v>
      </c>
      <c r="B86" s="1569" t="s">
        <v>556</v>
      </c>
      <c r="C86" s="1569"/>
      <c r="D86" s="1579" t="s">
        <v>2644</v>
      </c>
      <c r="E86" s="1579"/>
      <c r="F86" s="1579"/>
      <c r="G86" s="1579"/>
      <c r="L86" s="52"/>
    </row>
    <row r="87" spans="1:14" s="7" customFormat="1" ht="12.75" x14ac:dyDescent="0.2">
      <c r="A87" s="1581">
        <v>4</v>
      </c>
      <c r="B87" s="1572" t="s">
        <v>440</v>
      </c>
      <c r="C87" s="1573"/>
      <c r="D87" s="1579" t="s">
        <v>441</v>
      </c>
      <c r="E87" s="1579"/>
      <c r="F87" s="1579"/>
      <c r="G87" s="1579"/>
      <c r="L87" s="52"/>
    </row>
    <row r="88" spans="1:14" s="7" customFormat="1" ht="24" customHeight="1" x14ac:dyDescent="0.2">
      <c r="A88" s="1582"/>
      <c r="B88" s="1583"/>
      <c r="C88" s="1584"/>
      <c r="D88" s="1559" t="s">
        <v>2645</v>
      </c>
      <c r="E88" s="1559"/>
      <c r="F88" s="1559"/>
      <c r="G88" s="1559"/>
      <c r="L88" s="52"/>
    </row>
    <row r="89" spans="1:14" s="7" customFormat="1" ht="12.75" x14ac:dyDescent="0.2">
      <c r="A89" s="634">
        <v>5</v>
      </c>
      <c r="B89" s="1569" t="s">
        <v>557</v>
      </c>
      <c r="C89" s="1569"/>
      <c r="D89" s="1580">
        <f>F28</f>
        <v>9</v>
      </c>
      <c r="E89" s="1580"/>
      <c r="F89" s="1580"/>
      <c r="G89" s="1580"/>
      <c r="L89" s="52"/>
    </row>
    <row r="90" spans="1:14" s="7" customFormat="1" ht="24.75" customHeight="1" x14ac:dyDescent="0.2">
      <c r="A90" s="635">
        <v>6</v>
      </c>
      <c r="B90" s="1572" t="s">
        <v>558</v>
      </c>
      <c r="C90" s="1573"/>
      <c r="D90" s="1574" t="s">
        <v>2651</v>
      </c>
      <c r="E90" s="1574"/>
      <c r="F90" s="1574"/>
      <c r="G90" s="1574"/>
      <c r="L90" s="52"/>
    </row>
    <row r="91" spans="1:14" s="7" customFormat="1" ht="12.75" x14ac:dyDescent="0.2">
      <c r="A91" s="634">
        <v>7</v>
      </c>
      <c r="B91" s="1564" t="s">
        <v>560</v>
      </c>
      <c r="C91" s="1565"/>
      <c r="D91" s="1579" t="s">
        <v>2453</v>
      </c>
      <c r="E91" s="1579"/>
      <c r="F91" s="1579"/>
      <c r="G91" s="1579"/>
      <c r="L91" s="52"/>
    </row>
    <row r="92" spans="1:14" s="7" customFormat="1" ht="12.75" x14ac:dyDescent="0.2">
      <c r="A92" s="634">
        <v>8</v>
      </c>
      <c r="B92" s="1564" t="s">
        <v>561</v>
      </c>
      <c r="C92" s="1565"/>
      <c r="D92" s="1579" t="s">
        <v>571</v>
      </c>
      <c r="E92" s="1579"/>
      <c r="F92" s="1579"/>
      <c r="G92" s="1579"/>
      <c r="L92" s="52"/>
    </row>
    <row r="93" spans="1:14" s="7" customFormat="1" ht="12.75" customHeight="1" x14ac:dyDescent="0.2">
      <c r="A93" s="634">
        <v>9</v>
      </c>
      <c r="B93" s="1569" t="s">
        <v>562</v>
      </c>
      <c r="C93" s="1569"/>
      <c r="D93" s="1651" t="s">
        <v>2646</v>
      </c>
      <c r="E93" s="1652"/>
      <c r="F93" s="1652"/>
      <c r="G93" s="1653"/>
      <c r="L93" s="49"/>
    </row>
    <row r="94" spans="1:14" s="7" customFormat="1" ht="12.75" x14ac:dyDescent="0.2">
      <c r="A94" s="640">
        <v>10</v>
      </c>
      <c r="B94" s="1569" t="s">
        <v>563</v>
      </c>
      <c r="C94" s="1569"/>
      <c r="D94" s="1650">
        <f>C49</f>
        <v>51</v>
      </c>
      <c r="E94" s="1650"/>
      <c r="F94" s="1650"/>
      <c r="G94" s="1650"/>
      <c r="L94" s="49"/>
    </row>
    <row r="95" spans="1:14" s="7" customFormat="1" ht="12.75" customHeight="1" x14ac:dyDescent="0.2">
      <c r="A95" s="640">
        <v>11</v>
      </c>
      <c r="B95" s="1570" t="s">
        <v>564</v>
      </c>
      <c r="C95" s="1571"/>
      <c r="D95" s="1578" t="s">
        <v>2647</v>
      </c>
      <c r="E95" s="1578"/>
      <c r="F95" s="1578"/>
      <c r="G95" s="1578"/>
      <c r="L95" s="49"/>
    </row>
    <row r="96" spans="1:14" s="7" customFormat="1" ht="12.75" x14ac:dyDescent="0.2">
      <c r="A96" s="640">
        <v>12</v>
      </c>
      <c r="B96" s="1569" t="s">
        <v>565</v>
      </c>
      <c r="C96" s="1569"/>
      <c r="D96" s="1579" t="s">
        <v>2648</v>
      </c>
      <c r="E96" s="1579"/>
      <c r="F96" s="1579"/>
      <c r="G96" s="1579"/>
      <c r="L96" s="49"/>
    </row>
    <row r="97" spans="1:14" s="7" customFormat="1" ht="12.75" x14ac:dyDescent="0.2">
      <c r="A97" s="640">
        <v>13</v>
      </c>
      <c r="B97" s="1566" t="s">
        <v>443</v>
      </c>
      <c r="C97" s="1566"/>
      <c r="D97" s="1566"/>
      <c r="E97" s="1566"/>
      <c r="F97" s="1566"/>
      <c r="G97" s="1566"/>
      <c r="L97" s="49"/>
      <c r="N97" s="366"/>
    </row>
    <row r="98" spans="1:14" s="7" customFormat="1" ht="13.5" customHeight="1" x14ac:dyDescent="0.2">
      <c r="A98" s="633" t="s">
        <v>567</v>
      </c>
      <c r="B98" s="637" t="s">
        <v>444</v>
      </c>
      <c r="C98" s="637" t="s">
        <v>445</v>
      </c>
      <c r="D98" s="637" t="s">
        <v>446</v>
      </c>
      <c r="E98" s="638" t="s">
        <v>447</v>
      </c>
      <c r="F98" s="1575" t="s">
        <v>448</v>
      </c>
      <c r="G98" s="1576"/>
      <c r="H98" s="1575" t="s">
        <v>2494</v>
      </c>
      <c r="I98" s="1576"/>
      <c r="J98" s="288" t="s">
        <v>444</v>
      </c>
      <c r="K98" s="288" t="s">
        <v>445</v>
      </c>
      <c r="L98" s="288" t="s">
        <v>446</v>
      </c>
      <c r="M98" s="288" t="s">
        <v>447</v>
      </c>
      <c r="N98" s="367" t="s">
        <v>448</v>
      </c>
    </row>
    <row r="99" spans="1:14" s="7" customFormat="1" ht="12.75" x14ac:dyDescent="0.2">
      <c r="A99" s="684">
        <f>IF(B30="","",B30)</f>
        <v>1</v>
      </c>
      <c r="B99" s="641" t="s">
        <v>2649</v>
      </c>
      <c r="C99" s="641" t="s">
        <v>2585</v>
      </c>
      <c r="D99" s="639">
        <f>IF(D30="","",D30)</f>
        <v>26886</v>
      </c>
      <c r="E99" s="642" t="s">
        <v>449</v>
      </c>
      <c r="F99" s="643" t="s">
        <v>603</v>
      </c>
      <c r="G99" s="644"/>
      <c r="H99" s="1471" t="s">
        <v>2547</v>
      </c>
      <c r="I99" s="359">
        <f>IF(B30="","",B30)</f>
        <v>1</v>
      </c>
      <c r="J99" s="360" t="str">
        <f t="shared" ref="J99:N107" si="8">IF(B99="","",B99)</f>
        <v>DEVI</v>
      </c>
      <c r="K99" s="360" t="str">
        <f t="shared" si="8"/>
        <v>WIFE</v>
      </c>
      <c r="L99" s="365">
        <f>IF(D30="","",D30)</f>
        <v>26886</v>
      </c>
      <c r="M99" s="360" t="str">
        <f t="shared" si="8"/>
        <v>MARRIED</v>
      </c>
      <c r="N99" s="360" t="str">
        <f t="shared" si="8"/>
        <v>UNEMPLOYEED</v>
      </c>
    </row>
    <row r="100" spans="1:14" s="7" customFormat="1" ht="12.75" x14ac:dyDescent="0.2">
      <c r="A100" s="684" t="str">
        <f>IF(B31="","",B31)</f>
        <v/>
      </c>
      <c r="B100" s="641"/>
      <c r="C100" s="641" t="s">
        <v>2610</v>
      </c>
      <c r="D100" s="639" t="str">
        <f t="shared" ref="D100:D107" si="9">IF(D31="","",D31)</f>
        <v/>
      </c>
      <c r="E100" s="642"/>
      <c r="F100" s="643"/>
      <c r="G100" s="644"/>
      <c r="H100" s="1471"/>
      <c r="I100" s="393" t="str">
        <f t="shared" ref="I100:I107" si="10">IF(B31="","",B31)</f>
        <v/>
      </c>
      <c r="J100" s="360" t="str">
        <f t="shared" si="8"/>
        <v/>
      </c>
      <c r="K100" s="360" t="str">
        <f t="shared" si="8"/>
        <v>SON</v>
      </c>
      <c r="L100" s="365" t="str">
        <f t="shared" ref="L100:L107" si="11">IF(D31="","",D31)</f>
        <v/>
      </c>
      <c r="M100" s="360" t="str">
        <f t="shared" si="8"/>
        <v/>
      </c>
      <c r="N100" s="360" t="str">
        <f t="shared" si="8"/>
        <v/>
      </c>
    </row>
    <row r="101" spans="1:14" s="7" customFormat="1" ht="12.75" x14ac:dyDescent="0.2">
      <c r="A101" s="800" t="str">
        <f t="shared" ref="A101:A106" si="12">IF(B32="","",B32)</f>
        <v/>
      </c>
      <c r="B101" s="641"/>
      <c r="C101" s="641" t="s">
        <v>2611</v>
      </c>
      <c r="D101" s="639" t="str">
        <f t="shared" si="9"/>
        <v/>
      </c>
      <c r="E101" s="642"/>
      <c r="F101" s="643"/>
      <c r="G101" s="644"/>
      <c r="H101" s="1471"/>
      <c r="I101" s="393" t="str">
        <f t="shared" si="10"/>
        <v/>
      </c>
      <c r="J101" s="360" t="str">
        <f t="shared" si="8"/>
        <v/>
      </c>
      <c r="K101" s="360" t="str">
        <f t="shared" si="8"/>
        <v>DAUGHTER</v>
      </c>
      <c r="L101" s="365" t="str">
        <f t="shared" si="11"/>
        <v/>
      </c>
      <c r="M101" s="360" t="str">
        <f t="shared" si="8"/>
        <v/>
      </c>
      <c r="N101" s="360" t="str">
        <f t="shared" si="8"/>
        <v/>
      </c>
    </row>
    <row r="102" spans="1:14" s="7" customFormat="1" ht="12.75" x14ac:dyDescent="0.2">
      <c r="A102" s="800" t="str">
        <f t="shared" si="12"/>
        <v/>
      </c>
      <c r="B102" s="641"/>
      <c r="C102" s="641"/>
      <c r="D102" s="639" t="str">
        <f t="shared" si="9"/>
        <v/>
      </c>
      <c r="E102" s="642"/>
      <c r="F102" s="643"/>
      <c r="G102" s="644"/>
      <c r="H102" s="1471"/>
      <c r="I102" s="393" t="str">
        <f t="shared" si="10"/>
        <v/>
      </c>
      <c r="J102" s="360" t="str">
        <f t="shared" si="8"/>
        <v/>
      </c>
      <c r="K102" s="360" t="str">
        <f t="shared" si="8"/>
        <v/>
      </c>
      <c r="L102" s="365" t="str">
        <f t="shared" si="11"/>
        <v/>
      </c>
      <c r="M102" s="360" t="str">
        <f t="shared" si="8"/>
        <v/>
      </c>
      <c r="N102" s="360" t="str">
        <f t="shared" si="8"/>
        <v/>
      </c>
    </row>
    <row r="103" spans="1:14" s="7" customFormat="1" ht="12.75" x14ac:dyDescent="0.2">
      <c r="A103" s="800" t="str">
        <f t="shared" si="12"/>
        <v/>
      </c>
      <c r="B103" s="641"/>
      <c r="C103" s="641"/>
      <c r="D103" s="639" t="str">
        <f t="shared" si="9"/>
        <v/>
      </c>
      <c r="E103" s="642"/>
      <c r="F103" s="643"/>
      <c r="G103" s="644"/>
      <c r="H103" s="1471"/>
      <c r="I103" s="393" t="str">
        <f t="shared" si="10"/>
        <v/>
      </c>
      <c r="J103" s="360" t="str">
        <f t="shared" si="8"/>
        <v/>
      </c>
      <c r="K103" s="360" t="str">
        <f t="shared" si="8"/>
        <v/>
      </c>
      <c r="L103" s="365" t="str">
        <f t="shared" si="11"/>
        <v/>
      </c>
      <c r="M103" s="360" t="str">
        <f t="shared" si="8"/>
        <v/>
      </c>
      <c r="N103" s="360" t="str">
        <f t="shared" si="8"/>
        <v/>
      </c>
    </row>
    <row r="104" spans="1:14" s="7" customFormat="1" ht="12.75" x14ac:dyDescent="0.2">
      <c r="A104" s="800" t="str">
        <f t="shared" si="12"/>
        <v/>
      </c>
      <c r="B104" s="641"/>
      <c r="C104" s="641"/>
      <c r="D104" s="639" t="str">
        <f t="shared" si="9"/>
        <v/>
      </c>
      <c r="E104" s="642"/>
      <c r="F104" s="643"/>
      <c r="G104" s="644"/>
      <c r="H104" s="1471"/>
      <c r="I104" s="393" t="str">
        <f t="shared" si="10"/>
        <v/>
      </c>
      <c r="J104" s="360" t="str">
        <f t="shared" si="8"/>
        <v/>
      </c>
      <c r="K104" s="360" t="str">
        <f t="shared" si="8"/>
        <v/>
      </c>
      <c r="L104" s="365" t="str">
        <f t="shared" si="11"/>
        <v/>
      </c>
      <c r="M104" s="360" t="str">
        <f t="shared" si="8"/>
        <v/>
      </c>
      <c r="N104" s="360" t="str">
        <f t="shared" si="8"/>
        <v/>
      </c>
    </row>
    <row r="105" spans="1:14" s="7" customFormat="1" ht="12.75" x14ac:dyDescent="0.2">
      <c r="A105" s="800" t="str">
        <f t="shared" si="12"/>
        <v/>
      </c>
      <c r="B105" s="641"/>
      <c r="C105" s="641"/>
      <c r="D105" s="639" t="str">
        <f t="shared" si="9"/>
        <v/>
      </c>
      <c r="E105" s="642"/>
      <c r="F105" s="643"/>
      <c r="G105" s="644"/>
      <c r="H105" s="1471"/>
      <c r="I105" s="393" t="str">
        <f t="shared" si="10"/>
        <v/>
      </c>
      <c r="J105" s="360" t="str">
        <f t="shared" si="8"/>
        <v/>
      </c>
      <c r="K105" s="360" t="str">
        <f t="shared" si="8"/>
        <v/>
      </c>
      <c r="L105" s="365" t="str">
        <f t="shared" si="11"/>
        <v/>
      </c>
      <c r="M105" s="360" t="str">
        <f t="shared" si="8"/>
        <v/>
      </c>
      <c r="N105" s="360" t="str">
        <f t="shared" si="8"/>
        <v/>
      </c>
    </row>
    <row r="106" spans="1:14" s="7" customFormat="1" ht="12.75" x14ac:dyDescent="0.2">
      <c r="A106" s="800" t="str">
        <f t="shared" si="12"/>
        <v/>
      </c>
      <c r="B106" s="641"/>
      <c r="C106" s="641"/>
      <c r="D106" s="639" t="str">
        <f t="shared" si="9"/>
        <v/>
      </c>
      <c r="E106" s="642"/>
      <c r="F106" s="643"/>
      <c r="G106" s="644"/>
      <c r="H106" s="1471"/>
      <c r="I106" s="393" t="str">
        <f t="shared" si="10"/>
        <v/>
      </c>
      <c r="J106" s="360" t="str">
        <f t="shared" si="8"/>
        <v/>
      </c>
      <c r="K106" s="360" t="str">
        <f t="shared" si="8"/>
        <v/>
      </c>
      <c r="L106" s="365" t="str">
        <f t="shared" si="11"/>
        <v/>
      </c>
      <c r="M106" s="360" t="str">
        <f t="shared" si="8"/>
        <v/>
      </c>
      <c r="N106" s="360" t="str">
        <f t="shared" si="8"/>
        <v/>
      </c>
    </row>
    <row r="107" spans="1:14" s="7" customFormat="1" ht="12.75" x14ac:dyDescent="0.2">
      <c r="A107" s="800" t="str">
        <f>IF(B38="","",B38)</f>
        <v/>
      </c>
      <c r="B107" s="641"/>
      <c r="C107" s="641"/>
      <c r="D107" s="639" t="str">
        <f t="shared" si="9"/>
        <v/>
      </c>
      <c r="E107" s="642"/>
      <c r="F107" s="643"/>
      <c r="G107" s="418"/>
      <c r="H107" s="1471"/>
      <c r="I107" s="393" t="str">
        <f t="shared" si="10"/>
        <v/>
      </c>
      <c r="J107" s="360" t="str">
        <f t="shared" si="8"/>
        <v/>
      </c>
      <c r="K107" s="360" t="str">
        <f t="shared" si="8"/>
        <v/>
      </c>
      <c r="L107" s="365" t="str">
        <f t="shared" si="11"/>
        <v/>
      </c>
      <c r="M107" s="360" t="str">
        <f t="shared" si="8"/>
        <v/>
      </c>
      <c r="N107" s="360" t="str">
        <f t="shared" si="8"/>
        <v/>
      </c>
    </row>
    <row r="108" spans="1:14" s="7" customFormat="1" ht="13.5" customHeight="1" x14ac:dyDescent="0.2">
      <c r="A108" s="161"/>
      <c r="B108" s="1566" t="s">
        <v>601</v>
      </c>
      <c r="C108" s="1566"/>
      <c r="D108" s="1566"/>
      <c r="E108" s="1566"/>
      <c r="F108" s="139"/>
      <c r="L108" s="49"/>
      <c r="N108" s="366"/>
    </row>
    <row r="109" spans="1:14" s="334" customFormat="1" ht="13.5" customHeight="1" x14ac:dyDescent="0.2">
      <c r="A109" s="335"/>
      <c r="B109" s="389"/>
      <c r="C109" s="389"/>
      <c r="D109" s="389"/>
      <c r="E109" s="389"/>
      <c r="F109" s="336"/>
      <c r="L109" s="390"/>
      <c r="N109" s="391"/>
    </row>
    <row r="111" spans="1:14" ht="30" hidden="1" customHeight="1" x14ac:dyDescent="0.25">
      <c r="A111" s="475" t="s">
        <v>1478</v>
      </c>
      <c r="B111" s="475" t="s">
        <v>2012</v>
      </c>
      <c r="C111" s="1553" t="s">
        <v>2013</v>
      </c>
      <c r="D111" s="1553"/>
      <c r="E111" s="1553" t="s">
        <v>2040</v>
      </c>
      <c r="F111" s="1553"/>
      <c r="G111" s="1553"/>
      <c r="H111" s="475" t="s">
        <v>2018</v>
      </c>
    </row>
    <row r="112" spans="1:14" ht="30" hidden="1" customHeight="1" x14ac:dyDescent="0.25">
      <c r="A112" s="476">
        <v>1</v>
      </c>
      <c r="B112" s="477" t="s">
        <v>2032</v>
      </c>
      <c r="C112" s="1552" t="s">
        <v>2011</v>
      </c>
      <c r="D112" s="1552"/>
      <c r="E112" s="1554" t="s">
        <v>2017</v>
      </c>
      <c r="F112" s="1554"/>
      <c r="G112" s="1554"/>
      <c r="H112" s="477" t="s">
        <v>2019</v>
      </c>
    </row>
    <row r="113" spans="1:8" ht="30" hidden="1" customHeight="1" x14ac:dyDescent="0.25">
      <c r="A113" s="476">
        <v>2</v>
      </c>
      <c r="B113" s="477" t="s">
        <v>2033</v>
      </c>
      <c r="C113" s="1552" t="s">
        <v>2014</v>
      </c>
      <c r="D113" s="1552" t="s">
        <v>2011</v>
      </c>
      <c r="E113" s="1554" t="s">
        <v>2020</v>
      </c>
      <c r="F113" s="1554"/>
      <c r="G113" s="1554"/>
      <c r="H113" s="477" t="s">
        <v>2021</v>
      </c>
    </row>
    <row r="114" spans="1:8" ht="30" hidden="1" customHeight="1" x14ac:dyDescent="0.25">
      <c r="A114" s="476">
        <v>3</v>
      </c>
      <c r="B114" s="477" t="s">
        <v>2034</v>
      </c>
      <c r="C114" s="1552" t="s">
        <v>2015</v>
      </c>
      <c r="D114" s="1552" t="s">
        <v>2011</v>
      </c>
      <c r="E114" s="1554" t="s">
        <v>2025</v>
      </c>
      <c r="F114" s="1554"/>
      <c r="G114" s="1554"/>
      <c r="H114" s="477" t="s">
        <v>2022</v>
      </c>
    </row>
    <row r="115" spans="1:8" ht="30" hidden="1" customHeight="1" x14ac:dyDescent="0.25">
      <c r="A115" s="476">
        <v>4</v>
      </c>
      <c r="B115" s="477" t="s">
        <v>2035</v>
      </c>
      <c r="C115" s="1552" t="s">
        <v>2015</v>
      </c>
      <c r="D115" s="1552" t="s">
        <v>2011</v>
      </c>
      <c r="E115" s="1554" t="s">
        <v>2023</v>
      </c>
      <c r="F115" s="1554"/>
      <c r="G115" s="1554"/>
      <c r="H115" s="477" t="s">
        <v>2024</v>
      </c>
    </row>
    <row r="116" spans="1:8" ht="30" hidden="1" customHeight="1" x14ac:dyDescent="0.25">
      <c r="A116" s="476">
        <v>5</v>
      </c>
      <c r="B116" s="477" t="s">
        <v>2036</v>
      </c>
      <c r="C116" s="1552"/>
      <c r="D116" s="1552"/>
      <c r="E116" s="1554" t="s">
        <v>2026</v>
      </c>
      <c r="F116" s="1554"/>
      <c r="G116" s="1554"/>
      <c r="H116" s="477" t="s">
        <v>2027</v>
      </c>
    </row>
    <row r="117" spans="1:8" ht="30" hidden="1" customHeight="1" x14ac:dyDescent="0.25">
      <c r="A117" s="476">
        <v>6</v>
      </c>
      <c r="B117" s="477" t="s">
        <v>2037</v>
      </c>
      <c r="C117" s="1552" t="s">
        <v>2016</v>
      </c>
      <c r="D117" s="1552" t="s">
        <v>2011</v>
      </c>
      <c r="E117" s="1554" t="s">
        <v>2028</v>
      </c>
      <c r="F117" s="1554"/>
      <c r="G117" s="1554"/>
      <c r="H117" s="477" t="s">
        <v>2029</v>
      </c>
    </row>
    <row r="118" spans="1:8" ht="30" hidden="1" customHeight="1" x14ac:dyDescent="0.25">
      <c r="A118" s="476">
        <v>7</v>
      </c>
      <c r="B118" s="477" t="s">
        <v>2038</v>
      </c>
      <c r="C118" s="1552"/>
      <c r="D118" s="1552"/>
      <c r="E118" s="1554" t="s">
        <v>2031</v>
      </c>
      <c r="F118" s="1554"/>
      <c r="G118" s="1554"/>
      <c r="H118" s="477" t="s">
        <v>2030</v>
      </c>
    </row>
    <row r="119" spans="1:8" ht="45.75" hidden="1" x14ac:dyDescent="0.65">
      <c r="B119" s="1563" t="s">
        <v>2046</v>
      </c>
      <c r="C119" s="1563"/>
      <c r="D119" s="1563"/>
      <c r="E119" s="1563"/>
      <c r="F119" s="1563"/>
      <c r="G119" s="1563"/>
      <c r="H119" s="1563"/>
    </row>
    <row r="120" spans="1:8" ht="31.5" hidden="1" customHeight="1" x14ac:dyDescent="0.25">
      <c r="A120" s="481" t="s">
        <v>2059</v>
      </c>
      <c r="B120" s="1567" t="s">
        <v>2047</v>
      </c>
      <c r="C120" s="1567"/>
      <c r="D120" s="1562" t="s">
        <v>2048</v>
      </c>
      <c r="E120" s="1562"/>
      <c r="F120" s="1562"/>
      <c r="G120" s="1562"/>
      <c r="H120" s="1562"/>
    </row>
    <row r="121" spans="1:8" ht="15.75" hidden="1" x14ac:dyDescent="0.25">
      <c r="A121" s="482">
        <v>1</v>
      </c>
      <c r="B121" s="1558" t="s">
        <v>2049</v>
      </c>
      <c r="C121" s="1558"/>
      <c r="D121" s="1568" t="s">
        <v>2050</v>
      </c>
      <c r="E121" s="1568"/>
      <c r="F121" s="1568"/>
      <c r="G121" s="1568"/>
      <c r="H121" s="1568"/>
    </row>
    <row r="122" spans="1:8" ht="15.75" hidden="1" x14ac:dyDescent="0.25">
      <c r="A122" s="482">
        <v>2</v>
      </c>
      <c r="B122" s="1558" t="s">
        <v>2051</v>
      </c>
      <c r="C122" s="1558"/>
      <c r="D122" s="1557" t="s">
        <v>2052</v>
      </c>
      <c r="E122" s="1557"/>
      <c r="F122" s="1557"/>
      <c r="G122" s="1557"/>
      <c r="H122" s="1557"/>
    </row>
    <row r="123" spans="1:8" ht="15.75" hidden="1" x14ac:dyDescent="0.25">
      <c r="A123" s="482">
        <v>3</v>
      </c>
      <c r="B123" s="1558" t="s">
        <v>2053</v>
      </c>
      <c r="C123" s="1558"/>
      <c r="D123" s="1557" t="s">
        <v>2054</v>
      </c>
      <c r="E123" s="1557"/>
      <c r="F123" s="1557"/>
      <c r="G123" s="1557"/>
      <c r="H123" s="1557"/>
    </row>
    <row r="124" spans="1:8" ht="15.75" hidden="1" x14ac:dyDescent="0.25">
      <c r="A124" s="482">
        <v>4</v>
      </c>
      <c r="B124" s="1558" t="s">
        <v>2055</v>
      </c>
      <c r="C124" s="1558"/>
      <c r="D124" s="1557" t="s">
        <v>2056</v>
      </c>
      <c r="E124" s="1557"/>
      <c r="F124" s="1557"/>
      <c r="G124" s="1557"/>
      <c r="H124" s="1557"/>
    </row>
    <row r="125" spans="1:8" ht="39" hidden="1" customHeight="1" x14ac:dyDescent="0.25">
      <c r="A125" s="483">
        <v>5</v>
      </c>
      <c r="B125" s="1556" t="s">
        <v>2057</v>
      </c>
      <c r="C125" s="1556"/>
      <c r="D125" s="1555" t="s">
        <v>2058</v>
      </c>
      <c r="E125" s="1555"/>
      <c r="F125" s="1555"/>
      <c r="G125" s="1555"/>
      <c r="H125" s="1555"/>
    </row>
    <row r="126" spans="1:8" ht="49.5" hidden="1" customHeight="1" x14ac:dyDescent="0.25">
      <c r="A126" s="476"/>
      <c r="B126" s="1549" t="s">
        <v>2039</v>
      </c>
      <c r="C126" s="1550"/>
      <c r="D126" s="1550"/>
      <c r="E126" s="1550"/>
      <c r="F126" s="1550"/>
      <c r="G126" s="1550"/>
      <c r="H126" s="1551"/>
    </row>
    <row r="127" spans="1:8" hidden="1" x14ac:dyDescent="0.25"/>
    <row r="128" spans="1:8" hidden="1" x14ac:dyDescent="0.25"/>
    <row r="129" hidden="1" x14ac:dyDescent="0.25"/>
  </sheetData>
  <sheetProtection password="CFA1" sheet="1" objects="1" scenarios="1" selectLockedCells="1"/>
  <mergeCells count="135">
    <mergeCell ref="H98:I98"/>
    <mergeCell ref="D42:E42"/>
    <mergeCell ref="F42:H42"/>
    <mergeCell ref="E62:H62"/>
    <mergeCell ref="D60:D62"/>
    <mergeCell ref="C11:E11"/>
    <mergeCell ref="C14:D14"/>
    <mergeCell ref="C43:F43"/>
    <mergeCell ref="C44:E44"/>
    <mergeCell ref="C16:H16"/>
    <mergeCell ref="D94:G94"/>
    <mergeCell ref="D93:G93"/>
    <mergeCell ref="D96:G96"/>
    <mergeCell ref="E60:H60"/>
    <mergeCell ref="E61:H61"/>
    <mergeCell ref="E64:E66"/>
    <mergeCell ref="F64:I64"/>
    <mergeCell ref="F65:I65"/>
    <mergeCell ref="F66:I66"/>
    <mergeCell ref="E63:F63"/>
    <mergeCell ref="D84:G84"/>
    <mergeCell ref="F70:G70"/>
    <mergeCell ref="F71:G71"/>
    <mergeCell ref="F81:G81"/>
    <mergeCell ref="B12:B13"/>
    <mergeCell ref="C58:E58"/>
    <mergeCell ref="F58:H58"/>
    <mergeCell ref="D23:E24"/>
    <mergeCell ref="C12:E12"/>
    <mergeCell ref="F15:H15"/>
    <mergeCell ref="C49:D49"/>
    <mergeCell ref="C13:E13"/>
    <mergeCell ref="F25:G25"/>
    <mergeCell ref="E14:F14"/>
    <mergeCell ref="C47:D47"/>
    <mergeCell ref="B22:C22"/>
    <mergeCell ref="B20:C20"/>
    <mergeCell ref="B17:C17"/>
    <mergeCell ref="B18:C18"/>
    <mergeCell ref="B19:C19"/>
    <mergeCell ref="C48:H48"/>
    <mergeCell ref="A1:H1"/>
    <mergeCell ref="B83:C83"/>
    <mergeCell ref="A12:A13"/>
    <mergeCell ref="A10:A11"/>
    <mergeCell ref="C55:F55"/>
    <mergeCell ref="C56:F56"/>
    <mergeCell ref="C57:F57"/>
    <mergeCell ref="C67:D67"/>
    <mergeCell ref="D83:G83"/>
    <mergeCell ref="C3:D3"/>
    <mergeCell ref="C65:D65"/>
    <mergeCell ref="C2:D2"/>
    <mergeCell ref="C10:E10"/>
    <mergeCell ref="F28:H28"/>
    <mergeCell ref="C8:E8"/>
    <mergeCell ref="C41:H41"/>
    <mergeCell ref="F5:H5"/>
    <mergeCell ref="B69:G69"/>
    <mergeCell ref="B10:B11"/>
    <mergeCell ref="D15:E15"/>
    <mergeCell ref="D68:F68"/>
    <mergeCell ref="G68:H68"/>
    <mergeCell ref="G14:H14"/>
    <mergeCell ref="B21:C21"/>
    <mergeCell ref="F74:G74"/>
    <mergeCell ref="F80:G80"/>
    <mergeCell ref="F72:G72"/>
    <mergeCell ref="F79:G79"/>
    <mergeCell ref="F75:G75"/>
    <mergeCell ref="F76:G76"/>
    <mergeCell ref="F77:G77"/>
    <mergeCell ref="F73:G73"/>
    <mergeCell ref="F78:G78"/>
    <mergeCell ref="A82:G82"/>
    <mergeCell ref="B97:G97"/>
    <mergeCell ref="D95:G95"/>
    <mergeCell ref="D91:G91"/>
    <mergeCell ref="D89:G89"/>
    <mergeCell ref="D92:G92"/>
    <mergeCell ref="A87:A88"/>
    <mergeCell ref="B87:C88"/>
    <mergeCell ref="D87:G87"/>
    <mergeCell ref="B85:C85"/>
    <mergeCell ref="D85:G85"/>
    <mergeCell ref="D86:G86"/>
    <mergeCell ref="B86:C86"/>
    <mergeCell ref="D124:H124"/>
    <mergeCell ref="B124:C124"/>
    <mergeCell ref="B122:C122"/>
    <mergeCell ref="B123:C123"/>
    <mergeCell ref="D122:H122"/>
    <mergeCell ref="D123:H123"/>
    <mergeCell ref="D88:G88"/>
    <mergeCell ref="B84:C84"/>
    <mergeCell ref="D120:H120"/>
    <mergeCell ref="B119:H119"/>
    <mergeCell ref="B91:C91"/>
    <mergeCell ref="B108:E108"/>
    <mergeCell ref="B120:C120"/>
    <mergeCell ref="B121:C121"/>
    <mergeCell ref="D121:H121"/>
    <mergeCell ref="B92:C92"/>
    <mergeCell ref="B93:C93"/>
    <mergeCell ref="B94:C94"/>
    <mergeCell ref="B95:C95"/>
    <mergeCell ref="B96:C96"/>
    <mergeCell ref="B89:C89"/>
    <mergeCell ref="B90:C90"/>
    <mergeCell ref="D90:G90"/>
    <mergeCell ref="F98:G98"/>
    <mergeCell ref="E5:E6"/>
    <mergeCell ref="D5:D6"/>
    <mergeCell ref="E67:G67"/>
    <mergeCell ref="H63:I63"/>
    <mergeCell ref="F59:G59"/>
    <mergeCell ref="B126:H126"/>
    <mergeCell ref="C116:D116"/>
    <mergeCell ref="C117:D117"/>
    <mergeCell ref="C118:D118"/>
    <mergeCell ref="E111:G111"/>
    <mergeCell ref="E112:G112"/>
    <mergeCell ref="E113:G113"/>
    <mergeCell ref="E114:G114"/>
    <mergeCell ref="E115:G115"/>
    <mergeCell ref="E116:G116"/>
    <mergeCell ref="E117:G117"/>
    <mergeCell ref="E118:G118"/>
    <mergeCell ref="C111:D111"/>
    <mergeCell ref="C112:D112"/>
    <mergeCell ref="C113:D113"/>
    <mergeCell ref="C114:D114"/>
    <mergeCell ref="C115:D115"/>
    <mergeCell ref="D125:H125"/>
    <mergeCell ref="B125:C125"/>
  </mergeCells>
  <phoneticPr fontId="7" type="noConversion"/>
  <dataValidations count="1">
    <dataValidation type="list" allowBlank="1" showInputMessage="1" showErrorMessage="1" sqref="C47:D47">
      <formula1>$B$112:$B$118</formula1>
    </dataValidation>
  </dataValidations>
  <pageMargins left="0.25" right="0.25" top="0.32" bottom="0.32" header="0.3" footer="0.3"/>
  <pageSetup paperSize="9" orientation="portrait" r:id="rId1"/>
  <headerFooter alignWithMargins="0"/>
  <ignoredErrors>
    <ignoredError sqref="L71" unlockedFormula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6"/>
  <sheetViews>
    <sheetView workbookViewId="0">
      <selection activeCell="Q24" sqref="Q24"/>
    </sheetView>
  </sheetViews>
  <sheetFormatPr defaultRowHeight="12.75" x14ac:dyDescent="0.2"/>
  <cols>
    <col min="3" max="3" width="6.85546875" customWidth="1"/>
    <col min="4" max="4" width="13.42578125" customWidth="1"/>
    <col min="6" max="6" width="7" customWidth="1"/>
    <col min="7" max="7" width="9.140625" customWidth="1"/>
    <col min="8" max="8" width="20" customWidth="1"/>
    <col min="12" max="12" width="13.85546875" customWidth="1"/>
    <col min="16" max="16" width="10.28515625" customWidth="1"/>
    <col min="17" max="17" width="17.28515625" customWidth="1"/>
  </cols>
  <sheetData>
    <row r="1" spans="1:17" ht="23.25" x14ac:dyDescent="0.35">
      <c r="A1" s="1180" t="str">
        <f>MASTER!C41</f>
        <v>iz/kkukpk;Z jktdh; mPp ek/;fed fo|ky;  ftyk &amp; jktleUn</v>
      </c>
      <c r="B1" s="1180"/>
      <c r="C1" s="1180"/>
      <c r="D1" s="1180"/>
      <c r="E1" s="1180"/>
      <c r="F1" s="1180"/>
      <c r="G1" s="1180"/>
      <c r="H1" s="1180"/>
    </row>
    <row r="2" spans="1:17" ht="25.5" customHeight="1" x14ac:dyDescent="0.2">
      <c r="A2" s="2211" t="s">
        <v>923</v>
      </c>
      <c r="B2" s="2211"/>
      <c r="C2" s="2211"/>
      <c r="D2" s="2211"/>
      <c r="E2" s="2211"/>
      <c r="F2" s="2211"/>
      <c r="G2" s="2211"/>
      <c r="H2" s="2211"/>
    </row>
    <row r="3" spans="1:17" ht="61.5" customHeight="1" x14ac:dyDescent="0.2">
      <c r="A3" s="2218" t="str">
        <f>J3</f>
        <v xml:space="preserve">                  Jheku~ la;qDr funs'kd¼Ldwy f'k{kk½ mn;iqj laHkkx ] mn;iqj ds vkns'k dzekad@la;qDr funs'kd ¼Ldwy f'k{kk½@mn;@laLFkk&amp;c @Qk-1071@2022@719 jktdkt jsQjsUl uEcj 3075050 fnukad 24-01-2023 </v>
      </c>
      <c r="B3" s="2218"/>
      <c r="C3" s="2218"/>
      <c r="D3" s="2218"/>
      <c r="E3" s="2218"/>
      <c r="F3" s="2218"/>
      <c r="G3" s="2218"/>
      <c r="H3" s="2218"/>
      <c r="J3" s="2208" t="s">
        <v>2618</v>
      </c>
      <c r="K3" s="2208"/>
      <c r="L3" s="2208"/>
      <c r="M3" s="2208"/>
      <c r="N3" s="2208"/>
      <c r="O3" s="2208"/>
      <c r="P3" s="2208"/>
      <c r="Q3" s="2208"/>
    </row>
    <row r="4" spans="1:17" s="197" customFormat="1" ht="21.95" customHeight="1" x14ac:dyDescent="0.2">
      <c r="A4" s="1181" t="s">
        <v>1252</v>
      </c>
      <c r="B4" s="2213" t="str">
        <f>MASTER!C2</f>
        <v xml:space="preserve">Jh </v>
      </c>
      <c r="C4" s="2213"/>
      <c r="D4" s="2213"/>
      <c r="E4" s="2213"/>
      <c r="F4" s="1182" t="s">
        <v>1249</v>
      </c>
      <c r="G4" s="2216" t="str">
        <f>MASTER!C7</f>
        <v xml:space="preserve">ofj"B </v>
      </c>
      <c r="H4" s="2216"/>
    </row>
    <row r="5" spans="1:17" s="197" customFormat="1" ht="21.95" customHeight="1" x14ac:dyDescent="0.2">
      <c r="A5" s="2217" t="s">
        <v>1250</v>
      </c>
      <c r="B5" s="2217"/>
      <c r="C5" s="2213" t="str">
        <f>MASTER!C8</f>
        <v>jktdh; mPp ek/;fed izkFkfed fo|ky; &amp;  ftyk &amp; jktleUn</v>
      </c>
      <c r="D5" s="2213"/>
      <c r="E5" s="2213"/>
      <c r="F5" s="2213"/>
      <c r="G5" s="2213"/>
      <c r="H5" s="2213"/>
    </row>
    <row r="6" spans="1:17" s="197" customFormat="1" ht="21.95" customHeight="1" x14ac:dyDescent="0.2">
      <c r="A6" s="2213" t="s">
        <v>1251</v>
      </c>
      <c r="B6" s="2213"/>
      <c r="C6" s="2213"/>
      <c r="D6" s="1183">
        <f>MASTER!C6</f>
        <v>25392</v>
      </c>
      <c r="E6" s="2213" t="s">
        <v>1253</v>
      </c>
      <c r="F6" s="2213"/>
      <c r="G6" s="2222">
        <f>MASTER!C25</f>
        <v>45961</v>
      </c>
      <c r="H6" s="2222"/>
    </row>
    <row r="7" spans="1:17" s="197" customFormat="1" ht="21.95" customHeight="1" x14ac:dyDescent="0.2">
      <c r="A7" s="2213" t="s">
        <v>1254</v>
      </c>
      <c r="B7" s="2213"/>
      <c r="C7" s="2213"/>
      <c r="D7" s="2213"/>
      <c r="E7" s="2213"/>
      <c r="F7" s="2213"/>
      <c r="G7" s="2213"/>
      <c r="H7" s="2213"/>
    </row>
    <row r="8" spans="1:17" s="197" customFormat="1" ht="21.95" customHeight="1" x14ac:dyDescent="0.2">
      <c r="A8" s="2213" t="s">
        <v>1255</v>
      </c>
      <c r="B8" s="2213"/>
      <c r="C8" s="2213"/>
      <c r="D8" s="2213"/>
      <c r="E8" s="2213"/>
      <c r="F8" s="2213"/>
      <c r="G8" s="2213"/>
      <c r="H8" s="2213"/>
    </row>
    <row r="9" spans="1:17" s="197" customFormat="1" ht="21.95" customHeight="1" x14ac:dyDescent="0.2">
      <c r="A9" s="2213" t="s">
        <v>1256</v>
      </c>
      <c r="B9" s="2213"/>
      <c r="C9" s="2213"/>
      <c r="D9" s="2213"/>
      <c r="E9" s="2213"/>
      <c r="F9" s="2213"/>
      <c r="G9" s="2213"/>
      <c r="H9" s="1183">
        <f>G6</f>
        <v>45961</v>
      </c>
    </row>
    <row r="10" spans="1:17" s="197" customFormat="1" ht="21.95" customHeight="1" x14ac:dyDescent="0.2">
      <c r="A10" s="2213" t="s">
        <v>1257</v>
      </c>
      <c r="B10" s="2213"/>
      <c r="C10" s="2213"/>
      <c r="D10" s="2213"/>
      <c r="E10" s="1182">
        <f>MASTER!C54</f>
        <v>300</v>
      </c>
      <c r="F10" s="2218" t="str">
        <f>J10</f>
        <v xml:space="preserve">’kCnkssa esa rhu lkS ek= </v>
      </c>
      <c r="G10" s="2218"/>
      <c r="H10" s="2218"/>
      <c r="J10" s="2208" t="s">
        <v>2422</v>
      </c>
      <c r="K10" s="2208"/>
      <c r="L10" s="2208"/>
    </row>
    <row r="11" spans="1:17" s="197" customFormat="1" ht="21.95" customHeight="1" x14ac:dyDescent="0.2">
      <c r="A11" s="1184" t="s">
        <v>1258</v>
      </c>
      <c r="B11" s="1182"/>
      <c r="C11" s="1182"/>
      <c r="D11" s="1182"/>
      <c r="E11" s="1182"/>
      <c r="F11" s="1182"/>
      <c r="G11" s="1182"/>
      <c r="H11" s="1182"/>
    </row>
    <row r="12" spans="1:17" s="197" customFormat="1" ht="21.95" customHeight="1" x14ac:dyDescent="0.2">
      <c r="A12" s="1184" t="s">
        <v>2499</v>
      </c>
      <c r="B12" s="1184"/>
      <c r="C12" s="1184"/>
      <c r="D12" s="1184"/>
      <c r="E12" s="1184"/>
      <c r="F12" s="1184"/>
      <c r="G12" s="1184"/>
      <c r="H12" s="1184"/>
    </row>
    <row r="13" spans="1:17" ht="21.95" customHeight="1" x14ac:dyDescent="0.3">
      <c r="A13" s="867" t="s">
        <v>924</v>
      </c>
      <c r="B13" s="1185"/>
      <c r="C13" s="1185"/>
      <c r="D13" s="1185"/>
      <c r="E13" s="1185"/>
      <c r="F13" s="1185"/>
      <c r="G13" s="1185"/>
      <c r="H13" s="1185"/>
    </row>
    <row r="14" spans="1:17" ht="21.95" customHeight="1" x14ac:dyDescent="0.3">
      <c r="A14" s="2212" t="s">
        <v>925</v>
      </c>
      <c r="B14" s="2212"/>
      <c r="C14" s="2212"/>
      <c r="D14" s="2212"/>
      <c r="E14" s="2212"/>
      <c r="F14" s="2212"/>
      <c r="G14" s="2212"/>
      <c r="H14" s="2212"/>
    </row>
    <row r="15" spans="1:17" ht="21.95" customHeight="1" x14ac:dyDescent="0.2">
      <c r="A15" s="2213" t="s">
        <v>926</v>
      </c>
      <c r="B15" s="2213"/>
      <c r="C15" s="2213"/>
      <c r="D15" s="2213"/>
      <c r="E15" s="2213"/>
      <c r="F15" s="2213"/>
      <c r="G15" s="2213"/>
      <c r="H15" s="2213"/>
    </row>
    <row r="16" spans="1:17" ht="21.95" customHeight="1" x14ac:dyDescent="0.2">
      <c r="A16" s="1184" t="s">
        <v>1259</v>
      </c>
      <c r="B16" s="1182"/>
      <c r="C16" s="1182"/>
      <c r="D16" s="1186">
        <f>H9</f>
        <v>45961</v>
      </c>
      <c r="E16" s="2213" t="s">
        <v>1260</v>
      </c>
      <c r="F16" s="2213"/>
      <c r="G16" s="2213"/>
      <c r="H16" s="1187">
        <f>MASTER!C27</f>
        <v>101000</v>
      </c>
    </row>
    <row r="17" spans="1:17" s="197" customFormat="1" ht="21.95" customHeight="1" x14ac:dyDescent="0.2">
      <c r="A17" s="2219" t="str">
        <f>J17</f>
        <v>v{kjs :i;s vLlh gtkj nkS lkS ek= Fkk A</v>
      </c>
      <c r="B17" s="2219"/>
      <c r="C17" s="2219"/>
      <c r="D17" s="2219"/>
      <c r="E17" s="2219"/>
      <c r="F17" s="2219"/>
      <c r="G17" s="2219"/>
      <c r="H17" s="2219"/>
      <c r="J17" s="2209" t="s">
        <v>2603</v>
      </c>
      <c r="K17" s="2209"/>
      <c r="L17" s="2209"/>
      <c r="M17" s="2209"/>
      <c r="N17" s="2209"/>
      <c r="O17" s="2209"/>
      <c r="P17" s="2209"/>
      <c r="Q17" s="2209"/>
    </row>
    <row r="18" spans="1:17" ht="21.95" customHeight="1" x14ac:dyDescent="0.2">
      <c r="A18" s="2213" t="s">
        <v>1261</v>
      </c>
      <c r="B18" s="2213"/>
      <c r="C18" s="2213"/>
      <c r="D18" s="2213"/>
      <c r="E18" s="2213"/>
      <c r="F18" s="2215">
        <f>H9</f>
        <v>45961</v>
      </c>
      <c r="G18" s="2215"/>
      <c r="H18" s="1188" t="s">
        <v>1262</v>
      </c>
    </row>
    <row r="19" spans="1:17" s="197" customFormat="1" ht="21.95" customHeight="1" x14ac:dyDescent="0.2">
      <c r="A19" s="2213" t="s">
        <v>1263</v>
      </c>
      <c r="B19" s="2214"/>
      <c r="C19" s="2214"/>
      <c r="D19" s="2214"/>
      <c r="E19" s="2214"/>
      <c r="F19" s="2214"/>
      <c r="G19" s="2214"/>
      <c r="H19" s="2214"/>
    </row>
    <row r="20" spans="1:17" s="197" customFormat="1" ht="21.95" customHeight="1" x14ac:dyDescent="0.35">
      <c r="A20" s="1189"/>
      <c r="B20" s="1189"/>
      <c r="C20" s="1189"/>
      <c r="D20" s="1189"/>
      <c r="E20" s="2220" t="str">
        <f>MASTER!C42</f>
        <v>iz/kkukpk;Z</v>
      </c>
      <c r="F20" s="2220"/>
      <c r="G20" s="2220"/>
      <c r="H20" s="2220"/>
    </row>
    <row r="21" spans="1:17" s="197" customFormat="1" ht="21.95" customHeight="1" x14ac:dyDescent="0.35">
      <c r="A21" s="1189"/>
      <c r="B21" s="1189"/>
      <c r="C21" s="1189"/>
      <c r="D21" s="1189"/>
      <c r="E21" s="2220" t="str">
        <f>MASTER!C43</f>
        <v xml:space="preserve">jktdh; mPp ek/;fed fo|ky; </v>
      </c>
      <c r="F21" s="2220"/>
      <c r="G21" s="2220"/>
      <c r="H21" s="2220"/>
    </row>
    <row r="22" spans="1:17" s="197" customFormat="1" ht="21.95" customHeight="1" x14ac:dyDescent="0.35">
      <c r="A22" s="1189"/>
      <c r="B22" s="1189"/>
      <c r="C22" s="1189"/>
      <c r="D22" s="1189"/>
      <c r="E22" s="2220" t="str">
        <f>MASTER!C44</f>
        <v xml:space="preserve"> ftyk &amp; jktleUn</v>
      </c>
      <c r="F22" s="2220"/>
      <c r="G22" s="2220"/>
      <c r="H22" s="2220"/>
    </row>
    <row r="23" spans="1:17" s="197" customFormat="1" ht="21.95" customHeight="1" x14ac:dyDescent="0.35">
      <c r="A23" s="1189"/>
      <c r="B23" s="1189"/>
      <c r="C23" s="1189"/>
      <c r="D23" s="1189"/>
      <c r="E23" s="1190"/>
      <c r="F23" s="1190"/>
      <c r="G23" s="1190"/>
      <c r="H23" s="1190"/>
    </row>
    <row r="24" spans="1:17" ht="21.95" customHeight="1" x14ac:dyDescent="0.3">
      <c r="A24" s="942" t="s">
        <v>2009</v>
      </c>
      <c r="B24" s="2221" t="str">
        <f>K24</f>
        <v>jkmekfo@/kkVh@2023&amp;24@</v>
      </c>
      <c r="C24" s="2221"/>
      <c r="D24" s="2221"/>
      <c r="E24" s="2221"/>
      <c r="F24" s="2221"/>
      <c r="G24" s="867" t="s">
        <v>115</v>
      </c>
      <c r="H24" s="1191" t="str">
        <f>Q24</f>
        <v>31.08.2023</v>
      </c>
      <c r="J24" s="1175" t="s">
        <v>2009</v>
      </c>
      <c r="K24" s="2210" t="s">
        <v>2604</v>
      </c>
      <c r="L24" s="2210"/>
      <c r="M24" s="2210"/>
      <c r="N24" s="2210"/>
      <c r="O24" s="2210"/>
      <c r="P24" s="1176" t="s">
        <v>115</v>
      </c>
      <c r="Q24" s="1177" t="s">
        <v>2605</v>
      </c>
    </row>
    <row r="25" spans="1:17" ht="21.95" customHeight="1" x14ac:dyDescent="0.3">
      <c r="A25" s="942" t="s">
        <v>491</v>
      </c>
      <c r="B25" s="1185"/>
      <c r="C25" s="1185"/>
      <c r="D25" s="1185"/>
      <c r="E25" s="1185"/>
      <c r="F25" s="1185"/>
      <c r="G25" s="1185"/>
      <c r="H25" s="1185"/>
    </row>
    <row r="26" spans="1:17" ht="21.95" customHeight="1" x14ac:dyDescent="0.3">
      <c r="A26" s="867" t="s">
        <v>1610</v>
      </c>
      <c r="B26" s="1185"/>
      <c r="C26" s="1185"/>
      <c r="D26" s="1185"/>
      <c r="E26" s="867" t="str">
        <f>MASTER!C14</f>
        <v>jktleUn ftyk&amp;jktleUn</v>
      </c>
      <c r="F26" s="1185"/>
      <c r="G26" s="1185"/>
      <c r="H26" s="1185"/>
    </row>
    <row r="27" spans="1:17" ht="21.95" customHeight="1" x14ac:dyDescent="0.3">
      <c r="A27" s="867" t="s">
        <v>927</v>
      </c>
      <c r="B27" s="1185"/>
      <c r="C27" s="1185"/>
      <c r="D27" s="1185"/>
      <c r="E27" s="1185"/>
      <c r="F27" s="1185"/>
      <c r="G27" s="1185"/>
      <c r="H27" s="1185"/>
    </row>
    <row r="28" spans="1:17" ht="21.95" customHeight="1" x14ac:dyDescent="0.3">
      <c r="A28" s="1184" t="s">
        <v>1264</v>
      </c>
      <c r="B28" s="1185"/>
      <c r="C28" s="1184" t="str">
        <f>B4</f>
        <v xml:space="preserve">Jh </v>
      </c>
      <c r="D28" s="867"/>
      <c r="E28" s="867"/>
      <c r="F28" s="1192" t="str">
        <f>G4</f>
        <v xml:space="preserve">ofj"B </v>
      </c>
      <c r="G28" s="1185"/>
      <c r="H28" s="1185"/>
    </row>
    <row r="29" spans="1:17" ht="21.95" customHeight="1" x14ac:dyDescent="0.35">
      <c r="A29" s="865" t="s">
        <v>929</v>
      </c>
      <c r="B29" s="1185"/>
      <c r="C29" s="1184" t="str">
        <f>C28</f>
        <v xml:space="preserve">Jh </v>
      </c>
      <c r="D29" s="1185"/>
      <c r="E29" s="1185"/>
      <c r="F29" s="1192" t="str">
        <f>F28</f>
        <v xml:space="preserve">ofj"B </v>
      </c>
      <c r="G29" s="1185"/>
      <c r="H29" s="1185"/>
    </row>
    <row r="30" spans="1:17" ht="21.95" customHeight="1" x14ac:dyDescent="0.3">
      <c r="A30" s="867" t="s">
        <v>928</v>
      </c>
      <c r="B30" s="1185"/>
      <c r="C30" s="1185"/>
      <c r="D30" s="1185"/>
      <c r="E30" s="1185"/>
      <c r="F30" s="1185"/>
      <c r="G30" s="1185"/>
      <c r="H30" s="1185"/>
    </row>
    <row r="31" spans="1:17" ht="21.95" customHeight="1" x14ac:dyDescent="0.2">
      <c r="A31" s="892"/>
      <c r="B31" s="892"/>
      <c r="C31" s="892"/>
      <c r="D31" s="892"/>
      <c r="E31" s="892"/>
      <c r="F31" s="892"/>
      <c r="G31" s="892"/>
      <c r="H31" s="892"/>
    </row>
    <row r="32" spans="1:17" ht="21.95" customHeight="1" x14ac:dyDescent="0.35">
      <c r="A32" s="892"/>
      <c r="B32" s="892"/>
      <c r="C32" s="892"/>
      <c r="D32" s="892"/>
      <c r="E32" s="2220" t="str">
        <f>MASTER!C42</f>
        <v>iz/kkukpk;Z</v>
      </c>
      <c r="F32" s="2220"/>
      <c r="G32" s="2220"/>
      <c r="H32" s="2220"/>
    </row>
    <row r="33" spans="1:8" ht="21.95" customHeight="1" x14ac:dyDescent="0.35">
      <c r="A33" s="892"/>
      <c r="B33" s="892"/>
      <c r="C33" s="892"/>
      <c r="D33" s="892"/>
      <c r="E33" s="2220" t="str">
        <f>MASTER!C43</f>
        <v xml:space="preserve">jktdh; mPp ek/;fed fo|ky; </v>
      </c>
      <c r="F33" s="2220"/>
      <c r="G33" s="2220"/>
      <c r="H33" s="2220"/>
    </row>
    <row r="34" spans="1:8" ht="21.95" customHeight="1" x14ac:dyDescent="0.35">
      <c r="A34" s="892"/>
      <c r="B34" s="892"/>
      <c r="C34" s="892"/>
      <c r="D34" s="892"/>
      <c r="E34" s="2220" t="str">
        <f>MASTER!C44</f>
        <v xml:space="preserve"> ftyk &amp; jktleUn</v>
      </c>
      <c r="F34" s="2220"/>
      <c r="G34" s="2220"/>
      <c r="H34" s="2220"/>
    </row>
    <row r="35" spans="1:8" x14ac:dyDescent="0.2">
      <c r="A35" s="892"/>
      <c r="B35" s="892"/>
      <c r="C35" s="892"/>
      <c r="D35" s="892"/>
      <c r="E35" s="892"/>
      <c r="F35" s="892"/>
      <c r="G35" s="892"/>
      <c r="H35" s="892"/>
    </row>
    <row r="36" spans="1:8" x14ac:dyDescent="0.2">
      <c r="A36" s="892"/>
      <c r="B36" s="892"/>
      <c r="C36" s="892"/>
      <c r="D36" s="892"/>
      <c r="E36" s="892"/>
      <c r="F36" s="892"/>
      <c r="G36" s="892"/>
      <c r="H36" s="892"/>
    </row>
  </sheetData>
  <sheetProtection password="CFA1" sheet="1" objects="1" scenarios="1" selectLockedCells="1"/>
  <mergeCells count="32">
    <mergeCell ref="A9:G9"/>
    <mergeCell ref="A10:D10"/>
    <mergeCell ref="C5:H5"/>
    <mergeCell ref="A7:H7"/>
    <mergeCell ref="A6:C6"/>
    <mergeCell ref="A8:H8"/>
    <mergeCell ref="E6:F6"/>
    <mergeCell ref="G6:H6"/>
    <mergeCell ref="F10:H10"/>
    <mergeCell ref="E33:H33"/>
    <mergeCell ref="E34:H34"/>
    <mergeCell ref="E20:H20"/>
    <mergeCell ref="E21:H21"/>
    <mergeCell ref="E22:H22"/>
    <mergeCell ref="E32:H32"/>
    <mergeCell ref="B24:F24"/>
    <mergeCell ref="J3:Q3"/>
    <mergeCell ref="J10:L10"/>
    <mergeCell ref="J17:Q17"/>
    <mergeCell ref="K24:O24"/>
    <mergeCell ref="A2:H2"/>
    <mergeCell ref="A14:H14"/>
    <mergeCell ref="A15:H15"/>
    <mergeCell ref="E16:G16"/>
    <mergeCell ref="A19:H19"/>
    <mergeCell ref="A18:E18"/>
    <mergeCell ref="F18:G18"/>
    <mergeCell ref="B4:E4"/>
    <mergeCell ref="G4:H4"/>
    <mergeCell ref="A5:B5"/>
    <mergeCell ref="A3:H3"/>
    <mergeCell ref="A17:H17"/>
  </mergeCells>
  <pageMargins left="0.7" right="0.7" top="0.24" bottom="0.31" header="0.2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M13" sqref="M13"/>
    </sheetView>
  </sheetViews>
  <sheetFormatPr defaultRowHeight="12.75" x14ac:dyDescent="0.2"/>
  <cols>
    <col min="1" max="1" width="5.7109375" customWidth="1"/>
    <col min="2" max="2" width="4.85546875" customWidth="1"/>
    <col min="3" max="3" width="5.28515625" customWidth="1"/>
    <col min="4" max="4" width="4.7109375" customWidth="1"/>
    <col min="5" max="5" width="6.28515625" customWidth="1"/>
    <col min="6" max="8" width="4.7109375" customWidth="1"/>
    <col min="9" max="9" width="6.42578125" customWidth="1"/>
    <col min="10" max="10" width="8.28515625" customWidth="1"/>
    <col min="11" max="11" width="7.42578125" customWidth="1"/>
    <col min="12" max="12" width="5.28515625" customWidth="1"/>
    <col min="13" max="13" width="5.140625" customWidth="1"/>
    <col min="14" max="14" width="6" customWidth="1"/>
    <col min="15" max="15" width="3.7109375" customWidth="1"/>
    <col min="16" max="16" width="4" customWidth="1"/>
    <col min="17" max="27" width="4.7109375" customWidth="1"/>
    <col min="28" max="28" width="5.7109375" customWidth="1"/>
    <col min="29" max="29" width="6.7109375" customWidth="1"/>
    <col min="30" max="30" width="6.85546875" customWidth="1"/>
    <col min="31" max="31" width="6.5703125" customWidth="1"/>
  </cols>
  <sheetData>
    <row r="1" spans="1:28" ht="15.75" x14ac:dyDescent="0.25">
      <c r="A1" s="2241" t="s">
        <v>486</v>
      </c>
      <c r="B1" s="2241"/>
      <c r="C1" s="2241"/>
      <c r="D1" s="2241"/>
      <c r="E1" s="2241"/>
      <c r="F1" s="2241"/>
      <c r="G1" s="2241"/>
      <c r="H1" s="2241"/>
      <c r="I1" s="2241"/>
      <c r="J1" s="2241"/>
      <c r="K1" s="2241"/>
      <c r="L1" s="2241"/>
      <c r="M1" s="2241"/>
      <c r="N1" s="2241"/>
      <c r="O1" s="2241"/>
      <c r="P1" s="2241"/>
      <c r="Q1" s="2241"/>
      <c r="R1" s="2241"/>
      <c r="S1" s="2241"/>
      <c r="T1" s="2241"/>
      <c r="U1" s="2241"/>
      <c r="V1" s="2241"/>
      <c r="W1" s="2241"/>
      <c r="X1" s="2241"/>
      <c r="Y1" s="2241"/>
      <c r="Z1" s="2241"/>
      <c r="AA1" s="2241"/>
      <c r="AB1" s="2241"/>
    </row>
    <row r="2" spans="1:28" ht="20.25" x14ac:dyDescent="0.3">
      <c r="A2" s="2242" t="s">
        <v>1507</v>
      </c>
      <c r="B2" s="2242"/>
      <c r="C2" s="2242"/>
      <c r="D2" s="2242"/>
      <c r="E2" s="2242"/>
      <c r="F2" s="2242"/>
      <c r="G2" s="2242"/>
      <c r="H2" s="2242"/>
      <c r="I2" s="2242"/>
      <c r="J2" s="2242"/>
      <c r="K2" s="2242"/>
      <c r="L2" s="2242"/>
      <c r="M2" s="2242"/>
      <c r="N2" s="2242"/>
      <c r="O2" s="2243" t="s">
        <v>1508</v>
      </c>
      <c r="P2" s="2243"/>
      <c r="Q2" s="2243"/>
      <c r="R2" s="2243"/>
      <c r="S2" s="2243"/>
      <c r="T2" s="2243"/>
      <c r="U2" s="2243"/>
      <c r="V2" s="2243"/>
      <c r="W2" s="2243"/>
      <c r="X2" s="2243"/>
      <c r="Y2" s="2243"/>
      <c r="Z2" s="2243"/>
      <c r="AA2" s="2243"/>
      <c r="AB2" s="2243"/>
    </row>
    <row r="3" spans="1:28" ht="15.75" x14ac:dyDescent="0.25">
      <c r="A3" s="1193" t="s">
        <v>1509</v>
      </c>
      <c r="B3" s="1194"/>
      <c r="C3" s="1194"/>
      <c r="D3" s="1194"/>
      <c r="E3" s="1194"/>
      <c r="F3" s="1194"/>
      <c r="G3" s="2244">
        <f>MASTER!C24</f>
        <v>31668</v>
      </c>
      <c r="H3" s="2244"/>
      <c r="I3" s="2244"/>
      <c r="J3" s="1193" t="s">
        <v>464</v>
      </c>
      <c r="K3" s="2245" t="str">
        <f>MASTER!C7</f>
        <v xml:space="preserve">ofj"B </v>
      </c>
      <c r="L3" s="2245"/>
      <c r="M3" s="2245"/>
      <c r="N3" s="2245"/>
      <c r="O3" s="1195" t="s">
        <v>1510</v>
      </c>
      <c r="P3" s="334"/>
      <c r="Q3" s="2244">
        <f>MASTER!C6</f>
        <v>25392</v>
      </c>
      <c r="R3" s="2244"/>
      <c r="S3" s="2244"/>
      <c r="T3" s="2244"/>
      <c r="U3" s="1195" t="s">
        <v>1511</v>
      </c>
      <c r="V3" s="334"/>
      <c r="W3" s="334"/>
      <c r="X3" s="334"/>
      <c r="Y3" s="2246">
        <f>MASTER!C25</f>
        <v>45961</v>
      </c>
      <c r="Z3" s="2246"/>
      <c r="AA3" s="2246"/>
      <c r="AB3" s="2246"/>
    </row>
    <row r="4" spans="1:28" ht="15.75" x14ac:dyDescent="0.25">
      <c r="A4" s="1193" t="s">
        <v>1512</v>
      </c>
      <c r="B4" s="1194"/>
      <c r="C4" s="1194"/>
      <c r="D4" s="1194"/>
      <c r="E4" s="2247" t="str">
        <f>MASTER!C2</f>
        <v xml:space="preserve">Jh </v>
      </c>
      <c r="F4" s="2247"/>
      <c r="G4" s="2247"/>
      <c r="H4" s="2247"/>
      <c r="I4" s="2247"/>
      <c r="J4" s="1193" t="s">
        <v>1513</v>
      </c>
      <c r="K4" s="2247" t="str">
        <f>MASTER!C12</f>
        <v>421 ] 'khryk ekrk efUnj ds ikl ]eksgYyk ]</v>
      </c>
      <c r="L4" s="2247"/>
      <c r="M4" s="2247"/>
      <c r="N4" s="2247"/>
      <c r="O4" s="2247"/>
      <c r="P4" s="2247"/>
      <c r="Q4" s="2247"/>
      <c r="R4" s="2247"/>
      <c r="S4" s="2247"/>
      <c r="T4" s="2247"/>
      <c r="U4" s="2248" t="str">
        <f>MASTER!C13</f>
        <v xml:space="preserve"> ]jktleUn ¼jktLFkku½ fiudksM 313327</v>
      </c>
      <c r="V4" s="2248"/>
      <c r="W4" s="2248"/>
      <c r="X4" s="2248"/>
      <c r="Y4" s="2248"/>
      <c r="Z4" s="2248"/>
      <c r="AA4" s="2248"/>
      <c r="AB4" s="2248"/>
    </row>
    <row r="5" spans="1:28" ht="15.75" x14ac:dyDescent="0.25">
      <c r="A5" s="2249" t="s">
        <v>1514</v>
      </c>
      <c r="B5" s="2249"/>
      <c r="C5" s="2249"/>
      <c r="D5" s="2249"/>
      <c r="E5" s="2249"/>
      <c r="F5" s="2249"/>
      <c r="G5" s="2249"/>
      <c r="H5" s="2249"/>
      <c r="I5" s="1196"/>
      <c r="J5" s="2249" t="s">
        <v>1515</v>
      </c>
      <c r="K5" s="2249"/>
      <c r="L5" s="2249"/>
      <c r="M5" s="2249"/>
      <c r="N5" s="2249"/>
      <c r="O5" s="2249" t="s">
        <v>1516</v>
      </c>
      <c r="P5" s="2249"/>
      <c r="Q5" s="2249"/>
      <c r="R5" s="2249"/>
      <c r="S5" s="2249"/>
      <c r="T5" s="2249"/>
      <c r="U5" s="2249"/>
      <c r="V5" s="2249"/>
      <c r="W5" s="2249"/>
      <c r="X5" s="2249"/>
      <c r="Y5" s="2249"/>
      <c r="Z5" s="2249"/>
      <c r="AA5" s="2250" t="s">
        <v>1517</v>
      </c>
      <c r="AB5" s="2253" t="s">
        <v>1518</v>
      </c>
    </row>
    <row r="6" spans="1:28" ht="15.75" x14ac:dyDescent="0.2">
      <c r="A6" s="2249" t="s">
        <v>1519</v>
      </c>
      <c r="B6" s="2249"/>
      <c r="C6" s="2249"/>
      <c r="D6" s="2256" t="s">
        <v>1520</v>
      </c>
      <c r="E6" s="2256" t="s">
        <v>1521</v>
      </c>
      <c r="F6" s="2249" t="s">
        <v>1522</v>
      </c>
      <c r="G6" s="2249"/>
      <c r="H6" s="2249"/>
      <c r="I6" s="2259" t="s">
        <v>1523</v>
      </c>
      <c r="J6" s="2249" t="s">
        <v>1524</v>
      </c>
      <c r="K6" s="2249"/>
      <c r="L6" s="2249"/>
      <c r="M6" s="2249" t="s">
        <v>1525</v>
      </c>
      <c r="N6" s="2249"/>
      <c r="O6" s="2249" t="s">
        <v>1522</v>
      </c>
      <c r="P6" s="2249"/>
      <c r="Q6" s="2249"/>
      <c r="R6" s="2249"/>
      <c r="S6" s="2249"/>
      <c r="T6" s="2249"/>
      <c r="U6" s="2249"/>
      <c r="V6" s="2249"/>
      <c r="W6" s="2249"/>
      <c r="X6" s="2249"/>
      <c r="Y6" s="2249"/>
      <c r="Z6" s="2249"/>
      <c r="AA6" s="2251"/>
      <c r="AB6" s="2254"/>
    </row>
    <row r="7" spans="1:28" ht="65.25" customHeight="1" x14ac:dyDescent="0.2">
      <c r="A7" s="2257" t="s">
        <v>51</v>
      </c>
      <c r="B7" s="2257" t="s">
        <v>244</v>
      </c>
      <c r="C7" s="2260" t="s">
        <v>1526</v>
      </c>
      <c r="D7" s="2256"/>
      <c r="E7" s="2256"/>
      <c r="F7" s="2257" t="s">
        <v>51</v>
      </c>
      <c r="G7" s="2257" t="s">
        <v>244</v>
      </c>
      <c r="H7" s="2257" t="s">
        <v>1526</v>
      </c>
      <c r="I7" s="2259"/>
      <c r="J7" s="2257" t="s">
        <v>51</v>
      </c>
      <c r="K7" s="2257" t="s">
        <v>244</v>
      </c>
      <c r="L7" s="2257" t="s">
        <v>1527</v>
      </c>
      <c r="M7" s="2258" t="s">
        <v>1520</v>
      </c>
      <c r="N7" s="2256" t="s">
        <v>1528</v>
      </c>
      <c r="O7" s="2260" t="s">
        <v>1529</v>
      </c>
      <c r="P7" s="2260"/>
      <c r="Q7" s="2260"/>
      <c r="R7" s="2258" t="s">
        <v>1530</v>
      </c>
      <c r="S7" s="2258"/>
      <c r="T7" s="2258"/>
      <c r="U7" s="2258" t="s">
        <v>1531</v>
      </c>
      <c r="V7" s="2260" t="s">
        <v>1532</v>
      </c>
      <c r="W7" s="2260"/>
      <c r="X7" s="2260"/>
      <c r="Y7" s="2258" t="s">
        <v>1533</v>
      </c>
      <c r="Z7" s="2258" t="s">
        <v>1534</v>
      </c>
      <c r="AA7" s="2251"/>
      <c r="AB7" s="2254"/>
    </row>
    <row r="8" spans="1:28" ht="47.25" customHeight="1" x14ac:dyDescent="0.2">
      <c r="A8" s="2257"/>
      <c r="B8" s="2257"/>
      <c r="C8" s="2260"/>
      <c r="D8" s="2256"/>
      <c r="E8" s="2256"/>
      <c r="F8" s="2257"/>
      <c r="G8" s="2257"/>
      <c r="H8" s="2257"/>
      <c r="I8" s="2259"/>
      <c r="J8" s="2257"/>
      <c r="K8" s="2257"/>
      <c r="L8" s="2257"/>
      <c r="M8" s="2258"/>
      <c r="N8" s="2256"/>
      <c r="O8" s="1197" t="s">
        <v>51</v>
      </c>
      <c r="P8" s="1197" t="s">
        <v>244</v>
      </c>
      <c r="Q8" s="1198" t="s">
        <v>1526</v>
      </c>
      <c r="R8" s="1197" t="s">
        <v>51</v>
      </c>
      <c r="S8" s="1197" t="s">
        <v>244</v>
      </c>
      <c r="T8" s="1198" t="s">
        <v>1526</v>
      </c>
      <c r="U8" s="2258"/>
      <c r="V8" s="2260"/>
      <c r="W8" s="2260"/>
      <c r="X8" s="2260"/>
      <c r="Y8" s="2258"/>
      <c r="Z8" s="2258"/>
      <c r="AA8" s="2252"/>
      <c r="AB8" s="2255"/>
    </row>
    <row r="9" spans="1:28" x14ac:dyDescent="0.2">
      <c r="A9" s="1199">
        <v>1</v>
      </c>
      <c r="B9" s="1199">
        <v>2</v>
      </c>
      <c r="C9" s="1199">
        <v>3</v>
      </c>
      <c r="D9" s="1199">
        <v>4</v>
      </c>
      <c r="E9" s="1199">
        <v>5</v>
      </c>
      <c r="F9" s="1199">
        <v>6</v>
      </c>
      <c r="G9" s="1199">
        <v>7</v>
      </c>
      <c r="H9" s="1199">
        <v>8</v>
      </c>
      <c r="I9" s="1199">
        <v>9</v>
      </c>
      <c r="J9" s="1199">
        <v>10</v>
      </c>
      <c r="K9" s="1199">
        <v>11</v>
      </c>
      <c r="L9" s="1199">
        <v>12</v>
      </c>
      <c r="M9" s="1199">
        <v>13</v>
      </c>
      <c r="N9" s="1199">
        <v>14</v>
      </c>
      <c r="O9" s="1199">
        <v>15</v>
      </c>
      <c r="P9" s="1199">
        <v>16</v>
      </c>
      <c r="Q9" s="1199">
        <v>17</v>
      </c>
      <c r="R9" s="1199">
        <v>18</v>
      </c>
      <c r="S9" s="1199">
        <v>19</v>
      </c>
      <c r="T9" s="1199">
        <v>20</v>
      </c>
      <c r="U9" s="1199">
        <v>21</v>
      </c>
      <c r="V9" s="1199">
        <v>22</v>
      </c>
      <c r="W9" s="1199">
        <v>23</v>
      </c>
      <c r="X9" s="1199">
        <v>24</v>
      </c>
      <c r="Y9" s="1199">
        <v>25</v>
      </c>
      <c r="Z9" s="1199">
        <v>26</v>
      </c>
      <c r="AA9" s="1199">
        <v>27</v>
      </c>
      <c r="AB9" s="1199">
        <v>28</v>
      </c>
    </row>
    <row r="10" spans="1:28" ht="30" customHeight="1" x14ac:dyDescent="0.2">
      <c r="A10" s="526" t="s">
        <v>2424</v>
      </c>
      <c r="B10" s="526" t="s">
        <v>2425</v>
      </c>
      <c r="C10" s="527" t="s">
        <v>1535</v>
      </c>
      <c r="D10" s="528">
        <v>15</v>
      </c>
      <c r="E10" s="526" t="s">
        <v>1536</v>
      </c>
      <c r="F10" s="526">
        <v>0</v>
      </c>
      <c r="G10" s="526">
        <v>0</v>
      </c>
      <c r="H10" s="526">
        <v>0</v>
      </c>
      <c r="I10" s="528">
        <v>310</v>
      </c>
      <c r="J10" s="526" t="s">
        <v>2427</v>
      </c>
      <c r="K10" s="526" t="s">
        <v>2426</v>
      </c>
      <c r="L10" s="527" t="s">
        <v>1537</v>
      </c>
      <c r="M10" s="528">
        <v>20</v>
      </c>
      <c r="N10" s="526" t="s">
        <v>1538</v>
      </c>
      <c r="O10" s="526">
        <v>0</v>
      </c>
      <c r="P10" s="526">
        <v>0</v>
      </c>
      <c r="Q10" s="526">
        <v>0</v>
      </c>
      <c r="R10" s="526">
        <v>0</v>
      </c>
      <c r="S10" s="526">
        <v>0</v>
      </c>
      <c r="T10" s="526">
        <v>0</v>
      </c>
      <c r="U10" s="526">
        <v>0</v>
      </c>
      <c r="V10" s="526">
        <v>0</v>
      </c>
      <c r="W10" s="526">
        <v>0</v>
      </c>
      <c r="X10" s="526">
        <v>0</v>
      </c>
      <c r="Y10" s="526">
        <v>0</v>
      </c>
      <c r="Z10" s="528">
        <v>250</v>
      </c>
      <c r="AA10" s="529" t="s">
        <v>499</v>
      </c>
      <c r="AB10" s="528"/>
    </row>
    <row r="11" spans="1:28" ht="27.95" customHeight="1" x14ac:dyDescent="0.2">
      <c r="A11" s="526"/>
      <c r="B11" s="526"/>
      <c r="C11" s="527"/>
      <c r="D11" s="528"/>
      <c r="E11" s="526"/>
      <c r="F11" s="526"/>
      <c r="G11" s="526"/>
      <c r="H11" s="526"/>
      <c r="I11" s="528"/>
      <c r="J11" s="526"/>
      <c r="K11" s="526"/>
      <c r="L11" s="527"/>
      <c r="M11" s="528"/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8"/>
      <c r="AA11" s="529"/>
      <c r="AB11" s="528"/>
    </row>
    <row r="12" spans="1:28" ht="27.95" customHeight="1" x14ac:dyDescent="0.2">
      <c r="A12" s="526"/>
      <c r="B12" s="526"/>
      <c r="C12" s="527"/>
      <c r="D12" s="528"/>
      <c r="E12" s="526"/>
      <c r="F12" s="526"/>
      <c r="G12" s="526"/>
      <c r="H12" s="526"/>
      <c r="I12" s="528"/>
      <c r="J12" s="526"/>
      <c r="K12" s="526"/>
      <c r="L12" s="527"/>
      <c r="M12" s="528"/>
      <c r="N12" s="526"/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8"/>
      <c r="AA12" s="529"/>
      <c r="AB12" s="528"/>
    </row>
    <row r="13" spans="1:28" ht="27.95" customHeight="1" x14ac:dyDescent="0.2">
      <c r="A13" s="2223" t="s">
        <v>2423</v>
      </c>
      <c r="B13" s="2224"/>
      <c r="C13" s="2224"/>
      <c r="D13" s="2224"/>
      <c r="E13" s="2224"/>
      <c r="F13" s="2224"/>
      <c r="G13" s="2225"/>
      <c r="H13" s="2232">
        <v>300</v>
      </c>
      <c r="I13" s="2235" t="s">
        <v>865</v>
      </c>
      <c r="J13" s="2238"/>
      <c r="K13" s="526"/>
      <c r="L13" s="527"/>
      <c r="M13" s="528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8"/>
      <c r="AA13" s="529"/>
      <c r="AB13" s="528"/>
    </row>
    <row r="14" spans="1:28" ht="27.95" customHeight="1" x14ac:dyDescent="0.2">
      <c r="A14" s="2226"/>
      <c r="B14" s="2227"/>
      <c r="C14" s="2227"/>
      <c r="D14" s="2227"/>
      <c r="E14" s="2227"/>
      <c r="F14" s="2227"/>
      <c r="G14" s="2228"/>
      <c r="H14" s="2233"/>
      <c r="I14" s="2236"/>
      <c r="J14" s="2239"/>
      <c r="K14" s="526"/>
      <c r="L14" s="527"/>
      <c r="M14" s="528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8"/>
      <c r="AA14" s="529"/>
      <c r="AB14" s="528"/>
    </row>
    <row r="15" spans="1:28" ht="27.95" customHeight="1" x14ac:dyDescent="0.2">
      <c r="A15" s="2226"/>
      <c r="B15" s="2227"/>
      <c r="C15" s="2227"/>
      <c r="D15" s="2227"/>
      <c r="E15" s="2227"/>
      <c r="F15" s="2227"/>
      <c r="G15" s="2228"/>
      <c r="H15" s="2233"/>
      <c r="I15" s="2236"/>
      <c r="J15" s="2239"/>
      <c r="K15" s="526"/>
      <c r="L15" s="527"/>
      <c r="M15" s="528"/>
      <c r="N15" s="526"/>
      <c r="O15" s="526"/>
      <c r="P15" s="526"/>
      <c r="Q15" s="526"/>
      <c r="R15" s="526"/>
      <c r="S15" s="526"/>
      <c r="T15" s="526"/>
      <c r="U15" s="526"/>
      <c r="V15" s="526"/>
      <c r="W15" s="526"/>
      <c r="X15" s="526"/>
      <c r="Y15" s="526"/>
      <c r="Z15" s="528"/>
      <c r="AA15" s="529"/>
      <c r="AB15" s="528"/>
    </row>
    <row r="16" spans="1:28" s="197" customFormat="1" ht="27.95" customHeight="1" x14ac:dyDescent="0.2">
      <c r="A16" s="2229"/>
      <c r="B16" s="2230"/>
      <c r="C16" s="2230"/>
      <c r="D16" s="2230"/>
      <c r="E16" s="2230"/>
      <c r="F16" s="2230"/>
      <c r="G16" s="2231"/>
      <c r="H16" s="2234"/>
      <c r="I16" s="2237"/>
      <c r="J16" s="2240"/>
      <c r="K16" s="526"/>
      <c r="L16" s="527"/>
      <c r="M16" s="528"/>
      <c r="N16" s="526"/>
      <c r="O16" s="526"/>
      <c r="P16" s="526"/>
      <c r="Q16" s="526"/>
      <c r="R16" s="526"/>
      <c r="S16" s="526"/>
      <c r="T16" s="526"/>
      <c r="U16" s="526"/>
      <c r="V16" s="526"/>
      <c r="W16" s="526"/>
      <c r="X16" s="526"/>
      <c r="Y16" s="526"/>
      <c r="Z16" s="528"/>
      <c r="AA16" s="529"/>
      <c r="AB16" s="528"/>
    </row>
    <row r="17" spans="1:28" ht="27.95" customHeight="1" x14ac:dyDescent="0.2">
      <c r="A17" s="526"/>
      <c r="B17" s="526"/>
      <c r="C17" s="527"/>
      <c r="D17" s="528"/>
      <c r="E17" s="526"/>
      <c r="F17" s="526"/>
      <c r="G17" s="526"/>
      <c r="H17" s="526"/>
      <c r="I17" s="528"/>
      <c r="J17" s="526"/>
      <c r="K17" s="526"/>
      <c r="L17" s="527"/>
      <c r="M17" s="528"/>
      <c r="N17" s="526"/>
      <c r="O17" s="526"/>
      <c r="P17" s="526"/>
      <c r="Q17" s="526"/>
      <c r="R17" s="526"/>
      <c r="S17" s="526"/>
      <c r="T17" s="526"/>
      <c r="U17" s="526"/>
      <c r="V17" s="526"/>
      <c r="W17" s="526"/>
      <c r="X17" s="526"/>
      <c r="Y17" s="526"/>
      <c r="Z17" s="528"/>
      <c r="AA17" s="529"/>
      <c r="AB17" s="528"/>
    </row>
    <row r="18" spans="1:28" ht="15.75" x14ac:dyDescent="0.25">
      <c r="A18" s="1200" t="s">
        <v>1539</v>
      </c>
      <c r="B18" s="1194"/>
      <c r="C18" s="1194"/>
      <c r="D18" s="1194"/>
      <c r="E18" s="1194"/>
      <c r="F18" s="1194"/>
      <c r="G18" s="1194"/>
      <c r="H18" s="1194"/>
      <c r="I18" s="1194"/>
      <c r="J18" s="1194"/>
      <c r="K18" s="1194"/>
      <c r="L18" s="1194"/>
      <c r="M18" s="1194"/>
      <c r="N18" s="119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</row>
    <row r="19" spans="1:28" ht="15.75" x14ac:dyDescent="0.25">
      <c r="A19" s="1201" t="s">
        <v>1540</v>
      </c>
      <c r="B19" s="1194"/>
      <c r="C19" s="1194"/>
      <c r="D19" s="1194"/>
      <c r="E19" s="1194"/>
      <c r="F19" s="1194"/>
      <c r="G19" s="1194"/>
      <c r="H19" s="1194"/>
      <c r="I19" s="1194"/>
      <c r="J19" s="1194"/>
      <c r="K19" s="1194"/>
      <c r="L19" s="1194"/>
      <c r="M19" s="1194"/>
      <c r="N19" s="119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</row>
    <row r="20" spans="1:28" x14ac:dyDescent="0.2">
      <c r="A20" s="1201" t="s">
        <v>1541</v>
      </c>
      <c r="B20" s="1202"/>
      <c r="C20" s="1202"/>
      <c r="D20" s="1202"/>
      <c r="E20" s="1202"/>
      <c r="F20" s="1202"/>
      <c r="G20" s="1202"/>
      <c r="H20" s="1202"/>
      <c r="I20" s="1202"/>
      <c r="J20" s="1202"/>
      <c r="K20" s="1202"/>
      <c r="L20" s="1202"/>
      <c r="M20" s="1202"/>
      <c r="N20" s="1202"/>
      <c r="O20" s="1202"/>
      <c r="P20" s="1202"/>
      <c r="Q20" s="1202"/>
      <c r="R20" s="1202"/>
      <c r="S20" s="1202"/>
      <c r="T20" s="1202"/>
      <c r="U20" s="1202"/>
      <c r="V20" s="1202"/>
      <c r="W20" s="1202"/>
      <c r="X20" s="1202"/>
      <c r="Y20" s="1202"/>
      <c r="Z20" s="1202"/>
      <c r="AA20" s="1202"/>
      <c r="AB20" s="1202"/>
    </row>
  </sheetData>
  <sheetProtection sheet="1" objects="1" scenarios="1" selectLockedCells="1"/>
  <mergeCells count="44">
    <mergeCell ref="Z7:Z8"/>
    <mergeCell ref="N7:N8"/>
    <mergeCell ref="O7:Q7"/>
    <mergeCell ref="R7:T7"/>
    <mergeCell ref="U7:U8"/>
    <mergeCell ref="V7:X8"/>
    <mergeCell ref="Y7:Y8"/>
    <mergeCell ref="A7:A8"/>
    <mergeCell ref="B7:B8"/>
    <mergeCell ref="C7:C8"/>
    <mergeCell ref="F7:F8"/>
    <mergeCell ref="G7:G8"/>
    <mergeCell ref="O5:Z5"/>
    <mergeCell ref="AA5:AA8"/>
    <mergeCell ref="AB5:AB8"/>
    <mergeCell ref="A6:C6"/>
    <mergeCell ref="D6:D8"/>
    <mergeCell ref="M6:N6"/>
    <mergeCell ref="O6:Z6"/>
    <mergeCell ref="J7:J8"/>
    <mergeCell ref="K7:K8"/>
    <mergeCell ref="L7:L8"/>
    <mergeCell ref="M7:M8"/>
    <mergeCell ref="H7:H8"/>
    <mergeCell ref="E6:E8"/>
    <mergeCell ref="F6:H6"/>
    <mergeCell ref="I6:I8"/>
    <mergeCell ref="J6:L6"/>
    <mergeCell ref="A13:G16"/>
    <mergeCell ref="H13:H16"/>
    <mergeCell ref="I13:I16"/>
    <mergeCell ref="J13:J16"/>
    <mergeCell ref="A1:AB1"/>
    <mergeCell ref="A2:N2"/>
    <mergeCell ref="O2:AB2"/>
    <mergeCell ref="G3:I3"/>
    <mergeCell ref="K3:N3"/>
    <mergeCell ref="Q3:T3"/>
    <mergeCell ref="Y3:AB3"/>
    <mergeCell ref="E4:I4"/>
    <mergeCell ref="K4:T4"/>
    <mergeCell ref="U4:AB4"/>
    <mergeCell ref="A5:H5"/>
    <mergeCell ref="J5:N5"/>
  </mergeCells>
  <pageMargins left="0.25" right="0.25" top="0.75" bottom="0.75" header="0.3" footer="0.3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96"/>
  <sheetViews>
    <sheetView workbookViewId="0">
      <selection activeCell="L8" sqref="L8"/>
    </sheetView>
  </sheetViews>
  <sheetFormatPr defaultRowHeight="12.75" x14ac:dyDescent="0.2"/>
  <cols>
    <col min="1" max="1" width="1.28515625" style="197" customWidth="1"/>
    <col min="2" max="2" width="4.28515625" style="197" customWidth="1"/>
    <col min="3" max="3" width="10.140625" style="197" customWidth="1"/>
    <col min="4" max="4" width="11" style="197" customWidth="1"/>
    <col min="5" max="5" width="18.7109375" style="197" customWidth="1"/>
    <col min="6" max="6" width="14.140625" style="197" customWidth="1"/>
    <col min="7" max="7" width="7.140625" style="197" customWidth="1"/>
    <col min="8" max="8" width="22.28515625" style="197" customWidth="1"/>
    <col min="9" max="9" width="9.140625" style="197"/>
    <col min="10" max="10" width="17.28515625" style="197" customWidth="1"/>
    <col min="11" max="11" width="9.140625" style="197"/>
    <col min="12" max="12" width="17.42578125" style="197" customWidth="1"/>
    <col min="13" max="16384" width="9.140625" style="197"/>
  </cols>
  <sheetData>
    <row r="1" spans="1:12" ht="9" customHeight="1" x14ac:dyDescent="0.3">
      <c r="B1" s="317"/>
      <c r="C1" s="317"/>
      <c r="D1" s="317"/>
      <c r="E1" s="317"/>
      <c r="F1" s="317"/>
      <c r="G1" s="317"/>
      <c r="H1" s="317"/>
    </row>
    <row r="2" spans="1:12" ht="20.25" x14ac:dyDescent="0.3">
      <c r="A2" s="316"/>
      <c r="B2" s="2194" t="s">
        <v>2553</v>
      </c>
      <c r="C2" s="2194"/>
      <c r="D2" s="2194"/>
      <c r="E2" s="2194"/>
      <c r="F2" s="2194"/>
      <c r="G2" s="2194"/>
      <c r="H2" s="2194"/>
      <c r="I2" s="316"/>
      <c r="J2" s="89"/>
      <c r="K2" s="89"/>
    </row>
    <row r="3" spans="1:12" ht="18.75" x14ac:dyDescent="0.3">
      <c r="A3" s="316"/>
      <c r="B3" s="1403" t="s">
        <v>1191</v>
      </c>
      <c r="C3" s="2195" t="s">
        <v>1201</v>
      </c>
      <c r="D3" s="2195"/>
      <c r="E3" s="2195"/>
      <c r="F3" s="2197" t="str">
        <f>MASTER!C2</f>
        <v xml:space="preserve">Jh </v>
      </c>
      <c r="G3" s="2197"/>
      <c r="H3" s="2197"/>
      <c r="I3" s="316"/>
      <c r="J3" s="89"/>
      <c r="K3" s="89"/>
    </row>
    <row r="4" spans="1:12" ht="18.75" x14ac:dyDescent="0.3">
      <c r="A4" s="316"/>
      <c r="B4" s="1403" t="s">
        <v>200</v>
      </c>
      <c r="C4" s="2195" t="s">
        <v>1192</v>
      </c>
      <c r="D4" s="2195"/>
      <c r="E4" s="2195"/>
      <c r="F4" s="2198" t="str">
        <f>MASTER!C7</f>
        <v xml:space="preserve">ofj"B </v>
      </c>
      <c r="G4" s="2198"/>
      <c r="H4" s="2198"/>
      <c r="I4" s="316"/>
      <c r="J4" s="89"/>
      <c r="K4" s="89"/>
    </row>
    <row r="5" spans="1:12" ht="26.25" customHeight="1" x14ac:dyDescent="0.25">
      <c r="A5" s="316"/>
      <c r="B5" s="1406" t="s">
        <v>1193</v>
      </c>
      <c r="C5" s="2196" t="s">
        <v>1194</v>
      </c>
      <c r="D5" s="2196"/>
      <c r="E5" s="2196"/>
      <c r="F5" s="1406" t="str">
        <f>MASTER!C9</f>
        <v>f'k{kk foHkkx</v>
      </c>
      <c r="G5" s="2200" t="str">
        <f>MASTER!C8</f>
        <v>jktdh; mPp ek/;fed izkFkfed fo|ky; &amp;  ftyk &amp; jktleUn</v>
      </c>
      <c r="H5" s="2200"/>
      <c r="I5" s="316"/>
      <c r="J5" s="89"/>
      <c r="K5" s="89"/>
    </row>
    <row r="6" spans="1:12" ht="18.75" x14ac:dyDescent="0.3">
      <c r="A6" s="316"/>
      <c r="B6" s="1403" t="s">
        <v>95</v>
      </c>
      <c r="C6" s="2195" t="s">
        <v>246</v>
      </c>
      <c r="D6" s="2195"/>
      <c r="E6" s="2195"/>
      <c r="F6" s="2199">
        <f>MASTER!C27</f>
        <v>101000</v>
      </c>
      <c r="G6" s="2199"/>
      <c r="H6" s="2199"/>
      <c r="I6" s="316"/>
      <c r="J6" s="89"/>
      <c r="K6" s="89"/>
    </row>
    <row r="7" spans="1:12" ht="39" customHeight="1" x14ac:dyDescent="0.25">
      <c r="A7" s="316"/>
      <c r="B7" s="1404" t="s">
        <v>357</v>
      </c>
      <c r="C7" s="2201" t="s">
        <v>1195</v>
      </c>
      <c r="D7" s="2201"/>
      <c r="E7" s="2201"/>
      <c r="F7" s="2197" t="s">
        <v>1243</v>
      </c>
      <c r="G7" s="2197"/>
      <c r="H7" s="2197"/>
      <c r="I7" s="316"/>
      <c r="J7" s="89"/>
      <c r="K7" s="89"/>
    </row>
    <row r="8" spans="1:12" ht="39" customHeight="1" x14ac:dyDescent="0.25">
      <c r="A8" s="316"/>
      <c r="B8" s="1404" t="s">
        <v>358</v>
      </c>
      <c r="C8" s="2201" t="s">
        <v>1196</v>
      </c>
      <c r="D8" s="2201"/>
      <c r="E8" s="2201"/>
      <c r="F8" s="1423" t="str">
        <f>J8</f>
        <v>lefiZr vodk'k ekg tqykbZ 2023</v>
      </c>
      <c r="G8" s="1409" t="str">
        <f>K8</f>
        <v>15 fnu</v>
      </c>
      <c r="H8" s="1411" t="str">
        <f>L8</f>
        <v>forh; o"kZ          2023 &amp; 2024</v>
      </c>
      <c r="I8" s="316"/>
      <c r="J8" s="1422" t="s">
        <v>2563</v>
      </c>
      <c r="K8" s="1412" t="s">
        <v>2551</v>
      </c>
      <c r="L8" s="1412" t="s">
        <v>2619</v>
      </c>
    </row>
    <row r="9" spans="1:12" ht="38.25" customHeight="1" x14ac:dyDescent="0.25">
      <c r="A9" s="316"/>
      <c r="B9" s="1404" t="s">
        <v>359</v>
      </c>
      <c r="C9" s="2201" t="s">
        <v>1197</v>
      </c>
      <c r="D9" s="2201"/>
      <c r="E9" s="2201"/>
      <c r="F9" s="2197" t="s">
        <v>1245</v>
      </c>
      <c r="G9" s="2197"/>
      <c r="H9" s="2197"/>
      <c r="I9" s="316"/>
      <c r="J9" s="2261"/>
      <c r="K9" s="2261"/>
      <c r="L9" s="2261"/>
    </row>
    <row r="10" spans="1:12" ht="36.75" customHeight="1" x14ac:dyDescent="0.25">
      <c r="A10" s="316"/>
      <c r="B10" s="1404" t="s">
        <v>388</v>
      </c>
      <c r="C10" s="2196" t="s">
        <v>1198</v>
      </c>
      <c r="D10" s="2196"/>
      <c r="E10" s="2196"/>
      <c r="F10" s="2201" t="s">
        <v>2552</v>
      </c>
      <c r="G10" s="2201"/>
      <c r="H10" s="2201"/>
      <c r="I10" s="316"/>
      <c r="J10" s="2262"/>
      <c r="K10" s="2262"/>
      <c r="L10" s="2262"/>
    </row>
    <row r="11" spans="1:12" ht="38.25" customHeight="1" x14ac:dyDescent="0.25">
      <c r="A11" s="316"/>
      <c r="B11" s="1404" t="s">
        <v>391</v>
      </c>
      <c r="C11" s="2201" t="s">
        <v>1199</v>
      </c>
      <c r="D11" s="2201"/>
      <c r="E11" s="2201"/>
      <c r="F11" s="2197"/>
      <c r="G11" s="2197"/>
      <c r="H11" s="2197"/>
      <c r="I11" s="316"/>
      <c r="J11" s="89"/>
      <c r="K11" s="89"/>
    </row>
    <row r="12" spans="1:12" ht="18.75" x14ac:dyDescent="0.25">
      <c r="A12" s="316"/>
      <c r="B12" s="1404" t="s">
        <v>392</v>
      </c>
      <c r="C12" s="2203" t="s">
        <v>1236</v>
      </c>
      <c r="D12" s="2203"/>
      <c r="E12" s="2203"/>
      <c r="F12" s="2204" t="s">
        <v>499</v>
      </c>
      <c r="G12" s="2204"/>
      <c r="H12" s="2204"/>
      <c r="I12" s="316"/>
      <c r="J12" s="89"/>
      <c r="K12" s="89"/>
    </row>
    <row r="13" spans="1:12" ht="18.75" x14ac:dyDescent="0.25">
      <c r="A13" s="316"/>
      <c r="B13" s="1404"/>
      <c r="C13" s="2203"/>
      <c r="D13" s="2203"/>
      <c r="E13" s="2203"/>
      <c r="F13" s="2204"/>
      <c r="G13" s="2204"/>
      <c r="H13" s="2204"/>
      <c r="I13" s="316"/>
      <c r="J13" s="89"/>
      <c r="K13" s="89"/>
    </row>
    <row r="14" spans="1:12" ht="18.75" x14ac:dyDescent="0.25">
      <c r="A14" s="316"/>
      <c r="B14" s="1404"/>
      <c r="C14" s="2203"/>
      <c r="D14" s="2203"/>
      <c r="E14" s="2203"/>
      <c r="F14" s="2204"/>
      <c r="G14" s="2204"/>
      <c r="H14" s="2204"/>
      <c r="I14" s="316"/>
      <c r="J14" s="89"/>
      <c r="K14" s="89"/>
    </row>
    <row r="15" spans="1:12" ht="18.75" x14ac:dyDescent="0.25">
      <c r="A15" s="316"/>
      <c r="B15" s="1404"/>
      <c r="C15" s="2203"/>
      <c r="D15" s="2203"/>
      <c r="E15" s="2203"/>
      <c r="F15" s="2204"/>
      <c r="G15" s="2204"/>
      <c r="H15" s="2204"/>
      <c r="I15" s="316"/>
      <c r="J15" s="89"/>
      <c r="K15" s="89"/>
    </row>
    <row r="16" spans="1:12" ht="18.75" x14ac:dyDescent="0.25">
      <c r="A16" s="316"/>
      <c r="B16" s="1404"/>
      <c r="C16" s="2203"/>
      <c r="D16" s="2203"/>
      <c r="E16" s="2203"/>
      <c r="F16" s="2204"/>
      <c r="G16" s="2204"/>
      <c r="H16" s="2204"/>
      <c r="I16" s="316"/>
      <c r="J16" s="89"/>
      <c r="K16" s="89"/>
    </row>
    <row r="17" spans="1:11" ht="18.75" x14ac:dyDescent="0.25">
      <c r="A17" s="316"/>
      <c r="B17" s="1404"/>
      <c r="C17" s="2203"/>
      <c r="D17" s="2203"/>
      <c r="E17" s="2203"/>
      <c r="F17" s="2204"/>
      <c r="G17" s="2204"/>
      <c r="H17" s="2204"/>
      <c r="I17" s="316"/>
      <c r="J17" s="89"/>
      <c r="K17" s="89"/>
    </row>
    <row r="18" spans="1:11" ht="25.5" customHeight="1" x14ac:dyDescent="0.25">
      <c r="A18" s="316"/>
      <c r="B18" s="1404"/>
      <c r="C18" s="2203"/>
      <c r="D18" s="2203"/>
      <c r="E18" s="2203"/>
      <c r="F18" s="2204"/>
      <c r="G18" s="2204"/>
      <c r="H18" s="2204"/>
      <c r="I18" s="316"/>
      <c r="J18" s="89"/>
      <c r="K18" s="89"/>
    </row>
    <row r="19" spans="1:11" ht="18.75" x14ac:dyDescent="0.25">
      <c r="A19" s="316"/>
      <c r="B19" s="1404" t="s">
        <v>291</v>
      </c>
      <c r="C19" s="2196" t="s">
        <v>1237</v>
      </c>
      <c r="D19" s="2196"/>
      <c r="E19" s="2196"/>
      <c r="F19" s="2263" t="str">
        <f>MASTER!C12</f>
        <v>421 ] 'khryk ekrk efUnj ds ikl ]eksgYyk ]</v>
      </c>
      <c r="G19" s="2263"/>
      <c r="H19" s="2263"/>
      <c r="I19" s="316"/>
      <c r="J19" s="89"/>
      <c r="K19" s="89"/>
    </row>
    <row r="20" spans="1:11" ht="21.75" customHeight="1" x14ac:dyDescent="0.25">
      <c r="A20" s="316"/>
      <c r="B20" s="1404"/>
      <c r="C20" s="2196"/>
      <c r="D20" s="2196"/>
      <c r="E20" s="2196"/>
      <c r="F20" s="2264" t="str">
        <f>MASTER!C13</f>
        <v xml:space="preserve"> ]jktleUn ¼jktLFkku½ fiudksM 313327</v>
      </c>
      <c r="G20" s="2264"/>
      <c r="H20" s="2264"/>
      <c r="I20" s="316"/>
      <c r="J20" s="89"/>
      <c r="K20" s="89"/>
    </row>
    <row r="21" spans="1:11" ht="18.75" x14ac:dyDescent="0.3">
      <c r="A21" s="316"/>
      <c r="B21" s="1404" t="s">
        <v>307</v>
      </c>
      <c r="C21" s="2195" t="s">
        <v>1200</v>
      </c>
      <c r="D21" s="2195"/>
      <c r="E21" s="2195"/>
      <c r="F21" s="2202" t="s">
        <v>1247</v>
      </c>
      <c r="G21" s="2202"/>
      <c r="H21" s="2202"/>
      <c r="I21" s="316"/>
      <c r="J21" s="89"/>
      <c r="K21" s="89"/>
    </row>
    <row r="22" spans="1:11" ht="18.75" x14ac:dyDescent="0.3">
      <c r="A22" s="316"/>
      <c r="B22" s="1404"/>
      <c r="C22" s="1405"/>
      <c r="D22" s="1405"/>
      <c r="E22" s="1405"/>
      <c r="F22" s="1403"/>
      <c r="G22" s="1403"/>
      <c r="H22" s="1403"/>
      <c r="I22" s="316"/>
      <c r="J22" s="89"/>
      <c r="K22" s="89"/>
    </row>
    <row r="23" spans="1:11" ht="18.75" x14ac:dyDescent="0.3">
      <c r="A23" s="316"/>
      <c r="B23" s="1404"/>
      <c r="C23" s="324"/>
      <c r="D23" s="324"/>
      <c r="E23" s="324"/>
      <c r="F23" s="324"/>
      <c r="G23" s="324"/>
      <c r="H23" s="324"/>
      <c r="I23" s="316"/>
      <c r="J23" s="89"/>
      <c r="K23" s="89"/>
    </row>
    <row r="24" spans="1:11" ht="18.75" x14ac:dyDescent="0.3">
      <c r="A24" s="316"/>
      <c r="B24" s="1404"/>
      <c r="C24" s="324"/>
      <c r="D24" s="324"/>
      <c r="E24" s="324"/>
      <c r="F24" s="2204" t="s">
        <v>1238</v>
      </c>
      <c r="G24" s="2204"/>
      <c r="H24" s="2204"/>
      <c r="I24" s="316"/>
      <c r="J24" s="89"/>
      <c r="K24" s="89"/>
    </row>
    <row r="25" spans="1:11" ht="18.75" x14ac:dyDescent="0.3">
      <c r="A25" s="316"/>
      <c r="B25" s="324"/>
      <c r="C25" s="324"/>
      <c r="D25" s="324"/>
      <c r="E25" s="326" t="s">
        <v>464</v>
      </c>
      <c r="F25" s="330" t="str">
        <f>F4</f>
        <v xml:space="preserve">ofj"B </v>
      </c>
      <c r="H25" s="324"/>
      <c r="I25" s="316"/>
      <c r="J25" s="89"/>
      <c r="K25" s="89"/>
    </row>
    <row r="26" spans="1:11" ht="14.25" customHeight="1" x14ac:dyDescent="0.3">
      <c r="A26" s="316"/>
      <c r="B26" s="324"/>
      <c r="C26" s="324"/>
      <c r="D26" s="324"/>
      <c r="E26" s="326"/>
      <c r="F26" s="330"/>
      <c r="H26" s="324"/>
      <c r="I26" s="316"/>
      <c r="J26" s="89"/>
      <c r="K26" s="89"/>
    </row>
    <row r="27" spans="1:11" ht="27.75" x14ac:dyDescent="0.4">
      <c r="A27" s="316"/>
      <c r="B27" s="2206" t="s">
        <v>1202</v>
      </c>
      <c r="C27" s="2206"/>
      <c r="D27" s="2206"/>
      <c r="E27" s="2206"/>
      <c r="F27" s="2206"/>
      <c r="G27" s="2206"/>
      <c r="H27" s="2206"/>
      <c r="I27" s="316"/>
      <c r="J27" s="89"/>
      <c r="K27" s="89"/>
    </row>
    <row r="28" spans="1:11" ht="18.75" x14ac:dyDescent="0.25">
      <c r="A28" s="316"/>
      <c r="B28" s="2207" t="s">
        <v>1203</v>
      </c>
      <c r="C28" s="2207"/>
      <c r="D28" s="2207"/>
      <c r="E28" s="2207"/>
      <c r="F28" s="2207"/>
      <c r="G28" s="2207"/>
      <c r="H28" s="2207"/>
      <c r="I28" s="316"/>
      <c r="J28" s="89"/>
      <c r="K28" s="89"/>
    </row>
    <row r="29" spans="1:11" ht="18.75" x14ac:dyDescent="0.3">
      <c r="A29" s="316"/>
      <c r="B29" s="2202" t="s">
        <v>2555</v>
      </c>
      <c r="C29" s="2202"/>
      <c r="D29" s="2202"/>
      <c r="E29" s="2202"/>
      <c r="F29" s="2202"/>
      <c r="G29" s="2202"/>
      <c r="H29" s="2202"/>
      <c r="I29" s="316"/>
      <c r="J29" s="89"/>
      <c r="K29" s="89"/>
    </row>
    <row r="30" spans="1:11" ht="18.75" x14ac:dyDescent="0.3">
      <c r="A30" s="316"/>
      <c r="B30" s="325" t="s">
        <v>2573</v>
      </c>
      <c r="C30" s="325"/>
      <c r="D30" s="325" t="str">
        <f>F8</f>
        <v>lefiZr vodk'k ekg tqykbZ 2023</v>
      </c>
      <c r="F30" s="325" t="s">
        <v>2554</v>
      </c>
      <c r="G30" s="325"/>
      <c r="H30" s="1410" t="str">
        <f>G8</f>
        <v>15 fnu</v>
      </c>
      <c r="J30" s="89"/>
      <c r="K30" s="89"/>
    </row>
    <row r="31" spans="1:11" ht="18.75" x14ac:dyDescent="0.3">
      <c r="A31" s="316"/>
      <c r="B31" s="2195" t="s">
        <v>1242</v>
      </c>
      <c r="C31" s="2195"/>
      <c r="D31" s="2195"/>
      <c r="E31" s="2195"/>
      <c r="F31" s="2195"/>
      <c r="G31" s="2195"/>
      <c r="H31" s="324"/>
      <c r="I31" s="316"/>
      <c r="J31" s="89"/>
      <c r="K31" s="89"/>
    </row>
    <row r="32" spans="1:11" ht="18.75" x14ac:dyDescent="0.3">
      <c r="A32" s="316"/>
      <c r="B32" s="1405"/>
      <c r="C32" s="1405"/>
      <c r="D32" s="1405"/>
      <c r="E32" s="1405"/>
      <c r="F32" s="1405"/>
      <c r="G32" s="1405"/>
      <c r="H32" s="324"/>
      <c r="I32" s="316"/>
      <c r="J32" s="89"/>
      <c r="K32" s="89"/>
    </row>
    <row r="33" spans="1:11" ht="18.75" x14ac:dyDescent="0.3">
      <c r="A33" s="316"/>
      <c r="B33" s="2195" t="s">
        <v>1239</v>
      </c>
      <c r="C33" s="2195"/>
      <c r="D33" s="2195"/>
      <c r="E33" s="2195"/>
      <c r="F33" s="324"/>
      <c r="G33" s="324"/>
      <c r="H33" s="324"/>
      <c r="I33" s="316"/>
      <c r="J33" s="89"/>
      <c r="K33" s="89"/>
    </row>
    <row r="34" spans="1:11" ht="18.75" x14ac:dyDescent="0.3">
      <c r="A34" s="316"/>
      <c r="B34" s="324"/>
      <c r="C34" s="324"/>
      <c r="D34" s="324"/>
      <c r="E34" s="324"/>
      <c r="F34" s="2202" t="s">
        <v>1240</v>
      </c>
      <c r="G34" s="2202"/>
      <c r="H34" s="2202"/>
      <c r="I34" s="316"/>
      <c r="J34" s="89"/>
      <c r="K34" s="89"/>
    </row>
    <row r="35" spans="1:11" ht="18.75" x14ac:dyDescent="0.3">
      <c r="A35" s="316"/>
      <c r="B35" s="324"/>
      <c r="C35" s="324"/>
      <c r="D35" s="324"/>
      <c r="E35" s="326" t="s">
        <v>464</v>
      </c>
      <c r="F35" s="2202" t="str">
        <f>MASTER!C42</f>
        <v>iz/kkukpk;Z</v>
      </c>
      <c r="G35" s="2202"/>
      <c r="H35" s="2202"/>
      <c r="I35" s="316"/>
      <c r="J35" s="89"/>
      <c r="K35" s="89"/>
    </row>
    <row r="36" spans="1:11" ht="18.75" x14ac:dyDescent="0.3">
      <c r="A36" s="316"/>
      <c r="B36" s="324"/>
      <c r="C36" s="324"/>
      <c r="D36" s="324"/>
      <c r="E36" s="324"/>
      <c r="F36" s="324"/>
      <c r="G36" s="324"/>
      <c r="H36" s="324"/>
      <c r="I36" s="316"/>
      <c r="J36" s="89"/>
      <c r="K36" s="89"/>
    </row>
    <row r="37" spans="1:11" ht="18.75" x14ac:dyDescent="0.3">
      <c r="A37" s="316"/>
      <c r="B37" s="324"/>
      <c r="C37" s="324"/>
      <c r="D37" s="324"/>
      <c r="E37" s="324"/>
      <c r="F37" s="324"/>
      <c r="G37" s="324"/>
      <c r="H37" s="324"/>
      <c r="I37" s="316"/>
      <c r="J37" s="89"/>
      <c r="K37" s="89"/>
    </row>
    <row r="38" spans="1:11" ht="18.75" x14ac:dyDescent="0.3">
      <c r="A38" s="316"/>
      <c r="B38" s="324"/>
      <c r="C38" s="324"/>
      <c r="D38" s="324"/>
      <c r="E38" s="324"/>
      <c r="F38" s="324"/>
      <c r="G38" s="324"/>
      <c r="H38" s="324"/>
      <c r="I38" s="316"/>
      <c r="J38" s="89"/>
      <c r="K38" s="89"/>
    </row>
    <row r="39" spans="1:11" ht="18.75" x14ac:dyDescent="0.3">
      <c r="A39" s="316"/>
      <c r="B39" s="324"/>
      <c r="C39" s="324"/>
      <c r="D39" s="324"/>
      <c r="E39" s="324"/>
      <c r="F39" s="324"/>
      <c r="G39" s="324"/>
      <c r="H39" s="324"/>
      <c r="I39" s="316"/>
      <c r="J39" s="89"/>
      <c r="K39" s="89"/>
    </row>
    <row r="40" spans="1:11" ht="18.75" x14ac:dyDescent="0.3">
      <c r="A40" s="316"/>
      <c r="B40" s="324"/>
      <c r="C40" s="324"/>
      <c r="D40" s="324"/>
      <c r="E40" s="324"/>
      <c r="F40" s="324"/>
      <c r="G40" s="324"/>
      <c r="H40" s="324"/>
      <c r="I40" s="316"/>
      <c r="J40" s="89"/>
      <c r="K40" s="89"/>
    </row>
    <row r="41" spans="1:11" ht="18.75" x14ac:dyDescent="0.3">
      <c r="A41" s="316"/>
      <c r="B41" s="324"/>
      <c r="C41" s="324"/>
      <c r="D41" s="324"/>
      <c r="E41" s="324"/>
      <c r="F41" s="324"/>
      <c r="G41" s="324"/>
      <c r="H41" s="324"/>
      <c r="I41" s="316"/>
      <c r="J41" s="89"/>
      <c r="K41" s="89"/>
    </row>
    <row r="42" spans="1:11" ht="18.75" x14ac:dyDescent="0.3">
      <c r="A42" s="316"/>
      <c r="B42" s="324"/>
      <c r="C42" s="324"/>
      <c r="D42" s="324"/>
      <c r="E42" s="324"/>
      <c r="F42" s="324"/>
      <c r="G42" s="324"/>
      <c r="H42" s="324"/>
      <c r="I42" s="316"/>
      <c r="J42" s="89"/>
      <c r="K42" s="89"/>
    </row>
    <row r="43" spans="1:11" ht="18.75" x14ac:dyDescent="0.3">
      <c r="A43" s="316"/>
      <c r="B43" s="324"/>
      <c r="C43" s="324"/>
      <c r="D43" s="324"/>
      <c r="E43" s="324"/>
      <c r="F43" s="324"/>
      <c r="G43" s="324"/>
      <c r="H43" s="324"/>
      <c r="I43" s="316"/>
      <c r="J43" s="89"/>
      <c r="K43" s="89"/>
    </row>
    <row r="44" spans="1:11" ht="18.75" x14ac:dyDescent="0.3">
      <c r="A44" s="316"/>
      <c r="B44" s="324"/>
      <c r="C44" s="324"/>
      <c r="D44" s="324"/>
      <c r="E44" s="324"/>
      <c r="F44" s="324"/>
      <c r="G44" s="324"/>
      <c r="H44" s="324"/>
      <c r="I44" s="316"/>
      <c r="J44" s="89"/>
      <c r="K44" s="89"/>
    </row>
    <row r="45" spans="1:11" ht="18.75" x14ac:dyDescent="0.3">
      <c r="A45" s="316"/>
      <c r="B45" s="324"/>
      <c r="C45" s="324"/>
      <c r="D45" s="324"/>
      <c r="E45" s="324"/>
      <c r="F45" s="324"/>
      <c r="G45" s="324"/>
      <c r="H45" s="324"/>
      <c r="I45" s="316"/>
      <c r="J45" s="89"/>
      <c r="K45" s="89"/>
    </row>
    <row r="46" spans="1:11" ht="18.75" x14ac:dyDescent="0.3">
      <c r="A46" s="316"/>
      <c r="B46" s="324"/>
      <c r="C46" s="324"/>
      <c r="D46" s="324"/>
      <c r="E46" s="324"/>
      <c r="F46" s="324"/>
      <c r="G46" s="324"/>
      <c r="H46" s="324"/>
      <c r="I46" s="316"/>
      <c r="J46" s="89"/>
      <c r="K46" s="89"/>
    </row>
    <row r="47" spans="1:11" ht="18.75" x14ac:dyDescent="0.3">
      <c r="A47" s="316"/>
      <c r="B47" s="324"/>
      <c r="C47" s="324"/>
      <c r="D47" s="324"/>
      <c r="E47" s="324"/>
      <c r="F47" s="324"/>
      <c r="G47" s="324"/>
      <c r="H47" s="324"/>
      <c r="I47" s="316"/>
      <c r="J47" s="89"/>
      <c r="K47" s="89"/>
    </row>
    <row r="48" spans="1:11" ht="15.75" x14ac:dyDescent="0.25">
      <c r="A48" s="316"/>
      <c r="B48" s="316"/>
      <c r="C48" s="316"/>
      <c r="D48" s="316"/>
      <c r="E48" s="316"/>
      <c r="F48" s="316"/>
      <c r="G48" s="316"/>
      <c r="H48" s="316"/>
      <c r="I48" s="316"/>
      <c r="J48" s="89"/>
      <c r="K48" s="89"/>
    </row>
    <row r="49" spans="1:11" ht="15.75" x14ac:dyDescent="0.25">
      <c r="A49" s="316"/>
      <c r="B49" s="316"/>
      <c r="C49" s="316"/>
      <c r="D49" s="316"/>
      <c r="E49" s="316"/>
      <c r="F49" s="316"/>
      <c r="G49" s="316"/>
      <c r="H49" s="316"/>
      <c r="I49" s="316"/>
      <c r="J49" s="89"/>
      <c r="K49" s="89"/>
    </row>
    <row r="50" spans="1:11" ht="15.75" x14ac:dyDescent="0.25">
      <c r="A50" s="316"/>
      <c r="B50" s="316"/>
      <c r="C50" s="316"/>
      <c r="D50" s="316"/>
      <c r="E50" s="316"/>
      <c r="F50" s="316"/>
      <c r="G50" s="316"/>
      <c r="H50" s="316"/>
      <c r="I50" s="316"/>
      <c r="J50" s="89"/>
      <c r="K50" s="89"/>
    </row>
    <row r="51" spans="1:11" ht="15.75" x14ac:dyDescent="0.25">
      <c r="A51" s="316"/>
      <c r="B51" s="316"/>
      <c r="C51" s="316"/>
      <c r="D51" s="316"/>
      <c r="E51" s="316"/>
      <c r="F51" s="316"/>
      <c r="G51" s="316"/>
      <c r="H51" s="316"/>
      <c r="I51" s="316"/>
      <c r="J51" s="89"/>
      <c r="K51" s="89"/>
    </row>
    <row r="52" spans="1:11" ht="15.75" x14ac:dyDescent="0.25">
      <c r="A52" s="316"/>
      <c r="B52" s="316"/>
      <c r="C52" s="316"/>
      <c r="D52" s="316"/>
      <c r="E52" s="316"/>
      <c r="F52" s="316"/>
      <c r="G52" s="316"/>
      <c r="H52" s="316"/>
      <c r="I52" s="316"/>
      <c r="J52" s="89"/>
      <c r="K52" s="89"/>
    </row>
    <row r="53" spans="1:11" ht="15.75" x14ac:dyDescent="0.25">
      <c r="A53" s="316"/>
      <c r="B53" s="316"/>
      <c r="C53" s="316"/>
      <c r="D53" s="316"/>
      <c r="E53" s="316"/>
      <c r="F53" s="316"/>
      <c r="G53" s="316"/>
      <c r="H53" s="316"/>
      <c r="I53" s="316"/>
      <c r="J53" s="89"/>
      <c r="K53" s="89"/>
    </row>
    <row r="54" spans="1:11" ht="15.75" x14ac:dyDescent="0.25">
      <c r="A54" s="316"/>
      <c r="B54" s="316"/>
      <c r="C54" s="316"/>
      <c r="D54" s="316"/>
      <c r="E54" s="316"/>
      <c r="F54" s="316"/>
      <c r="G54" s="316"/>
      <c r="H54" s="316"/>
      <c r="I54" s="316"/>
      <c r="J54" s="89"/>
      <c r="K54" s="89"/>
    </row>
    <row r="55" spans="1:11" ht="15.75" x14ac:dyDescent="0.25">
      <c r="A55" s="316"/>
      <c r="B55" s="316"/>
      <c r="C55" s="316"/>
      <c r="D55" s="316"/>
      <c r="E55" s="316"/>
      <c r="F55" s="316"/>
      <c r="G55" s="316"/>
      <c r="H55" s="316"/>
      <c r="I55" s="316"/>
      <c r="J55" s="89"/>
      <c r="K55" s="89"/>
    </row>
    <row r="56" spans="1:11" ht="15.75" x14ac:dyDescent="0.25">
      <c r="A56" s="316"/>
      <c r="B56" s="316"/>
      <c r="C56" s="316"/>
      <c r="D56" s="316"/>
      <c r="E56" s="316"/>
      <c r="F56" s="316"/>
      <c r="G56" s="316"/>
      <c r="H56" s="316"/>
      <c r="I56" s="316"/>
      <c r="J56" s="89"/>
      <c r="K56" s="89"/>
    </row>
    <row r="57" spans="1:11" ht="15.75" x14ac:dyDescent="0.25">
      <c r="A57" s="316"/>
      <c r="B57" s="316"/>
      <c r="C57" s="316"/>
      <c r="D57" s="316"/>
      <c r="E57" s="316"/>
      <c r="F57" s="316"/>
      <c r="G57" s="316"/>
      <c r="H57" s="316"/>
      <c r="I57" s="316"/>
      <c r="J57" s="89"/>
      <c r="K57" s="89"/>
    </row>
    <row r="58" spans="1:11" ht="15.75" x14ac:dyDescent="0.25">
      <c r="A58" s="316"/>
      <c r="B58" s="316"/>
      <c r="C58" s="316"/>
      <c r="D58" s="316"/>
      <c r="E58" s="316"/>
      <c r="F58" s="316"/>
      <c r="G58" s="316"/>
      <c r="H58" s="316"/>
      <c r="I58" s="316"/>
      <c r="J58" s="89"/>
      <c r="K58" s="89"/>
    </row>
    <row r="59" spans="1:11" ht="15.75" x14ac:dyDescent="0.25">
      <c r="A59" s="316"/>
      <c r="B59" s="316"/>
      <c r="C59" s="316"/>
      <c r="D59" s="316"/>
      <c r="E59" s="316"/>
      <c r="F59" s="316"/>
      <c r="G59" s="316"/>
      <c r="H59" s="316"/>
      <c r="I59" s="316"/>
      <c r="J59" s="89"/>
      <c r="K59" s="89"/>
    </row>
    <row r="60" spans="1:11" ht="15.75" x14ac:dyDescent="0.25">
      <c r="A60" s="316"/>
      <c r="B60" s="316"/>
      <c r="C60" s="316"/>
      <c r="D60" s="316"/>
      <c r="E60" s="316"/>
      <c r="F60" s="316"/>
      <c r="G60" s="316"/>
      <c r="H60" s="316"/>
      <c r="I60" s="316"/>
      <c r="J60" s="89"/>
      <c r="K60" s="89"/>
    </row>
    <row r="61" spans="1:11" ht="15.75" x14ac:dyDescent="0.25">
      <c r="A61" s="316"/>
      <c r="B61" s="316"/>
      <c r="C61" s="316"/>
      <c r="D61" s="316"/>
      <c r="E61" s="316"/>
      <c r="F61" s="316"/>
      <c r="G61" s="316"/>
      <c r="H61" s="316"/>
      <c r="I61" s="316"/>
      <c r="J61" s="89"/>
      <c r="K61" s="89"/>
    </row>
    <row r="62" spans="1:11" ht="15.75" x14ac:dyDescent="0.25">
      <c r="A62" s="316"/>
      <c r="B62" s="316"/>
      <c r="C62" s="316"/>
      <c r="D62" s="316"/>
      <c r="E62" s="316"/>
      <c r="F62" s="316"/>
      <c r="G62" s="316"/>
      <c r="H62" s="316"/>
      <c r="I62" s="316"/>
      <c r="J62" s="89"/>
      <c r="K62" s="89"/>
    </row>
    <row r="63" spans="1:11" ht="15.75" x14ac:dyDescent="0.25">
      <c r="A63" s="316"/>
      <c r="B63" s="316"/>
      <c r="C63" s="316"/>
      <c r="D63" s="316"/>
      <c r="E63" s="316"/>
      <c r="F63" s="316"/>
      <c r="G63" s="316"/>
      <c r="H63" s="316"/>
      <c r="I63" s="316"/>
      <c r="J63" s="89"/>
      <c r="K63" s="89"/>
    </row>
    <row r="64" spans="1:11" ht="15.75" x14ac:dyDescent="0.25">
      <c r="A64" s="316"/>
      <c r="B64" s="316"/>
      <c r="C64" s="316"/>
      <c r="D64" s="316"/>
      <c r="E64" s="316"/>
      <c r="F64" s="316"/>
      <c r="G64" s="316"/>
      <c r="H64" s="316"/>
      <c r="I64" s="316"/>
      <c r="J64" s="89"/>
      <c r="K64" s="89"/>
    </row>
    <row r="65" spans="1:11" ht="15.75" x14ac:dyDescent="0.25">
      <c r="A65" s="316"/>
      <c r="B65" s="316"/>
      <c r="C65" s="316"/>
      <c r="D65" s="316"/>
      <c r="E65" s="316"/>
      <c r="F65" s="316"/>
      <c r="G65" s="316"/>
      <c r="H65" s="316"/>
      <c r="I65" s="316"/>
      <c r="J65" s="89"/>
      <c r="K65" s="89"/>
    </row>
    <row r="66" spans="1:11" ht="15.75" x14ac:dyDescent="0.25">
      <c r="A66" s="316"/>
      <c r="B66" s="316"/>
      <c r="C66" s="316"/>
      <c r="D66" s="316"/>
      <c r="E66" s="316"/>
      <c r="F66" s="316"/>
      <c r="G66" s="316"/>
      <c r="H66" s="316"/>
      <c r="I66" s="316"/>
      <c r="J66" s="89"/>
      <c r="K66" s="89"/>
    </row>
    <row r="67" spans="1:11" ht="15.75" x14ac:dyDescent="0.25">
      <c r="A67" s="316"/>
      <c r="B67" s="316"/>
      <c r="C67" s="316"/>
      <c r="D67" s="316"/>
      <c r="E67" s="316"/>
      <c r="F67" s="316"/>
      <c r="G67" s="316"/>
      <c r="H67" s="316"/>
      <c r="I67" s="316"/>
      <c r="J67" s="89"/>
      <c r="K67" s="89"/>
    </row>
    <row r="68" spans="1:11" ht="15.75" x14ac:dyDescent="0.25">
      <c r="A68" s="316"/>
      <c r="B68" s="316"/>
      <c r="C68" s="316"/>
      <c r="D68" s="316"/>
      <c r="E68" s="316"/>
      <c r="F68" s="316"/>
      <c r="G68" s="316"/>
      <c r="H68" s="316"/>
      <c r="I68" s="316"/>
      <c r="J68" s="89"/>
      <c r="K68" s="89"/>
    </row>
    <row r="69" spans="1:11" ht="15.75" x14ac:dyDescent="0.25">
      <c r="A69" s="316"/>
      <c r="B69" s="316"/>
      <c r="C69" s="316"/>
      <c r="D69" s="316"/>
      <c r="E69" s="316"/>
      <c r="F69" s="316"/>
      <c r="G69" s="316"/>
      <c r="H69" s="316"/>
      <c r="I69" s="316"/>
      <c r="J69" s="89"/>
      <c r="K69" s="89"/>
    </row>
    <row r="70" spans="1:11" ht="15.75" x14ac:dyDescent="0.25">
      <c r="A70" s="316"/>
      <c r="B70" s="316"/>
      <c r="C70" s="316"/>
      <c r="D70" s="316"/>
      <c r="E70" s="316"/>
      <c r="F70" s="316"/>
      <c r="G70" s="316"/>
      <c r="H70" s="316"/>
      <c r="I70" s="316"/>
      <c r="J70" s="89"/>
      <c r="K70" s="89"/>
    </row>
    <row r="71" spans="1:11" ht="15.75" x14ac:dyDescent="0.25">
      <c r="A71" s="316"/>
      <c r="B71" s="316"/>
      <c r="C71" s="316"/>
      <c r="D71" s="316"/>
      <c r="E71" s="316"/>
      <c r="F71" s="316"/>
      <c r="G71" s="316"/>
      <c r="H71" s="316"/>
      <c r="I71" s="316"/>
      <c r="J71" s="89"/>
      <c r="K71" s="89"/>
    </row>
    <row r="72" spans="1:11" ht="15.75" x14ac:dyDescent="0.25">
      <c r="A72" s="316"/>
      <c r="B72" s="316"/>
      <c r="C72" s="316"/>
      <c r="D72" s="316"/>
      <c r="E72" s="316"/>
      <c r="F72" s="316"/>
      <c r="G72" s="316"/>
      <c r="H72" s="316"/>
      <c r="I72" s="316"/>
      <c r="J72" s="89"/>
      <c r="K72" s="89"/>
    </row>
    <row r="73" spans="1:11" ht="15.75" x14ac:dyDescent="0.25">
      <c r="A73" s="316"/>
      <c r="B73" s="316"/>
      <c r="C73" s="316"/>
      <c r="D73" s="316"/>
      <c r="E73" s="316"/>
      <c r="F73" s="316"/>
      <c r="G73" s="316"/>
      <c r="H73" s="316"/>
      <c r="I73" s="316"/>
      <c r="J73" s="89"/>
      <c r="K73" s="89"/>
    </row>
    <row r="74" spans="1:11" ht="15.75" x14ac:dyDescent="0.25">
      <c r="A74" s="316"/>
      <c r="B74" s="316"/>
      <c r="C74" s="316"/>
      <c r="D74" s="316"/>
      <c r="E74" s="316"/>
      <c r="F74" s="316"/>
      <c r="G74" s="316"/>
      <c r="H74" s="316"/>
      <c r="I74" s="316"/>
      <c r="J74" s="89"/>
      <c r="K74" s="89"/>
    </row>
    <row r="75" spans="1:11" ht="15.75" x14ac:dyDescent="0.25">
      <c r="A75" s="316"/>
      <c r="B75" s="316"/>
      <c r="C75" s="316"/>
      <c r="D75" s="316"/>
      <c r="E75" s="316"/>
      <c r="F75" s="316"/>
      <c r="G75" s="316"/>
      <c r="H75" s="316"/>
      <c r="I75" s="316"/>
      <c r="J75" s="89"/>
      <c r="K75" s="89"/>
    </row>
    <row r="76" spans="1:11" ht="15.75" x14ac:dyDescent="0.25">
      <c r="A76" s="316"/>
      <c r="B76" s="316"/>
      <c r="C76" s="316"/>
      <c r="D76" s="316"/>
      <c r="E76" s="316"/>
      <c r="F76" s="316"/>
      <c r="G76" s="316"/>
      <c r="H76" s="316"/>
      <c r="I76" s="316"/>
      <c r="J76" s="89"/>
      <c r="K76" s="89"/>
    </row>
    <row r="77" spans="1:11" ht="15.75" x14ac:dyDescent="0.25">
      <c r="A77" s="316"/>
      <c r="B77" s="316"/>
      <c r="C77" s="316"/>
      <c r="D77" s="316"/>
      <c r="E77" s="316"/>
      <c r="F77" s="316"/>
      <c r="G77" s="316"/>
      <c r="H77" s="316"/>
      <c r="I77" s="316"/>
      <c r="J77" s="89"/>
      <c r="K77" s="89"/>
    </row>
    <row r="78" spans="1:11" ht="15.75" x14ac:dyDescent="0.25">
      <c r="A78" s="316"/>
      <c r="B78" s="316"/>
      <c r="C78" s="316"/>
      <c r="D78" s="316"/>
      <c r="E78" s="316"/>
      <c r="F78" s="316"/>
      <c r="G78" s="316"/>
      <c r="H78" s="316"/>
      <c r="I78" s="316"/>
      <c r="J78" s="89"/>
      <c r="K78" s="89"/>
    </row>
    <row r="79" spans="1:11" ht="15.75" x14ac:dyDescent="0.25">
      <c r="A79" s="316"/>
      <c r="B79" s="316"/>
      <c r="C79" s="316"/>
      <c r="D79" s="316"/>
      <c r="E79" s="316"/>
      <c r="F79" s="316"/>
      <c r="G79" s="316"/>
      <c r="H79" s="316"/>
      <c r="I79" s="316"/>
      <c r="J79" s="89"/>
      <c r="K79" s="89"/>
    </row>
    <row r="80" spans="1:11" ht="15.75" x14ac:dyDescent="0.25">
      <c r="A80" s="316"/>
      <c r="B80" s="316"/>
      <c r="C80" s="316"/>
      <c r="D80" s="316"/>
      <c r="E80" s="316"/>
      <c r="F80" s="316"/>
      <c r="G80" s="316"/>
      <c r="H80" s="316"/>
      <c r="I80" s="316"/>
      <c r="J80" s="89"/>
      <c r="K80" s="89"/>
    </row>
    <row r="81" spans="1:11" ht="15.75" x14ac:dyDescent="0.25">
      <c r="A81" s="316"/>
      <c r="B81" s="316"/>
      <c r="C81" s="316"/>
      <c r="D81" s="316"/>
      <c r="E81" s="316"/>
      <c r="F81" s="316"/>
      <c r="G81" s="316"/>
      <c r="H81" s="316"/>
      <c r="I81" s="316"/>
      <c r="J81" s="89"/>
      <c r="K81" s="89"/>
    </row>
    <row r="82" spans="1:11" ht="15.75" x14ac:dyDescent="0.25">
      <c r="A82" s="316"/>
      <c r="B82" s="316"/>
      <c r="C82" s="316"/>
      <c r="D82" s="316"/>
      <c r="E82" s="316"/>
      <c r="F82" s="316"/>
      <c r="G82" s="316"/>
      <c r="H82" s="316"/>
      <c r="I82" s="316"/>
      <c r="J82" s="89"/>
      <c r="K82" s="89"/>
    </row>
    <row r="83" spans="1:11" ht="15.75" x14ac:dyDescent="0.25">
      <c r="A83" s="316"/>
      <c r="B83" s="316"/>
      <c r="C83" s="316"/>
      <c r="D83" s="316"/>
      <c r="E83" s="316"/>
      <c r="F83" s="316"/>
      <c r="G83" s="316"/>
      <c r="H83" s="316"/>
      <c r="I83" s="316"/>
      <c r="J83" s="89"/>
      <c r="K83" s="89"/>
    </row>
    <row r="84" spans="1:11" ht="15.75" x14ac:dyDescent="0.25">
      <c r="A84" s="316"/>
      <c r="B84" s="316"/>
      <c r="C84" s="316"/>
      <c r="D84" s="316"/>
      <c r="E84" s="316"/>
      <c r="F84" s="316"/>
      <c r="G84" s="316"/>
      <c r="H84" s="316"/>
      <c r="I84" s="316"/>
      <c r="J84" s="89"/>
      <c r="K84" s="89"/>
    </row>
    <row r="85" spans="1:11" ht="15.75" x14ac:dyDescent="0.25">
      <c r="A85" s="316"/>
      <c r="B85" s="316"/>
      <c r="C85" s="316"/>
      <c r="D85" s="316"/>
      <c r="E85" s="316"/>
      <c r="F85" s="316"/>
      <c r="G85" s="316"/>
      <c r="H85" s="316"/>
      <c r="I85" s="316"/>
      <c r="J85" s="89"/>
      <c r="K85" s="89"/>
    </row>
    <row r="86" spans="1:11" ht="15.75" x14ac:dyDescent="0.25">
      <c r="A86" s="316"/>
      <c r="B86" s="316"/>
      <c r="C86" s="316"/>
      <c r="D86" s="316"/>
      <c r="E86" s="316"/>
      <c r="F86" s="316"/>
      <c r="G86" s="316"/>
      <c r="H86" s="316"/>
      <c r="I86" s="316"/>
      <c r="J86" s="89"/>
      <c r="K86" s="89"/>
    </row>
    <row r="87" spans="1:11" ht="15.75" x14ac:dyDescent="0.25">
      <c r="A87" s="316"/>
      <c r="B87" s="316"/>
      <c r="C87" s="316"/>
      <c r="D87" s="316"/>
      <c r="E87" s="316"/>
      <c r="F87" s="316"/>
      <c r="G87" s="316"/>
      <c r="H87" s="316"/>
      <c r="I87" s="316"/>
      <c r="J87" s="89"/>
      <c r="K87" s="89"/>
    </row>
    <row r="88" spans="1:11" ht="15.75" x14ac:dyDescent="0.25">
      <c r="A88" s="316"/>
      <c r="B88" s="316"/>
      <c r="C88" s="316"/>
      <c r="D88" s="316"/>
      <c r="E88" s="316"/>
      <c r="F88" s="316"/>
      <c r="G88" s="316"/>
      <c r="H88" s="316"/>
      <c r="I88" s="316"/>
      <c r="J88" s="89"/>
      <c r="K88" s="89"/>
    </row>
    <row r="89" spans="1:11" ht="15.75" x14ac:dyDescent="0.25">
      <c r="A89" s="316"/>
      <c r="B89" s="316"/>
      <c r="C89" s="316"/>
      <c r="D89" s="316"/>
      <c r="E89" s="316"/>
      <c r="F89" s="316"/>
      <c r="G89" s="316"/>
      <c r="H89" s="316"/>
      <c r="I89" s="316"/>
      <c r="J89" s="89"/>
      <c r="K89" s="89"/>
    </row>
    <row r="90" spans="1:11" ht="15.75" x14ac:dyDescent="0.25">
      <c r="A90" s="316"/>
      <c r="B90" s="316"/>
      <c r="C90" s="316"/>
      <c r="D90" s="316"/>
      <c r="E90" s="316"/>
      <c r="F90" s="316"/>
      <c r="G90" s="316"/>
      <c r="H90" s="316"/>
      <c r="I90" s="316"/>
      <c r="J90" s="89"/>
      <c r="K90" s="89"/>
    </row>
    <row r="91" spans="1:11" ht="15.75" x14ac:dyDescent="0.25">
      <c r="A91" s="316"/>
      <c r="B91" s="316"/>
      <c r="C91" s="316"/>
      <c r="D91" s="316"/>
      <c r="E91" s="316"/>
      <c r="F91" s="316"/>
      <c r="G91" s="316"/>
      <c r="H91" s="316"/>
      <c r="I91" s="316"/>
      <c r="J91" s="89"/>
      <c r="K91" s="89"/>
    </row>
    <row r="92" spans="1:11" ht="15.75" x14ac:dyDescent="0.25">
      <c r="A92" s="316"/>
      <c r="B92" s="316"/>
      <c r="C92" s="316"/>
      <c r="D92" s="316"/>
      <c r="E92" s="316"/>
      <c r="F92" s="316"/>
      <c r="G92" s="316"/>
      <c r="H92" s="316"/>
      <c r="I92" s="316"/>
      <c r="J92" s="89"/>
      <c r="K92" s="89"/>
    </row>
    <row r="93" spans="1:11" ht="15.75" x14ac:dyDescent="0.25">
      <c r="A93" s="316"/>
      <c r="B93" s="316"/>
      <c r="C93" s="316"/>
      <c r="D93" s="316"/>
      <c r="E93" s="316"/>
      <c r="F93" s="316"/>
      <c r="G93" s="316"/>
      <c r="H93" s="316"/>
      <c r="I93" s="316"/>
      <c r="J93" s="89"/>
      <c r="K93" s="89"/>
    </row>
    <row r="94" spans="1:11" ht="15.75" x14ac:dyDescent="0.25">
      <c r="A94" s="316"/>
      <c r="B94" s="316"/>
      <c r="C94" s="316"/>
      <c r="D94" s="316"/>
      <c r="E94" s="316"/>
      <c r="F94" s="316"/>
      <c r="G94" s="316"/>
      <c r="H94" s="316"/>
      <c r="I94" s="316"/>
      <c r="J94" s="89"/>
      <c r="K94" s="89"/>
    </row>
    <row r="95" spans="1:11" ht="15.75" x14ac:dyDescent="0.25">
      <c r="A95" s="316"/>
      <c r="B95" s="316"/>
      <c r="C95" s="316"/>
      <c r="D95" s="316"/>
      <c r="E95" s="316"/>
      <c r="F95" s="316"/>
      <c r="G95" s="316"/>
      <c r="H95" s="316"/>
      <c r="I95" s="316"/>
      <c r="J95" s="89"/>
      <c r="K95" s="89"/>
    </row>
    <row r="96" spans="1:11" ht="15.75" x14ac:dyDescent="0.25">
      <c r="A96" s="316"/>
      <c r="B96" s="316"/>
      <c r="C96" s="316"/>
      <c r="D96" s="316"/>
      <c r="E96" s="316"/>
      <c r="F96" s="316"/>
      <c r="G96" s="316"/>
      <c r="H96" s="316"/>
      <c r="I96" s="316"/>
      <c r="J96" s="89"/>
      <c r="K96" s="89"/>
    </row>
    <row r="97" spans="1:11" ht="15.75" x14ac:dyDescent="0.25">
      <c r="A97" s="316"/>
      <c r="B97" s="316"/>
      <c r="C97" s="316"/>
      <c r="D97" s="316"/>
      <c r="E97" s="316"/>
      <c r="F97" s="316"/>
      <c r="G97" s="316"/>
      <c r="H97" s="316"/>
      <c r="I97" s="316"/>
      <c r="J97" s="89"/>
      <c r="K97" s="89"/>
    </row>
    <row r="98" spans="1:11" ht="15.75" x14ac:dyDescent="0.25">
      <c r="A98" s="316"/>
      <c r="B98" s="316"/>
      <c r="C98" s="316"/>
      <c r="D98" s="316"/>
      <c r="E98" s="316"/>
      <c r="F98" s="316"/>
      <c r="G98" s="316"/>
      <c r="H98" s="316"/>
      <c r="I98" s="316"/>
      <c r="J98" s="89"/>
      <c r="K98" s="89"/>
    </row>
    <row r="99" spans="1:11" ht="15.75" x14ac:dyDescent="0.25">
      <c r="A99" s="316"/>
      <c r="B99" s="316"/>
      <c r="C99" s="316"/>
      <c r="D99" s="316"/>
      <c r="E99" s="316"/>
      <c r="F99" s="316"/>
      <c r="G99" s="316"/>
      <c r="H99" s="316"/>
      <c r="I99" s="316"/>
      <c r="J99" s="89"/>
      <c r="K99" s="89"/>
    </row>
    <row r="100" spans="1:11" ht="15.75" x14ac:dyDescent="0.25">
      <c r="A100" s="316"/>
      <c r="B100" s="316"/>
      <c r="C100" s="316"/>
      <c r="D100" s="316"/>
      <c r="E100" s="316"/>
      <c r="F100" s="316"/>
      <c r="G100" s="316"/>
      <c r="H100" s="316"/>
      <c r="I100" s="316"/>
      <c r="J100" s="89"/>
      <c r="K100" s="89"/>
    </row>
    <row r="101" spans="1:11" ht="15.75" x14ac:dyDescent="0.25">
      <c r="A101" s="316"/>
      <c r="B101" s="316"/>
      <c r="C101" s="316"/>
      <c r="D101" s="316"/>
      <c r="E101" s="316"/>
      <c r="F101" s="316"/>
      <c r="G101" s="316"/>
      <c r="H101" s="316"/>
      <c r="I101" s="316"/>
      <c r="J101" s="89"/>
      <c r="K101" s="89"/>
    </row>
    <row r="102" spans="1:11" ht="15.75" x14ac:dyDescent="0.25">
      <c r="A102" s="316"/>
      <c r="B102" s="316"/>
      <c r="C102" s="316"/>
      <c r="D102" s="316"/>
      <c r="E102" s="316"/>
      <c r="F102" s="316"/>
      <c r="G102" s="316"/>
      <c r="H102" s="316"/>
      <c r="I102" s="316"/>
      <c r="J102" s="89"/>
      <c r="K102" s="89"/>
    </row>
    <row r="103" spans="1:11" ht="15.75" x14ac:dyDescent="0.25">
      <c r="A103" s="316"/>
      <c r="B103" s="316"/>
      <c r="C103" s="316"/>
      <c r="D103" s="316"/>
      <c r="E103" s="316"/>
      <c r="F103" s="316"/>
      <c r="G103" s="316"/>
      <c r="H103" s="316"/>
      <c r="I103" s="316"/>
      <c r="J103" s="89"/>
      <c r="K103" s="89"/>
    </row>
    <row r="104" spans="1:11" ht="15.75" x14ac:dyDescent="0.25">
      <c r="A104" s="316"/>
      <c r="B104" s="316"/>
      <c r="C104" s="316"/>
      <c r="D104" s="316"/>
      <c r="E104" s="316"/>
      <c r="F104" s="316"/>
      <c r="G104" s="316"/>
      <c r="H104" s="316"/>
      <c r="I104" s="316"/>
      <c r="J104" s="89"/>
      <c r="K104" s="89"/>
    </row>
    <row r="105" spans="1:11" ht="15.75" x14ac:dyDescent="0.25">
      <c r="A105" s="316"/>
      <c r="B105" s="316"/>
      <c r="C105" s="316"/>
      <c r="D105" s="316"/>
      <c r="E105" s="316"/>
      <c r="F105" s="316"/>
      <c r="G105" s="316"/>
      <c r="H105" s="316"/>
      <c r="I105" s="316"/>
      <c r="J105" s="89"/>
      <c r="K105" s="89"/>
    </row>
    <row r="106" spans="1:11" ht="15.75" x14ac:dyDescent="0.25">
      <c r="A106" s="316"/>
      <c r="B106" s="316"/>
      <c r="C106" s="316"/>
      <c r="D106" s="316"/>
      <c r="E106" s="316"/>
      <c r="F106" s="316"/>
      <c r="G106" s="316"/>
      <c r="H106" s="316"/>
      <c r="I106" s="316"/>
      <c r="J106" s="89"/>
      <c r="K106" s="89"/>
    </row>
    <row r="107" spans="1:11" ht="15.75" x14ac:dyDescent="0.25">
      <c r="A107" s="316"/>
      <c r="B107" s="316"/>
      <c r="C107" s="316"/>
      <c r="D107" s="316"/>
      <c r="E107" s="316"/>
      <c r="F107" s="316"/>
      <c r="G107" s="316"/>
      <c r="H107" s="316"/>
      <c r="I107" s="316"/>
      <c r="J107" s="89"/>
      <c r="K107" s="89"/>
    </row>
    <row r="108" spans="1:11" ht="15.75" x14ac:dyDescent="0.25">
      <c r="A108" s="316"/>
      <c r="B108" s="316"/>
      <c r="C108" s="316"/>
      <c r="D108" s="316"/>
      <c r="E108" s="316"/>
      <c r="F108" s="316"/>
      <c r="G108" s="316"/>
      <c r="H108" s="316"/>
      <c r="I108" s="316"/>
      <c r="J108" s="89"/>
      <c r="K108" s="89"/>
    </row>
    <row r="109" spans="1:11" ht="15.75" x14ac:dyDescent="0.25">
      <c r="A109" s="316"/>
      <c r="B109" s="316"/>
      <c r="C109" s="316"/>
      <c r="D109" s="316"/>
      <c r="E109" s="316"/>
      <c r="F109" s="316"/>
      <c r="G109" s="316"/>
      <c r="H109" s="316"/>
      <c r="I109" s="316"/>
      <c r="J109" s="89"/>
      <c r="K109" s="89"/>
    </row>
    <row r="110" spans="1:11" ht="15.75" x14ac:dyDescent="0.25">
      <c r="A110" s="316"/>
      <c r="B110" s="316"/>
      <c r="C110" s="316"/>
      <c r="D110" s="316"/>
      <c r="E110" s="316"/>
      <c r="F110" s="316"/>
      <c r="G110" s="316"/>
      <c r="H110" s="316"/>
      <c r="I110" s="316"/>
      <c r="J110" s="89"/>
      <c r="K110" s="89"/>
    </row>
    <row r="111" spans="1:11" ht="15.75" x14ac:dyDescent="0.25">
      <c r="A111" s="316"/>
      <c r="B111" s="316"/>
      <c r="C111" s="316"/>
      <c r="D111" s="316"/>
      <c r="E111" s="316"/>
      <c r="F111" s="316"/>
      <c r="G111" s="316"/>
      <c r="H111" s="316"/>
      <c r="I111" s="316"/>
      <c r="J111" s="89"/>
      <c r="K111" s="89"/>
    </row>
    <row r="112" spans="1:11" ht="15.75" x14ac:dyDescent="0.25">
      <c r="A112" s="316"/>
      <c r="B112" s="316"/>
      <c r="C112" s="316"/>
      <c r="D112" s="316"/>
      <c r="E112" s="316"/>
      <c r="F112" s="316"/>
      <c r="G112" s="316"/>
      <c r="H112" s="316"/>
      <c r="I112" s="316"/>
      <c r="J112" s="89"/>
      <c r="K112" s="89"/>
    </row>
    <row r="113" spans="1:11" ht="15.75" x14ac:dyDescent="0.25">
      <c r="A113" s="316"/>
      <c r="B113" s="316"/>
      <c r="C113" s="316"/>
      <c r="D113" s="316"/>
      <c r="E113" s="316"/>
      <c r="F113" s="316"/>
      <c r="G113" s="316"/>
      <c r="H113" s="316"/>
      <c r="I113" s="316"/>
      <c r="J113" s="89"/>
      <c r="K113" s="89"/>
    </row>
    <row r="114" spans="1:11" ht="15.75" x14ac:dyDescent="0.25">
      <c r="A114" s="316"/>
      <c r="B114" s="316"/>
      <c r="C114" s="316"/>
      <c r="D114" s="316"/>
      <c r="E114" s="316"/>
      <c r="F114" s="316"/>
      <c r="G114" s="316"/>
      <c r="H114" s="316"/>
      <c r="I114" s="316"/>
      <c r="J114" s="89"/>
      <c r="K114" s="89"/>
    </row>
    <row r="115" spans="1:11" ht="15.75" x14ac:dyDescent="0.25">
      <c r="A115" s="316"/>
      <c r="B115" s="316"/>
      <c r="C115" s="316"/>
      <c r="D115" s="316"/>
      <c r="E115" s="316"/>
      <c r="F115" s="316"/>
      <c r="G115" s="316"/>
      <c r="H115" s="316"/>
      <c r="I115" s="316"/>
      <c r="J115" s="89"/>
      <c r="K115" s="89"/>
    </row>
    <row r="116" spans="1:11" ht="15.75" x14ac:dyDescent="0.25">
      <c r="A116" s="316"/>
      <c r="B116" s="316"/>
      <c r="C116" s="316"/>
      <c r="D116" s="316"/>
      <c r="E116" s="316"/>
      <c r="F116" s="316"/>
      <c r="G116" s="316"/>
      <c r="H116" s="316"/>
      <c r="I116" s="316"/>
      <c r="J116" s="89"/>
      <c r="K116" s="89"/>
    </row>
    <row r="117" spans="1:11" ht="15.75" x14ac:dyDescent="0.25">
      <c r="A117" s="316"/>
      <c r="B117" s="316"/>
      <c r="C117" s="316"/>
      <c r="D117" s="316"/>
      <c r="E117" s="316"/>
      <c r="F117" s="316"/>
      <c r="G117" s="316"/>
      <c r="H117" s="316"/>
      <c r="I117" s="316"/>
      <c r="J117" s="89"/>
      <c r="K117" s="89"/>
    </row>
    <row r="118" spans="1:11" ht="15.75" x14ac:dyDescent="0.25">
      <c r="A118" s="316"/>
      <c r="B118" s="316"/>
      <c r="C118" s="316"/>
      <c r="D118" s="316"/>
      <c r="E118" s="316"/>
      <c r="F118" s="316"/>
      <c r="G118" s="316"/>
      <c r="H118" s="316"/>
      <c r="I118" s="316"/>
      <c r="J118" s="89"/>
      <c r="K118" s="89"/>
    </row>
    <row r="119" spans="1:11" ht="15.75" x14ac:dyDescent="0.25">
      <c r="A119" s="316"/>
      <c r="B119" s="316"/>
      <c r="C119" s="316"/>
      <c r="D119" s="316"/>
      <c r="E119" s="316"/>
      <c r="F119" s="316"/>
      <c r="G119" s="316"/>
      <c r="H119" s="316"/>
      <c r="I119" s="316"/>
      <c r="J119" s="89"/>
      <c r="K119" s="89"/>
    </row>
    <row r="120" spans="1:11" ht="15.75" x14ac:dyDescent="0.25">
      <c r="A120" s="316"/>
      <c r="B120" s="316"/>
      <c r="C120" s="316"/>
      <c r="D120" s="316"/>
      <c r="E120" s="316"/>
      <c r="F120" s="316"/>
      <c r="G120" s="316"/>
      <c r="H120" s="316"/>
      <c r="I120" s="316"/>
      <c r="J120" s="89"/>
      <c r="K120" s="89"/>
    </row>
    <row r="121" spans="1:11" ht="15.75" x14ac:dyDescent="0.25">
      <c r="A121" s="316"/>
      <c r="B121" s="316"/>
      <c r="C121" s="316"/>
      <c r="D121" s="316"/>
      <c r="E121" s="316"/>
      <c r="F121" s="316"/>
      <c r="G121" s="316"/>
      <c r="H121" s="316"/>
      <c r="I121" s="316"/>
      <c r="J121" s="89"/>
      <c r="K121" s="89"/>
    </row>
    <row r="122" spans="1:11" ht="15.75" x14ac:dyDescent="0.25">
      <c r="A122" s="316"/>
      <c r="B122" s="316"/>
      <c r="C122" s="316"/>
      <c r="D122" s="316"/>
      <c r="E122" s="316"/>
      <c r="F122" s="316"/>
      <c r="G122" s="316"/>
      <c r="H122" s="316"/>
      <c r="I122" s="316"/>
      <c r="J122" s="89"/>
      <c r="K122" s="89"/>
    </row>
    <row r="123" spans="1:11" ht="15.75" x14ac:dyDescent="0.25">
      <c r="A123" s="316"/>
      <c r="B123" s="316"/>
      <c r="C123" s="316"/>
      <c r="D123" s="316"/>
      <c r="E123" s="316"/>
      <c r="F123" s="316"/>
      <c r="G123" s="316"/>
      <c r="H123" s="316"/>
      <c r="I123" s="316"/>
      <c r="J123" s="89"/>
      <c r="K123" s="89"/>
    </row>
    <row r="124" spans="1:11" ht="15.75" x14ac:dyDescent="0.25">
      <c r="A124" s="316"/>
      <c r="B124" s="316"/>
      <c r="C124" s="316"/>
      <c r="D124" s="316"/>
      <c r="E124" s="316"/>
      <c r="F124" s="316"/>
      <c r="G124" s="316"/>
      <c r="H124" s="316"/>
      <c r="I124" s="316"/>
      <c r="J124" s="89"/>
      <c r="K124" s="89"/>
    </row>
    <row r="125" spans="1:11" ht="15.75" x14ac:dyDescent="0.25">
      <c r="A125" s="316"/>
      <c r="B125" s="316"/>
      <c r="C125" s="316"/>
      <c r="D125" s="316"/>
      <c r="E125" s="316"/>
      <c r="F125" s="316"/>
      <c r="G125" s="316"/>
      <c r="H125" s="316"/>
      <c r="I125" s="316"/>
      <c r="J125" s="89"/>
      <c r="K125" s="89"/>
    </row>
    <row r="126" spans="1:11" ht="15.75" x14ac:dyDescent="0.25">
      <c r="A126" s="316"/>
      <c r="B126" s="316"/>
      <c r="C126" s="316"/>
      <c r="D126" s="316"/>
      <c r="E126" s="316"/>
      <c r="F126" s="316"/>
      <c r="G126" s="316"/>
      <c r="H126" s="316"/>
      <c r="I126" s="316"/>
      <c r="J126" s="89"/>
      <c r="K126" s="89"/>
    </row>
    <row r="127" spans="1:11" ht="15.75" x14ac:dyDescent="0.25">
      <c r="A127" s="316"/>
      <c r="B127" s="316"/>
      <c r="C127" s="316"/>
      <c r="D127" s="316"/>
      <c r="E127" s="316"/>
      <c r="F127" s="316"/>
      <c r="G127" s="316"/>
      <c r="H127" s="316"/>
      <c r="I127" s="316"/>
      <c r="J127" s="89"/>
      <c r="K127" s="89"/>
    </row>
    <row r="128" spans="1:11" ht="15.75" x14ac:dyDescent="0.25">
      <c r="A128" s="316"/>
      <c r="B128" s="316"/>
      <c r="C128" s="316"/>
      <c r="D128" s="316"/>
      <c r="E128" s="316"/>
      <c r="F128" s="316"/>
      <c r="G128" s="316"/>
      <c r="H128" s="316"/>
      <c r="I128" s="316"/>
      <c r="J128" s="89"/>
      <c r="K128" s="89"/>
    </row>
    <row r="129" spans="1:11" ht="15.75" x14ac:dyDescent="0.25">
      <c r="A129" s="316"/>
      <c r="B129" s="316"/>
      <c r="C129" s="316"/>
      <c r="D129" s="316"/>
      <c r="E129" s="316"/>
      <c r="F129" s="316"/>
      <c r="G129" s="316"/>
      <c r="H129" s="316"/>
      <c r="I129" s="316"/>
      <c r="J129" s="89"/>
      <c r="K129" s="89"/>
    </row>
    <row r="130" spans="1:11" ht="15.75" x14ac:dyDescent="0.25">
      <c r="A130" s="316"/>
      <c r="B130" s="316"/>
      <c r="C130" s="316"/>
      <c r="D130" s="316"/>
      <c r="E130" s="316"/>
      <c r="F130" s="316"/>
      <c r="G130" s="316"/>
      <c r="H130" s="316"/>
      <c r="I130" s="316"/>
      <c r="J130" s="89"/>
      <c r="K130" s="89"/>
    </row>
    <row r="131" spans="1:11" ht="15.75" x14ac:dyDescent="0.25">
      <c r="A131" s="316"/>
      <c r="B131" s="316"/>
      <c r="C131" s="316"/>
      <c r="D131" s="316"/>
      <c r="E131" s="316"/>
      <c r="F131" s="316"/>
      <c r="G131" s="316"/>
      <c r="H131" s="316"/>
      <c r="I131" s="316"/>
      <c r="J131" s="89"/>
      <c r="K131" s="89"/>
    </row>
    <row r="132" spans="1:11" ht="15.75" x14ac:dyDescent="0.25">
      <c r="A132" s="316"/>
      <c r="B132" s="316"/>
      <c r="C132" s="316"/>
      <c r="D132" s="316"/>
      <c r="E132" s="316"/>
      <c r="F132" s="316"/>
      <c r="G132" s="316"/>
      <c r="H132" s="316"/>
      <c r="I132" s="316"/>
      <c r="J132" s="89"/>
      <c r="K132" s="89"/>
    </row>
    <row r="133" spans="1:11" ht="15.75" x14ac:dyDescent="0.25">
      <c r="A133" s="316"/>
      <c r="B133" s="316"/>
      <c r="C133" s="316"/>
      <c r="D133" s="316"/>
      <c r="E133" s="316"/>
      <c r="F133" s="316"/>
      <c r="G133" s="316"/>
      <c r="H133" s="316"/>
      <c r="I133" s="316"/>
      <c r="J133" s="89"/>
      <c r="K133" s="89"/>
    </row>
    <row r="134" spans="1:11" ht="15.75" x14ac:dyDescent="0.25">
      <c r="A134" s="316"/>
      <c r="B134" s="316"/>
      <c r="C134" s="316"/>
      <c r="D134" s="316"/>
      <c r="E134" s="316"/>
      <c r="F134" s="316"/>
      <c r="G134" s="316"/>
      <c r="H134" s="316"/>
      <c r="I134" s="316"/>
      <c r="J134" s="89"/>
      <c r="K134" s="89"/>
    </row>
    <row r="135" spans="1:11" ht="15.75" x14ac:dyDescent="0.25">
      <c r="A135" s="316"/>
      <c r="B135" s="316"/>
      <c r="C135" s="316"/>
      <c r="D135" s="316"/>
      <c r="E135" s="316"/>
      <c r="F135" s="316"/>
      <c r="G135" s="316"/>
      <c r="H135" s="316"/>
      <c r="I135" s="316"/>
      <c r="J135" s="89"/>
      <c r="K135" s="89"/>
    </row>
    <row r="136" spans="1:11" ht="15.75" x14ac:dyDescent="0.25">
      <c r="A136" s="316"/>
      <c r="B136" s="316"/>
      <c r="C136" s="316"/>
      <c r="D136" s="316"/>
      <c r="E136" s="316"/>
      <c r="F136" s="316"/>
      <c r="G136" s="316"/>
      <c r="H136" s="316"/>
      <c r="I136" s="316"/>
      <c r="J136" s="89"/>
      <c r="K136" s="89"/>
    </row>
    <row r="137" spans="1:11" ht="15.75" x14ac:dyDescent="0.25">
      <c r="A137" s="316"/>
      <c r="B137" s="316"/>
      <c r="C137" s="316"/>
      <c r="D137" s="316"/>
      <c r="E137" s="316"/>
      <c r="F137" s="316"/>
      <c r="G137" s="316"/>
      <c r="H137" s="316"/>
      <c r="I137" s="316"/>
      <c r="J137" s="89"/>
      <c r="K137" s="89"/>
    </row>
    <row r="138" spans="1:11" ht="15.75" x14ac:dyDescent="0.25">
      <c r="A138" s="316"/>
      <c r="B138" s="316"/>
      <c r="C138" s="316"/>
      <c r="D138" s="316"/>
      <c r="E138" s="316"/>
      <c r="F138" s="316"/>
      <c r="G138" s="316"/>
      <c r="H138" s="316"/>
      <c r="I138" s="316"/>
      <c r="J138" s="89"/>
      <c r="K138" s="89"/>
    </row>
    <row r="139" spans="1:11" ht="15.75" x14ac:dyDescent="0.25">
      <c r="A139" s="316"/>
      <c r="B139" s="316"/>
      <c r="C139" s="316"/>
      <c r="D139" s="316"/>
      <c r="E139" s="316"/>
      <c r="F139" s="316"/>
      <c r="G139" s="316"/>
      <c r="H139" s="316"/>
      <c r="I139" s="316"/>
      <c r="J139" s="89"/>
      <c r="K139" s="89"/>
    </row>
    <row r="140" spans="1:11" ht="15.75" x14ac:dyDescent="0.25">
      <c r="A140" s="316"/>
      <c r="B140" s="316"/>
      <c r="C140" s="316"/>
      <c r="D140" s="316"/>
      <c r="E140" s="316"/>
      <c r="F140" s="316"/>
      <c r="G140" s="316"/>
      <c r="H140" s="316"/>
      <c r="I140" s="316"/>
      <c r="J140" s="89"/>
      <c r="K140" s="89"/>
    </row>
    <row r="141" spans="1:11" ht="15.75" x14ac:dyDescent="0.25">
      <c r="A141" s="316"/>
      <c r="B141" s="316"/>
      <c r="C141" s="316"/>
      <c r="D141" s="316"/>
      <c r="E141" s="316"/>
      <c r="F141" s="316"/>
      <c r="G141" s="316"/>
      <c r="H141" s="316"/>
      <c r="I141" s="316"/>
      <c r="J141" s="89"/>
      <c r="K141" s="89"/>
    </row>
    <row r="142" spans="1:11" ht="15.75" x14ac:dyDescent="0.25">
      <c r="A142" s="316"/>
      <c r="B142" s="316"/>
      <c r="C142" s="316"/>
      <c r="D142" s="316"/>
      <c r="E142" s="316"/>
      <c r="F142" s="316"/>
      <c r="G142" s="316"/>
      <c r="H142" s="316"/>
      <c r="I142" s="316"/>
      <c r="J142" s="89"/>
      <c r="K142" s="89"/>
    </row>
    <row r="143" spans="1:11" ht="15.75" x14ac:dyDescent="0.25">
      <c r="A143" s="316"/>
      <c r="B143" s="316"/>
      <c r="C143" s="316"/>
      <c r="D143" s="316"/>
      <c r="E143" s="316"/>
      <c r="F143" s="316"/>
      <c r="G143" s="316"/>
      <c r="H143" s="316"/>
      <c r="I143" s="316"/>
      <c r="J143" s="89"/>
      <c r="K143" s="89"/>
    </row>
    <row r="144" spans="1:11" ht="15.75" x14ac:dyDescent="0.25">
      <c r="A144" s="316"/>
      <c r="B144" s="316"/>
      <c r="C144" s="316"/>
      <c r="D144" s="316"/>
      <c r="E144" s="316"/>
      <c r="F144" s="316"/>
      <c r="G144" s="316"/>
      <c r="H144" s="316"/>
      <c r="I144" s="316"/>
      <c r="J144" s="89"/>
      <c r="K144" s="89"/>
    </row>
    <row r="145" spans="1:11" ht="15.75" x14ac:dyDescent="0.25">
      <c r="A145" s="316"/>
      <c r="B145" s="316"/>
      <c r="C145" s="316"/>
      <c r="D145" s="316"/>
      <c r="E145" s="316"/>
      <c r="F145" s="316"/>
      <c r="G145" s="316"/>
      <c r="H145" s="316"/>
      <c r="I145" s="316"/>
      <c r="J145" s="89"/>
      <c r="K145" s="89"/>
    </row>
    <row r="146" spans="1:11" ht="15.75" x14ac:dyDescent="0.25">
      <c r="A146" s="316"/>
      <c r="B146" s="316"/>
      <c r="C146" s="316"/>
      <c r="D146" s="316"/>
      <c r="E146" s="316"/>
      <c r="F146" s="316"/>
      <c r="G146" s="316"/>
      <c r="H146" s="316"/>
      <c r="I146" s="316"/>
      <c r="J146" s="89"/>
      <c r="K146" s="89"/>
    </row>
    <row r="147" spans="1:11" ht="15.75" x14ac:dyDescent="0.25">
      <c r="A147" s="316"/>
      <c r="B147" s="316"/>
      <c r="C147" s="316"/>
      <c r="D147" s="316"/>
      <c r="E147" s="316"/>
      <c r="F147" s="316"/>
      <c r="G147" s="316"/>
      <c r="H147" s="316"/>
      <c r="I147" s="316"/>
      <c r="J147" s="89"/>
      <c r="K147" s="89"/>
    </row>
    <row r="148" spans="1:11" ht="15.75" x14ac:dyDescent="0.25">
      <c r="A148" s="316"/>
      <c r="B148" s="316"/>
      <c r="C148" s="316"/>
      <c r="D148" s="316"/>
      <c r="E148" s="316"/>
      <c r="F148" s="316"/>
      <c r="G148" s="316"/>
      <c r="H148" s="316"/>
      <c r="I148" s="316"/>
      <c r="J148" s="89"/>
      <c r="K148" s="89"/>
    </row>
    <row r="149" spans="1:11" ht="15.75" x14ac:dyDescent="0.25">
      <c r="A149" s="316"/>
      <c r="B149" s="316"/>
      <c r="C149" s="316"/>
      <c r="D149" s="316"/>
      <c r="E149" s="316"/>
      <c r="F149" s="89"/>
      <c r="G149" s="89"/>
      <c r="H149" s="89"/>
      <c r="I149" s="316"/>
      <c r="J149" s="89"/>
      <c r="K149" s="89"/>
    </row>
    <row r="150" spans="1:11" ht="15.75" x14ac:dyDescent="0.25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</row>
    <row r="151" spans="1:11" ht="15.75" x14ac:dyDescent="0.25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</row>
    <row r="152" spans="1:11" ht="15.75" x14ac:dyDescent="0.25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1" ht="15.75" x14ac:dyDescent="0.25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1" ht="15.75" x14ac:dyDescent="0.25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1" ht="15.75" x14ac:dyDescent="0.25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1" ht="15.75" x14ac:dyDescent="0.25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</row>
    <row r="157" spans="1:11" ht="15.75" x14ac:dyDescent="0.25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</row>
    <row r="158" spans="1:11" ht="15.75" x14ac:dyDescent="0.25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</row>
    <row r="159" spans="1:11" ht="15.75" x14ac:dyDescent="0.25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</row>
    <row r="160" spans="1:11" ht="15.75" x14ac:dyDescent="0.25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</row>
    <row r="161" spans="1:11" ht="15.75" x14ac:dyDescent="0.25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</row>
    <row r="162" spans="1:11" ht="15.75" x14ac:dyDescent="0.25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</row>
    <row r="163" spans="1:11" ht="15.75" x14ac:dyDescent="0.25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</row>
    <row r="164" spans="1:11" ht="15.75" x14ac:dyDescent="0.25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</row>
    <row r="165" spans="1:11" ht="15.75" x14ac:dyDescent="0.25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1" ht="15.75" x14ac:dyDescent="0.25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1" ht="15.75" x14ac:dyDescent="0.25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1" ht="15.75" x14ac:dyDescent="0.25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1" ht="15.75" x14ac:dyDescent="0.25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</row>
    <row r="170" spans="1:11" ht="15.75" x14ac:dyDescent="0.25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</row>
    <row r="171" spans="1:11" ht="15.75" x14ac:dyDescent="0.25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</row>
    <row r="172" spans="1:11" ht="15.75" x14ac:dyDescent="0.25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</row>
    <row r="173" spans="1:11" ht="15.75" x14ac:dyDescent="0.25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</row>
    <row r="174" spans="1:11" ht="15.75" x14ac:dyDescent="0.25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</row>
    <row r="175" spans="1:11" ht="15.75" x14ac:dyDescent="0.25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</row>
    <row r="176" spans="1:11" ht="15.75" x14ac:dyDescent="0.25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1" ht="15.75" x14ac:dyDescent="0.25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1" ht="15.75" x14ac:dyDescent="0.25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1" ht="15.75" x14ac:dyDescent="0.25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1" ht="15.75" x14ac:dyDescent="0.25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</row>
    <row r="181" spans="1:11" ht="15.75" x14ac:dyDescent="0.25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</row>
    <row r="182" spans="1:11" ht="15.75" x14ac:dyDescent="0.25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1" ht="15.75" x14ac:dyDescent="0.25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</row>
    <row r="184" spans="1:11" ht="15.75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1" ht="15.75" x14ac:dyDescent="0.25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1" ht="15.75" x14ac:dyDescent="0.25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</row>
    <row r="187" spans="1:11" ht="15.75" x14ac:dyDescent="0.25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</row>
    <row r="188" spans="1:11" ht="15.75" x14ac:dyDescent="0.25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1" ht="15.75" x14ac:dyDescent="0.25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1" ht="15.75" x14ac:dyDescent="0.25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1" ht="15.75" x14ac:dyDescent="0.25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1" ht="15.75" x14ac:dyDescent="0.25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</row>
    <row r="193" spans="1:11" ht="15.75" x14ac:dyDescent="0.25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</row>
    <row r="194" spans="1:11" ht="15.75" x14ac:dyDescent="0.25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</row>
    <row r="195" spans="1:11" ht="15.75" x14ac:dyDescent="0.25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</row>
    <row r="196" spans="1:11" ht="15.75" x14ac:dyDescent="0.25">
      <c r="A196" s="89"/>
      <c r="B196" s="89"/>
      <c r="C196" s="89"/>
      <c r="D196" s="89"/>
      <c r="E196" s="89"/>
      <c r="I196" s="89"/>
      <c r="J196" s="89"/>
      <c r="K196" s="89"/>
    </row>
  </sheetData>
  <sheetProtection password="CFA1" sheet="1" objects="1" scenarios="1" selectLockedCells="1"/>
  <mergeCells count="35">
    <mergeCell ref="F34:H34"/>
    <mergeCell ref="F35:H35"/>
    <mergeCell ref="J9:L9"/>
    <mergeCell ref="J10:L10"/>
    <mergeCell ref="F24:H24"/>
    <mergeCell ref="B27:H27"/>
    <mergeCell ref="B28:H28"/>
    <mergeCell ref="B29:H29"/>
    <mergeCell ref="B31:G31"/>
    <mergeCell ref="B33:E33"/>
    <mergeCell ref="C12:E18"/>
    <mergeCell ref="F12:H18"/>
    <mergeCell ref="C19:E20"/>
    <mergeCell ref="F19:H19"/>
    <mergeCell ref="F20:H20"/>
    <mergeCell ref="C21:E21"/>
    <mergeCell ref="F21:H21"/>
    <mergeCell ref="C9:E9"/>
    <mergeCell ref="F9:H9"/>
    <mergeCell ref="C10:E10"/>
    <mergeCell ref="F10:H10"/>
    <mergeCell ref="C11:E11"/>
    <mergeCell ref="F11:H11"/>
    <mergeCell ref="C6:E6"/>
    <mergeCell ref="F6:H6"/>
    <mergeCell ref="C7:E7"/>
    <mergeCell ref="F7:H7"/>
    <mergeCell ref="C8:E8"/>
    <mergeCell ref="C5:E5"/>
    <mergeCell ref="G5:H5"/>
    <mergeCell ref="B2:H2"/>
    <mergeCell ref="C3:E3"/>
    <mergeCell ref="F3:H3"/>
    <mergeCell ref="C4:E4"/>
    <mergeCell ref="F4:H4"/>
  </mergeCells>
  <pageMargins left="0.7" right="0.7" top="0.32" bottom="0.33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N30"/>
  <sheetViews>
    <sheetView workbookViewId="0">
      <selection activeCell="N18" sqref="N18"/>
    </sheetView>
  </sheetViews>
  <sheetFormatPr defaultRowHeight="12.75" x14ac:dyDescent="0.2"/>
  <cols>
    <col min="1" max="1" width="6.42578125" style="197" customWidth="1"/>
    <col min="2" max="2" width="21.7109375" style="197" customWidth="1"/>
    <col min="3" max="3" width="10.42578125" style="197" customWidth="1"/>
    <col min="4" max="4" width="13.42578125" style="197" customWidth="1"/>
    <col min="5" max="5" width="9.140625" style="197"/>
    <col min="6" max="6" width="14.42578125" style="197" customWidth="1"/>
    <col min="7" max="7" width="9.140625" style="197" customWidth="1"/>
    <col min="8" max="9" width="9.140625" style="197"/>
    <col min="10" max="10" width="13.85546875" style="197" customWidth="1"/>
    <col min="11" max="12" width="9.140625" style="197"/>
    <col min="13" max="13" width="10.28515625" style="197" customWidth="1"/>
    <col min="14" max="14" width="17.28515625" style="197" customWidth="1"/>
    <col min="15" max="16384" width="9.140625" style="197"/>
  </cols>
  <sheetData>
    <row r="2" spans="1:7" ht="26.25" customHeight="1" x14ac:dyDescent="0.2">
      <c r="A2" s="2267" t="str">
        <f>MASTER!C41</f>
        <v>iz/kkukpk;Z jktdh; mPp ek/;fed fo|ky;  ftyk &amp; jktleUn</v>
      </c>
      <c r="B2" s="2267"/>
      <c r="C2" s="2267"/>
      <c r="D2" s="2267"/>
      <c r="E2" s="2267"/>
      <c r="F2" s="2267"/>
      <c r="G2" s="2267"/>
    </row>
    <row r="3" spans="1:7" ht="25.5" customHeight="1" x14ac:dyDescent="0.2">
      <c r="A3" s="2211" t="s">
        <v>923</v>
      </c>
      <c r="B3" s="2211"/>
      <c r="C3" s="2211"/>
      <c r="D3" s="2211"/>
      <c r="E3" s="2211"/>
      <c r="F3" s="2211"/>
      <c r="G3" s="2211"/>
    </row>
    <row r="4" spans="1:7" ht="78.75" customHeight="1" x14ac:dyDescent="0.2">
      <c r="A4" s="2120" t="s">
        <v>2562</v>
      </c>
      <c r="B4" s="2120"/>
      <c r="C4" s="2120"/>
      <c r="D4" s="2120"/>
      <c r="E4" s="2120"/>
      <c r="F4" s="2120"/>
      <c r="G4" s="2120"/>
    </row>
    <row r="5" spans="1:7" ht="21.95" customHeight="1" x14ac:dyDescent="0.2">
      <c r="A5" s="1425" t="str">
        <f>'SURRENDER PL FORM'!F8</f>
        <v>lefiZr vodk'k ekg tqykbZ 2023</v>
      </c>
      <c r="B5" s="1424"/>
      <c r="D5" s="1436" t="str">
        <f>'SURRENDER PL FORM'!H8</f>
        <v>forh; o"kZ          2023 &amp; 2024</v>
      </c>
      <c r="E5" s="1421"/>
      <c r="F5" s="118"/>
      <c r="G5" s="1430" t="s">
        <v>2564</v>
      </c>
    </row>
    <row r="6" spans="1:7" ht="21.95" customHeight="1" x14ac:dyDescent="0.2">
      <c r="A6" s="1184" t="s">
        <v>2565</v>
      </c>
      <c r="B6" s="1184"/>
      <c r="C6" s="1182"/>
      <c r="D6" s="1182"/>
      <c r="E6" s="1182"/>
      <c r="F6" s="1182"/>
      <c r="G6" s="1182"/>
    </row>
    <row r="7" spans="1:7" ht="21.95" customHeight="1" x14ac:dyDescent="0.3">
      <c r="A7" s="140" t="s">
        <v>2566</v>
      </c>
    </row>
    <row r="8" spans="1:7" ht="21.95" customHeight="1" x14ac:dyDescent="0.3">
      <c r="A8" s="140" t="s">
        <v>2567</v>
      </c>
    </row>
    <row r="9" spans="1:7" ht="51" customHeight="1" x14ac:dyDescent="0.2">
      <c r="A9" s="1413" t="s">
        <v>2556</v>
      </c>
      <c r="B9" s="1413" t="s">
        <v>2557</v>
      </c>
      <c r="C9" s="1414" t="s">
        <v>2558</v>
      </c>
      <c r="D9" s="1414" t="s">
        <v>1726</v>
      </c>
      <c r="E9" s="1433" t="s">
        <v>2559</v>
      </c>
      <c r="F9" s="1414" t="s">
        <v>2560</v>
      </c>
      <c r="G9" s="1415" t="s">
        <v>2561</v>
      </c>
    </row>
    <row r="10" spans="1:7" ht="21.95" customHeight="1" x14ac:dyDescent="0.3">
      <c r="A10" s="1416">
        <v>1</v>
      </c>
      <c r="B10" s="1416">
        <v>2</v>
      </c>
      <c r="C10" s="1417">
        <v>3</v>
      </c>
      <c r="D10" s="1417">
        <v>4</v>
      </c>
      <c r="E10" s="1417">
        <v>5</v>
      </c>
      <c r="F10" s="1417">
        <v>6</v>
      </c>
      <c r="G10" s="1417">
        <v>7</v>
      </c>
    </row>
    <row r="11" spans="1:7" ht="57.75" customHeight="1" x14ac:dyDescent="0.2">
      <c r="A11" s="1418">
        <v>1</v>
      </c>
      <c r="B11" s="1429" t="str">
        <f>MASTER!C2</f>
        <v xml:space="preserve">Jh </v>
      </c>
      <c r="C11" s="1428" t="str">
        <f>MASTER!C7</f>
        <v xml:space="preserve">ofj"B </v>
      </c>
      <c r="D11" s="1419">
        <f>MASTER!E25</f>
        <v>101000</v>
      </c>
      <c r="E11" s="1426" t="str">
        <f>'SURRENDER PL FORM'!G8</f>
        <v>15 fnu</v>
      </c>
      <c r="F11" s="1427" t="str">
        <f>'SURRENDER PL FORM'!F8</f>
        <v>lefiZr vodk'k ekg tqykbZ 2023</v>
      </c>
      <c r="G11" s="1420"/>
    </row>
    <row r="12" spans="1:7" ht="21.95" customHeight="1" x14ac:dyDescent="0.2"/>
    <row r="13" spans="1:7" ht="21.95" customHeight="1" x14ac:dyDescent="0.2"/>
    <row r="14" spans="1:7" ht="21.95" customHeight="1" x14ac:dyDescent="0.35">
      <c r="A14" s="1189"/>
      <c r="B14" s="1189"/>
      <c r="C14" s="1189"/>
      <c r="D14" s="1189"/>
      <c r="E14" s="2265" t="str">
        <f>MASTER!C42</f>
        <v>iz/kkukpk;Z</v>
      </c>
      <c r="F14" s="2265"/>
      <c r="G14" s="2265"/>
    </row>
    <row r="15" spans="1:7" ht="21.95" customHeight="1" x14ac:dyDescent="0.35">
      <c r="A15" s="1189"/>
      <c r="B15" s="1189"/>
      <c r="C15" s="1189"/>
      <c r="D15" s="1189"/>
      <c r="E15" s="2265" t="str">
        <f>MASTER!C43</f>
        <v xml:space="preserve">jktdh; mPp ek/;fed fo|ky; </v>
      </c>
      <c r="F15" s="2265"/>
      <c r="G15" s="2265"/>
    </row>
    <row r="16" spans="1:7" ht="21.95" customHeight="1" x14ac:dyDescent="0.35">
      <c r="A16" s="1189"/>
      <c r="B16" s="1189"/>
      <c r="C16" s="1189"/>
      <c r="D16" s="1189"/>
      <c r="E16" s="2265" t="str">
        <f>MASTER!C44</f>
        <v xml:space="preserve"> ftyk &amp; jktleUn</v>
      </c>
      <c r="F16" s="2265"/>
      <c r="G16" s="2265"/>
    </row>
    <row r="17" spans="1:14" ht="21.95" customHeight="1" x14ac:dyDescent="0.35">
      <c r="A17" s="1189"/>
      <c r="B17" s="1189"/>
      <c r="C17" s="1189"/>
      <c r="D17" s="1189"/>
      <c r="E17" s="1407"/>
      <c r="F17" s="1407"/>
      <c r="G17" s="1407"/>
    </row>
    <row r="18" spans="1:14" ht="21.95" customHeight="1" x14ac:dyDescent="0.3">
      <c r="A18" s="942" t="s">
        <v>2009</v>
      </c>
      <c r="B18" s="1434" t="str">
        <f>I18</f>
        <v>jkmekfo@fiijMk@2023&amp;24@</v>
      </c>
      <c r="C18" s="1434"/>
      <c r="D18" s="1434"/>
      <c r="E18" s="867" t="s">
        <v>115</v>
      </c>
      <c r="F18" s="1435" t="str">
        <f>N18</f>
        <v>30.11.2023</v>
      </c>
      <c r="H18" s="1175" t="s">
        <v>2009</v>
      </c>
      <c r="I18" s="2266" t="s">
        <v>2549</v>
      </c>
      <c r="J18" s="2266"/>
      <c r="K18" s="2266"/>
      <c r="L18" s="2266"/>
      <c r="M18" s="1176" t="s">
        <v>115</v>
      </c>
      <c r="N18" s="1177" t="s">
        <v>2545</v>
      </c>
    </row>
    <row r="19" spans="1:14" ht="21.95" customHeight="1" x14ac:dyDescent="0.3">
      <c r="A19" s="942" t="s">
        <v>491</v>
      </c>
      <c r="B19" s="1185"/>
      <c r="C19" s="1185"/>
      <c r="D19" s="1185"/>
      <c r="E19" s="1185"/>
      <c r="F19" s="1185"/>
      <c r="G19" s="1185"/>
    </row>
    <row r="20" spans="1:14" ht="21.95" customHeight="1" x14ac:dyDescent="0.3">
      <c r="A20" s="867" t="s">
        <v>1610</v>
      </c>
      <c r="B20" s="1185"/>
      <c r="C20" s="1185"/>
      <c r="D20" s="1185"/>
      <c r="E20" s="867" t="str">
        <f>MASTER!C14</f>
        <v>jktleUn ftyk&amp;jktleUn</v>
      </c>
      <c r="F20" s="1185"/>
      <c r="G20" s="1185"/>
    </row>
    <row r="21" spans="1:14" ht="21.95" customHeight="1" x14ac:dyDescent="0.3">
      <c r="A21" s="867" t="s">
        <v>927</v>
      </c>
      <c r="B21" s="1185"/>
      <c r="C21" s="1185"/>
      <c r="D21" s="1185"/>
      <c r="E21" s="1185"/>
      <c r="F21" s="1185"/>
      <c r="G21" s="1185"/>
    </row>
    <row r="22" spans="1:14" ht="21.95" customHeight="1" x14ac:dyDescent="0.3">
      <c r="A22" s="1184" t="s">
        <v>1264</v>
      </c>
      <c r="B22" s="1185"/>
      <c r="C22" s="1184" t="str">
        <f>B11</f>
        <v xml:space="preserve">Jh </v>
      </c>
      <c r="D22" s="867"/>
      <c r="E22" s="1431" t="str">
        <f>C11</f>
        <v xml:space="preserve">ofj"B </v>
      </c>
      <c r="G22" s="1192" t="str">
        <f>G5</f>
        <v xml:space="preserve">gsrq </v>
      </c>
    </row>
    <row r="23" spans="1:14" ht="21.95" customHeight="1" x14ac:dyDescent="0.35">
      <c r="A23" s="1408" t="s">
        <v>2568</v>
      </c>
      <c r="B23" s="1185"/>
      <c r="C23" s="1184" t="str">
        <f>C22</f>
        <v xml:space="preserve">Jh </v>
      </c>
      <c r="D23" s="1185"/>
      <c r="E23" s="1432" t="str">
        <f>E22</f>
        <v xml:space="preserve">ofj"B </v>
      </c>
      <c r="G23" s="1192" t="str">
        <f>G22</f>
        <v xml:space="preserve">gsrq </v>
      </c>
    </row>
    <row r="24" spans="1:14" ht="21.95" customHeight="1" x14ac:dyDescent="0.3">
      <c r="A24" s="867" t="s">
        <v>928</v>
      </c>
      <c r="B24" s="1185"/>
      <c r="C24" s="1185"/>
      <c r="D24" s="1185"/>
      <c r="E24" s="1185"/>
      <c r="F24" s="1185"/>
      <c r="G24" s="1185"/>
    </row>
    <row r="25" spans="1:14" ht="21.95" customHeight="1" x14ac:dyDescent="0.2">
      <c r="A25" s="892"/>
      <c r="B25" s="892"/>
      <c r="C25" s="892"/>
      <c r="D25" s="892"/>
      <c r="E25" s="892"/>
      <c r="F25" s="892"/>
      <c r="G25" s="892"/>
    </row>
    <row r="26" spans="1:14" ht="21.95" customHeight="1" x14ac:dyDescent="0.35">
      <c r="A26" s="892"/>
      <c r="B26" s="892"/>
      <c r="C26" s="892"/>
      <c r="D26" s="892"/>
      <c r="E26" s="2265" t="str">
        <f>MASTER!C42</f>
        <v>iz/kkukpk;Z</v>
      </c>
      <c r="F26" s="2265"/>
      <c r="G26" s="2265"/>
    </row>
    <row r="27" spans="1:14" ht="21.95" customHeight="1" x14ac:dyDescent="0.35">
      <c r="A27" s="892"/>
      <c r="B27" s="892"/>
      <c r="C27" s="892"/>
      <c r="D27" s="892"/>
      <c r="E27" s="2265" t="str">
        <f>MASTER!C43</f>
        <v xml:space="preserve">jktdh; mPp ek/;fed fo|ky; </v>
      </c>
      <c r="F27" s="2265"/>
      <c r="G27" s="2265"/>
    </row>
    <row r="28" spans="1:14" ht="21.95" customHeight="1" x14ac:dyDescent="0.35">
      <c r="A28" s="892"/>
      <c r="B28" s="892"/>
      <c r="C28" s="892"/>
      <c r="D28" s="892"/>
      <c r="E28" s="2265" t="str">
        <f>MASTER!C44</f>
        <v xml:space="preserve"> ftyk &amp; jktleUn</v>
      </c>
      <c r="F28" s="2265"/>
      <c r="G28" s="2265"/>
    </row>
    <row r="29" spans="1:14" x14ac:dyDescent="0.2">
      <c r="A29" s="892"/>
      <c r="B29" s="892"/>
      <c r="C29" s="892"/>
      <c r="D29" s="892"/>
      <c r="E29" s="892"/>
      <c r="F29" s="892"/>
      <c r="G29" s="892"/>
    </row>
    <row r="30" spans="1:14" x14ac:dyDescent="0.2">
      <c r="A30" s="892"/>
      <c r="B30" s="892"/>
      <c r="C30" s="892"/>
      <c r="D30" s="892"/>
      <c r="E30" s="892"/>
      <c r="F30" s="892"/>
      <c r="G30" s="892"/>
    </row>
  </sheetData>
  <sheetProtection password="CFA1" sheet="1" objects="1" scenarios="1" selectLockedCells="1"/>
  <mergeCells count="10">
    <mergeCell ref="A4:G4"/>
    <mergeCell ref="A3:G3"/>
    <mergeCell ref="A2:G2"/>
    <mergeCell ref="E14:G14"/>
    <mergeCell ref="E15:G15"/>
    <mergeCell ref="E16:G16"/>
    <mergeCell ref="I18:L18"/>
    <mergeCell ref="E26:G26"/>
    <mergeCell ref="E27:G27"/>
    <mergeCell ref="E28:G28"/>
  </mergeCells>
  <pageMargins left="0.7" right="0.7" top="0.24" bottom="0.31" header="0.2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21"/>
  <sheetViews>
    <sheetView workbookViewId="0">
      <selection activeCell="C93" sqref="C93"/>
    </sheetView>
  </sheetViews>
  <sheetFormatPr defaultRowHeight="12.75" x14ac:dyDescent="0.2"/>
  <cols>
    <col min="1" max="1" width="2.28515625" customWidth="1"/>
    <col min="2" max="3" width="9.140625" customWidth="1"/>
    <col min="4" max="4" width="9.85546875" customWidth="1"/>
    <col min="6" max="6" width="7.85546875" customWidth="1"/>
    <col min="7" max="7" width="9.140625" customWidth="1"/>
    <col min="8" max="8" width="2.42578125" customWidth="1"/>
    <col min="10" max="10" width="6.7109375" customWidth="1"/>
    <col min="11" max="11" width="7.7109375" customWidth="1"/>
    <col min="12" max="12" width="9.140625" customWidth="1"/>
  </cols>
  <sheetData>
    <row r="1" spans="1:13" s="197" customFormat="1" x14ac:dyDescent="0.2">
      <c r="A1" s="1074"/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  <c r="M1" s="1074"/>
    </row>
    <row r="2" spans="1:13" ht="13.5" customHeight="1" x14ac:dyDescent="0.2">
      <c r="A2" s="2273" t="s">
        <v>784</v>
      </c>
      <c r="B2" s="2273"/>
      <c r="C2" s="2357" t="s">
        <v>785</v>
      </c>
      <c r="D2" s="2357"/>
      <c r="E2" s="2357"/>
      <c r="F2" s="2357"/>
      <c r="G2" s="2357"/>
      <c r="H2" s="2357"/>
      <c r="I2" s="2357"/>
      <c r="J2" s="2357"/>
      <c r="K2" s="2273" t="s">
        <v>786</v>
      </c>
      <c r="L2" s="2273"/>
      <c r="M2" s="2273"/>
    </row>
    <row r="3" spans="1:13" ht="13.5" customHeight="1" x14ac:dyDescent="0.2">
      <c r="A3" s="2273" t="s">
        <v>787</v>
      </c>
      <c r="B3" s="2273"/>
      <c r="C3" s="2358" t="s">
        <v>132</v>
      </c>
      <c r="D3" s="2358"/>
      <c r="E3" s="2358"/>
      <c r="F3" s="2358"/>
      <c r="G3" s="2358"/>
      <c r="H3" s="2358"/>
      <c r="I3" s="2358"/>
      <c r="J3" s="2358"/>
      <c r="K3" s="2273" t="s">
        <v>788</v>
      </c>
      <c r="L3" s="2273"/>
      <c r="M3" s="2273"/>
    </row>
    <row r="4" spans="1:13" x14ac:dyDescent="0.2">
      <c r="A4" s="2353" t="s">
        <v>789</v>
      </c>
      <c r="B4" s="2353"/>
      <c r="C4" s="2354" t="s">
        <v>790</v>
      </c>
      <c r="D4" s="2354"/>
      <c r="E4" s="1203"/>
      <c r="F4" s="1203"/>
      <c r="G4" s="1203"/>
      <c r="H4" s="1203"/>
      <c r="I4" s="1204" t="s">
        <v>791</v>
      </c>
      <c r="J4" s="1205"/>
      <c r="K4" s="2330" t="s">
        <v>792</v>
      </c>
      <c r="L4" s="2330"/>
      <c r="M4" s="2330"/>
    </row>
    <row r="5" spans="1:13" ht="15" x14ac:dyDescent="0.2">
      <c r="A5" s="2342" t="s">
        <v>1266</v>
      </c>
      <c r="B5" s="2342"/>
      <c r="C5" s="2349" t="str">
        <f>MASTER!C8</f>
        <v>jktdh; mPp ek/;fed izkFkfed fo|ky; &amp;  ftyk &amp; jktleUn</v>
      </c>
      <c r="D5" s="2349"/>
      <c r="E5" s="2349"/>
      <c r="F5" s="2349"/>
      <c r="G5" s="2349"/>
      <c r="H5" s="2349"/>
      <c r="I5" s="2349"/>
      <c r="J5" s="1206" t="s">
        <v>1267</v>
      </c>
      <c r="K5" s="2336" t="s">
        <v>382</v>
      </c>
      <c r="L5" s="2336"/>
      <c r="M5" s="2336"/>
    </row>
    <row r="6" spans="1:13" ht="24" x14ac:dyDescent="0.2">
      <c r="A6" s="2296" t="s">
        <v>793</v>
      </c>
      <c r="B6" s="2296"/>
      <c r="C6" s="2355" t="s">
        <v>790</v>
      </c>
      <c r="D6" s="2355"/>
      <c r="E6" s="2296" t="s">
        <v>794</v>
      </c>
      <c r="F6" s="2296"/>
      <c r="G6" s="2296"/>
      <c r="H6" s="2296"/>
      <c r="I6" s="2296"/>
      <c r="J6" s="1207" t="s">
        <v>795</v>
      </c>
      <c r="K6" s="1208" t="s">
        <v>798</v>
      </c>
      <c r="L6" s="2356" t="s">
        <v>796</v>
      </c>
      <c r="M6" s="2356"/>
    </row>
    <row r="7" spans="1:13" ht="14.25" customHeight="1" x14ac:dyDescent="0.2">
      <c r="A7" s="2346" t="s">
        <v>1268</v>
      </c>
      <c r="B7" s="2346"/>
      <c r="C7" s="2351" t="str">
        <f>MASTER!C3</f>
        <v>RJRA1</v>
      </c>
      <c r="D7" s="2351"/>
      <c r="E7" s="2347" t="s">
        <v>797</v>
      </c>
      <c r="F7" s="2348"/>
      <c r="G7" s="2348"/>
      <c r="H7" s="2348"/>
      <c r="I7" s="2348"/>
      <c r="J7" s="1209" t="s">
        <v>1577</v>
      </c>
      <c r="K7" s="1210"/>
      <c r="L7" s="1211" t="str">
        <f>MASTER!D28</f>
        <v>L-14</v>
      </c>
      <c r="M7" s="1212"/>
    </row>
    <row r="8" spans="1:13" ht="15.75" customHeight="1" x14ac:dyDescent="0.2">
      <c r="A8" s="2296">
        <v>1</v>
      </c>
      <c r="B8" s="2270" t="s">
        <v>799</v>
      </c>
      <c r="C8" s="2270"/>
      <c r="D8" s="2270"/>
      <c r="E8" s="1213"/>
      <c r="F8" s="1214"/>
      <c r="G8" s="1214"/>
      <c r="H8" s="1214"/>
      <c r="I8" s="1215" t="s">
        <v>800</v>
      </c>
      <c r="J8" s="1214"/>
      <c r="K8" s="1213"/>
      <c r="L8" s="1213"/>
      <c r="M8" s="1213"/>
    </row>
    <row r="9" spans="1:13" ht="18.75" x14ac:dyDescent="0.2">
      <c r="A9" s="2296"/>
      <c r="B9" s="2271" t="s">
        <v>801</v>
      </c>
      <c r="C9" s="2270"/>
      <c r="D9" s="2270"/>
      <c r="E9" s="2352" t="str">
        <f>MASTER!C2</f>
        <v xml:space="preserve">Jh </v>
      </c>
      <c r="F9" s="2352"/>
      <c r="G9" s="2352"/>
      <c r="H9" s="2352"/>
      <c r="I9" s="2271" t="s">
        <v>276</v>
      </c>
      <c r="J9" s="2270"/>
      <c r="K9" s="2349" t="str">
        <f>MASTER!C9</f>
        <v>f'k{kk foHkkx</v>
      </c>
      <c r="L9" s="2350"/>
      <c r="M9" s="2350"/>
    </row>
    <row r="10" spans="1:13" ht="24.75" customHeight="1" x14ac:dyDescent="0.2">
      <c r="A10" s="1216"/>
      <c r="B10" s="1217" t="s">
        <v>802</v>
      </c>
      <c r="C10" s="2336" t="str">
        <f>MASTER!C47</f>
        <v>अधिवार्षिकी पेंशन</v>
      </c>
      <c r="D10" s="2337"/>
      <c r="E10" s="1214" t="s">
        <v>803</v>
      </c>
      <c r="F10" s="1214"/>
      <c r="G10" s="2338" t="str">
        <f>MASTER!C8</f>
        <v>jktdh; mPp ek/;fed izkFkfed fo|ky; &amp;  ftyk &amp; jktleUn</v>
      </c>
      <c r="H10" s="2339"/>
      <c r="I10" s="2339"/>
      <c r="J10" s="1218" t="s">
        <v>804</v>
      </c>
      <c r="K10" s="2337" t="str">
        <f>C10</f>
        <v>अधिवार्षिकी पेंशन</v>
      </c>
      <c r="L10" s="2337"/>
      <c r="M10" s="2337"/>
    </row>
    <row r="11" spans="1:13" x14ac:dyDescent="0.2">
      <c r="A11" s="1215"/>
      <c r="B11" s="1219" t="s">
        <v>1269</v>
      </c>
      <c r="C11" s="1215"/>
      <c r="D11" s="1215"/>
      <c r="E11" s="2340" t="s">
        <v>805</v>
      </c>
      <c r="F11" s="2341"/>
      <c r="G11" s="1215"/>
      <c r="H11" s="1215"/>
      <c r="I11" s="1215"/>
      <c r="J11" s="1220" t="s">
        <v>1270</v>
      </c>
      <c r="K11" s="2342" t="s">
        <v>1271</v>
      </c>
      <c r="L11" s="2342"/>
      <c r="M11" s="2342"/>
    </row>
    <row r="12" spans="1:13" x14ac:dyDescent="0.2">
      <c r="A12" s="1216">
        <v>2</v>
      </c>
      <c r="B12" s="2343" t="s">
        <v>806</v>
      </c>
      <c r="C12" s="2343"/>
      <c r="D12" s="2344"/>
      <c r="E12" s="2345"/>
      <c r="F12" s="2345"/>
      <c r="G12" s="2345"/>
      <c r="H12" s="2345"/>
      <c r="I12" s="2325" t="s">
        <v>807</v>
      </c>
      <c r="J12" s="2325"/>
      <c r="K12" s="2325"/>
      <c r="L12" s="2325"/>
      <c r="M12" s="2325"/>
    </row>
    <row r="13" spans="1:13" x14ac:dyDescent="0.2">
      <c r="A13" s="1216"/>
      <c r="B13" s="2332" t="s">
        <v>1265</v>
      </c>
      <c r="C13" s="2332"/>
      <c r="D13" s="2269">
        <f>MASTER!C25</f>
        <v>45961</v>
      </c>
      <c r="E13" s="2269"/>
      <c r="F13" s="1215"/>
      <c r="G13" s="1215"/>
      <c r="H13" s="1215"/>
      <c r="I13" s="1221" t="s">
        <v>808</v>
      </c>
      <c r="J13" s="1219"/>
      <c r="K13" s="1219"/>
      <c r="L13" s="1219"/>
      <c r="M13" s="1219"/>
    </row>
    <row r="14" spans="1:13" x14ac:dyDescent="0.2">
      <c r="A14" s="1216"/>
      <c r="B14" s="1222"/>
      <c r="C14" s="1222"/>
      <c r="D14" s="1223"/>
      <c r="E14" s="1215"/>
      <c r="F14" s="1215"/>
      <c r="G14" s="1215"/>
      <c r="H14" s="1215"/>
      <c r="I14" s="1221"/>
      <c r="J14" s="1219"/>
      <c r="K14" s="1219"/>
      <c r="L14" s="1219"/>
      <c r="M14" s="1219"/>
    </row>
    <row r="15" spans="1:13" x14ac:dyDescent="0.2">
      <c r="A15" s="1224"/>
      <c r="B15" s="1224"/>
      <c r="C15" s="2333" t="s">
        <v>1272</v>
      </c>
      <c r="D15" s="2333"/>
      <c r="E15" s="2333"/>
      <c r="F15" s="2333"/>
      <c r="G15" s="2333"/>
      <c r="H15" s="2334" t="s">
        <v>1273</v>
      </c>
      <c r="I15" s="2334"/>
      <c r="J15" s="2334"/>
      <c r="K15" s="2334"/>
      <c r="L15" s="2296" t="s">
        <v>809</v>
      </c>
      <c r="M15" s="2296"/>
    </row>
    <row r="16" spans="1:13" ht="12.75" customHeight="1" x14ac:dyDescent="0.2">
      <c r="A16" s="1224"/>
      <c r="B16" s="1224"/>
      <c r="C16" s="1225" t="s">
        <v>810</v>
      </c>
      <c r="D16" s="2325" t="s">
        <v>2004</v>
      </c>
      <c r="E16" s="2325"/>
      <c r="F16" s="2325"/>
      <c r="G16" s="1226">
        <f>MASTER!C27</f>
        <v>101000</v>
      </c>
      <c r="H16" s="1227"/>
      <c r="I16" s="2329">
        <f>DSM!F11</f>
        <v>101000</v>
      </c>
      <c r="J16" s="2329"/>
      <c r="K16" s="2329"/>
      <c r="L16" s="2335" t="s">
        <v>811</v>
      </c>
      <c r="M16" s="2335"/>
    </row>
    <row r="17" spans="1:16" ht="15.75" x14ac:dyDescent="0.2">
      <c r="A17" s="1224"/>
      <c r="B17" s="1224"/>
      <c r="C17" s="1225" t="s">
        <v>812</v>
      </c>
      <c r="D17" s="2326" t="s">
        <v>2115</v>
      </c>
      <c r="E17" s="2326"/>
      <c r="F17" s="2326"/>
      <c r="G17" s="2326"/>
      <c r="H17" s="530"/>
      <c r="I17" s="2327">
        <v>0</v>
      </c>
      <c r="J17" s="2327"/>
      <c r="K17" s="2327"/>
      <c r="L17" s="2331">
        <f>I16+I17+I18+I19+I20+I21+I22+I23</f>
        <v>169680</v>
      </c>
      <c r="M17" s="2331"/>
    </row>
    <row r="18" spans="1:16" ht="15.75" x14ac:dyDescent="0.2">
      <c r="A18" s="1224"/>
      <c r="B18" s="1224"/>
      <c r="C18" s="1225" t="s">
        <v>813</v>
      </c>
      <c r="D18" s="2326" t="s">
        <v>2116</v>
      </c>
      <c r="E18" s="2326"/>
      <c r="F18" s="2326"/>
      <c r="G18" s="2326"/>
      <c r="H18" s="530"/>
      <c r="I18" s="2327">
        <v>0</v>
      </c>
      <c r="J18" s="2327"/>
      <c r="K18" s="2327"/>
      <c r="L18" s="2331"/>
      <c r="M18" s="2331"/>
    </row>
    <row r="19" spans="1:16" ht="12.75" customHeight="1" x14ac:dyDescent="0.2">
      <c r="A19" s="1224"/>
      <c r="B19" s="1224"/>
      <c r="C19" s="1225" t="s">
        <v>814</v>
      </c>
      <c r="D19" s="2325" t="s">
        <v>1290</v>
      </c>
      <c r="E19" s="2325"/>
      <c r="F19" s="2325"/>
      <c r="G19" s="2325"/>
      <c r="H19" s="1227">
        <f>MASTER!C61</f>
        <v>58</v>
      </c>
      <c r="I19" s="2329">
        <f>MASTER!E27</f>
        <v>58580</v>
      </c>
      <c r="J19" s="2329"/>
      <c r="K19" s="2329"/>
      <c r="L19" s="1224"/>
      <c r="M19" s="1224"/>
    </row>
    <row r="20" spans="1:16" ht="12.75" customHeight="1" x14ac:dyDescent="0.2">
      <c r="A20" s="1224"/>
      <c r="B20" s="1224"/>
      <c r="C20" s="1225"/>
      <c r="D20" s="1218" t="s">
        <v>815</v>
      </c>
      <c r="E20" s="2325" t="s">
        <v>1289</v>
      </c>
      <c r="F20" s="2325"/>
      <c r="G20" s="1213"/>
      <c r="H20" s="1227">
        <f>MASTER!C62</f>
        <v>10</v>
      </c>
      <c r="I20" s="2329">
        <f>ROUND(I16*H20%,0)</f>
        <v>10100</v>
      </c>
      <c r="J20" s="2329"/>
      <c r="K20" s="2329"/>
      <c r="L20" s="1224"/>
      <c r="M20" s="1224"/>
    </row>
    <row r="21" spans="1:16" ht="15.75" x14ac:dyDescent="0.2">
      <c r="A21" s="1224"/>
      <c r="B21" s="1224"/>
      <c r="C21" s="1225"/>
      <c r="D21" s="1218" t="s">
        <v>816</v>
      </c>
      <c r="E21" s="2326" t="s">
        <v>2117</v>
      </c>
      <c r="F21" s="2326"/>
      <c r="G21" s="2326"/>
      <c r="H21" s="530"/>
      <c r="I21" s="2327">
        <v>0</v>
      </c>
      <c r="J21" s="2327"/>
      <c r="K21" s="2327"/>
      <c r="L21" s="1224"/>
      <c r="M21" s="1224"/>
    </row>
    <row r="22" spans="1:16" ht="15.75" x14ac:dyDescent="0.2">
      <c r="A22" s="1224"/>
      <c r="B22" s="1224"/>
      <c r="C22" s="1224"/>
      <c r="D22" s="1207" t="s">
        <v>817</v>
      </c>
      <c r="E22" s="2326" t="s">
        <v>2118</v>
      </c>
      <c r="F22" s="2326"/>
      <c r="G22" s="2326"/>
      <c r="H22" s="530"/>
      <c r="I22" s="2327">
        <v>0</v>
      </c>
      <c r="J22" s="2327"/>
      <c r="K22" s="2327"/>
      <c r="L22" s="1224"/>
      <c r="M22" s="1224"/>
    </row>
    <row r="23" spans="1:16" ht="15.75" x14ac:dyDescent="0.2">
      <c r="A23" s="1224"/>
      <c r="B23" s="1224"/>
      <c r="C23" s="1224"/>
      <c r="D23" s="1207" t="s">
        <v>818</v>
      </c>
      <c r="E23" s="2326" t="s">
        <v>2119</v>
      </c>
      <c r="F23" s="2326"/>
      <c r="G23" s="2326"/>
      <c r="H23" s="530"/>
      <c r="I23" s="2327">
        <v>0</v>
      </c>
      <c r="J23" s="2327"/>
      <c r="K23" s="2327"/>
      <c r="L23" s="1224"/>
      <c r="M23" s="1224"/>
    </row>
    <row r="24" spans="1:16" ht="15.75" x14ac:dyDescent="0.2">
      <c r="A24" s="1224"/>
      <c r="B24" s="1224"/>
      <c r="C24" s="1224"/>
      <c r="D24" s="1224"/>
      <c r="E24" s="2328" t="s">
        <v>1274</v>
      </c>
      <c r="F24" s="2328"/>
      <c r="G24" s="2328"/>
      <c r="H24" s="2328"/>
      <c r="I24" s="2329">
        <v>0</v>
      </c>
      <c r="J24" s="2329"/>
      <c r="K24" s="2329"/>
      <c r="L24" s="1224"/>
      <c r="M24" s="1224"/>
    </row>
    <row r="25" spans="1:16" x14ac:dyDescent="0.2">
      <c r="A25" s="1224"/>
      <c r="B25" s="1224"/>
      <c r="C25" s="1224"/>
      <c r="D25" s="1224"/>
      <c r="E25" s="1228"/>
      <c r="F25" s="1228"/>
      <c r="G25" s="1228"/>
      <c r="H25" s="1228"/>
      <c r="I25" s="1229"/>
      <c r="J25" s="1229"/>
      <c r="K25" s="1229"/>
      <c r="L25" s="1224"/>
      <c r="M25" s="1224"/>
    </row>
    <row r="26" spans="1:16" x14ac:dyDescent="0.2">
      <c r="A26" s="2296">
        <v>3</v>
      </c>
      <c r="B26" s="1214" t="s">
        <v>819</v>
      </c>
      <c r="C26" s="1214"/>
      <c r="D26" s="1214"/>
      <c r="E26" s="1214"/>
      <c r="F26" s="2330" t="s">
        <v>820</v>
      </c>
      <c r="G26" s="2293"/>
      <c r="H26" s="2293"/>
      <c r="I26" s="1214" t="s">
        <v>821</v>
      </c>
      <c r="J26" s="1214"/>
      <c r="K26" s="2330" t="s">
        <v>792</v>
      </c>
      <c r="L26" s="2293"/>
      <c r="M26" s="2293"/>
    </row>
    <row r="27" spans="1:16" ht="12.75" customHeight="1" x14ac:dyDescent="0.2">
      <c r="A27" s="2296"/>
      <c r="B27" s="1230" t="s">
        <v>1286</v>
      </c>
      <c r="C27" s="2271" t="str">
        <f>MASTER!C8</f>
        <v>jktdh; mPp ek/;fed izkFkfed fo|ky; &amp;  ftyk &amp; jktleUn</v>
      </c>
      <c r="D27" s="2271"/>
      <c r="E27" s="2271"/>
      <c r="F27" s="2271"/>
      <c r="G27" s="2271"/>
      <c r="H27" s="2271"/>
      <c r="I27" s="2271" t="str">
        <f>MASTER!C9</f>
        <v>f'k{kk foHkkx</v>
      </c>
      <c r="J27" s="2271"/>
      <c r="K27" s="2271" t="s">
        <v>1287</v>
      </c>
      <c r="L27" s="2271"/>
      <c r="M27" s="1231">
        <f>D13</f>
        <v>45961</v>
      </c>
    </row>
    <row r="28" spans="1:16" s="197" customFormat="1" ht="12.75" customHeight="1" x14ac:dyDescent="0.2">
      <c r="A28" s="1216"/>
      <c r="B28" s="1230" t="s">
        <v>1288</v>
      </c>
      <c r="C28" s="1232"/>
      <c r="D28" s="1232"/>
      <c r="E28" s="1232"/>
      <c r="F28" s="1232"/>
      <c r="G28" s="1232"/>
      <c r="H28" s="1232"/>
      <c r="I28" s="1232"/>
      <c r="J28" s="1232"/>
      <c r="K28" s="1232"/>
      <c r="L28" s="1232"/>
      <c r="M28" s="1231"/>
    </row>
    <row r="29" spans="1:16" x14ac:dyDescent="0.2">
      <c r="A29" s="2296">
        <v>4</v>
      </c>
      <c r="B29" s="2325" t="s">
        <v>1275</v>
      </c>
      <c r="C29" s="2325"/>
      <c r="D29" s="2325"/>
      <c r="E29" s="2325"/>
      <c r="F29" s="2325"/>
      <c r="G29" s="2325"/>
      <c r="H29" s="2325"/>
      <c r="I29" s="2325"/>
      <c r="J29" s="2325"/>
      <c r="K29" s="2325"/>
      <c r="L29" s="2325"/>
      <c r="M29" s="2325"/>
    </row>
    <row r="30" spans="1:16" x14ac:dyDescent="0.2">
      <c r="A30" s="2296"/>
      <c r="B30" s="1230" t="s">
        <v>822</v>
      </c>
      <c r="C30" s="1224"/>
      <c r="D30" s="1224"/>
      <c r="E30" s="1224"/>
      <c r="F30" s="1224"/>
      <c r="G30" s="1224"/>
      <c r="H30" s="1224"/>
      <c r="I30" s="1224"/>
      <c r="J30" s="1224"/>
      <c r="K30" s="1224"/>
      <c r="L30" s="1224"/>
      <c r="M30" s="1224"/>
      <c r="P30" s="333"/>
    </row>
    <row r="31" spans="1:16" x14ac:dyDescent="0.2">
      <c r="A31" s="2296">
        <v>5</v>
      </c>
      <c r="B31" s="1214" t="s">
        <v>1276</v>
      </c>
      <c r="C31" s="1214"/>
      <c r="D31" s="1214"/>
      <c r="E31" s="1214"/>
      <c r="F31" s="1214"/>
      <c r="G31" s="1214"/>
      <c r="H31" s="1214"/>
      <c r="I31" s="1214"/>
      <c r="J31" s="1214"/>
      <c r="K31" s="1214"/>
      <c r="L31" s="1214"/>
      <c r="M31" s="1214"/>
    </row>
    <row r="32" spans="1:16" x14ac:dyDescent="0.2">
      <c r="A32" s="2296"/>
      <c r="B32" s="1214" t="s">
        <v>1277</v>
      </c>
      <c r="C32" s="1224"/>
      <c r="D32" s="1224"/>
      <c r="E32" s="1224"/>
      <c r="F32" s="1224"/>
      <c r="G32" s="1224"/>
      <c r="H32" s="1224"/>
      <c r="I32" s="1224"/>
      <c r="J32" s="1224"/>
      <c r="K32" s="1224"/>
      <c r="L32" s="1224"/>
      <c r="M32" s="1224"/>
    </row>
    <row r="33" spans="1:13" x14ac:dyDescent="0.2">
      <c r="A33" s="1215"/>
      <c r="B33" s="1215"/>
      <c r="C33" s="1215"/>
      <c r="D33" s="2296" t="s">
        <v>1278</v>
      </c>
      <c r="E33" s="2296"/>
      <c r="F33" s="2296"/>
      <c r="G33" s="1215"/>
      <c r="H33" s="2296" t="s">
        <v>1279</v>
      </c>
      <c r="I33" s="2296"/>
      <c r="J33" s="1214"/>
      <c r="K33" s="2293" t="s">
        <v>1280</v>
      </c>
      <c r="L33" s="2293"/>
      <c r="M33" s="1214"/>
    </row>
    <row r="34" spans="1:13" x14ac:dyDescent="0.2">
      <c r="A34" s="1214"/>
      <c r="B34" s="1207" t="s">
        <v>823</v>
      </c>
      <c r="C34" s="1233" t="s">
        <v>824</v>
      </c>
      <c r="D34" s="1214"/>
      <c r="E34" s="1207" t="s">
        <v>804</v>
      </c>
      <c r="F34" s="1233" t="s">
        <v>825</v>
      </c>
      <c r="G34" s="1214"/>
      <c r="H34" s="1214" t="s">
        <v>826</v>
      </c>
      <c r="I34" s="1233" t="s">
        <v>380</v>
      </c>
      <c r="J34" s="1214"/>
      <c r="K34" s="1214" t="s">
        <v>827</v>
      </c>
      <c r="L34" s="1233" t="s">
        <v>796</v>
      </c>
      <c r="M34" s="1214"/>
    </row>
    <row r="35" spans="1:13" x14ac:dyDescent="0.2">
      <c r="A35" s="1224"/>
      <c r="B35" s="1222" t="s">
        <v>587</v>
      </c>
      <c r="C35" s="1224"/>
      <c r="D35" s="1224"/>
      <c r="E35" s="1221" t="s">
        <v>588</v>
      </c>
      <c r="F35" s="1224"/>
      <c r="G35" s="1224"/>
      <c r="H35" s="1221" t="s">
        <v>828</v>
      </c>
      <c r="I35" s="1224"/>
      <c r="J35" s="1224"/>
      <c r="K35" s="1221" t="s">
        <v>829</v>
      </c>
      <c r="L35" s="1224"/>
      <c r="M35" s="1224"/>
    </row>
    <row r="36" spans="1:13" x14ac:dyDescent="0.2">
      <c r="A36" s="1224"/>
      <c r="B36" s="1216" t="s">
        <v>830</v>
      </c>
      <c r="C36" s="1233" t="s">
        <v>824</v>
      </c>
      <c r="D36" s="1224"/>
      <c r="E36" s="1216" t="s">
        <v>830</v>
      </c>
      <c r="F36" s="1233" t="s">
        <v>825</v>
      </c>
      <c r="G36" s="1224"/>
      <c r="H36" s="1216" t="s">
        <v>830</v>
      </c>
      <c r="I36" s="1233" t="s">
        <v>380</v>
      </c>
      <c r="J36" s="1224"/>
      <c r="K36" s="1216" t="s">
        <v>830</v>
      </c>
      <c r="L36" s="1233" t="s">
        <v>796</v>
      </c>
      <c r="M36" s="1224"/>
    </row>
    <row r="37" spans="1:13" x14ac:dyDescent="0.2">
      <c r="A37" s="1216">
        <v>6</v>
      </c>
      <c r="B37" s="1214" t="s">
        <v>1281</v>
      </c>
      <c r="C37" s="1214"/>
      <c r="D37" s="1214"/>
      <c r="E37" s="1214"/>
      <c r="F37" s="1214"/>
      <c r="G37" s="1214"/>
      <c r="H37" s="1214"/>
      <c r="I37" s="1214"/>
      <c r="J37" s="1214"/>
      <c r="K37" s="1214"/>
      <c r="L37" s="1214"/>
      <c r="M37" s="1214"/>
    </row>
    <row r="38" spans="1:13" x14ac:dyDescent="0.2">
      <c r="A38" s="1216"/>
      <c r="B38" s="1214"/>
      <c r="C38" s="1214"/>
      <c r="D38" s="1214"/>
      <c r="E38" s="1214"/>
      <c r="F38" s="1214"/>
      <c r="G38" s="1214"/>
      <c r="H38" s="1214"/>
      <c r="I38" s="1214"/>
      <c r="J38" s="1214"/>
      <c r="K38" s="1214"/>
      <c r="L38" s="1214"/>
      <c r="M38" s="1214"/>
    </row>
    <row r="39" spans="1:13" x14ac:dyDescent="0.2">
      <c r="A39" s="2296">
        <v>7</v>
      </c>
      <c r="B39" s="1224" t="s">
        <v>831</v>
      </c>
      <c r="C39" s="1224"/>
      <c r="D39" s="1224"/>
      <c r="E39" s="1234" t="s">
        <v>820</v>
      </c>
      <c r="F39" s="1224"/>
      <c r="G39" s="1224"/>
      <c r="H39" s="1224" t="s">
        <v>832</v>
      </c>
      <c r="I39" s="1224"/>
      <c r="J39" s="1224"/>
      <c r="K39" s="1224"/>
      <c r="L39" s="1224"/>
      <c r="M39" s="1224"/>
    </row>
    <row r="40" spans="1:13" x14ac:dyDescent="0.2">
      <c r="A40" s="2296"/>
      <c r="B40" s="1230" t="s">
        <v>833</v>
      </c>
      <c r="C40" s="1224"/>
      <c r="D40" s="1224"/>
      <c r="E40" s="1224"/>
      <c r="F40" s="1224"/>
      <c r="G40" s="1224"/>
      <c r="H40" s="1230" t="s">
        <v>834</v>
      </c>
      <c r="I40" s="1224"/>
      <c r="J40" s="1224"/>
      <c r="K40" s="1224"/>
      <c r="L40" s="1224"/>
      <c r="M40" s="1224"/>
    </row>
    <row r="41" spans="1:13" x14ac:dyDescent="0.2">
      <c r="A41" s="1224"/>
      <c r="B41" s="1224"/>
      <c r="C41" s="1224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</row>
    <row r="42" spans="1:13" x14ac:dyDescent="0.2">
      <c r="A42" s="2296">
        <v>8</v>
      </c>
      <c r="B42" s="1214" t="s">
        <v>835</v>
      </c>
      <c r="C42" s="1214"/>
      <c r="D42" s="1214"/>
      <c r="E42" s="1214"/>
      <c r="F42" s="1214"/>
      <c r="G42" s="1214"/>
      <c r="H42" s="1214"/>
      <c r="I42" s="1214"/>
      <c r="J42" s="1214"/>
      <c r="K42" s="1214"/>
      <c r="L42" s="1214"/>
      <c r="M42" s="1214"/>
    </row>
    <row r="43" spans="1:13" x14ac:dyDescent="0.2">
      <c r="A43" s="2296"/>
      <c r="B43" s="1230" t="s">
        <v>836</v>
      </c>
      <c r="C43" s="1224"/>
      <c r="D43" s="1224"/>
      <c r="E43" s="1224"/>
      <c r="F43" s="1224"/>
      <c r="G43" s="1224"/>
      <c r="H43" s="1224"/>
      <c r="I43" s="1224"/>
      <c r="J43" s="1224"/>
      <c r="K43" s="1224"/>
      <c r="L43" s="1224"/>
      <c r="M43" s="1224"/>
    </row>
    <row r="44" spans="1:13" x14ac:dyDescent="0.2">
      <c r="A44" s="2319" t="s">
        <v>837</v>
      </c>
      <c r="B44" s="2320"/>
      <c r="C44" s="2320"/>
      <c r="D44" s="2320"/>
      <c r="E44" s="2320"/>
      <c r="F44" s="2321" t="s">
        <v>838</v>
      </c>
      <c r="G44" s="2320"/>
      <c r="H44" s="2322"/>
      <c r="I44" s="2321" t="s">
        <v>839</v>
      </c>
      <c r="J44" s="2322"/>
      <c r="K44" s="2323" t="s">
        <v>840</v>
      </c>
      <c r="L44" s="2324"/>
      <c r="M44" s="2324"/>
    </row>
    <row r="45" spans="1:13" x14ac:dyDescent="0.2">
      <c r="A45" s="2312" t="s">
        <v>841</v>
      </c>
      <c r="B45" s="2312"/>
      <c r="C45" s="2312"/>
      <c r="D45" s="2312"/>
      <c r="E45" s="2312"/>
      <c r="F45" s="2313" t="s">
        <v>842</v>
      </c>
      <c r="G45" s="2312"/>
      <c r="H45" s="2314"/>
      <c r="I45" s="2313" t="s">
        <v>843</v>
      </c>
      <c r="J45" s="2314"/>
      <c r="K45" s="2276" t="s">
        <v>844</v>
      </c>
      <c r="L45" s="2276"/>
      <c r="M45" s="2276"/>
    </row>
    <row r="46" spans="1:13" x14ac:dyDescent="0.2">
      <c r="A46" s="2304">
        <v>1</v>
      </c>
      <c r="B46" s="2304"/>
      <c r="C46" s="2304"/>
      <c r="D46" s="2304"/>
      <c r="E46" s="2304"/>
      <c r="F46" s="2315">
        <v>2</v>
      </c>
      <c r="G46" s="2315"/>
      <c r="H46" s="2315"/>
      <c r="I46" s="2315">
        <v>3</v>
      </c>
      <c r="J46" s="2315"/>
      <c r="K46" s="2315">
        <v>4</v>
      </c>
      <c r="L46" s="2315"/>
      <c r="M46" s="2315"/>
    </row>
    <row r="47" spans="1:13" x14ac:dyDescent="0.2">
      <c r="A47" s="2304" t="s">
        <v>845</v>
      </c>
      <c r="B47" s="2304"/>
      <c r="C47" s="2304"/>
      <c r="D47" s="2304"/>
      <c r="E47" s="2304"/>
      <c r="F47" s="2316">
        <f>MASTER!C59</f>
        <v>57</v>
      </c>
      <c r="G47" s="2317"/>
      <c r="H47" s="2318"/>
      <c r="I47" s="2283">
        <v>0</v>
      </c>
      <c r="J47" s="2283"/>
      <c r="K47" s="2311">
        <f>M27</f>
        <v>45961</v>
      </c>
      <c r="L47" s="2311"/>
      <c r="M47" s="2311"/>
    </row>
    <row r="48" spans="1:13" x14ac:dyDescent="0.2">
      <c r="A48" s="2304" t="s">
        <v>846</v>
      </c>
      <c r="B48" s="2304"/>
      <c r="C48" s="2304"/>
      <c r="D48" s="2304"/>
      <c r="E48" s="2304"/>
      <c r="F48" s="2305">
        <f>MASTER!C60</f>
        <v>59</v>
      </c>
      <c r="G48" s="2306"/>
      <c r="H48" s="2307"/>
      <c r="I48" s="2283">
        <v>0</v>
      </c>
      <c r="J48" s="2283"/>
      <c r="K48" s="2303">
        <f>K47</f>
        <v>45961</v>
      </c>
      <c r="L48" s="2303"/>
      <c r="M48" s="2303"/>
    </row>
    <row r="49" spans="1:13" x14ac:dyDescent="0.2">
      <c r="A49" s="2304" t="s">
        <v>2428</v>
      </c>
      <c r="B49" s="2304"/>
      <c r="C49" s="2304"/>
      <c r="D49" s="2304"/>
      <c r="E49" s="2304"/>
      <c r="F49" s="2305">
        <v>0</v>
      </c>
      <c r="G49" s="2306"/>
      <c r="H49" s="2307"/>
      <c r="I49" s="2283">
        <v>0</v>
      </c>
      <c r="J49" s="2283"/>
      <c r="K49" s="2303">
        <f t="shared" ref="K49:K53" si="0">K48</f>
        <v>45961</v>
      </c>
      <c r="L49" s="2303"/>
      <c r="M49" s="2303"/>
    </row>
    <row r="50" spans="1:13" x14ac:dyDescent="0.2">
      <c r="A50" s="2304" t="s">
        <v>847</v>
      </c>
      <c r="B50" s="2304"/>
      <c r="C50" s="2304"/>
      <c r="D50" s="2304"/>
      <c r="E50" s="2304"/>
      <c r="F50" s="2308">
        <v>0</v>
      </c>
      <c r="G50" s="2309"/>
      <c r="H50" s="2310"/>
      <c r="I50" s="2283">
        <v>0</v>
      </c>
      <c r="J50" s="2283"/>
      <c r="K50" s="2303">
        <f t="shared" si="0"/>
        <v>45961</v>
      </c>
      <c r="L50" s="2303"/>
      <c r="M50" s="2303"/>
    </row>
    <row r="51" spans="1:13" s="197" customFormat="1" x14ac:dyDescent="0.2">
      <c r="A51" s="2304" t="s">
        <v>1612</v>
      </c>
      <c r="B51" s="2304"/>
      <c r="C51" s="2304"/>
      <c r="D51" s="2304"/>
      <c r="E51" s="2304"/>
      <c r="F51" s="2305" t="str">
        <f>MASTER!D96</f>
        <v>AINP</v>
      </c>
      <c r="G51" s="2306"/>
      <c r="H51" s="2307"/>
      <c r="I51" s="2283">
        <v>0</v>
      </c>
      <c r="J51" s="2283"/>
      <c r="K51" s="2303">
        <f t="shared" si="0"/>
        <v>45961</v>
      </c>
      <c r="L51" s="2303"/>
      <c r="M51" s="2303"/>
    </row>
    <row r="52" spans="1:13" s="197" customFormat="1" x14ac:dyDescent="0.2">
      <c r="A52" s="2299" t="s">
        <v>1613</v>
      </c>
      <c r="B52" s="2299"/>
      <c r="C52" s="2299"/>
      <c r="D52" s="2299"/>
      <c r="E52" s="2299"/>
      <c r="F52" s="2300">
        <v>0</v>
      </c>
      <c r="G52" s="2301"/>
      <c r="H52" s="2302"/>
      <c r="I52" s="2283">
        <v>0</v>
      </c>
      <c r="J52" s="2283"/>
      <c r="K52" s="2303">
        <f t="shared" si="0"/>
        <v>45961</v>
      </c>
      <c r="L52" s="2303"/>
      <c r="M52" s="2303"/>
    </row>
    <row r="53" spans="1:13" x14ac:dyDescent="0.2">
      <c r="A53" s="2299" t="s">
        <v>1613</v>
      </c>
      <c r="B53" s="2299"/>
      <c r="C53" s="2299"/>
      <c r="D53" s="2299"/>
      <c r="E53" s="2299"/>
      <c r="F53" s="2300">
        <f>MASTER!C63</f>
        <v>0</v>
      </c>
      <c r="G53" s="2301"/>
      <c r="H53" s="2302"/>
      <c r="I53" s="2283">
        <v>0</v>
      </c>
      <c r="J53" s="2283"/>
      <c r="K53" s="2303">
        <f t="shared" si="0"/>
        <v>45961</v>
      </c>
      <c r="L53" s="2303"/>
      <c r="M53" s="2303"/>
    </row>
    <row r="54" spans="1:13" x14ac:dyDescent="0.2">
      <c r="A54" s="2296">
        <v>9</v>
      </c>
      <c r="B54" s="1214" t="s">
        <v>1282</v>
      </c>
      <c r="C54" s="1214"/>
      <c r="D54" s="1214"/>
      <c r="E54" s="1214"/>
      <c r="F54" s="1214"/>
      <c r="G54" s="1214"/>
      <c r="H54" s="1214"/>
      <c r="I54" s="1214"/>
      <c r="J54" s="1214"/>
      <c r="K54" s="1214"/>
      <c r="L54" s="1214"/>
      <c r="M54" s="1214"/>
    </row>
    <row r="55" spans="1:13" x14ac:dyDescent="0.2">
      <c r="A55" s="2296"/>
      <c r="B55" s="1230" t="s">
        <v>848</v>
      </c>
      <c r="C55" s="1224"/>
      <c r="D55" s="1224"/>
      <c r="E55" s="1224"/>
      <c r="F55" s="1224"/>
      <c r="G55" s="1224"/>
      <c r="H55" s="1224"/>
      <c r="I55" s="1224"/>
      <c r="J55" s="1224"/>
      <c r="K55" s="1224"/>
      <c r="L55" s="1224"/>
      <c r="M55" s="1224"/>
    </row>
    <row r="56" spans="1:13" x14ac:dyDescent="0.2">
      <c r="A56" s="1214"/>
      <c r="B56" s="2298" t="s">
        <v>2631</v>
      </c>
      <c r="C56" s="2298"/>
      <c r="D56" s="2298"/>
      <c r="E56" s="2298"/>
      <c r="F56" s="2298"/>
      <c r="G56" s="2298"/>
      <c r="H56" s="2298"/>
      <c r="I56" s="2298"/>
      <c r="J56" s="1214"/>
      <c r="K56" s="1215" t="s">
        <v>849</v>
      </c>
      <c r="L56" s="1214"/>
      <c r="M56" s="1214"/>
    </row>
    <row r="57" spans="1:13" x14ac:dyDescent="0.2">
      <c r="A57" s="1214"/>
      <c r="B57" s="1216" t="s">
        <v>850</v>
      </c>
      <c r="C57" s="1235"/>
      <c r="D57" s="1214"/>
      <c r="E57" s="1214"/>
      <c r="F57" s="1214"/>
      <c r="G57" s="1214"/>
      <c r="H57" s="1214"/>
      <c r="I57" s="1214"/>
      <c r="J57" s="1214"/>
      <c r="K57" s="1222" t="s">
        <v>181</v>
      </c>
      <c r="L57" s="1214"/>
      <c r="M57" s="1214"/>
    </row>
    <row r="58" spans="1:13" x14ac:dyDescent="0.2">
      <c r="A58" s="1214"/>
      <c r="B58" s="1222" t="s">
        <v>851</v>
      </c>
      <c r="C58" s="2297" t="s">
        <v>2630</v>
      </c>
      <c r="D58" s="2297"/>
      <c r="E58" s="1214"/>
      <c r="F58" s="1214"/>
      <c r="G58" s="1214"/>
      <c r="H58" s="1214"/>
      <c r="I58" s="1214"/>
      <c r="J58" s="1214"/>
      <c r="K58" s="1215" t="s">
        <v>852</v>
      </c>
      <c r="L58" s="1214"/>
      <c r="M58" s="1214"/>
    </row>
    <row r="59" spans="1:13" x14ac:dyDescent="0.2">
      <c r="A59" s="1214"/>
      <c r="B59" s="1214"/>
      <c r="C59" s="1214"/>
      <c r="D59" s="1214"/>
      <c r="E59" s="1214"/>
      <c r="F59" s="1214"/>
      <c r="G59" s="1214"/>
      <c r="H59" s="1214"/>
      <c r="I59" s="1214"/>
      <c r="J59" s="1214"/>
      <c r="K59" s="1222" t="s">
        <v>201</v>
      </c>
      <c r="L59" s="1214"/>
      <c r="M59" s="1214"/>
    </row>
    <row r="60" spans="1:13" x14ac:dyDescent="0.2">
      <c r="A60" s="1224"/>
      <c r="B60" s="1224"/>
      <c r="C60" s="1224"/>
      <c r="D60" s="1224"/>
      <c r="E60" s="1224"/>
      <c r="F60" s="1224"/>
      <c r="G60" s="1224"/>
      <c r="H60" s="1224"/>
      <c r="I60" s="1224"/>
      <c r="J60" s="1224"/>
      <c r="K60" s="1224"/>
      <c r="L60" s="1224"/>
      <c r="M60" s="1224"/>
    </row>
    <row r="61" spans="1:13" x14ac:dyDescent="0.2">
      <c r="A61" s="1224"/>
      <c r="B61" s="1224"/>
      <c r="C61" s="1224"/>
      <c r="D61" s="1224"/>
      <c r="E61" s="1224"/>
      <c r="F61" s="1224"/>
      <c r="G61" s="1224"/>
      <c r="H61" s="1224"/>
      <c r="I61" s="1224"/>
      <c r="J61" s="1224"/>
      <c r="K61" s="1224"/>
      <c r="L61" s="1224"/>
      <c r="M61" s="1224"/>
    </row>
    <row r="62" spans="1:13" s="197" customFormat="1" x14ac:dyDescent="0.2">
      <c r="A62" s="1224"/>
      <c r="B62" s="1224"/>
      <c r="C62" s="1224"/>
      <c r="D62" s="1224"/>
      <c r="E62" s="1224"/>
      <c r="F62" s="1224"/>
      <c r="G62" s="1224"/>
      <c r="H62" s="1224"/>
      <c r="I62" s="1224"/>
      <c r="J62" s="1224"/>
      <c r="K62" s="1224"/>
      <c r="L62" s="1224"/>
      <c r="M62" s="1224"/>
    </row>
    <row r="63" spans="1:13" x14ac:dyDescent="0.2">
      <c r="A63" s="2296" t="s">
        <v>853</v>
      </c>
      <c r="B63" s="2296"/>
      <c r="C63" s="2296"/>
      <c r="D63" s="2296"/>
      <c r="E63" s="2296"/>
      <c r="F63" s="2296"/>
      <c r="G63" s="2296"/>
      <c r="H63" s="2296"/>
      <c r="I63" s="2296"/>
      <c r="J63" s="2296"/>
      <c r="K63" s="2296"/>
      <c r="L63" s="2296"/>
      <c r="M63" s="2296"/>
    </row>
    <row r="64" spans="1:13" x14ac:dyDescent="0.2">
      <c r="A64" s="2291" t="s">
        <v>797</v>
      </c>
      <c r="B64" s="2291"/>
      <c r="C64" s="2291"/>
      <c r="D64" s="2291"/>
      <c r="E64" s="2291"/>
      <c r="F64" s="2291"/>
      <c r="G64" s="2291"/>
      <c r="H64" s="2291"/>
      <c r="I64" s="2291"/>
      <c r="J64" s="2291"/>
      <c r="K64" s="2291"/>
      <c r="L64" s="2291"/>
      <c r="M64" s="2291"/>
    </row>
    <row r="65" spans="1:13" x14ac:dyDescent="0.2">
      <c r="A65" s="2292" t="s">
        <v>854</v>
      </c>
      <c r="B65" s="2292"/>
      <c r="C65" s="2292"/>
      <c r="D65" s="2292"/>
      <c r="E65" s="2292"/>
      <c r="F65" s="2292"/>
      <c r="G65" s="2292"/>
      <c r="H65" s="2292"/>
      <c r="I65" s="2292"/>
      <c r="J65" s="2292"/>
      <c r="K65" s="2292"/>
      <c r="L65" s="2292"/>
      <c r="M65" s="2292"/>
    </row>
    <row r="66" spans="1:13" x14ac:dyDescent="0.2">
      <c r="A66" s="2293" t="s">
        <v>1283</v>
      </c>
      <c r="B66" s="2293"/>
      <c r="C66" s="2293"/>
      <c r="D66" s="2293"/>
      <c r="E66" s="2293"/>
      <c r="F66" s="2293"/>
      <c r="G66" s="2293"/>
      <c r="H66" s="2293"/>
      <c r="I66" s="2293"/>
      <c r="J66" s="2293"/>
      <c r="K66" s="2293"/>
      <c r="L66" s="2293"/>
      <c r="M66" s="2293"/>
    </row>
    <row r="67" spans="1:13" x14ac:dyDescent="0.2">
      <c r="A67" s="2294" t="s">
        <v>855</v>
      </c>
      <c r="B67" s="2294"/>
      <c r="C67" s="2294"/>
      <c r="D67" s="2294"/>
      <c r="E67" s="2282" t="s">
        <v>856</v>
      </c>
      <c r="F67" s="2282"/>
      <c r="G67" s="2282" t="s">
        <v>857</v>
      </c>
      <c r="H67" s="2282"/>
      <c r="I67" s="2295" t="s">
        <v>858</v>
      </c>
      <c r="J67" s="2295"/>
      <c r="K67" s="2282" t="s">
        <v>859</v>
      </c>
      <c r="L67" s="2281"/>
      <c r="M67" s="2281"/>
    </row>
    <row r="68" spans="1:13" x14ac:dyDescent="0.2">
      <c r="A68" s="2276" t="s">
        <v>860</v>
      </c>
      <c r="B68" s="2276"/>
      <c r="C68" s="2276"/>
      <c r="D68" s="2276"/>
      <c r="E68" s="2277" t="s">
        <v>861</v>
      </c>
      <c r="F68" s="2277"/>
      <c r="G68" s="2277" t="s">
        <v>862</v>
      </c>
      <c r="H68" s="2277"/>
      <c r="I68" s="2277" t="s">
        <v>863</v>
      </c>
      <c r="J68" s="2276"/>
      <c r="K68" s="2290" t="s">
        <v>864</v>
      </c>
      <c r="L68" s="2276"/>
      <c r="M68" s="2276"/>
    </row>
    <row r="69" spans="1:13" x14ac:dyDescent="0.2">
      <c r="A69" s="1236" t="s">
        <v>810</v>
      </c>
      <c r="B69" s="2283" t="s">
        <v>865</v>
      </c>
      <c r="C69" s="2283"/>
      <c r="D69" s="2283"/>
      <c r="E69" s="2283" t="s">
        <v>865</v>
      </c>
      <c r="F69" s="2283"/>
      <c r="G69" s="2283" t="s">
        <v>865</v>
      </c>
      <c r="H69" s="2283"/>
      <c r="I69" s="2283" t="s">
        <v>865</v>
      </c>
      <c r="J69" s="2283"/>
      <c r="K69" s="2283" t="s">
        <v>865</v>
      </c>
      <c r="L69" s="2283"/>
      <c r="M69" s="2283"/>
    </row>
    <row r="70" spans="1:13" x14ac:dyDescent="0.2">
      <c r="A70" s="1236" t="s">
        <v>812</v>
      </c>
      <c r="B70" s="2283" t="s">
        <v>865</v>
      </c>
      <c r="C70" s="2283"/>
      <c r="D70" s="2283"/>
      <c r="E70" s="2283" t="s">
        <v>865</v>
      </c>
      <c r="F70" s="2283"/>
      <c r="G70" s="2283" t="s">
        <v>865</v>
      </c>
      <c r="H70" s="2283"/>
      <c r="I70" s="2283" t="s">
        <v>865</v>
      </c>
      <c r="J70" s="2283"/>
      <c r="K70" s="2283" t="s">
        <v>865</v>
      </c>
      <c r="L70" s="2283"/>
      <c r="M70" s="2283"/>
    </row>
    <row r="71" spans="1:13" x14ac:dyDescent="0.2">
      <c r="A71" s="1236" t="s">
        <v>813</v>
      </c>
      <c r="B71" s="2283" t="s">
        <v>865</v>
      </c>
      <c r="C71" s="2283"/>
      <c r="D71" s="2283"/>
      <c r="E71" s="2283" t="s">
        <v>865</v>
      </c>
      <c r="F71" s="2283"/>
      <c r="G71" s="2283" t="s">
        <v>865</v>
      </c>
      <c r="H71" s="2283"/>
      <c r="I71" s="2283" t="s">
        <v>865</v>
      </c>
      <c r="J71" s="2283"/>
      <c r="K71" s="2283" t="s">
        <v>865</v>
      </c>
      <c r="L71" s="2283"/>
      <c r="M71" s="2283"/>
    </row>
    <row r="72" spans="1:13" x14ac:dyDescent="0.2">
      <c r="A72" s="1236" t="s">
        <v>814</v>
      </c>
      <c r="B72" s="2283" t="s">
        <v>865</v>
      </c>
      <c r="C72" s="2283"/>
      <c r="D72" s="2283"/>
      <c r="E72" s="2283" t="s">
        <v>865</v>
      </c>
      <c r="F72" s="2283"/>
      <c r="G72" s="2283" t="s">
        <v>865</v>
      </c>
      <c r="H72" s="2283"/>
      <c r="I72" s="2283" t="s">
        <v>865</v>
      </c>
      <c r="J72" s="2283"/>
      <c r="K72" s="2283" t="s">
        <v>865</v>
      </c>
      <c r="L72" s="2283"/>
      <c r="M72" s="2283"/>
    </row>
    <row r="73" spans="1:13" x14ac:dyDescent="0.2">
      <c r="A73" s="1224"/>
      <c r="B73" s="1224"/>
      <c r="C73" s="1224"/>
      <c r="D73" s="1224"/>
      <c r="E73" s="1224"/>
      <c r="F73" s="1224"/>
      <c r="G73" s="1224"/>
      <c r="H73" s="1224"/>
      <c r="I73" s="1224"/>
      <c r="J73" s="1224"/>
      <c r="K73" s="1224"/>
      <c r="L73" s="1224"/>
      <c r="M73" s="1224"/>
    </row>
    <row r="74" spans="1:13" s="197" customFormat="1" x14ac:dyDescent="0.2">
      <c r="A74" s="1224"/>
      <c r="B74" s="1224"/>
      <c r="C74" s="1224"/>
      <c r="D74" s="1224"/>
      <c r="E74" s="1224"/>
      <c r="F74" s="1224"/>
      <c r="G74" s="1224"/>
      <c r="H74" s="1224"/>
      <c r="I74" s="1224"/>
      <c r="J74" s="1224"/>
      <c r="K74" s="1224"/>
      <c r="L74" s="1224"/>
      <c r="M74" s="1224"/>
    </row>
    <row r="75" spans="1:13" s="197" customFormat="1" x14ac:dyDescent="0.2">
      <c r="A75" s="1224"/>
      <c r="B75" s="1224"/>
      <c r="C75" s="1224"/>
      <c r="D75" s="1224"/>
      <c r="E75" s="1224"/>
      <c r="F75" s="1224"/>
      <c r="G75" s="1224"/>
      <c r="H75" s="1224"/>
      <c r="I75" s="1224"/>
      <c r="J75" s="1224"/>
      <c r="K75" s="1224"/>
      <c r="L75" s="1224"/>
      <c r="M75" s="1224"/>
    </row>
    <row r="76" spans="1:13" s="197" customFormat="1" x14ac:dyDescent="0.2">
      <c r="A76" s="1224"/>
      <c r="B76" s="1224"/>
      <c r="C76" s="1224"/>
      <c r="D76" s="1224"/>
      <c r="E76" s="1224"/>
      <c r="F76" s="1224"/>
      <c r="G76" s="1224"/>
      <c r="H76" s="1224"/>
      <c r="I76" s="1224"/>
      <c r="J76" s="2273" t="s">
        <v>894</v>
      </c>
      <c r="K76" s="2273"/>
      <c r="L76" s="1224"/>
      <c r="M76" s="1224"/>
    </row>
    <row r="77" spans="1:13" s="197" customFormat="1" x14ac:dyDescent="0.2">
      <c r="A77" s="1224"/>
      <c r="B77" s="1224"/>
      <c r="C77" s="1224"/>
      <c r="D77" s="1224"/>
      <c r="E77" s="1224"/>
      <c r="F77" s="1224"/>
      <c r="G77" s="1224"/>
      <c r="H77" s="1224"/>
      <c r="I77" s="1224"/>
      <c r="J77" s="2273" t="s">
        <v>895</v>
      </c>
      <c r="K77" s="2273"/>
      <c r="L77" s="1224"/>
      <c r="M77" s="1224"/>
    </row>
    <row r="78" spans="1:13" s="197" customFormat="1" x14ac:dyDescent="0.2">
      <c r="A78" s="1224"/>
      <c r="B78" s="1224"/>
      <c r="C78" s="1224"/>
      <c r="D78" s="1224"/>
      <c r="E78" s="1224"/>
      <c r="F78" s="1224"/>
      <c r="G78" s="1224"/>
      <c r="H78" s="1224"/>
      <c r="I78" s="1224"/>
      <c r="J78" s="1237"/>
      <c r="K78" s="1237"/>
      <c r="L78" s="1224"/>
      <c r="M78" s="1224"/>
    </row>
    <row r="79" spans="1:13" s="197" customFormat="1" x14ac:dyDescent="0.2">
      <c r="A79" s="1224"/>
      <c r="B79" s="1224"/>
      <c r="C79" s="1224"/>
      <c r="D79" s="1224"/>
      <c r="E79" s="1224"/>
      <c r="F79" s="1224"/>
      <c r="G79" s="1224"/>
      <c r="H79" s="1224"/>
      <c r="I79" s="1224"/>
      <c r="J79" s="1224"/>
      <c r="K79" s="1224"/>
      <c r="L79" s="1224"/>
      <c r="M79" s="1224"/>
    </row>
    <row r="80" spans="1:13" x14ac:dyDescent="0.2">
      <c r="A80" s="1224"/>
      <c r="B80" s="1224"/>
      <c r="C80" s="1224"/>
      <c r="D80" s="1224"/>
      <c r="E80" s="1224"/>
      <c r="F80" s="1224"/>
      <c r="G80" s="1224"/>
      <c r="H80" s="1224"/>
      <c r="I80" s="1224"/>
      <c r="J80" s="1224"/>
      <c r="K80" s="1224"/>
      <c r="L80" s="1224"/>
      <c r="M80" s="1224"/>
    </row>
    <row r="81" spans="1:13" x14ac:dyDescent="0.2">
      <c r="A81" s="2284" t="s">
        <v>1284</v>
      </c>
      <c r="B81" s="2284"/>
      <c r="C81" s="2284"/>
      <c r="D81" s="2284"/>
      <c r="E81" s="2284"/>
      <c r="F81" s="2284"/>
      <c r="G81" s="2284"/>
      <c r="H81" s="2284"/>
      <c r="I81" s="2284"/>
      <c r="J81" s="2284"/>
      <c r="K81" s="2284"/>
      <c r="L81" s="2284"/>
      <c r="M81" s="2284"/>
    </row>
    <row r="82" spans="1:13" x14ac:dyDescent="0.2">
      <c r="A82" s="1238"/>
      <c r="B82" s="1239" t="s">
        <v>823</v>
      </c>
      <c r="C82" s="2274"/>
      <c r="D82" s="2275"/>
      <c r="E82" s="1239" t="s">
        <v>804</v>
      </c>
      <c r="F82" s="2274"/>
      <c r="G82" s="2275"/>
      <c r="H82" s="2285" t="s">
        <v>866</v>
      </c>
      <c r="I82" s="2280"/>
      <c r="J82" s="2286"/>
      <c r="K82" s="1239" t="s">
        <v>867</v>
      </c>
      <c r="L82" s="2274"/>
      <c r="M82" s="2275"/>
    </row>
    <row r="83" spans="1:13" x14ac:dyDescent="0.2">
      <c r="A83" s="1236"/>
      <c r="B83" s="1240" t="s">
        <v>587</v>
      </c>
      <c r="C83" s="2274"/>
      <c r="D83" s="2275"/>
      <c r="E83" s="1241" t="s">
        <v>588</v>
      </c>
      <c r="F83" s="2274"/>
      <c r="G83" s="2275"/>
      <c r="H83" s="2287" t="s">
        <v>868</v>
      </c>
      <c r="I83" s="2288"/>
      <c r="J83" s="2289"/>
      <c r="K83" s="1240" t="s">
        <v>139</v>
      </c>
      <c r="L83" s="2274"/>
      <c r="M83" s="2275"/>
    </row>
    <row r="84" spans="1:13" x14ac:dyDescent="0.2">
      <c r="A84" s="1236"/>
      <c r="B84" s="1242" t="s">
        <v>830</v>
      </c>
      <c r="C84" s="2278"/>
      <c r="D84" s="2278"/>
      <c r="E84" s="1242" t="s">
        <v>830</v>
      </c>
      <c r="F84" s="2278"/>
      <c r="G84" s="2278"/>
      <c r="H84" s="1242" t="s">
        <v>830</v>
      </c>
      <c r="I84" s="2279"/>
      <c r="J84" s="2279"/>
      <c r="K84" s="1242" t="s">
        <v>830</v>
      </c>
      <c r="L84" s="2279"/>
      <c r="M84" s="2279"/>
    </row>
    <row r="85" spans="1:13" x14ac:dyDescent="0.2">
      <c r="A85" s="1236"/>
      <c r="B85" s="1242" t="s">
        <v>830</v>
      </c>
      <c r="C85" s="2278"/>
      <c r="D85" s="2278"/>
      <c r="E85" s="1242" t="s">
        <v>830</v>
      </c>
      <c r="F85" s="2278"/>
      <c r="G85" s="2278"/>
      <c r="H85" s="1242" t="s">
        <v>830</v>
      </c>
      <c r="I85" s="2279"/>
      <c r="J85" s="2279"/>
      <c r="K85" s="1242" t="s">
        <v>830</v>
      </c>
      <c r="L85" s="2279"/>
      <c r="M85" s="2279"/>
    </row>
    <row r="86" spans="1:13" x14ac:dyDescent="0.2">
      <c r="A86" s="1236"/>
      <c r="B86" s="1242" t="s">
        <v>830</v>
      </c>
      <c r="C86" s="2278"/>
      <c r="D86" s="2278"/>
      <c r="E86" s="1242" t="s">
        <v>830</v>
      </c>
      <c r="F86" s="2278"/>
      <c r="G86" s="2278"/>
      <c r="H86" s="1242" t="s">
        <v>830</v>
      </c>
      <c r="I86" s="2279"/>
      <c r="J86" s="2279"/>
      <c r="K86" s="1242" t="s">
        <v>830</v>
      </c>
      <c r="L86" s="2279"/>
      <c r="M86" s="2279"/>
    </row>
    <row r="87" spans="1:13" x14ac:dyDescent="0.2">
      <c r="A87" s="1224"/>
      <c r="B87" s="1224"/>
      <c r="C87" s="1224"/>
      <c r="D87" s="1224"/>
      <c r="E87" s="1224"/>
      <c r="F87" s="1224"/>
      <c r="G87" s="1224"/>
      <c r="H87" s="1224"/>
      <c r="I87" s="1224"/>
      <c r="J87" s="1224"/>
      <c r="K87" s="1224"/>
      <c r="L87" s="1224"/>
      <c r="M87" s="1224"/>
    </row>
    <row r="88" spans="1:13" x14ac:dyDescent="0.2">
      <c r="A88" s="1224"/>
      <c r="B88" s="1224"/>
      <c r="C88" s="1224"/>
      <c r="D88" s="1224"/>
      <c r="E88" s="1224"/>
      <c r="F88" s="1224"/>
      <c r="G88" s="1224"/>
      <c r="H88" s="1224"/>
      <c r="I88" s="1224"/>
      <c r="J88" s="1224"/>
      <c r="K88" s="1224"/>
      <c r="L88" s="1224"/>
      <c r="M88" s="1224"/>
    </row>
    <row r="89" spans="1:13" x14ac:dyDescent="0.2">
      <c r="A89" s="2280" t="s">
        <v>1285</v>
      </c>
      <c r="B89" s="2280"/>
      <c r="C89" s="2280"/>
      <c r="D89" s="2280"/>
      <c r="E89" s="2280"/>
      <c r="F89" s="2280"/>
      <c r="G89" s="2280"/>
      <c r="H89" s="2280"/>
      <c r="I89" s="2280"/>
      <c r="J89" s="2280"/>
      <c r="K89" s="2280"/>
      <c r="L89" s="2280"/>
      <c r="M89" s="2280"/>
    </row>
    <row r="90" spans="1:13" x14ac:dyDescent="0.2">
      <c r="A90" s="1224"/>
      <c r="B90" s="1224"/>
      <c r="C90" s="1224"/>
      <c r="D90" s="1224"/>
      <c r="E90" s="1224"/>
      <c r="F90" s="1224"/>
      <c r="G90" s="1224"/>
      <c r="H90" s="1224"/>
      <c r="I90" s="1224"/>
      <c r="J90" s="1224"/>
      <c r="K90" s="1224"/>
      <c r="L90" s="1224"/>
      <c r="M90" s="1224"/>
    </row>
    <row r="91" spans="1:13" ht="39" customHeight="1" x14ac:dyDescent="0.2">
      <c r="A91" s="2281" t="s">
        <v>869</v>
      </c>
      <c r="B91" s="2281"/>
      <c r="C91" s="2281"/>
      <c r="D91" s="1243" t="s">
        <v>870</v>
      </c>
      <c r="E91" s="2282" t="s">
        <v>871</v>
      </c>
      <c r="F91" s="2281"/>
      <c r="G91" s="2282" t="s">
        <v>872</v>
      </c>
      <c r="H91" s="2281"/>
      <c r="I91" s="1244" t="s">
        <v>873</v>
      </c>
      <c r="J91" s="2282" t="s">
        <v>874</v>
      </c>
      <c r="K91" s="2281"/>
      <c r="L91" s="2281" t="s">
        <v>875</v>
      </c>
      <c r="M91" s="2281"/>
    </row>
    <row r="92" spans="1:13" ht="34.5" customHeight="1" x14ac:dyDescent="0.2">
      <c r="A92" s="2276" t="s">
        <v>876</v>
      </c>
      <c r="B92" s="2276"/>
      <c r="C92" s="2276"/>
      <c r="D92" s="1240" t="s">
        <v>246</v>
      </c>
      <c r="E92" s="2277" t="s">
        <v>877</v>
      </c>
      <c r="F92" s="2276"/>
      <c r="G92" s="2277" t="s">
        <v>878</v>
      </c>
      <c r="H92" s="2276"/>
      <c r="I92" s="1245" t="s">
        <v>879</v>
      </c>
      <c r="J92" s="2277" t="s">
        <v>880</v>
      </c>
      <c r="K92" s="2276"/>
      <c r="L92" s="2277" t="s">
        <v>881</v>
      </c>
      <c r="M92" s="2277"/>
    </row>
    <row r="93" spans="1:13" ht="21" customHeight="1" x14ac:dyDescent="0.2">
      <c r="A93" s="2359" t="s">
        <v>893</v>
      </c>
      <c r="B93" s="2359"/>
      <c r="C93" s="531">
        <v>2023</v>
      </c>
      <c r="D93" s="975">
        <v>55000</v>
      </c>
      <c r="E93" s="2272">
        <v>0</v>
      </c>
      <c r="F93" s="2272"/>
      <c r="G93" s="2272">
        <v>0</v>
      </c>
      <c r="H93" s="2272"/>
      <c r="I93" s="975">
        <v>0</v>
      </c>
      <c r="J93" s="2272">
        <v>150</v>
      </c>
      <c r="K93" s="2272"/>
      <c r="L93" s="2272" t="s">
        <v>2621</v>
      </c>
      <c r="M93" s="2272"/>
    </row>
    <row r="94" spans="1:13" ht="21" customHeight="1" x14ac:dyDescent="0.2">
      <c r="A94" s="2359" t="s">
        <v>882</v>
      </c>
      <c r="B94" s="2359"/>
      <c r="C94" s="1246">
        <f>C93</f>
        <v>2023</v>
      </c>
      <c r="D94" s="975">
        <v>55000</v>
      </c>
      <c r="E94" s="2272">
        <v>0</v>
      </c>
      <c r="F94" s="2272"/>
      <c r="G94" s="2272">
        <v>0</v>
      </c>
      <c r="H94" s="2272"/>
      <c r="I94" s="975">
        <v>0</v>
      </c>
      <c r="J94" s="2272">
        <v>151</v>
      </c>
      <c r="K94" s="2272"/>
      <c r="L94" s="2272" t="s">
        <v>2622</v>
      </c>
      <c r="M94" s="2272"/>
    </row>
    <row r="95" spans="1:13" ht="21" customHeight="1" x14ac:dyDescent="0.2">
      <c r="A95" s="2359" t="s">
        <v>883</v>
      </c>
      <c r="B95" s="2359"/>
      <c r="C95" s="1246">
        <f t="shared" ref="C95:C101" si="1">C94</f>
        <v>2023</v>
      </c>
      <c r="D95" s="975">
        <v>55000</v>
      </c>
      <c r="E95" s="2272">
        <v>0</v>
      </c>
      <c r="F95" s="2272"/>
      <c r="G95" s="2272">
        <v>0</v>
      </c>
      <c r="H95" s="2272"/>
      <c r="I95" s="975">
        <v>0</v>
      </c>
      <c r="J95" s="2272">
        <v>152</v>
      </c>
      <c r="K95" s="2272"/>
      <c r="L95" s="2272" t="s">
        <v>2623</v>
      </c>
      <c r="M95" s="2272"/>
    </row>
    <row r="96" spans="1:13" ht="21" customHeight="1" x14ac:dyDescent="0.2">
      <c r="A96" s="2359" t="s">
        <v>884</v>
      </c>
      <c r="B96" s="2359"/>
      <c r="C96" s="1246">
        <f t="shared" si="1"/>
        <v>2023</v>
      </c>
      <c r="D96" s="975">
        <v>55000</v>
      </c>
      <c r="E96" s="2272">
        <v>0</v>
      </c>
      <c r="F96" s="2272"/>
      <c r="G96" s="2272">
        <v>0</v>
      </c>
      <c r="H96" s="2272"/>
      <c r="I96" s="975">
        <v>0</v>
      </c>
      <c r="J96" s="2272">
        <v>153</v>
      </c>
      <c r="K96" s="2272"/>
      <c r="L96" s="2272" t="s">
        <v>2624</v>
      </c>
      <c r="M96" s="2272"/>
    </row>
    <row r="97" spans="1:13" ht="21" customHeight="1" x14ac:dyDescent="0.2">
      <c r="A97" s="2359" t="s">
        <v>885</v>
      </c>
      <c r="B97" s="2359"/>
      <c r="C97" s="1246">
        <f t="shared" si="1"/>
        <v>2023</v>
      </c>
      <c r="D97" s="975">
        <v>55000</v>
      </c>
      <c r="E97" s="2272">
        <v>0</v>
      </c>
      <c r="F97" s="2272"/>
      <c r="G97" s="2272">
        <v>0</v>
      </c>
      <c r="H97" s="2272"/>
      <c r="I97" s="975">
        <v>0</v>
      </c>
      <c r="J97" s="2272">
        <v>154</v>
      </c>
      <c r="K97" s="2272"/>
      <c r="L97" s="2272" t="s">
        <v>2625</v>
      </c>
      <c r="M97" s="2272"/>
    </row>
    <row r="98" spans="1:13" ht="21" customHeight="1" x14ac:dyDescent="0.2">
      <c r="A98" s="2359" t="s">
        <v>886</v>
      </c>
      <c r="B98" s="2359"/>
      <c r="C98" s="1246">
        <f t="shared" si="1"/>
        <v>2023</v>
      </c>
      <c r="D98" s="975">
        <v>55000</v>
      </c>
      <c r="E98" s="2272">
        <v>0</v>
      </c>
      <c r="F98" s="2272"/>
      <c r="G98" s="2272">
        <v>0</v>
      </c>
      <c r="H98" s="2272"/>
      <c r="I98" s="975">
        <v>0</v>
      </c>
      <c r="J98" s="2272">
        <v>155</v>
      </c>
      <c r="K98" s="2272"/>
      <c r="L98" s="2272" t="s">
        <v>2626</v>
      </c>
      <c r="M98" s="2272"/>
    </row>
    <row r="99" spans="1:13" ht="21" customHeight="1" x14ac:dyDescent="0.2">
      <c r="A99" s="2359" t="s">
        <v>887</v>
      </c>
      <c r="B99" s="2359"/>
      <c r="C99" s="1246">
        <f t="shared" si="1"/>
        <v>2023</v>
      </c>
      <c r="D99" s="975">
        <v>55000</v>
      </c>
      <c r="E99" s="2272">
        <v>0</v>
      </c>
      <c r="F99" s="2272"/>
      <c r="G99" s="2272">
        <v>0</v>
      </c>
      <c r="H99" s="2272"/>
      <c r="I99" s="975">
        <v>0</v>
      </c>
      <c r="J99" s="2272">
        <v>156</v>
      </c>
      <c r="K99" s="2272"/>
      <c r="L99" s="2272" t="s">
        <v>2620</v>
      </c>
      <c r="M99" s="2272"/>
    </row>
    <row r="100" spans="1:13" ht="21" customHeight="1" x14ac:dyDescent="0.2">
      <c r="A100" s="2359" t="s">
        <v>888</v>
      </c>
      <c r="B100" s="2359"/>
      <c r="C100" s="1246">
        <f t="shared" si="1"/>
        <v>2023</v>
      </c>
      <c r="D100" s="975">
        <v>55000</v>
      </c>
      <c r="E100" s="2272">
        <v>0</v>
      </c>
      <c r="F100" s="2272"/>
      <c r="G100" s="2272">
        <v>0</v>
      </c>
      <c r="H100" s="2272"/>
      <c r="I100" s="975">
        <v>0</v>
      </c>
      <c r="J100" s="2272">
        <v>157</v>
      </c>
      <c r="K100" s="2272"/>
      <c r="L100" s="2272" t="s">
        <v>2627</v>
      </c>
      <c r="M100" s="2272"/>
    </row>
    <row r="101" spans="1:13" ht="21" customHeight="1" x14ac:dyDescent="0.2">
      <c r="A101" s="2359" t="s">
        <v>889</v>
      </c>
      <c r="B101" s="2359"/>
      <c r="C101" s="1246">
        <f t="shared" si="1"/>
        <v>2023</v>
      </c>
      <c r="D101" s="975">
        <v>55000</v>
      </c>
      <c r="E101" s="2272">
        <v>0</v>
      </c>
      <c r="F101" s="2272"/>
      <c r="G101" s="2272">
        <v>0</v>
      </c>
      <c r="H101" s="2272"/>
      <c r="I101" s="975">
        <v>0</v>
      </c>
      <c r="J101" s="2272">
        <v>158</v>
      </c>
      <c r="K101" s="2272"/>
      <c r="L101" s="2272" t="s">
        <v>2550</v>
      </c>
      <c r="M101" s="2272"/>
    </row>
    <row r="102" spans="1:13" ht="21" customHeight="1" x14ac:dyDescent="0.2">
      <c r="A102" s="2359" t="s">
        <v>890</v>
      </c>
      <c r="B102" s="2359"/>
      <c r="C102" s="1246">
        <f>C101</f>
        <v>2023</v>
      </c>
      <c r="D102" s="975">
        <v>55000</v>
      </c>
      <c r="E102" s="2272">
        <v>0</v>
      </c>
      <c r="F102" s="2272"/>
      <c r="G102" s="2272">
        <v>0</v>
      </c>
      <c r="H102" s="2272"/>
      <c r="I102" s="975">
        <v>0</v>
      </c>
      <c r="J102" s="2272">
        <v>159</v>
      </c>
      <c r="K102" s="2272"/>
      <c r="L102" s="2272" t="s">
        <v>2629</v>
      </c>
      <c r="M102" s="2272"/>
    </row>
    <row r="103" spans="1:13" ht="21" customHeight="1" x14ac:dyDescent="0.2">
      <c r="A103" s="2359" t="s">
        <v>891</v>
      </c>
      <c r="B103" s="2359"/>
      <c r="C103" s="1246">
        <f>C93+1</f>
        <v>2024</v>
      </c>
      <c r="D103" s="975">
        <v>55000</v>
      </c>
      <c r="E103" s="2272">
        <v>0</v>
      </c>
      <c r="F103" s="2272"/>
      <c r="G103" s="2272">
        <v>0</v>
      </c>
      <c r="H103" s="2272"/>
      <c r="I103" s="975">
        <v>0</v>
      </c>
      <c r="J103" s="2272">
        <v>160</v>
      </c>
      <c r="K103" s="2272"/>
      <c r="L103" s="2272" t="s">
        <v>2628</v>
      </c>
      <c r="M103" s="2272"/>
    </row>
    <row r="104" spans="1:13" ht="21" customHeight="1" x14ac:dyDescent="0.2">
      <c r="A104" s="2359" t="s">
        <v>892</v>
      </c>
      <c r="B104" s="2359"/>
      <c r="C104" s="1246">
        <f>C103</f>
        <v>2024</v>
      </c>
      <c r="D104" s="975">
        <v>55000</v>
      </c>
      <c r="E104" s="2272">
        <v>0</v>
      </c>
      <c r="F104" s="2272"/>
      <c r="G104" s="2272">
        <v>0</v>
      </c>
      <c r="H104" s="2272"/>
      <c r="I104" s="975">
        <v>0</v>
      </c>
      <c r="J104" s="2272">
        <v>161</v>
      </c>
      <c r="K104" s="2272"/>
      <c r="L104" s="2272" t="s">
        <v>2630</v>
      </c>
      <c r="M104" s="2272"/>
    </row>
    <row r="105" spans="1:13" x14ac:dyDescent="0.2">
      <c r="A105" s="1224"/>
      <c r="B105" s="1224"/>
      <c r="C105" s="1224"/>
      <c r="D105" s="1224"/>
      <c r="E105" s="1224"/>
      <c r="F105" s="1224"/>
      <c r="G105" s="1224"/>
      <c r="H105" s="1224"/>
      <c r="I105" s="1224"/>
      <c r="J105" s="1224"/>
      <c r="K105" s="1224"/>
      <c r="L105" s="1224"/>
      <c r="M105" s="1224"/>
    </row>
    <row r="106" spans="1:13" s="197" customFormat="1" x14ac:dyDescent="0.2">
      <c r="A106" s="1224"/>
      <c r="B106" s="1224"/>
      <c r="C106" s="1224"/>
      <c r="D106" s="1224"/>
      <c r="E106" s="1224"/>
      <c r="F106" s="1224"/>
      <c r="G106" s="1224"/>
      <c r="H106" s="1224"/>
      <c r="I106" s="1224"/>
      <c r="J106" s="1224"/>
      <c r="K106" s="1224"/>
      <c r="L106" s="1224"/>
      <c r="M106" s="1224"/>
    </row>
    <row r="107" spans="1:13" x14ac:dyDescent="0.2">
      <c r="A107" s="1224"/>
      <c r="B107" s="1224"/>
      <c r="C107" s="1224"/>
      <c r="D107" s="1224"/>
      <c r="E107" s="1224"/>
      <c r="F107" s="1224"/>
      <c r="G107" s="1224"/>
      <c r="H107" s="1224"/>
      <c r="I107" s="1224"/>
      <c r="J107" s="1224"/>
      <c r="K107" s="1224"/>
      <c r="L107" s="1224"/>
      <c r="M107" s="1224"/>
    </row>
    <row r="108" spans="1:13" x14ac:dyDescent="0.2">
      <c r="A108" s="1224"/>
      <c r="B108" s="1216" t="s">
        <v>850</v>
      </c>
      <c r="C108" s="1235"/>
      <c r="D108" s="1224"/>
      <c r="E108" s="1224"/>
      <c r="F108" s="1224"/>
      <c r="G108" s="1224"/>
      <c r="H108" s="1224"/>
      <c r="I108" s="1224"/>
      <c r="J108" s="2273" t="s">
        <v>894</v>
      </c>
      <c r="K108" s="2273"/>
      <c r="L108" s="1224"/>
      <c r="M108" s="1224"/>
    </row>
    <row r="109" spans="1:13" x14ac:dyDescent="0.2">
      <c r="A109" s="1224"/>
      <c r="B109" s="1222" t="s">
        <v>851</v>
      </c>
      <c r="C109" s="1224" t="str">
        <f>C58</f>
        <v>01.03.2024</v>
      </c>
      <c r="D109" s="1224"/>
      <c r="E109" s="1224"/>
      <c r="F109" s="1224"/>
      <c r="G109" s="1224"/>
      <c r="H109" s="1224"/>
      <c r="I109" s="1224"/>
      <c r="J109" s="2273" t="s">
        <v>895</v>
      </c>
      <c r="K109" s="2273"/>
      <c r="L109" s="1224"/>
      <c r="M109" s="1224"/>
    </row>
    <row r="110" spans="1:13" x14ac:dyDescent="0.2">
      <c r="A110" s="1247"/>
      <c r="B110" s="1247"/>
      <c r="C110" s="1247"/>
      <c r="D110" s="1247"/>
      <c r="E110" s="1247"/>
      <c r="F110" s="1247"/>
      <c r="G110" s="1247"/>
      <c r="H110" s="1247"/>
      <c r="I110" s="1247"/>
      <c r="J110" s="2268"/>
      <c r="K110" s="2268"/>
      <c r="L110" s="1247"/>
      <c r="M110" s="1247"/>
    </row>
    <row r="111" spans="1:13" x14ac:dyDescent="0.2">
      <c r="A111" s="1213"/>
      <c r="B111" s="1213"/>
      <c r="C111" s="1213"/>
      <c r="D111" s="1213"/>
      <c r="E111" s="1213"/>
      <c r="F111" s="1213"/>
      <c r="G111" s="1213"/>
      <c r="H111" s="1213"/>
      <c r="I111" s="1213"/>
      <c r="J111" s="1213"/>
      <c r="K111" s="1213"/>
      <c r="L111" s="1213"/>
      <c r="M111" s="1213"/>
    </row>
    <row r="112" spans="1:13" x14ac:dyDescent="0.2">
      <c r="A112" s="381"/>
      <c r="B112" s="381"/>
      <c r="C112" s="381"/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</row>
    <row r="113" spans="1:13" x14ac:dyDescent="0.2">
      <c r="A113" s="381"/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</row>
    <row r="114" spans="1:13" x14ac:dyDescent="0.2">
      <c r="A114" s="381"/>
      <c r="B114" s="381"/>
      <c r="C114" s="381"/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</row>
    <row r="115" spans="1:13" x14ac:dyDescent="0.2">
      <c r="A115" s="381"/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</row>
    <row r="116" spans="1:13" x14ac:dyDescent="0.2">
      <c r="A116" s="381"/>
      <c r="B116" s="381"/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381"/>
    </row>
    <row r="117" spans="1:13" x14ac:dyDescent="0.2">
      <c r="A117" s="381"/>
      <c r="B117" s="381"/>
      <c r="C117" s="381"/>
      <c r="D117" s="381"/>
      <c r="E117" s="381"/>
      <c r="F117" s="381"/>
      <c r="G117" s="381"/>
      <c r="H117" s="381"/>
      <c r="I117" s="381"/>
      <c r="J117" s="381"/>
      <c r="K117" s="381"/>
      <c r="L117" s="381"/>
      <c r="M117" s="381"/>
    </row>
    <row r="118" spans="1:13" x14ac:dyDescent="0.2">
      <c r="A118" s="381"/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</row>
    <row r="119" spans="1:13" x14ac:dyDescent="0.2">
      <c r="A119" s="381"/>
      <c r="B119" s="381"/>
      <c r="C119" s="381"/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</row>
    <row r="120" spans="1:13" x14ac:dyDescent="0.2">
      <c r="A120" s="381"/>
      <c r="B120" s="381"/>
      <c r="C120" s="381"/>
      <c r="D120" s="381"/>
      <c r="E120" s="381"/>
      <c r="F120" s="381"/>
      <c r="G120" s="381"/>
      <c r="H120" s="381"/>
      <c r="I120" s="381"/>
      <c r="J120" s="381"/>
      <c r="K120" s="381"/>
      <c r="L120" s="381"/>
      <c r="M120" s="381"/>
    </row>
    <row r="121" spans="1:13" x14ac:dyDescent="0.2">
      <c r="A121" s="381"/>
      <c r="B121" s="381"/>
      <c r="C121" s="381"/>
      <c r="D121" s="381"/>
      <c r="E121" s="381"/>
      <c r="F121" s="381"/>
      <c r="G121" s="381"/>
      <c r="H121" s="381"/>
      <c r="I121" s="381"/>
      <c r="J121" s="381"/>
      <c r="K121" s="381"/>
      <c r="L121" s="381"/>
      <c r="M121" s="381"/>
    </row>
  </sheetData>
  <sheetProtection password="CFA1" sheet="1" objects="1" scenarios="1" selectLockedCells="1"/>
  <mergeCells count="246">
    <mergeCell ref="A103:B103"/>
    <mergeCell ref="A104:B104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4:B4"/>
    <mergeCell ref="C4:D4"/>
    <mergeCell ref="K4:M4"/>
    <mergeCell ref="A5:B5"/>
    <mergeCell ref="A6:B6"/>
    <mergeCell ref="C6:D6"/>
    <mergeCell ref="E6:I6"/>
    <mergeCell ref="L6:M6"/>
    <mergeCell ref="A2:B2"/>
    <mergeCell ref="C2:J2"/>
    <mergeCell ref="K2:M2"/>
    <mergeCell ref="A3:B3"/>
    <mergeCell ref="C3:J3"/>
    <mergeCell ref="K3:M3"/>
    <mergeCell ref="C5:I5"/>
    <mergeCell ref="K5:M5"/>
    <mergeCell ref="C10:D10"/>
    <mergeCell ref="G10:I10"/>
    <mergeCell ref="K10:M10"/>
    <mergeCell ref="E11:F11"/>
    <mergeCell ref="K11:M11"/>
    <mergeCell ref="B12:C12"/>
    <mergeCell ref="D12:H12"/>
    <mergeCell ref="I12:M12"/>
    <mergeCell ref="A7:B7"/>
    <mergeCell ref="E7:I7"/>
    <mergeCell ref="A8:A9"/>
    <mergeCell ref="K9:M9"/>
    <mergeCell ref="B9:D9"/>
    <mergeCell ref="I9:J9"/>
    <mergeCell ref="C7:D7"/>
    <mergeCell ref="E9:H9"/>
    <mergeCell ref="D17:G17"/>
    <mergeCell ref="I17:K17"/>
    <mergeCell ref="L17:M18"/>
    <mergeCell ref="D18:G18"/>
    <mergeCell ref="I18:K18"/>
    <mergeCell ref="I19:K19"/>
    <mergeCell ref="D19:G19"/>
    <mergeCell ref="B13:C13"/>
    <mergeCell ref="C15:G15"/>
    <mergeCell ref="H15:K15"/>
    <mergeCell ref="L15:M15"/>
    <mergeCell ref="I16:K16"/>
    <mergeCell ref="L16:M16"/>
    <mergeCell ref="D16:F16"/>
    <mergeCell ref="E23:G23"/>
    <mergeCell ref="I23:K23"/>
    <mergeCell ref="E24:H24"/>
    <mergeCell ref="I24:K24"/>
    <mergeCell ref="A26:A27"/>
    <mergeCell ref="F26:H26"/>
    <mergeCell ref="K26:M26"/>
    <mergeCell ref="I20:K20"/>
    <mergeCell ref="E21:G21"/>
    <mergeCell ref="I21:K21"/>
    <mergeCell ref="E22:G22"/>
    <mergeCell ref="I22:K22"/>
    <mergeCell ref="E20:F20"/>
    <mergeCell ref="A39:A40"/>
    <mergeCell ref="A42:A43"/>
    <mergeCell ref="A44:E44"/>
    <mergeCell ref="F44:H44"/>
    <mergeCell ref="I44:J44"/>
    <mergeCell ref="K44:M44"/>
    <mergeCell ref="A29:A30"/>
    <mergeCell ref="B29:M29"/>
    <mergeCell ref="A31:A32"/>
    <mergeCell ref="D33:F33"/>
    <mergeCell ref="H33:I33"/>
    <mergeCell ref="K33:L33"/>
    <mergeCell ref="A47:E47"/>
    <mergeCell ref="I47:J47"/>
    <mergeCell ref="K47:M47"/>
    <mergeCell ref="A48:E48"/>
    <mergeCell ref="I48:J48"/>
    <mergeCell ref="K48:M48"/>
    <mergeCell ref="A45:E45"/>
    <mergeCell ref="F45:H45"/>
    <mergeCell ref="I45:J45"/>
    <mergeCell ref="K45:M45"/>
    <mergeCell ref="A46:E46"/>
    <mergeCell ref="F46:H46"/>
    <mergeCell ref="I46:J46"/>
    <mergeCell ref="K46:M46"/>
    <mergeCell ref="F47:H47"/>
    <mergeCell ref="F48:H48"/>
    <mergeCell ref="A53:E53"/>
    <mergeCell ref="F53:H53"/>
    <mergeCell ref="I53:J53"/>
    <mergeCell ref="K53:M53"/>
    <mergeCell ref="A49:E49"/>
    <mergeCell ref="I49:J49"/>
    <mergeCell ref="K49:M49"/>
    <mergeCell ref="A50:E50"/>
    <mergeCell ref="I50:J50"/>
    <mergeCell ref="K50:M50"/>
    <mergeCell ref="F49:H49"/>
    <mergeCell ref="F50:H50"/>
    <mergeCell ref="A51:E51"/>
    <mergeCell ref="F51:H51"/>
    <mergeCell ref="I51:J51"/>
    <mergeCell ref="K51:M51"/>
    <mergeCell ref="A52:E52"/>
    <mergeCell ref="F52:H52"/>
    <mergeCell ref="I52:J52"/>
    <mergeCell ref="K52:M52"/>
    <mergeCell ref="A64:M64"/>
    <mergeCell ref="A65:M65"/>
    <mergeCell ref="A66:M66"/>
    <mergeCell ref="A67:D67"/>
    <mergeCell ref="E67:F67"/>
    <mergeCell ref="G67:H67"/>
    <mergeCell ref="I67:J67"/>
    <mergeCell ref="K67:M67"/>
    <mergeCell ref="A54:A55"/>
    <mergeCell ref="A63:M63"/>
    <mergeCell ref="C58:D58"/>
    <mergeCell ref="B56:I56"/>
    <mergeCell ref="A68:D68"/>
    <mergeCell ref="E68:F68"/>
    <mergeCell ref="G68:H68"/>
    <mergeCell ref="I68:J68"/>
    <mergeCell ref="K68:M68"/>
    <mergeCell ref="B69:D69"/>
    <mergeCell ref="E69:F69"/>
    <mergeCell ref="G69:H69"/>
    <mergeCell ref="I69:J69"/>
    <mergeCell ref="K69:M69"/>
    <mergeCell ref="B70:D70"/>
    <mergeCell ref="E70:F70"/>
    <mergeCell ref="G70:H70"/>
    <mergeCell ref="I70:J70"/>
    <mergeCell ref="K70:M70"/>
    <mergeCell ref="B71:D71"/>
    <mergeCell ref="E71:F71"/>
    <mergeCell ref="G71:H71"/>
    <mergeCell ref="I71:J71"/>
    <mergeCell ref="K71:M71"/>
    <mergeCell ref="C84:D84"/>
    <mergeCell ref="F84:G84"/>
    <mergeCell ref="I84:J84"/>
    <mergeCell ref="L84:M84"/>
    <mergeCell ref="C85:D85"/>
    <mergeCell ref="F85:G85"/>
    <mergeCell ref="I85:J85"/>
    <mergeCell ref="L85:M85"/>
    <mergeCell ref="B72:D72"/>
    <mergeCell ref="E72:F72"/>
    <mergeCell ref="G72:H72"/>
    <mergeCell ref="I72:J72"/>
    <mergeCell ref="K72:M72"/>
    <mergeCell ref="A81:M81"/>
    <mergeCell ref="C83:D83"/>
    <mergeCell ref="H82:J82"/>
    <mergeCell ref="H83:J83"/>
    <mergeCell ref="J76:K76"/>
    <mergeCell ref="J77:K77"/>
    <mergeCell ref="C86:D86"/>
    <mergeCell ref="F86:G86"/>
    <mergeCell ref="I86:J86"/>
    <mergeCell ref="L86:M86"/>
    <mergeCell ref="A89:M89"/>
    <mergeCell ref="A91:C91"/>
    <mergeCell ref="E91:F91"/>
    <mergeCell ref="G91:H91"/>
    <mergeCell ref="J91:K91"/>
    <mergeCell ref="L91:M91"/>
    <mergeCell ref="A92:C92"/>
    <mergeCell ref="E92:F92"/>
    <mergeCell ref="G92:H92"/>
    <mergeCell ref="J92:K92"/>
    <mergeCell ref="L92:M92"/>
    <mergeCell ref="E93:F93"/>
    <mergeCell ref="G93:H93"/>
    <mergeCell ref="J93:K93"/>
    <mergeCell ref="L93:M93"/>
    <mergeCell ref="E94:F94"/>
    <mergeCell ref="G94:H94"/>
    <mergeCell ref="J94:K94"/>
    <mergeCell ref="L94:M94"/>
    <mergeCell ref="E95:F95"/>
    <mergeCell ref="G95:H95"/>
    <mergeCell ref="J95:K95"/>
    <mergeCell ref="L95:M95"/>
    <mergeCell ref="E96:F96"/>
    <mergeCell ref="G96:H96"/>
    <mergeCell ref="J96:K96"/>
    <mergeCell ref="L96:M96"/>
    <mergeCell ref="E97:F97"/>
    <mergeCell ref="G97:H97"/>
    <mergeCell ref="J97:K97"/>
    <mergeCell ref="L97:M97"/>
    <mergeCell ref="E98:F98"/>
    <mergeCell ref="G98:H98"/>
    <mergeCell ref="J98:K98"/>
    <mergeCell ref="L98:M98"/>
    <mergeCell ref="E99:F99"/>
    <mergeCell ref="G99:H99"/>
    <mergeCell ref="J99:K99"/>
    <mergeCell ref="L99:M99"/>
    <mergeCell ref="E100:F100"/>
    <mergeCell ref="G100:H100"/>
    <mergeCell ref="J100:K100"/>
    <mergeCell ref="L100:M100"/>
    <mergeCell ref="E101:F101"/>
    <mergeCell ref="G101:H101"/>
    <mergeCell ref="J101:K101"/>
    <mergeCell ref="L101:M101"/>
    <mergeCell ref="J109:K109"/>
    <mergeCell ref="J110:K110"/>
    <mergeCell ref="D13:E13"/>
    <mergeCell ref="B8:D8"/>
    <mergeCell ref="C27:H27"/>
    <mergeCell ref="I27:J27"/>
    <mergeCell ref="K27:L27"/>
    <mergeCell ref="E104:F104"/>
    <mergeCell ref="G104:H104"/>
    <mergeCell ref="J104:K104"/>
    <mergeCell ref="L104:M104"/>
    <mergeCell ref="J108:K108"/>
    <mergeCell ref="E102:F102"/>
    <mergeCell ref="G102:H102"/>
    <mergeCell ref="J102:K102"/>
    <mergeCell ref="L102:M102"/>
    <mergeCell ref="E103:F103"/>
    <mergeCell ref="G103:H103"/>
    <mergeCell ref="J103:K103"/>
    <mergeCell ref="L103:M103"/>
    <mergeCell ref="L82:M82"/>
    <mergeCell ref="L83:M83"/>
    <mergeCell ref="F82:G82"/>
    <mergeCell ref="F83:G83"/>
    <mergeCell ref="C82:D82"/>
  </mergeCells>
  <pageMargins left="0.25" right="0.25" top="0.35" bottom="0.3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H19" sqref="H19:I19"/>
    </sheetView>
  </sheetViews>
  <sheetFormatPr defaultRowHeight="12.75" x14ac:dyDescent="0.2"/>
  <cols>
    <col min="2" max="2" width="11.28515625" customWidth="1"/>
    <col min="3" max="3" width="8.7109375" customWidth="1"/>
    <col min="4" max="4" width="14.85546875" customWidth="1"/>
    <col min="5" max="5" width="9.42578125" customWidth="1"/>
    <col min="6" max="6" width="6.5703125" customWidth="1"/>
    <col min="7" max="8" width="10.42578125" bestFit="1" customWidth="1"/>
    <col min="9" max="9" width="18.28515625" customWidth="1"/>
    <col min="10" max="10" width="2.7109375" customWidth="1"/>
  </cols>
  <sheetData>
    <row r="1" spans="1:19" s="317" customFormat="1" ht="26.25" customHeight="1" x14ac:dyDescent="0.3">
      <c r="A1" s="1748" t="s">
        <v>1555</v>
      </c>
      <c r="B1" s="1748"/>
      <c r="C1" s="1748"/>
      <c r="D1" s="1748"/>
      <c r="E1" s="1748"/>
      <c r="F1" s="1748"/>
      <c r="G1" s="1748"/>
      <c r="H1" s="1748"/>
      <c r="I1" s="1748"/>
      <c r="J1" s="372"/>
    </row>
    <row r="2" spans="1:19" s="317" customFormat="1" ht="21" customHeight="1" x14ac:dyDescent="0.3">
      <c r="A2" s="368"/>
      <c r="B2" s="368"/>
      <c r="C2" s="368"/>
      <c r="D2" s="368"/>
      <c r="E2" s="368"/>
      <c r="F2" s="368"/>
      <c r="G2" s="368"/>
      <c r="H2" s="368"/>
      <c r="I2" s="368"/>
      <c r="J2" s="372"/>
    </row>
    <row r="3" spans="1:19" s="290" customFormat="1" ht="27" customHeight="1" x14ac:dyDescent="0.2">
      <c r="A3" s="290" t="s">
        <v>1556</v>
      </c>
      <c r="D3" s="374">
        <f>MASTER!C68</f>
        <v>294</v>
      </c>
      <c r="E3" s="374"/>
      <c r="F3" s="374"/>
      <c r="H3" s="2370" t="s">
        <v>1732</v>
      </c>
      <c r="I3" s="2371"/>
    </row>
    <row r="4" spans="1:19" s="290" customFormat="1" ht="27" customHeight="1" x14ac:dyDescent="0.2">
      <c r="A4" s="290" t="s">
        <v>1557</v>
      </c>
      <c r="C4" s="373" t="str">
        <f>MASTER!C2</f>
        <v xml:space="preserve">Jh </v>
      </c>
      <c r="D4" s="373"/>
      <c r="E4" s="373"/>
      <c r="H4" s="2372"/>
      <c r="I4" s="2373"/>
      <c r="K4" s="2360" t="s">
        <v>2280</v>
      </c>
      <c r="L4" s="2360"/>
      <c r="M4" s="2360"/>
      <c r="N4" s="2360"/>
      <c r="O4" s="2360"/>
      <c r="P4" s="2360"/>
      <c r="Q4" s="2360"/>
      <c r="R4" s="2360"/>
      <c r="S4" s="2360"/>
    </row>
    <row r="5" spans="1:19" s="290" customFormat="1" ht="27" customHeight="1" x14ac:dyDescent="0.2">
      <c r="A5" s="290" t="s">
        <v>1558</v>
      </c>
      <c r="C5" s="2376">
        <f>MASTER!C6</f>
        <v>25392</v>
      </c>
      <c r="D5" s="2376"/>
      <c r="E5" s="375"/>
      <c r="H5" s="2374"/>
      <c r="I5" s="2375"/>
      <c r="K5" s="2360"/>
      <c r="L5" s="2360"/>
      <c r="M5" s="2360"/>
      <c r="N5" s="2360"/>
      <c r="O5" s="2360"/>
      <c r="P5" s="2360"/>
      <c r="Q5" s="2360"/>
      <c r="R5" s="2360"/>
      <c r="S5" s="2360"/>
    </row>
    <row r="6" spans="1:19" s="290" customFormat="1" ht="27" customHeight="1" x14ac:dyDescent="0.2">
      <c r="A6" s="290" t="s">
        <v>1583</v>
      </c>
      <c r="F6" s="290" t="str">
        <f>MASTER!C30</f>
        <v xml:space="preserve">Jherh  </v>
      </c>
      <c r="K6" s="2360"/>
      <c r="L6" s="2360"/>
      <c r="M6" s="2360"/>
      <c r="N6" s="2360"/>
      <c r="O6" s="2360"/>
      <c r="P6" s="2360"/>
      <c r="Q6" s="2360"/>
      <c r="R6" s="2360"/>
      <c r="S6" s="2360"/>
    </row>
    <row r="7" spans="1:19" s="290" customFormat="1" ht="27" customHeight="1" x14ac:dyDescent="0.2">
      <c r="A7" s="290" t="s">
        <v>1575</v>
      </c>
      <c r="C7" s="2376">
        <f>MASTER!D30</f>
        <v>26886</v>
      </c>
      <c r="D7" s="2376"/>
      <c r="E7" s="375"/>
      <c r="K7" s="2360"/>
      <c r="L7" s="2360"/>
      <c r="M7" s="2360"/>
      <c r="N7" s="2360"/>
      <c r="O7" s="2360"/>
      <c r="P7" s="2360"/>
      <c r="Q7" s="2360"/>
      <c r="R7" s="2360"/>
      <c r="S7" s="2360"/>
    </row>
    <row r="8" spans="1:19" s="317" customFormat="1" ht="21" customHeight="1" x14ac:dyDescent="0.3">
      <c r="A8" s="317" t="s">
        <v>1584</v>
      </c>
      <c r="H8" s="2364">
        <f>MASTER!C31</f>
        <v>0</v>
      </c>
      <c r="I8" s="2364"/>
      <c r="K8" s="2360"/>
      <c r="L8" s="2360"/>
      <c r="M8" s="2360"/>
      <c r="N8" s="2360"/>
      <c r="O8" s="2360"/>
      <c r="P8" s="2360"/>
      <c r="Q8" s="2360"/>
      <c r="R8" s="2360"/>
      <c r="S8" s="2360"/>
    </row>
    <row r="9" spans="1:19" s="317" customFormat="1" ht="21" customHeight="1" x14ac:dyDescent="0.3">
      <c r="A9" s="317" t="s">
        <v>1585</v>
      </c>
      <c r="K9" s="2360"/>
      <c r="L9" s="2360"/>
      <c r="M9" s="2360"/>
      <c r="N9" s="2360"/>
      <c r="O9" s="2360"/>
      <c r="P9" s="2360"/>
      <c r="Q9" s="2360"/>
      <c r="R9" s="2360"/>
      <c r="S9" s="2360"/>
    </row>
    <row r="10" spans="1:19" s="317" customFormat="1" ht="21" customHeight="1" x14ac:dyDescent="0.3">
      <c r="A10" s="317" t="s">
        <v>1587</v>
      </c>
      <c r="E10" s="2368" t="str">
        <f>MASTER!C7</f>
        <v xml:space="preserve">ofj"B </v>
      </c>
      <c r="F10" s="2368"/>
      <c r="G10" s="2368"/>
      <c r="K10" s="2360"/>
      <c r="L10" s="2360"/>
      <c r="M10" s="2360"/>
      <c r="N10" s="2360"/>
      <c r="O10" s="2360"/>
      <c r="P10" s="2360"/>
      <c r="Q10" s="2360"/>
      <c r="R10" s="2360"/>
      <c r="S10" s="2360"/>
    </row>
    <row r="11" spans="1:19" s="317" customFormat="1" ht="42" customHeight="1" x14ac:dyDescent="0.3">
      <c r="A11" s="118" t="s">
        <v>1559</v>
      </c>
      <c r="B11" s="118"/>
      <c r="C11" s="118"/>
      <c r="D11" s="118"/>
      <c r="E11" s="2361" t="str">
        <f>MASTER!C9</f>
        <v>f'k{kk foHkkx</v>
      </c>
      <c r="F11" s="2361"/>
      <c r="G11" s="2366" t="str">
        <f>MASTER!C8</f>
        <v>jktdh; mPp ek/;fed izkFkfed fo|ky; &amp;  ftyk &amp; jktleUn</v>
      </c>
      <c r="H11" s="2366"/>
      <c r="I11" s="2366"/>
      <c r="K11" s="2360"/>
      <c r="L11" s="2360"/>
      <c r="M11" s="2360"/>
      <c r="N11" s="2360"/>
      <c r="O11" s="2360"/>
      <c r="P11" s="2360"/>
      <c r="Q11" s="2360"/>
      <c r="R11" s="2360"/>
      <c r="S11" s="2360"/>
    </row>
    <row r="12" spans="1:19" s="317" customFormat="1" ht="21" customHeight="1" x14ac:dyDescent="0.3">
      <c r="A12" s="317" t="s">
        <v>1560</v>
      </c>
      <c r="E12" s="2369">
        <f>MASTER!C25</f>
        <v>45961</v>
      </c>
      <c r="F12" s="2369"/>
      <c r="G12" s="2369"/>
      <c r="K12" s="2360"/>
      <c r="L12" s="2360"/>
      <c r="M12" s="2360"/>
      <c r="N12" s="2360"/>
      <c r="O12" s="2360"/>
      <c r="P12" s="2360"/>
      <c r="Q12" s="2360"/>
      <c r="R12" s="2360"/>
      <c r="S12" s="2360"/>
    </row>
    <row r="13" spans="1:19" s="317" customFormat="1" ht="21" customHeight="1" x14ac:dyDescent="0.3">
      <c r="A13" s="317" t="s">
        <v>1576</v>
      </c>
      <c r="E13" s="369">
        <f>MASTER!C27</f>
        <v>101000</v>
      </c>
      <c r="F13" s="317" t="s">
        <v>1577</v>
      </c>
      <c r="H13" s="370" t="str">
        <f>MASTER!D28</f>
        <v>L-14</v>
      </c>
      <c r="K13" s="2360"/>
      <c r="L13" s="2360"/>
      <c r="M13" s="2360"/>
      <c r="N13" s="2360"/>
      <c r="O13" s="2360"/>
      <c r="P13" s="2360"/>
      <c r="Q13" s="2360"/>
      <c r="R13" s="2360"/>
      <c r="S13" s="2360"/>
    </row>
    <row r="14" spans="1:19" s="317" customFormat="1" ht="21" customHeight="1" x14ac:dyDescent="0.3">
      <c r="A14" s="317" t="s">
        <v>1561</v>
      </c>
      <c r="E14" s="2378" t="s">
        <v>1723</v>
      </c>
      <c r="F14" s="2378"/>
      <c r="G14" s="2378"/>
    </row>
    <row r="15" spans="1:19" s="317" customFormat="1" ht="30" customHeight="1" x14ac:dyDescent="0.3">
      <c r="A15" s="118" t="s">
        <v>1562</v>
      </c>
      <c r="C15" s="201"/>
    </row>
    <row r="16" spans="1:19" s="317" customFormat="1" ht="30" customHeight="1" x14ac:dyDescent="0.3">
      <c r="C16" s="118" t="s">
        <v>1563</v>
      </c>
    </row>
    <row r="17" spans="1:10" s="317" customFormat="1" ht="36" customHeight="1" x14ac:dyDescent="0.3">
      <c r="A17" s="290" t="s">
        <v>1564</v>
      </c>
      <c r="C17" s="2379" t="str">
        <f>MASTER!C12</f>
        <v>421 ] 'khryk ekrk efUnj ds ikl ]eksgYyk ]</v>
      </c>
      <c r="D17" s="2379"/>
      <c r="E17" s="2379"/>
      <c r="F17" s="2379"/>
      <c r="G17" s="2367" t="str">
        <f>MASTER!C13</f>
        <v xml:space="preserve"> ]jktleUn ¼jktLFkku½ fiudksM 313327</v>
      </c>
      <c r="H17" s="2367"/>
      <c r="I17" s="2367"/>
      <c r="J17" s="371"/>
    </row>
    <row r="18" spans="1:10" s="317" customFormat="1" ht="21" customHeight="1" x14ac:dyDescent="0.3">
      <c r="A18" s="317" t="s">
        <v>1565</v>
      </c>
      <c r="D18" s="2380">
        <f>MASTER!F28</f>
        <v>9</v>
      </c>
      <c r="E18" s="2380"/>
    </row>
    <row r="19" spans="1:10" s="317" customFormat="1" ht="21" customHeight="1" x14ac:dyDescent="0.3">
      <c r="A19" s="317" t="s">
        <v>1579</v>
      </c>
      <c r="H19" s="2378" t="s">
        <v>1580</v>
      </c>
      <c r="I19" s="2378"/>
    </row>
    <row r="20" spans="1:10" s="317" customFormat="1" ht="21" customHeight="1" x14ac:dyDescent="0.3">
      <c r="A20" s="317" t="s">
        <v>1588</v>
      </c>
    </row>
    <row r="21" spans="1:10" s="317" customFormat="1" ht="21" customHeight="1" x14ac:dyDescent="0.3">
      <c r="A21" s="317" t="s">
        <v>1566</v>
      </c>
      <c r="D21" s="2361" t="str">
        <f>MASTER!C48</f>
        <v>,l-ch-vkbZ-]  ftyk &amp; jktleUn</v>
      </c>
      <c r="E21" s="2361"/>
      <c r="F21" s="2361"/>
      <c r="G21" s="2361"/>
      <c r="H21" s="2361"/>
      <c r="I21" s="2361"/>
    </row>
    <row r="22" spans="1:10" s="317" customFormat="1" ht="21" customHeight="1" x14ac:dyDescent="0.35">
      <c r="A22" s="317" t="s">
        <v>1567</v>
      </c>
      <c r="D22" s="2365">
        <f>MASTER!C49</f>
        <v>51</v>
      </c>
      <c r="E22" s="2365"/>
    </row>
    <row r="23" spans="1:10" s="317" customFormat="1" ht="21" customHeight="1" x14ac:dyDescent="0.3">
      <c r="A23" s="317" t="s">
        <v>1568</v>
      </c>
      <c r="D23" s="2362" t="str">
        <f>MASTER!D95</f>
        <v>SBIN0031</v>
      </c>
      <c r="E23" s="2362"/>
      <c r="F23" s="2362"/>
      <c r="G23" s="2362"/>
    </row>
    <row r="24" spans="1:10" s="317" customFormat="1" ht="21" customHeight="1" x14ac:dyDescent="0.3"/>
    <row r="25" spans="1:10" s="317" customFormat="1" ht="21" customHeight="1" x14ac:dyDescent="0.3">
      <c r="F25" s="317" t="s">
        <v>1569</v>
      </c>
    </row>
    <row r="26" spans="1:10" s="317" customFormat="1" ht="21" customHeight="1" x14ac:dyDescent="0.3"/>
    <row r="27" spans="1:10" s="317" customFormat="1" ht="21" customHeight="1" x14ac:dyDescent="0.3">
      <c r="A27" s="317" t="s">
        <v>1581</v>
      </c>
    </row>
    <row r="28" spans="1:10" s="317" customFormat="1" ht="21" customHeight="1" x14ac:dyDescent="0.3">
      <c r="A28" s="1748" t="s">
        <v>1570</v>
      </c>
      <c r="B28" s="1748"/>
      <c r="C28" s="1748"/>
      <c r="D28" s="1748"/>
      <c r="E28" s="1748"/>
      <c r="F28" s="1748"/>
      <c r="G28" s="1748"/>
      <c r="H28" s="1748"/>
      <c r="I28" s="1748"/>
      <c r="J28" s="372"/>
    </row>
    <row r="29" spans="1:10" s="317" customFormat="1" ht="21" customHeight="1" x14ac:dyDescent="0.3">
      <c r="B29" s="317" t="s">
        <v>1582</v>
      </c>
      <c r="F29" s="2361" t="str">
        <f>C4</f>
        <v xml:space="preserve">Jh </v>
      </c>
      <c r="G29" s="2361"/>
      <c r="H29" s="2361"/>
      <c r="I29" s="317" t="s">
        <v>1571</v>
      </c>
    </row>
    <row r="30" spans="1:10" s="317" customFormat="1" ht="21" customHeight="1" x14ac:dyDescent="0.3">
      <c r="A30" s="317" t="s">
        <v>1572</v>
      </c>
      <c r="C30" s="2362">
        <f>D3</f>
        <v>294</v>
      </c>
      <c r="D30" s="2362"/>
      <c r="E30" s="317" t="s">
        <v>1573</v>
      </c>
      <c r="G30" s="2363" t="s">
        <v>1590</v>
      </c>
      <c r="H30" s="2363"/>
      <c r="I30" s="317" t="s">
        <v>1574</v>
      </c>
    </row>
    <row r="31" spans="1:10" s="317" customFormat="1" ht="21" customHeight="1" x14ac:dyDescent="0.3">
      <c r="A31" s="317" t="s">
        <v>1586</v>
      </c>
    </row>
    <row r="32" spans="1:10" s="317" customFormat="1" ht="21" customHeight="1" x14ac:dyDescent="0.3">
      <c r="A32" s="317" t="s">
        <v>851</v>
      </c>
      <c r="B32" s="2381" t="str">
        <f>G30</f>
        <v>15.03.2021</v>
      </c>
      <c r="C32" s="2381"/>
    </row>
    <row r="33" spans="1:10" ht="18.75" x14ac:dyDescent="0.3">
      <c r="A33" s="197"/>
      <c r="B33" s="197"/>
      <c r="C33" s="197"/>
      <c r="D33" s="197"/>
      <c r="E33" s="2377" t="s">
        <v>181</v>
      </c>
      <c r="F33" s="2377"/>
      <c r="G33" s="2377"/>
      <c r="H33" s="2377"/>
      <c r="I33" s="2377"/>
      <c r="J33" s="201"/>
    </row>
    <row r="34" spans="1:10" ht="18.75" x14ac:dyDescent="0.3">
      <c r="A34" s="197"/>
      <c r="B34" s="197"/>
      <c r="C34" s="197"/>
      <c r="D34" s="197"/>
      <c r="E34" s="2377" t="s">
        <v>1589</v>
      </c>
      <c r="F34" s="2377"/>
      <c r="G34" s="2377"/>
      <c r="H34" s="2377"/>
      <c r="I34" s="2377"/>
      <c r="J34" s="201"/>
    </row>
  </sheetData>
  <sheetProtection sheet="1" objects="1" scenarios="1" selectLockedCells="1"/>
  <mergeCells count="25">
    <mergeCell ref="C7:D7"/>
    <mergeCell ref="E34:I34"/>
    <mergeCell ref="E14:G14"/>
    <mergeCell ref="C17:F17"/>
    <mergeCell ref="D18:E18"/>
    <mergeCell ref="H19:I19"/>
    <mergeCell ref="B32:C32"/>
    <mergeCell ref="E33:I33"/>
    <mergeCell ref="D21:I21"/>
    <mergeCell ref="K4:S13"/>
    <mergeCell ref="A1:I1"/>
    <mergeCell ref="F29:H29"/>
    <mergeCell ref="C30:D30"/>
    <mergeCell ref="G30:H30"/>
    <mergeCell ref="H8:I8"/>
    <mergeCell ref="D22:E22"/>
    <mergeCell ref="D23:G23"/>
    <mergeCell ref="G11:I11"/>
    <mergeCell ref="G17:I17"/>
    <mergeCell ref="E10:G10"/>
    <mergeCell ref="E11:F11"/>
    <mergeCell ref="E12:G12"/>
    <mergeCell ref="H3:I5"/>
    <mergeCell ref="A28:I28"/>
    <mergeCell ref="C5:D5"/>
  </mergeCells>
  <pageMargins left="0.25" right="0.25" top="0.34" bottom="0.34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10" workbookViewId="0">
      <selection activeCell="M26" sqref="M26"/>
    </sheetView>
  </sheetViews>
  <sheetFormatPr defaultRowHeight="12.75" x14ac:dyDescent="0.2"/>
  <cols>
    <col min="1" max="1" width="9.140625" style="197"/>
    <col min="3" max="3" width="10.140625" bestFit="1" customWidth="1"/>
    <col min="4" max="4" width="11" customWidth="1"/>
    <col min="5" max="5" width="11.42578125" customWidth="1"/>
    <col min="6" max="6" width="7.7109375" customWidth="1"/>
    <col min="10" max="10" width="13.5703125" customWidth="1"/>
    <col min="12" max="12" width="10.140625" customWidth="1"/>
  </cols>
  <sheetData>
    <row r="1" spans="2:11" x14ac:dyDescent="0.2">
      <c r="B1" s="1162"/>
      <c r="C1" s="1162"/>
      <c r="D1" s="1162"/>
      <c r="E1" s="1162"/>
      <c r="F1" s="1162"/>
      <c r="G1" s="1162"/>
      <c r="H1" s="1162"/>
      <c r="I1" s="1162"/>
      <c r="J1" s="1162"/>
      <c r="K1" s="1162"/>
    </row>
    <row r="2" spans="2:11" x14ac:dyDescent="0.2">
      <c r="B2" s="1162"/>
      <c r="C2" s="1162"/>
      <c r="D2" s="1162"/>
      <c r="E2" s="1162"/>
      <c r="F2" s="1162"/>
      <c r="G2" s="1162"/>
      <c r="H2" s="1162"/>
      <c r="I2" s="1162"/>
      <c r="J2" s="1162"/>
      <c r="K2" s="1162"/>
    </row>
    <row r="3" spans="2:11" x14ac:dyDescent="0.2">
      <c r="B3" s="1162"/>
      <c r="C3" s="1162"/>
      <c r="D3" s="1162"/>
      <c r="E3" s="1162"/>
      <c r="F3" s="1162"/>
      <c r="G3" s="1162"/>
      <c r="H3" s="1162"/>
      <c r="I3" s="1162"/>
      <c r="J3" s="1162"/>
      <c r="K3" s="1162"/>
    </row>
    <row r="4" spans="2:11" x14ac:dyDescent="0.2">
      <c r="B4" s="1162"/>
      <c r="C4" s="1162"/>
      <c r="D4" s="1162"/>
      <c r="E4" s="1162"/>
      <c r="F4" s="1162"/>
      <c r="G4" s="1162"/>
      <c r="H4" s="1162"/>
      <c r="I4" s="1162"/>
      <c r="J4" s="1162"/>
      <c r="K4" s="1162"/>
    </row>
    <row r="5" spans="2:11" x14ac:dyDescent="0.2">
      <c r="B5" s="1162"/>
      <c r="C5" s="1162"/>
      <c r="D5" s="1162"/>
      <c r="E5" s="1162"/>
      <c r="F5" s="1162"/>
      <c r="G5" s="1162"/>
      <c r="H5" s="1162"/>
      <c r="I5" s="1162"/>
      <c r="J5" s="1162"/>
      <c r="K5" s="1162"/>
    </row>
    <row r="6" spans="2:11" x14ac:dyDescent="0.2">
      <c r="B6" s="1162"/>
      <c r="C6" s="1162"/>
      <c r="D6" s="1162"/>
      <c r="E6" s="1162"/>
      <c r="F6" s="1162"/>
      <c r="G6" s="1162"/>
      <c r="H6" s="1162"/>
      <c r="I6" s="1162"/>
      <c r="J6" s="1162"/>
      <c r="K6" s="1162"/>
    </row>
    <row r="7" spans="2:11" x14ac:dyDescent="0.2">
      <c r="B7" s="1162"/>
      <c r="C7" s="1162"/>
      <c r="D7" s="1162"/>
      <c r="E7" s="1162"/>
      <c r="F7" s="1162"/>
      <c r="G7" s="1162"/>
      <c r="H7" s="1162"/>
      <c r="I7" s="1162"/>
      <c r="J7" s="1162"/>
      <c r="K7" s="1162"/>
    </row>
    <row r="8" spans="2:11" x14ac:dyDescent="0.2">
      <c r="B8" s="1162"/>
      <c r="C8" s="1162"/>
      <c r="D8" s="1162"/>
      <c r="E8" s="1162"/>
      <c r="F8" s="1162"/>
      <c r="G8" s="1162"/>
      <c r="H8" s="1162"/>
      <c r="I8" s="1162"/>
      <c r="J8" s="1162"/>
      <c r="K8" s="1162"/>
    </row>
    <row r="9" spans="2:11" x14ac:dyDescent="0.2">
      <c r="B9" s="1162"/>
      <c r="C9" s="1162"/>
      <c r="D9" s="1162"/>
      <c r="E9" s="1162"/>
      <c r="F9" s="1162"/>
      <c r="G9" s="1162"/>
      <c r="H9" s="1162"/>
      <c r="I9" s="1162"/>
      <c r="J9" s="1162"/>
      <c r="K9" s="1162"/>
    </row>
    <row r="10" spans="2:11" x14ac:dyDescent="0.2">
      <c r="B10" s="1162"/>
      <c r="C10" s="1162"/>
      <c r="D10" s="1162"/>
      <c r="E10" s="1162"/>
      <c r="F10" s="1162"/>
      <c r="G10" s="1162"/>
      <c r="H10" s="1162"/>
      <c r="I10" s="1162"/>
      <c r="J10" s="1162"/>
      <c r="K10" s="1162"/>
    </row>
    <row r="11" spans="2:11" x14ac:dyDescent="0.2">
      <c r="B11" s="1162"/>
      <c r="C11" s="1162"/>
      <c r="D11" s="1162"/>
      <c r="E11" s="1162"/>
      <c r="F11" s="1162"/>
      <c r="G11" s="1162"/>
      <c r="H11" s="1162"/>
      <c r="I11" s="1162"/>
      <c r="J11" s="1162"/>
      <c r="K11" s="1162"/>
    </row>
    <row r="12" spans="2:11" x14ac:dyDescent="0.2">
      <c r="B12" s="1162"/>
      <c r="C12" s="1162"/>
      <c r="D12" s="1162"/>
      <c r="E12" s="1162"/>
      <c r="F12" s="1162"/>
      <c r="G12" s="1162"/>
      <c r="H12" s="1162"/>
      <c r="I12" s="1162"/>
      <c r="J12" s="1162"/>
      <c r="K12" s="1162"/>
    </row>
    <row r="13" spans="2:11" x14ac:dyDescent="0.2">
      <c r="B13" s="1162"/>
      <c r="C13" s="1162"/>
      <c r="D13" s="1162"/>
      <c r="E13" s="1162"/>
      <c r="F13" s="1162"/>
      <c r="G13" s="1162"/>
      <c r="H13" s="1162"/>
      <c r="I13" s="1162"/>
      <c r="J13" s="1162"/>
      <c r="K13" s="1162"/>
    </row>
    <row r="14" spans="2:11" s="197" customFormat="1" x14ac:dyDescent="0.2">
      <c r="B14" s="1162"/>
      <c r="C14" s="1162"/>
      <c r="D14" s="1162"/>
      <c r="E14" s="1162"/>
      <c r="F14" s="1162"/>
      <c r="G14" s="1162"/>
      <c r="H14" s="1162"/>
      <c r="I14" s="1162"/>
      <c r="J14" s="1162"/>
      <c r="K14" s="1162"/>
    </row>
    <row r="15" spans="2:11" x14ac:dyDescent="0.2">
      <c r="B15" s="1162"/>
      <c r="C15" s="1162"/>
      <c r="D15" s="1162"/>
      <c r="E15" s="1162"/>
      <c r="F15" s="1162"/>
      <c r="G15" s="1162"/>
      <c r="H15" s="1162"/>
      <c r="I15" s="1162"/>
      <c r="J15" s="1162"/>
      <c r="K15" s="1162"/>
    </row>
    <row r="16" spans="2:11" x14ac:dyDescent="0.2">
      <c r="B16" s="1162"/>
      <c r="C16" s="1162"/>
      <c r="D16" s="1162"/>
      <c r="E16" s="1162"/>
      <c r="F16" s="1162"/>
      <c r="G16" s="1162"/>
      <c r="H16" s="1162"/>
      <c r="I16" s="1162"/>
      <c r="J16" s="1162"/>
      <c r="K16" s="1162"/>
    </row>
    <row r="17" spans="2:13" x14ac:dyDescent="0.2">
      <c r="B17" s="1162"/>
      <c r="C17" s="1162"/>
      <c r="D17" s="1162"/>
      <c r="E17" s="1162"/>
      <c r="F17" s="1162"/>
      <c r="G17" s="1162"/>
      <c r="H17" s="1162"/>
      <c r="I17" s="1162"/>
      <c r="J17" s="1162"/>
      <c r="K17" s="1162"/>
    </row>
    <row r="18" spans="2:13" s="197" customFormat="1" x14ac:dyDescent="0.2">
      <c r="B18" s="1162"/>
      <c r="C18" s="1162"/>
      <c r="D18" s="1162"/>
      <c r="E18" s="1162"/>
      <c r="F18" s="1162"/>
      <c r="G18" s="1162"/>
      <c r="H18" s="1162"/>
      <c r="I18" s="1162"/>
      <c r="J18" s="1162"/>
      <c r="K18" s="1162"/>
    </row>
    <row r="19" spans="2:13" s="197" customFormat="1" x14ac:dyDescent="0.2">
      <c r="B19" s="1162"/>
      <c r="C19" s="1162"/>
      <c r="D19" s="1162"/>
      <c r="E19" s="1162"/>
      <c r="F19" s="1162"/>
      <c r="G19" s="1162"/>
      <c r="H19" s="1162"/>
      <c r="I19" s="1162"/>
      <c r="J19" s="1162"/>
      <c r="K19" s="1162"/>
    </row>
    <row r="20" spans="2:13" s="197" customFormat="1" x14ac:dyDescent="0.2">
      <c r="B20" s="1162"/>
      <c r="C20" s="1162"/>
      <c r="D20" s="1162"/>
      <c r="E20" s="1162"/>
      <c r="F20" s="1162"/>
      <c r="G20" s="1162"/>
      <c r="H20" s="1162"/>
      <c r="I20" s="1162"/>
      <c r="J20" s="1162"/>
      <c r="K20" s="1162"/>
    </row>
    <row r="21" spans="2:13" x14ac:dyDescent="0.2">
      <c r="B21" s="1162"/>
      <c r="C21" s="1162"/>
      <c r="D21" s="1162"/>
      <c r="E21" s="1162"/>
      <c r="F21" s="1162"/>
      <c r="G21" s="1162"/>
      <c r="H21" s="1162"/>
      <c r="I21" s="1162"/>
      <c r="J21" s="1162"/>
      <c r="K21" s="1162"/>
    </row>
    <row r="22" spans="2:13" x14ac:dyDescent="0.2">
      <c r="B22" s="1162"/>
      <c r="C22" s="1162"/>
      <c r="D22" s="1162"/>
      <c r="E22" s="1162"/>
      <c r="F22" s="1162"/>
      <c r="G22" s="1162"/>
      <c r="H22" s="1162"/>
      <c r="I22" s="1162"/>
      <c r="J22" s="1162"/>
      <c r="K22" s="1162"/>
    </row>
    <row r="23" spans="2:13" x14ac:dyDescent="0.2">
      <c r="B23" s="1162"/>
      <c r="C23" s="1162"/>
      <c r="D23" s="1162"/>
      <c r="E23" s="1162"/>
      <c r="F23" s="1162"/>
      <c r="G23" s="1162"/>
      <c r="H23" s="1162"/>
      <c r="I23" s="1162"/>
      <c r="J23" s="1162"/>
      <c r="K23" s="1162"/>
    </row>
    <row r="24" spans="2:13" ht="26.25" x14ac:dyDescent="0.2">
      <c r="B24" s="2382" t="s">
        <v>1486</v>
      </c>
      <c r="C24" s="2382"/>
      <c r="D24" s="2382"/>
      <c r="E24" s="2382"/>
      <c r="F24" s="2382"/>
      <c r="G24" s="2382"/>
      <c r="H24" s="2382"/>
      <c r="I24" s="2382"/>
      <c r="J24" s="892"/>
      <c r="K24" s="1162"/>
    </row>
    <row r="25" spans="2:13" ht="18.75" x14ac:dyDescent="0.3">
      <c r="B25" s="892"/>
      <c r="C25" s="1078" t="s">
        <v>1487</v>
      </c>
      <c r="D25" s="2133" t="str">
        <f>MASTER!C2</f>
        <v xml:space="preserve">Jh </v>
      </c>
      <c r="E25" s="2133"/>
      <c r="F25" s="2133"/>
      <c r="G25" s="1078" t="s">
        <v>1488</v>
      </c>
      <c r="H25" s="1078" t="str">
        <f>MASTER!C4</f>
        <v xml:space="preserve">Jh </v>
      </c>
      <c r="I25" s="1252"/>
      <c r="J25" s="892"/>
      <c r="K25" s="1162"/>
    </row>
    <row r="26" spans="2:13" ht="18.75" x14ac:dyDescent="0.3">
      <c r="B26" s="1079" t="s">
        <v>1489</v>
      </c>
      <c r="C26" s="1253">
        <f>M26</f>
        <v>61</v>
      </c>
      <c r="D26" s="1254" t="s">
        <v>1490</v>
      </c>
      <c r="E26" s="1079" t="str">
        <f>MASTER!C12</f>
        <v>421 ] 'khryk ekrk efUnj ds ikl ]eksgYyk ]</v>
      </c>
      <c r="F26" s="892"/>
      <c r="G26" s="1255"/>
      <c r="H26" s="892"/>
      <c r="I26" s="1252"/>
      <c r="J26" s="892"/>
      <c r="K26" s="1162"/>
      <c r="L26" s="1249" t="s">
        <v>1489</v>
      </c>
      <c r="M26" s="1248">
        <v>61</v>
      </c>
    </row>
    <row r="27" spans="2:13" ht="18.75" x14ac:dyDescent="0.3">
      <c r="B27" s="1089" t="str">
        <f>MASTER!C13</f>
        <v xml:space="preserve"> ]jktleUn ¼jktLFkku½ fiudksM 313327</v>
      </c>
      <c r="C27" s="892"/>
      <c r="D27" s="1252"/>
      <c r="E27" s="1252"/>
      <c r="F27" s="1252"/>
      <c r="G27" s="1079" t="s">
        <v>1491</v>
      </c>
      <c r="H27" s="1252"/>
      <c r="I27" s="1252"/>
      <c r="J27" s="892"/>
      <c r="K27" s="1162"/>
    </row>
    <row r="28" spans="2:13" ht="18.75" x14ac:dyDescent="0.3">
      <c r="B28" s="1079" t="s">
        <v>1492</v>
      </c>
      <c r="C28" s="1252"/>
      <c r="D28" s="1252"/>
      <c r="E28" s="1252"/>
      <c r="F28" s="1256" t="str">
        <f>MASTER!C8</f>
        <v>jktdh; mPp ek/;fed izkFkfed fo|ky; &amp;  ftyk &amp; jktleUn</v>
      </c>
      <c r="G28" s="1252"/>
      <c r="H28" s="1252"/>
      <c r="I28" s="1252"/>
      <c r="J28" s="892"/>
      <c r="K28" s="1162"/>
    </row>
    <row r="29" spans="2:13" ht="18.75" x14ac:dyDescent="0.3">
      <c r="B29" s="1079" t="s">
        <v>961</v>
      </c>
      <c r="C29" s="1079" t="str">
        <f>MASTER!C9</f>
        <v>f'k{kk foHkkx</v>
      </c>
      <c r="D29" s="1252"/>
      <c r="E29" s="1252" t="s">
        <v>1493</v>
      </c>
      <c r="F29" s="2383" t="str">
        <f>MASTER!C7</f>
        <v xml:space="preserve">ofj"B </v>
      </c>
      <c r="G29" s="2383"/>
      <c r="H29" s="2383"/>
      <c r="I29" s="1257" t="s">
        <v>1494</v>
      </c>
      <c r="J29" s="892"/>
      <c r="K29" s="1162"/>
    </row>
    <row r="30" spans="2:13" ht="18.75" x14ac:dyDescent="0.3">
      <c r="B30" s="1079" t="s">
        <v>1495</v>
      </c>
      <c r="C30" s="1252"/>
      <c r="D30" s="1087">
        <f>MASTER!C25</f>
        <v>45961</v>
      </c>
      <c r="E30" s="1257" t="s">
        <v>1542</v>
      </c>
      <c r="F30" s="892"/>
      <c r="G30" s="1252"/>
      <c r="H30" s="1252"/>
      <c r="I30" s="2387">
        <f>MASTER!C68</f>
        <v>294</v>
      </c>
      <c r="J30" s="2387"/>
      <c r="K30" s="1162"/>
    </row>
    <row r="31" spans="2:13" ht="18.75" x14ac:dyDescent="0.3">
      <c r="B31" s="1079" t="s">
        <v>1543</v>
      </c>
      <c r="C31" s="1252"/>
      <c r="D31" s="1252"/>
      <c r="E31" s="1087">
        <f>D30</f>
        <v>45961</v>
      </c>
      <c r="F31" s="1257" t="s">
        <v>490</v>
      </c>
      <c r="G31" s="1252"/>
      <c r="H31" s="1252"/>
      <c r="I31" s="1252"/>
      <c r="J31" s="892"/>
      <c r="K31" s="1162"/>
    </row>
    <row r="32" spans="2:13" ht="18.75" x14ac:dyDescent="0.3">
      <c r="B32" s="1079" t="s">
        <v>1496</v>
      </c>
      <c r="C32" s="1252"/>
      <c r="D32" s="1252"/>
      <c r="E32" s="1252"/>
      <c r="F32" s="1256"/>
      <c r="G32" s="1252"/>
      <c r="H32" s="1252"/>
      <c r="I32" s="1252"/>
      <c r="J32" s="892"/>
      <c r="K32" s="1162"/>
    </row>
    <row r="33" spans="2:15" ht="18.75" x14ac:dyDescent="0.3">
      <c r="B33" s="1079" t="s">
        <v>1497</v>
      </c>
      <c r="C33" s="1252"/>
      <c r="D33" s="1252"/>
      <c r="E33" s="1252"/>
      <c r="F33" s="1256"/>
      <c r="G33" s="1252"/>
      <c r="H33" s="1252"/>
      <c r="I33" s="1252"/>
      <c r="J33" s="892"/>
      <c r="K33" s="1162"/>
    </row>
    <row r="34" spans="2:15" ht="18.75" x14ac:dyDescent="0.3">
      <c r="B34" s="1079" t="s">
        <v>1498</v>
      </c>
      <c r="C34" s="1252"/>
      <c r="D34" s="1252"/>
      <c r="E34" s="1252"/>
      <c r="F34" s="1256"/>
      <c r="G34" s="1252"/>
      <c r="H34" s="1252"/>
      <c r="I34" s="1252"/>
      <c r="J34" s="892"/>
      <c r="K34" s="1162"/>
    </row>
    <row r="35" spans="2:15" ht="18.75" x14ac:dyDescent="0.3">
      <c r="B35" s="1079" t="s">
        <v>1499</v>
      </c>
      <c r="C35" s="1252"/>
      <c r="D35" s="1252"/>
      <c r="E35" s="1252"/>
      <c r="F35" s="1256"/>
      <c r="G35" s="1252"/>
      <c r="H35" s="1252"/>
      <c r="I35" s="1252"/>
      <c r="J35" s="892"/>
      <c r="K35" s="1162"/>
    </row>
    <row r="36" spans="2:15" ht="18.75" x14ac:dyDescent="0.3">
      <c r="B36" s="1079" t="s">
        <v>1500</v>
      </c>
      <c r="C36" s="1252"/>
      <c r="D36" s="1252"/>
      <c r="E36" s="1252"/>
      <c r="F36" s="1256"/>
      <c r="G36" s="1252"/>
      <c r="H36" s="1252"/>
      <c r="I36" s="1252"/>
      <c r="J36" s="892"/>
      <c r="K36" s="1162"/>
    </row>
    <row r="37" spans="2:15" ht="18.75" x14ac:dyDescent="0.3">
      <c r="B37" s="1079" t="s">
        <v>1501</v>
      </c>
      <c r="C37" s="1252"/>
      <c r="D37" s="1252"/>
      <c r="E37" s="1252"/>
      <c r="F37" s="1256"/>
      <c r="G37" s="1252"/>
      <c r="H37" s="1252"/>
      <c r="I37" s="1252"/>
      <c r="J37" s="892"/>
      <c r="K37" s="1162"/>
    </row>
    <row r="38" spans="2:15" ht="18.75" x14ac:dyDescent="0.3">
      <c r="B38" s="1079" t="s">
        <v>1502</v>
      </c>
      <c r="C38" s="1252"/>
      <c r="D38" s="1252"/>
      <c r="E38" s="1252"/>
      <c r="F38" s="1256"/>
      <c r="G38" s="1252"/>
      <c r="H38" s="1252"/>
      <c r="I38" s="1252"/>
      <c r="J38" s="892"/>
      <c r="K38" s="1162"/>
      <c r="L38" s="1250" t="s">
        <v>578</v>
      </c>
      <c r="M38" s="2384" t="str">
        <f>MASTER!C66</f>
        <v>16.03.2024</v>
      </c>
      <c r="N38" s="2385"/>
      <c r="O38" s="1251"/>
    </row>
    <row r="39" spans="2:15" ht="18.75" x14ac:dyDescent="0.3">
      <c r="B39" s="1079" t="s">
        <v>578</v>
      </c>
      <c r="C39" s="2388" t="str">
        <f>M38</f>
        <v>16.03.2024</v>
      </c>
      <c r="D39" s="2388"/>
      <c r="E39" s="2388"/>
      <c r="F39" s="1256"/>
      <c r="G39" s="1252"/>
      <c r="H39" s="1252"/>
      <c r="I39" s="1252"/>
      <c r="J39" s="892"/>
      <c r="K39" s="1162"/>
      <c r="L39" s="1250" t="s">
        <v>297</v>
      </c>
      <c r="M39" s="2386" t="str">
        <f>MASTER!C65</f>
        <v xml:space="preserve"> ftyk &amp; jktleUn</v>
      </c>
      <c r="N39" s="2386"/>
      <c r="O39" s="2386"/>
    </row>
    <row r="40" spans="2:15" ht="18.75" x14ac:dyDescent="0.3">
      <c r="B40" s="1079" t="s">
        <v>297</v>
      </c>
      <c r="C40" s="2392" t="str">
        <f>M39</f>
        <v xml:space="preserve"> ftyk &amp; jktleUn</v>
      </c>
      <c r="D40" s="2392"/>
      <c r="E40" s="2392"/>
      <c r="F40" s="1256"/>
      <c r="G40" s="1252"/>
      <c r="H40" s="1252"/>
      <c r="I40" s="1252"/>
      <c r="J40" s="892"/>
      <c r="K40" s="1162"/>
    </row>
    <row r="41" spans="2:15" ht="18.75" x14ac:dyDescent="0.3">
      <c r="B41" s="1079"/>
      <c r="C41" s="1252"/>
      <c r="D41" s="1252"/>
      <c r="E41" s="1252"/>
      <c r="F41" s="1256"/>
      <c r="G41" s="1779" t="s">
        <v>1503</v>
      </c>
      <c r="H41" s="1779"/>
      <c r="I41" s="1779"/>
      <c r="J41" s="892"/>
      <c r="K41" s="1162"/>
    </row>
    <row r="42" spans="2:15" ht="26.25" x14ac:dyDescent="0.2">
      <c r="B42" s="2382" t="s">
        <v>1504</v>
      </c>
      <c r="C42" s="2382"/>
      <c r="D42" s="2382"/>
      <c r="E42" s="2382"/>
      <c r="F42" s="2382"/>
      <c r="G42" s="2382"/>
      <c r="H42" s="2382"/>
      <c r="I42" s="2382"/>
      <c r="J42" s="892"/>
      <c r="K42" s="1162"/>
    </row>
    <row r="43" spans="2:15" ht="18.75" x14ac:dyDescent="0.3">
      <c r="B43" s="1079"/>
      <c r="C43" s="1078" t="s">
        <v>1487</v>
      </c>
      <c r="D43" s="1252" t="str">
        <f>D25</f>
        <v xml:space="preserve">Jh </v>
      </c>
      <c r="E43" s="1252"/>
      <c r="F43" s="1256"/>
      <c r="G43" s="1078" t="s">
        <v>1488</v>
      </c>
      <c r="H43" s="1252" t="str">
        <f>H25</f>
        <v xml:space="preserve">Jh </v>
      </c>
      <c r="I43" s="1252"/>
      <c r="J43" s="892"/>
      <c r="K43" s="1162"/>
    </row>
    <row r="44" spans="2:15" ht="18.75" x14ac:dyDescent="0.3">
      <c r="B44" s="1079" t="str">
        <f>B26</f>
        <v>vk;q %&amp;</v>
      </c>
      <c r="C44" s="1253">
        <f>C26</f>
        <v>61</v>
      </c>
      <c r="D44" s="1254" t="s">
        <v>1490</v>
      </c>
      <c r="E44" s="1252" t="str">
        <f>E26</f>
        <v>421 ] 'khryk ekrk efUnj ds ikl ]eksgYyk ]</v>
      </c>
      <c r="F44" s="1256"/>
      <c r="G44" s="1252"/>
      <c r="H44" s="1252"/>
      <c r="I44" s="1252"/>
      <c r="J44" s="892"/>
      <c r="K44" s="1162"/>
    </row>
    <row r="45" spans="2:15" ht="18.75" x14ac:dyDescent="0.3">
      <c r="B45" s="1079" t="str">
        <f>B27</f>
        <v xml:space="preserve"> ]jktleUn ¼jktLFkku½ fiudksM 313327</v>
      </c>
      <c r="C45" s="1252"/>
      <c r="D45" s="1252"/>
      <c r="E45" s="1252"/>
      <c r="F45" s="1079" t="s">
        <v>1505</v>
      </c>
      <c r="G45" s="1252"/>
      <c r="H45" s="1252"/>
      <c r="I45" s="1252"/>
      <c r="J45" s="892"/>
      <c r="K45" s="1162"/>
    </row>
    <row r="46" spans="2:15" ht="18.75" x14ac:dyDescent="0.3">
      <c r="B46" s="1256" t="s">
        <v>1506</v>
      </c>
      <c r="C46" s="1252"/>
      <c r="D46" s="1252"/>
      <c r="E46" s="1252"/>
      <c r="F46" s="1079"/>
      <c r="G46" s="1252"/>
      <c r="H46" s="1252"/>
      <c r="I46" s="1252"/>
      <c r="J46" s="892"/>
      <c r="K46" s="1162"/>
    </row>
    <row r="47" spans="2:15" ht="18.75" x14ac:dyDescent="0.3">
      <c r="B47" s="1079" t="s">
        <v>578</v>
      </c>
      <c r="C47" s="2389" t="str">
        <f>M38</f>
        <v>16.03.2024</v>
      </c>
      <c r="D47" s="2390"/>
      <c r="E47" s="1252"/>
      <c r="F47" s="1256"/>
      <c r="G47" s="1252"/>
      <c r="H47" s="1252"/>
      <c r="I47" s="1252"/>
      <c r="J47" s="892"/>
      <c r="K47" s="1162"/>
    </row>
    <row r="48" spans="2:15" ht="15.75" x14ac:dyDescent="0.25">
      <c r="B48" s="1079" t="s">
        <v>297</v>
      </c>
      <c r="C48" s="2391" t="str">
        <f>M39</f>
        <v xml:space="preserve"> ftyk &amp; jktleUn</v>
      </c>
      <c r="D48" s="2391"/>
      <c r="E48" s="2391"/>
      <c r="F48" s="1256"/>
      <c r="G48" s="892"/>
      <c r="H48" s="892"/>
      <c r="I48" s="892"/>
      <c r="J48" s="892"/>
      <c r="K48" s="1162"/>
    </row>
    <row r="49" spans="2:11" ht="18.75" x14ac:dyDescent="0.3">
      <c r="B49" s="1258"/>
      <c r="C49" s="892"/>
      <c r="D49" s="892"/>
      <c r="E49" s="892"/>
      <c r="F49" s="892"/>
      <c r="G49" s="1779" t="s">
        <v>1503</v>
      </c>
      <c r="H49" s="1779"/>
      <c r="I49" s="1779"/>
      <c r="J49" s="892"/>
      <c r="K49" s="1162"/>
    </row>
    <row r="50" spans="2:11" x14ac:dyDescent="0.2">
      <c r="B50" s="892"/>
      <c r="C50" s="892"/>
      <c r="D50" s="892"/>
      <c r="E50" s="892"/>
      <c r="F50" s="892"/>
      <c r="G50" s="892"/>
      <c r="H50" s="892"/>
      <c r="I50" s="892"/>
      <c r="J50" s="892"/>
      <c r="K50" s="1162"/>
    </row>
    <row r="51" spans="2:11" x14ac:dyDescent="0.2">
      <c r="B51" s="892"/>
      <c r="C51" s="892"/>
      <c r="D51" s="892"/>
      <c r="E51" s="892"/>
      <c r="F51" s="892"/>
      <c r="G51" s="892"/>
      <c r="H51" s="892"/>
      <c r="I51" s="892"/>
      <c r="J51" s="892"/>
      <c r="K51" s="1162"/>
    </row>
  </sheetData>
  <sheetProtection password="CFA1" sheet="1" objects="1" scenarios="1" selectLockedCells="1"/>
  <mergeCells count="13">
    <mergeCell ref="G41:I41"/>
    <mergeCell ref="C39:E39"/>
    <mergeCell ref="C47:D47"/>
    <mergeCell ref="C48:E48"/>
    <mergeCell ref="G49:I49"/>
    <mergeCell ref="B42:I42"/>
    <mergeCell ref="C40:E40"/>
    <mergeCell ref="B24:I24"/>
    <mergeCell ref="F29:H29"/>
    <mergeCell ref="M38:N38"/>
    <mergeCell ref="M39:O39"/>
    <mergeCell ref="I30:J30"/>
    <mergeCell ref="D25:F25"/>
  </mergeCells>
  <pageMargins left="0.25" right="0.25" top="0.39" bottom="0.37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T63"/>
  <sheetViews>
    <sheetView workbookViewId="0">
      <selection activeCell="D16" sqref="D16:F16"/>
    </sheetView>
  </sheetViews>
  <sheetFormatPr defaultRowHeight="12.75" x14ac:dyDescent="0.2"/>
  <cols>
    <col min="1" max="1" width="1.28515625" style="197" customWidth="1"/>
    <col min="2" max="2" width="4.28515625" style="197" customWidth="1"/>
    <col min="3" max="3" width="23.28515625" style="197" customWidth="1"/>
    <col min="4" max="4" width="10.5703125" style="197" customWidth="1"/>
    <col min="5" max="5" width="14" style="197" customWidth="1"/>
    <col min="6" max="6" width="5.42578125" style="197" customWidth="1"/>
    <col min="7" max="7" width="22.5703125" style="197" customWidth="1"/>
    <col min="8" max="8" width="19" style="197" customWidth="1"/>
    <col min="9" max="14" width="9.140625" style="197"/>
    <col min="15" max="15" width="9.140625" style="197" customWidth="1"/>
    <col min="16" max="19" width="9.140625" style="197" hidden="1" customWidth="1"/>
    <col min="20" max="16384" width="9.140625" style="197"/>
  </cols>
  <sheetData>
    <row r="2" spans="1:20" ht="23.25" x14ac:dyDescent="0.35">
      <c r="A2" s="89"/>
      <c r="B2" s="2401" t="s">
        <v>999</v>
      </c>
      <c r="C2" s="2401"/>
      <c r="D2" s="2401"/>
      <c r="E2" s="2401"/>
      <c r="F2" s="2401"/>
      <c r="G2" s="2401"/>
      <c r="H2" s="2401"/>
    </row>
    <row r="3" spans="1:20" ht="24.75" customHeight="1" x14ac:dyDescent="0.25">
      <c r="A3" s="89"/>
      <c r="B3" s="2402" t="s">
        <v>1000</v>
      </c>
      <c r="C3" s="2402"/>
      <c r="D3" s="2402"/>
      <c r="E3" s="2402"/>
      <c r="F3" s="2402"/>
      <c r="G3" s="2402"/>
      <c r="H3" s="2402"/>
    </row>
    <row r="4" spans="1:20" s="198" customFormat="1" ht="36" customHeight="1" x14ac:dyDescent="0.3">
      <c r="A4" s="140"/>
      <c r="B4" s="1259" t="s">
        <v>1001</v>
      </c>
      <c r="C4" s="1259"/>
      <c r="D4" s="2403" t="str">
        <f>MASTER!C8</f>
        <v>jktdh; mPp ek/;fed izkFkfed fo|ky; &amp;  ftyk &amp; jktleUn</v>
      </c>
      <c r="E4" s="2404"/>
      <c r="F4" s="2405"/>
      <c r="G4" s="1259" t="s">
        <v>1002</v>
      </c>
      <c r="H4" s="1260" t="str">
        <f>MASTER!C7</f>
        <v xml:space="preserve">ofj"B </v>
      </c>
    </row>
    <row r="5" spans="1:20" s="198" customFormat="1" ht="26.25" customHeight="1" x14ac:dyDescent="0.3">
      <c r="A5" s="140"/>
      <c r="B5" s="1259" t="s">
        <v>1003</v>
      </c>
      <c r="C5" s="1261"/>
      <c r="D5" s="2406" t="str">
        <f>MASTER!C2</f>
        <v xml:space="preserve">Jh </v>
      </c>
      <c r="E5" s="2407"/>
      <c r="F5" s="2408"/>
      <c r="G5" s="1261" t="s">
        <v>1012</v>
      </c>
      <c r="H5" s="1262">
        <f>MASTER!F28</f>
        <v>9</v>
      </c>
    </row>
    <row r="6" spans="1:20" s="198" customFormat="1" ht="28.5" customHeight="1" x14ac:dyDescent="0.3">
      <c r="A6" s="140"/>
      <c r="B6" s="1259" t="s">
        <v>249</v>
      </c>
      <c r="C6" s="1261"/>
      <c r="D6" s="2406" t="str">
        <f>MASTER!C4</f>
        <v xml:space="preserve">Jh </v>
      </c>
      <c r="E6" s="2407"/>
      <c r="F6" s="2408"/>
      <c r="G6" s="1261" t="s">
        <v>337</v>
      </c>
      <c r="H6" s="1263">
        <f>MASTER!C6</f>
        <v>25392</v>
      </c>
    </row>
    <row r="7" spans="1:20" s="198" customFormat="1" ht="25.5" customHeight="1" x14ac:dyDescent="0.3">
      <c r="A7" s="140"/>
      <c r="B7" s="1259" t="s">
        <v>1004</v>
      </c>
      <c r="C7" s="1261"/>
      <c r="D7" s="2409" t="str">
        <f>MASTER!C3</f>
        <v>RJRA1</v>
      </c>
      <c r="E7" s="2410"/>
      <c r="F7" s="2411"/>
      <c r="G7" s="1261" t="s">
        <v>1013</v>
      </c>
      <c r="H7" s="1263">
        <f>MASTER!C25</f>
        <v>45961</v>
      </c>
    </row>
    <row r="8" spans="1:20" s="198" customFormat="1" ht="61.5" customHeight="1" x14ac:dyDescent="0.3">
      <c r="A8" s="140"/>
      <c r="B8" s="2416" t="s">
        <v>1005</v>
      </c>
      <c r="C8" s="2416"/>
      <c r="D8" s="2417" t="s">
        <v>1245</v>
      </c>
      <c r="E8" s="2418"/>
      <c r="F8" s="2419"/>
      <c r="G8" s="1261" t="s">
        <v>1014</v>
      </c>
      <c r="H8" s="1263">
        <f>MASTER!C24</f>
        <v>31668</v>
      </c>
    </row>
    <row r="9" spans="1:20" s="198" customFormat="1" ht="40.5" customHeight="1" x14ac:dyDescent="0.3">
      <c r="A9" s="140"/>
      <c r="B9" s="2420" t="s">
        <v>1006</v>
      </c>
      <c r="C9" s="2420"/>
      <c r="D9" s="2417" t="s">
        <v>1245</v>
      </c>
      <c r="E9" s="2418"/>
      <c r="F9" s="2419"/>
      <c r="G9" s="1261" t="s">
        <v>1015</v>
      </c>
      <c r="H9" s="1264" t="s">
        <v>1639</v>
      </c>
      <c r="P9" s="140" t="s">
        <v>1638</v>
      </c>
    </row>
    <row r="10" spans="1:20" s="198" customFormat="1" ht="39" customHeight="1" x14ac:dyDescent="0.3">
      <c r="A10" s="140"/>
      <c r="B10" s="2403" t="s">
        <v>1007</v>
      </c>
      <c r="C10" s="2405"/>
      <c r="D10" s="2413" t="s">
        <v>1245</v>
      </c>
      <c r="E10" s="2414"/>
      <c r="F10" s="2415"/>
      <c r="G10" s="1261" t="s">
        <v>1016</v>
      </c>
      <c r="H10" s="1263">
        <f>DATE(YEAR(H6)+45,MONTH(H6),DAY(H6)-1)</f>
        <v>41827</v>
      </c>
      <c r="P10" s="140" t="s">
        <v>1639</v>
      </c>
    </row>
    <row r="11" spans="1:20" s="198" customFormat="1" ht="38.25" customHeight="1" x14ac:dyDescent="0.3">
      <c r="A11" s="140"/>
      <c r="B11" s="2412" t="s">
        <v>1008</v>
      </c>
      <c r="C11" s="2412"/>
      <c r="D11" s="2413" t="s">
        <v>1245</v>
      </c>
      <c r="E11" s="2414"/>
      <c r="F11" s="2415"/>
      <c r="G11" s="1261" t="s">
        <v>1017</v>
      </c>
      <c r="H11" s="532" t="s">
        <v>1643</v>
      </c>
      <c r="P11" s="140"/>
    </row>
    <row r="12" spans="1:20" s="198" customFormat="1" ht="40.5" customHeight="1" x14ac:dyDescent="0.3">
      <c r="A12" s="140"/>
      <c r="B12" s="1890" t="s">
        <v>1009</v>
      </c>
      <c r="C12" s="1890"/>
      <c r="D12" s="2413" t="s">
        <v>1245</v>
      </c>
      <c r="E12" s="2414"/>
      <c r="F12" s="2415"/>
      <c r="G12" s="1261" t="s">
        <v>1018</v>
      </c>
      <c r="H12" s="533" t="s">
        <v>1635</v>
      </c>
    </row>
    <row r="13" spans="1:20" s="198" customFormat="1" ht="22.5" customHeight="1" x14ac:dyDescent="0.3">
      <c r="A13" s="140"/>
      <c r="B13" s="2421" t="s">
        <v>1010</v>
      </c>
      <c r="C13" s="2422"/>
      <c r="D13" s="1265" t="s">
        <v>1661</v>
      </c>
      <c r="E13" s="1266" t="s">
        <v>1660</v>
      </c>
      <c r="F13" s="1265" t="s">
        <v>233</v>
      </c>
      <c r="G13" s="1261" t="s">
        <v>1019</v>
      </c>
      <c r="H13" s="1267">
        <f>MASTER!C27</f>
        <v>101000</v>
      </c>
    </row>
    <row r="14" spans="1:20" s="198" customFormat="1" ht="22.5" customHeight="1" x14ac:dyDescent="0.3">
      <c r="A14" s="140"/>
      <c r="B14" s="2423"/>
      <c r="C14" s="2424"/>
      <c r="D14" s="796">
        <f>MASTER!D18</f>
        <v>39</v>
      </c>
      <c r="E14" s="796">
        <f>MASTER!E18</f>
        <v>1</v>
      </c>
      <c r="F14" s="796">
        <f>MASTER!F18</f>
        <v>18</v>
      </c>
      <c r="G14" s="1261" t="s">
        <v>1577</v>
      </c>
      <c r="H14" s="1268" t="str">
        <f>MASTER!D28</f>
        <v>L-14</v>
      </c>
    </row>
    <row r="15" spans="1:20" s="198" customFormat="1" ht="46.5" customHeight="1" x14ac:dyDescent="0.3">
      <c r="A15" s="140"/>
      <c r="B15" s="2428" t="s">
        <v>1011</v>
      </c>
      <c r="C15" s="2428"/>
      <c r="D15" s="2413" t="s">
        <v>1245</v>
      </c>
      <c r="E15" s="2414"/>
      <c r="F15" s="2415"/>
      <c r="G15" s="1269" t="s">
        <v>1632</v>
      </c>
      <c r="H15" s="1264" t="s">
        <v>1722</v>
      </c>
      <c r="P15" s="199" t="s">
        <v>1722</v>
      </c>
      <c r="T15" s="199"/>
    </row>
    <row r="16" spans="1:20" s="198" customFormat="1" ht="39.75" customHeight="1" x14ac:dyDescent="0.3">
      <c r="A16" s="140"/>
      <c r="B16" s="2429" t="s">
        <v>1633</v>
      </c>
      <c r="C16" s="2430"/>
      <c r="D16" s="2431" t="str">
        <f>MASTER!C66</f>
        <v>16.03.2024</v>
      </c>
      <c r="E16" s="2432"/>
      <c r="F16" s="2433"/>
      <c r="G16" s="1270" t="s">
        <v>1634</v>
      </c>
      <c r="H16" s="789" t="e">
        <f>D16+91</f>
        <v>#VALUE!</v>
      </c>
      <c r="P16" s="199" t="s">
        <v>1636</v>
      </c>
    </row>
    <row r="17" spans="1:16" s="198" customFormat="1" ht="23.25" customHeight="1" x14ac:dyDescent="0.3">
      <c r="A17" s="140"/>
      <c r="B17" s="2393" t="s">
        <v>1020</v>
      </c>
      <c r="C17" s="2395" t="s">
        <v>1181</v>
      </c>
      <c r="D17" s="2393" t="s">
        <v>1021</v>
      </c>
      <c r="E17" s="2435" t="s">
        <v>1022</v>
      </c>
      <c r="F17" s="2436"/>
      <c r="G17" s="2437"/>
      <c r="H17" s="2395" t="s">
        <v>1023</v>
      </c>
      <c r="P17" s="199" t="s">
        <v>1637</v>
      </c>
    </row>
    <row r="18" spans="1:16" s="198" customFormat="1" ht="22.5" customHeight="1" x14ac:dyDescent="0.3">
      <c r="A18" s="140"/>
      <c r="B18" s="2394"/>
      <c r="C18" s="2396"/>
      <c r="D18" s="2394"/>
      <c r="E18" s="796" t="s">
        <v>761</v>
      </c>
      <c r="F18" s="1271" t="s">
        <v>483</v>
      </c>
      <c r="G18" s="796" t="s">
        <v>761</v>
      </c>
      <c r="H18" s="2396"/>
      <c r="P18" s="199"/>
    </row>
    <row r="19" spans="1:16" s="198" customFormat="1" ht="22.5" customHeight="1" x14ac:dyDescent="0.3">
      <c r="A19" s="140"/>
      <c r="B19" s="538">
        <v>1</v>
      </c>
      <c r="C19" s="540" t="s">
        <v>1640</v>
      </c>
      <c r="D19" s="539" t="s">
        <v>1641</v>
      </c>
      <c r="E19" s="533" t="s">
        <v>2010</v>
      </c>
      <c r="F19" s="535" t="s">
        <v>483</v>
      </c>
      <c r="G19" s="536" t="s">
        <v>1642</v>
      </c>
      <c r="H19" s="534" t="s">
        <v>1245</v>
      </c>
    </row>
    <row r="20" spans="1:16" s="198" customFormat="1" ht="20.25" x14ac:dyDescent="0.3">
      <c r="A20" s="140"/>
      <c r="B20" s="541">
        <v>2</v>
      </c>
      <c r="C20" s="540" t="s">
        <v>1640</v>
      </c>
      <c r="D20" s="539" t="s">
        <v>1641</v>
      </c>
      <c r="E20" s="533" t="s">
        <v>2010</v>
      </c>
      <c r="F20" s="535" t="s">
        <v>483</v>
      </c>
      <c r="G20" s="536" t="s">
        <v>1645</v>
      </c>
      <c r="H20" s="534" t="s">
        <v>1245</v>
      </c>
    </row>
    <row r="21" spans="1:16" s="198" customFormat="1" ht="20.25" x14ac:dyDescent="0.3">
      <c r="A21" s="140"/>
      <c r="B21" s="1117" t="s">
        <v>1720</v>
      </c>
      <c r="C21" s="1272"/>
      <c r="D21" s="1272"/>
      <c r="E21" s="1272"/>
      <c r="F21" s="1272"/>
      <c r="G21" s="1272"/>
      <c r="H21" s="1272"/>
    </row>
    <row r="22" spans="1:16" s="198" customFormat="1" ht="20.25" x14ac:dyDescent="0.3">
      <c r="A22" s="140"/>
      <c r="B22" s="1117" t="s">
        <v>1644</v>
      </c>
      <c r="C22" s="1272"/>
      <c r="D22" s="1272"/>
      <c r="E22" s="1272"/>
      <c r="F22" s="1272"/>
      <c r="G22" s="1272"/>
      <c r="H22" s="1272"/>
    </row>
    <row r="23" spans="1:16" s="198" customFormat="1" ht="20.25" x14ac:dyDescent="0.3">
      <c r="A23" s="140"/>
      <c r="B23" s="1117" t="s">
        <v>1024</v>
      </c>
      <c r="C23" s="1117"/>
      <c r="D23" s="1117"/>
      <c r="E23" s="1117"/>
      <c r="F23" s="1117"/>
      <c r="G23" s="1117"/>
      <c r="H23" s="1117"/>
    </row>
    <row r="24" spans="1:16" s="198" customFormat="1" ht="20.25" x14ac:dyDescent="0.3">
      <c r="A24" s="140"/>
      <c r="B24" s="1117" t="s">
        <v>1647</v>
      </c>
      <c r="C24" s="1117"/>
      <c r="D24" s="1117"/>
      <c r="E24" s="1117"/>
      <c r="F24" s="1117"/>
      <c r="G24" s="1117"/>
      <c r="H24" s="1117"/>
    </row>
    <row r="25" spans="1:16" s="198" customFormat="1" ht="20.25" x14ac:dyDescent="0.3">
      <c r="A25" s="140"/>
      <c r="B25" s="1179" t="s">
        <v>1646</v>
      </c>
      <c r="C25" s="1117"/>
      <c r="D25" s="1117"/>
      <c r="E25" s="1117"/>
      <c r="F25" s="1117"/>
      <c r="G25" s="1117"/>
      <c r="H25" s="1117"/>
    </row>
    <row r="26" spans="1:16" s="198" customFormat="1" ht="20.25" x14ac:dyDescent="0.3">
      <c r="A26" s="140"/>
      <c r="B26" s="1178"/>
      <c r="C26" s="1117"/>
      <c r="D26" s="1117"/>
      <c r="E26" s="1117"/>
      <c r="F26" s="1117"/>
      <c r="G26" s="1117"/>
      <c r="H26" s="1117"/>
    </row>
    <row r="27" spans="1:16" s="198" customFormat="1" ht="20.25" x14ac:dyDescent="0.3">
      <c r="A27" s="140"/>
      <c r="B27" s="1178"/>
      <c r="C27" s="1117"/>
      <c r="D27" s="1117"/>
      <c r="E27" s="1117"/>
      <c r="F27" s="1117"/>
      <c r="G27" s="1117"/>
      <c r="H27" s="1117"/>
    </row>
    <row r="28" spans="1:16" s="198" customFormat="1" ht="20.25" x14ac:dyDescent="0.3">
      <c r="A28" s="140"/>
      <c r="B28" s="1117"/>
      <c r="C28" s="1117"/>
      <c r="D28" s="1117"/>
      <c r="E28" s="1117"/>
      <c r="F28" s="1117"/>
      <c r="G28" s="967" t="s">
        <v>1648</v>
      </c>
      <c r="H28" s="1117"/>
    </row>
    <row r="29" spans="1:16" s="198" customFormat="1" ht="20.25" x14ac:dyDescent="0.3">
      <c r="A29" s="140"/>
      <c r="B29" s="1117"/>
      <c r="C29" s="1117"/>
      <c r="D29" s="1117"/>
      <c r="E29" s="1117"/>
      <c r="F29" s="1117"/>
      <c r="G29" s="967"/>
      <c r="H29" s="1117"/>
    </row>
    <row r="30" spans="1:16" s="198" customFormat="1" ht="20.25" x14ac:dyDescent="0.3">
      <c r="A30" s="140"/>
      <c r="B30" s="1117"/>
      <c r="C30" s="1117"/>
      <c r="D30" s="1117"/>
      <c r="E30" s="1117"/>
      <c r="F30" s="1117"/>
      <c r="G30" s="967"/>
      <c r="H30" s="1117"/>
    </row>
    <row r="31" spans="1:16" s="198" customFormat="1" ht="20.25" x14ac:dyDescent="0.3">
      <c r="A31" s="140"/>
      <c r="B31" s="1117"/>
      <c r="C31" s="1117"/>
      <c r="D31" s="1117"/>
      <c r="E31" s="1117"/>
      <c r="F31" s="1117"/>
      <c r="G31" s="967"/>
      <c r="H31" s="1117"/>
    </row>
    <row r="32" spans="1:16" s="198" customFormat="1" ht="20.25" x14ac:dyDescent="0.3">
      <c r="A32" s="140"/>
      <c r="B32" s="1117"/>
      <c r="C32" s="1117"/>
      <c r="D32" s="1117"/>
      <c r="E32" s="1117"/>
      <c r="F32" s="1117"/>
      <c r="G32" s="967"/>
      <c r="H32" s="1117"/>
    </row>
    <row r="33" spans="1:8" s="198" customFormat="1" ht="20.25" x14ac:dyDescent="0.3">
      <c r="A33" s="140"/>
      <c r="B33" s="1117"/>
      <c r="C33" s="1117"/>
      <c r="D33" s="1117"/>
      <c r="E33" s="1117"/>
      <c r="F33" s="1117"/>
      <c r="G33" s="967"/>
      <c r="H33" s="1117"/>
    </row>
    <row r="34" spans="1:8" s="198" customFormat="1" ht="20.25" x14ac:dyDescent="0.3">
      <c r="A34" s="140"/>
      <c r="B34" s="1793" t="str">
        <f>MASTER!C8</f>
        <v>jktdh; mPp ek/;fed izkFkfed fo|ky; &amp;  ftyk &amp; jktleUn</v>
      </c>
      <c r="C34" s="1793"/>
      <c r="D34" s="1793"/>
      <c r="E34" s="1793"/>
      <c r="F34" s="1793"/>
      <c r="G34" s="1793"/>
      <c r="H34" s="1793"/>
    </row>
    <row r="35" spans="1:8" s="198" customFormat="1" ht="20.25" x14ac:dyDescent="0.3">
      <c r="A35" s="140"/>
      <c r="B35" s="1901" t="s">
        <v>1724</v>
      </c>
      <c r="C35" s="1901"/>
      <c r="D35" s="1901"/>
      <c r="E35" s="1901"/>
      <c r="F35" s="1901"/>
      <c r="G35" s="1901"/>
      <c r="H35" s="1901"/>
    </row>
    <row r="36" spans="1:8" s="198" customFormat="1" ht="29.25" customHeight="1" x14ac:dyDescent="0.3">
      <c r="A36" s="140"/>
      <c r="B36" s="2398" t="s">
        <v>937</v>
      </c>
      <c r="C36" s="2398"/>
      <c r="D36" s="2399" t="s">
        <v>2003</v>
      </c>
      <c r="E36" s="2399"/>
      <c r="F36" s="2399"/>
      <c r="G36" s="1273" t="s">
        <v>578</v>
      </c>
      <c r="H36" s="1274" t="s">
        <v>2421</v>
      </c>
    </row>
    <row r="37" spans="1:8" s="198" customFormat="1" ht="20.25" x14ac:dyDescent="0.3">
      <c r="A37" s="140"/>
      <c r="B37" s="1117" t="s">
        <v>1649</v>
      </c>
      <c r="C37" s="1117"/>
      <c r="D37" s="1117"/>
      <c r="E37" s="1117"/>
      <c r="F37" s="1117"/>
      <c r="G37" s="1117"/>
      <c r="H37" s="1117"/>
    </row>
    <row r="38" spans="1:8" s="198" customFormat="1" ht="23.25" customHeight="1" x14ac:dyDescent="0.3">
      <c r="A38" s="140"/>
      <c r="B38" s="1043" t="s">
        <v>1721</v>
      </c>
      <c r="C38" s="1117"/>
      <c r="D38" s="1117"/>
      <c r="E38" s="1117"/>
      <c r="F38" s="1117"/>
      <c r="G38" s="1117"/>
      <c r="H38" s="1117"/>
    </row>
    <row r="39" spans="1:8" s="198" customFormat="1" ht="20.25" x14ac:dyDescent="0.3">
      <c r="A39" s="140"/>
      <c r="B39" s="1117" t="s">
        <v>1025</v>
      </c>
      <c r="C39" s="1117"/>
      <c r="D39" s="1117"/>
      <c r="E39" s="1117"/>
      <c r="F39" s="1117"/>
      <c r="G39" s="1117"/>
      <c r="H39" s="1117"/>
    </row>
    <row r="40" spans="1:8" s="198" customFormat="1" ht="20.25" x14ac:dyDescent="0.3">
      <c r="A40" s="140"/>
      <c r="B40" s="1117"/>
      <c r="C40" s="1117"/>
      <c r="D40" s="1117"/>
      <c r="E40" s="1117"/>
      <c r="F40" s="1117"/>
      <c r="G40" s="1117"/>
      <c r="H40" s="1117"/>
    </row>
    <row r="41" spans="1:8" s="198" customFormat="1" ht="20.25" x14ac:dyDescent="0.3">
      <c r="A41" s="140"/>
      <c r="B41" s="1117"/>
      <c r="C41" s="1117"/>
      <c r="D41" s="1117"/>
      <c r="E41" s="1117"/>
      <c r="F41" s="1117"/>
      <c r="G41" s="1117"/>
      <c r="H41" s="1117"/>
    </row>
    <row r="42" spans="1:8" s="198" customFormat="1" ht="20.25" x14ac:dyDescent="0.3">
      <c r="A42" s="140"/>
      <c r="B42" s="1117"/>
      <c r="C42" s="1117"/>
      <c r="D42" s="1117"/>
      <c r="E42" s="1117"/>
      <c r="F42" s="1117"/>
      <c r="G42" s="1117"/>
      <c r="H42" s="1117"/>
    </row>
    <row r="43" spans="1:8" s="198" customFormat="1" ht="20.25" x14ac:dyDescent="0.3">
      <c r="A43" s="140"/>
      <c r="B43" s="1117"/>
      <c r="C43" s="1178"/>
      <c r="D43" s="1178"/>
      <c r="E43" s="1178"/>
      <c r="F43" s="2397" t="s">
        <v>1180</v>
      </c>
      <c r="G43" s="2397"/>
      <c r="H43" s="1178"/>
    </row>
    <row r="44" spans="1:8" s="198" customFormat="1" ht="20.25" x14ac:dyDescent="0.3">
      <c r="A44" s="140"/>
      <c r="B44" s="1117"/>
      <c r="C44" s="1178"/>
      <c r="D44" s="1178"/>
      <c r="E44" s="1178"/>
      <c r="F44" s="2397" t="s">
        <v>1650</v>
      </c>
      <c r="G44" s="2397"/>
      <c r="H44" s="1178"/>
    </row>
    <row r="45" spans="1:8" s="198" customFormat="1" ht="20.25" x14ac:dyDescent="0.3">
      <c r="A45" s="140"/>
      <c r="B45" s="1117"/>
      <c r="C45" s="1178"/>
      <c r="D45" s="1178"/>
      <c r="E45" s="1178"/>
      <c r="F45" s="1178"/>
      <c r="G45" s="1137"/>
      <c r="H45" s="1117"/>
    </row>
    <row r="46" spans="1:8" s="198" customFormat="1" ht="20.25" x14ac:dyDescent="0.3">
      <c r="A46" s="140"/>
      <c r="B46" s="1117"/>
      <c r="C46" s="1178"/>
      <c r="D46" s="1178"/>
      <c r="E46" s="1178"/>
      <c r="F46" s="1178"/>
      <c r="G46" s="1137"/>
      <c r="H46" s="1117"/>
    </row>
    <row r="47" spans="1:8" s="198" customFormat="1" ht="27.75" x14ac:dyDescent="0.4">
      <c r="A47" s="140"/>
      <c r="B47" s="2400" t="s">
        <v>1651</v>
      </c>
      <c r="C47" s="2400"/>
      <c r="D47" s="2400"/>
      <c r="E47" s="2400"/>
      <c r="F47" s="2400"/>
      <c r="G47" s="2400"/>
      <c r="H47" s="2400"/>
    </row>
    <row r="48" spans="1:8" s="198" customFormat="1" ht="26.25" x14ac:dyDescent="0.4">
      <c r="A48" s="140"/>
      <c r="B48" s="2434" t="s">
        <v>1725</v>
      </c>
      <c r="C48" s="2434"/>
      <c r="D48" s="2434"/>
      <c r="E48" s="2434"/>
      <c r="F48" s="2434"/>
      <c r="G48" s="2434"/>
      <c r="H48" s="2434"/>
    </row>
    <row r="49" spans="1:8" s="198" customFormat="1" ht="28.5" customHeight="1" x14ac:dyDescent="0.3">
      <c r="A49" s="140"/>
      <c r="B49" s="2398" t="s">
        <v>937</v>
      </c>
      <c r="C49" s="2398"/>
      <c r="D49" s="2399" t="s">
        <v>2429</v>
      </c>
      <c r="E49" s="2399"/>
      <c r="F49" s="2399"/>
      <c r="G49" s="1273" t="s">
        <v>578</v>
      </c>
      <c r="H49" s="1274" t="s">
        <v>2421</v>
      </c>
    </row>
    <row r="50" spans="1:8" s="198" customFormat="1" ht="20.25" x14ac:dyDescent="0.3">
      <c r="A50" s="140"/>
      <c r="B50" s="1117" t="s">
        <v>1657</v>
      </c>
      <c r="C50" s="1117"/>
      <c r="D50" s="1117"/>
      <c r="E50" s="1117"/>
      <c r="F50" s="1117"/>
      <c r="G50" s="2426" t="str">
        <f>D5</f>
        <v xml:space="preserve">Jh </v>
      </c>
      <c r="H50" s="2426"/>
    </row>
    <row r="51" spans="1:8" s="198" customFormat="1" ht="20.25" x14ac:dyDescent="0.3">
      <c r="A51" s="140"/>
      <c r="B51" s="1117" t="s">
        <v>110</v>
      </c>
      <c r="C51" s="2427" t="str">
        <f>H4</f>
        <v xml:space="preserve">ofj"B </v>
      </c>
      <c r="D51" s="2427"/>
      <c r="E51" s="1117" t="s">
        <v>1652</v>
      </c>
      <c r="F51" s="2427" t="str">
        <f>MASTER!E7</f>
        <v>lkekU;</v>
      </c>
      <c r="G51" s="2427"/>
      <c r="H51" s="1117" t="s">
        <v>1621</v>
      </c>
    </row>
    <row r="52" spans="1:8" s="198" customFormat="1" ht="20.25" x14ac:dyDescent="0.3">
      <c r="A52" s="140"/>
      <c r="B52" s="2426" t="str">
        <f>D4</f>
        <v>jktdh; mPp ek/;fed izkFkfed fo|ky; &amp;  ftyk &amp; jktleUn</v>
      </c>
      <c r="C52" s="2426"/>
      <c r="D52" s="2426"/>
      <c r="E52" s="2426"/>
      <c r="F52" s="2426"/>
      <c r="G52" s="2426"/>
      <c r="H52" s="1117" t="s">
        <v>1653</v>
      </c>
    </row>
    <row r="53" spans="1:8" s="198" customFormat="1" ht="20.25" x14ac:dyDescent="0.3">
      <c r="A53" s="140"/>
      <c r="B53" s="1117" t="s">
        <v>1654</v>
      </c>
      <c r="C53" s="1117"/>
      <c r="D53" s="1117"/>
      <c r="E53" s="1117"/>
      <c r="F53" s="1117"/>
      <c r="G53" s="1117"/>
      <c r="H53" s="1117"/>
    </row>
    <row r="54" spans="1:8" s="198" customFormat="1" ht="20.25" x14ac:dyDescent="0.3">
      <c r="A54" s="140"/>
      <c r="B54" s="1117" t="s">
        <v>1655</v>
      </c>
      <c r="C54" s="1117"/>
      <c r="D54" s="1117"/>
      <c r="E54" s="1117"/>
      <c r="F54" s="1117"/>
      <c r="G54" s="1117"/>
      <c r="H54" s="1117"/>
    </row>
    <row r="55" spans="1:8" s="198" customFormat="1" ht="20.25" x14ac:dyDescent="0.3">
      <c r="A55" s="140"/>
      <c r="B55" s="1117" t="s">
        <v>1656</v>
      </c>
      <c r="C55" s="1117"/>
      <c r="D55" s="1117"/>
      <c r="E55" s="1117"/>
      <c r="F55" s="1117"/>
      <c r="G55" s="1117"/>
      <c r="H55" s="1117"/>
    </row>
    <row r="56" spans="1:8" s="198" customFormat="1" ht="24" customHeight="1" x14ac:dyDescent="0.3">
      <c r="A56" s="140"/>
      <c r="B56" s="1117"/>
      <c r="C56" s="1043" t="s">
        <v>1658</v>
      </c>
      <c r="D56" s="1178"/>
      <c r="E56" s="1117"/>
      <c r="F56" s="1117"/>
      <c r="G56" s="1178"/>
      <c r="H56" s="1178"/>
    </row>
    <row r="57" spans="1:8" s="198" customFormat="1" ht="20.25" x14ac:dyDescent="0.3">
      <c r="A57" s="140"/>
      <c r="B57" s="1117" t="s">
        <v>1659</v>
      </c>
      <c r="C57" s="1117"/>
      <c r="D57" s="1178"/>
      <c r="E57" s="1117"/>
      <c r="F57" s="1117"/>
      <c r="G57" s="1178"/>
      <c r="H57" s="1178"/>
    </row>
    <row r="58" spans="1:8" s="198" customFormat="1" ht="20.25" x14ac:dyDescent="0.3">
      <c r="A58" s="140"/>
      <c r="B58" s="1117"/>
      <c r="C58" s="1117"/>
      <c r="D58" s="1178"/>
      <c r="E58" s="1117"/>
      <c r="F58" s="1117"/>
      <c r="G58" s="1178"/>
      <c r="H58" s="1178"/>
    </row>
    <row r="59" spans="1:8" s="198" customFormat="1" ht="20.25" x14ac:dyDescent="0.3">
      <c r="A59" s="140"/>
      <c r="B59" s="1117"/>
      <c r="C59" s="1117"/>
      <c r="D59" s="1178"/>
      <c r="E59" s="1117"/>
      <c r="F59" s="1117"/>
      <c r="G59" s="1178"/>
      <c r="H59" s="1178"/>
    </row>
    <row r="60" spans="1:8" s="198" customFormat="1" ht="20.25" x14ac:dyDescent="0.3">
      <c r="B60" s="1178"/>
      <c r="C60" s="1178"/>
      <c r="D60" s="1178"/>
      <c r="E60" s="1178"/>
      <c r="F60" s="2425" t="s">
        <v>2120</v>
      </c>
      <c r="G60" s="2425"/>
      <c r="H60" s="1178"/>
    </row>
    <row r="61" spans="1:8" ht="20.25" x14ac:dyDescent="0.2">
      <c r="B61" s="1074"/>
      <c r="C61" s="1074"/>
      <c r="D61" s="1074"/>
      <c r="E61" s="1074"/>
      <c r="F61" s="2397" t="s">
        <v>1650</v>
      </c>
      <c r="G61" s="2397"/>
      <c r="H61" s="1074"/>
    </row>
    <row r="62" spans="1:8" x14ac:dyDescent="0.2">
      <c r="B62" s="1074"/>
      <c r="C62" s="1074"/>
      <c r="D62" s="1074"/>
      <c r="E62" s="1074"/>
      <c r="F62" s="1074"/>
      <c r="G62" s="1074"/>
      <c r="H62" s="1074"/>
    </row>
    <row r="63" spans="1:8" x14ac:dyDescent="0.2">
      <c r="B63" s="1074"/>
      <c r="C63" s="1074"/>
      <c r="D63" s="1074"/>
      <c r="E63" s="1074"/>
      <c r="F63" s="1074"/>
      <c r="G63" s="1074"/>
      <c r="H63" s="1074"/>
    </row>
  </sheetData>
  <sheetProtection sheet="1" objects="1" scenarios="1" selectLockedCells="1"/>
  <mergeCells count="42">
    <mergeCell ref="B13:C14"/>
    <mergeCell ref="F60:G60"/>
    <mergeCell ref="F61:G61"/>
    <mergeCell ref="G50:H50"/>
    <mergeCell ref="C51:D51"/>
    <mergeCell ref="F51:G51"/>
    <mergeCell ref="B52:G52"/>
    <mergeCell ref="B15:C15"/>
    <mergeCell ref="D15:F15"/>
    <mergeCell ref="B16:C16"/>
    <mergeCell ref="D16:F16"/>
    <mergeCell ref="B35:H35"/>
    <mergeCell ref="B48:H48"/>
    <mergeCell ref="E17:G17"/>
    <mergeCell ref="B17:B18"/>
    <mergeCell ref="C17:C18"/>
    <mergeCell ref="D7:F7"/>
    <mergeCell ref="B11:C11"/>
    <mergeCell ref="D11:F11"/>
    <mergeCell ref="B12:C12"/>
    <mergeCell ref="D12:F12"/>
    <mergeCell ref="B8:C8"/>
    <mergeCell ref="D8:F8"/>
    <mergeCell ref="B9:C9"/>
    <mergeCell ref="D9:F9"/>
    <mergeCell ref="B10:C10"/>
    <mergeCell ref="D10:F10"/>
    <mergeCell ref="B2:H2"/>
    <mergeCell ref="B3:H3"/>
    <mergeCell ref="D4:F4"/>
    <mergeCell ref="D5:F5"/>
    <mergeCell ref="D6:F6"/>
    <mergeCell ref="D17:D18"/>
    <mergeCell ref="H17:H18"/>
    <mergeCell ref="B34:H34"/>
    <mergeCell ref="F43:G43"/>
    <mergeCell ref="B49:C49"/>
    <mergeCell ref="D49:F49"/>
    <mergeCell ref="B36:C36"/>
    <mergeCell ref="D36:F36"/>
    <mergeCell ref="F44:G44"/>
    <mergeCell ref="B47:H47"/>
  </mergeCells>
  <dataValidations count="2">
    <dataValidation type="list" allowBlank="1" showInputMessage="1" showErrorMessage="1" sqref="H9">
      <formula1>$P$9:$P$10</formula1>
    </dataValidation>
    <dataValidation type="list" allowBlank="1" showInputMessage="1" showErrorMessage="1" sqref="H15">
      <formula1>$P$15:$P$17</formula1>
    </dataValidation>
  </dataValidations>
  <pageMargins left="0.25" right="0.25" top="0.32" bottom="0.32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51"/>
  <sheetViews>
    <sheetView topLeftCell="H1" workbookViewId="0">
      <selection activeCell="AK49" sqref="AK49"/>
    </sheetView>
  </sheetViews>
  <sheetFormatPr defaultColWidth="6.28515625" defaultRowHeight="12.75" x14ac:dyDescent="0.2"/>
  <cols>
    <col min="1" max="1" width="9.140625" customWidth="1"/>
    <col min="2" max="21" width="5.7109375" customWidth="1"/>
    <col min="23" max="23" width="8" customWidth="1"/>
    <col min="24" max="24" width="6.7109375" customWidth="1"/>
    <col min="25" max="25" width="5.5703125" customWidth="1"/>
    <col min="27" max="27" width="8.5703125" customWidth="1"/>
    <col min="28" max="28" width="5.7109375" customWidth="1"/>
    <col min="29" max="29" width="6.28515625" customWidth="1"/>
    <col min="31" max="31" width="7.140625" customWidth="1"/>
    <col min="34" max="34" width="5.7109375" customWidth="1"/>
    <col min="35" max="35" width="7.7109375" customWidth="1"/>
  </cols>
  <sheetData>
    <row r="1" spans="1:35" ht="15" x14ac:dyDescent="0.2">
      <c r="A1" s="224"/>
      <c r="B1" s="225"/>
      <c r="C1" s="225"/>
      <c r="D1" s="225"/>
      <c r="E1" s="225"/>
      <c r="F1" s="225"/>
      <c r="G1" s="225"/>
      <c r="H1" s="225"/>
      <c r="I1" s="225"/>
      <c r="J1" s="2574" t="s">
        <v>1033</v>
      </c>
      <c r="K1" s="2574"/>
      <c r="L1" s="2574"/>
      <c r="M1" s="2574"/>
      <c r="N1" s="2574"/>
      <c r="O1" s="2574"/>
      <c r="P1" s="2574"/>
      <c r="Q1" s="2574"/>
      <c r="R1" s="225"/>
      <c r="S1" s="225"/>
      <c r="T1" s="225"/>
      <c r="U1" s="225"/>
      <c r="V1" s="225"/>
      <c r="W1" s="225"/>
      <c r="X1" s="225"/>
      <c r="Y1" s="226"/>
      <c r="Z1" s="227"/>
      <c r="AA1" s="225"/>
      <c r="AB1" s="2575" t="s">
        <v>1034</v>
      </c>
      <c r="AC1" s="2575"/>
      <c r="AD1" s="2575"/>
      <c r="AE1" s="2575"/>
      <c r="AF1" s="2575"/>
      <c r="AG1" s="2575"/>
      <c r="AH1" s="225"/>
      <c r="AI1" s="228"/>
    </row>
    <row r="2" spans="1:35" ht="15" x14ac:dyDescent="0.2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467" t="s">
        <v>1035</v>
      </c>
      <c r="L2" s="2467"/>
      <c r="M2" s="2467"/>
      <c r="N2" s="2467"/>
      <c r="O2" s="2467"/>
      <c r="P2" s="2467"/>
      <c r="Q2" s="2467"/>
      <c r="R2" s="230"/>
      <c r="S2" s="230"/>
      <c r="T2" s="230"/>
      <c r="U2" s="230"/>
      <c r="V2" s="230"/>
      <c r="W2" s="230"/>
      <c r="X2" s="230"/>
      <c r="Y2" s="231"/>
      <c r="Z2" s="232"/>
      <c r="AA2" s="2570" t="s">
        <v>1036</v>
      </c>
      <c r="AB2" s="2570"/>
      <c r="AC2" s="2570"/>
      <c r="AD2" s="2570"/>
      <c r="AE2" s="2570"/>
      <c r="AF2" s="2570"/>
      <c r="AG2" s="2570"/>
      <c r="AH2" s="2570"/>
      <c r="AI2" s="233"/>
    </row>
    <row r="3" spans="1:35" ht="15" customHeight="1" x14ac:dyDescent="0.2">
      <c r="A3" s="234" t="s">
        <v>1026</v>
      </c>
      <c r="B3" s="227"/>
      <c r="C3" s="225"/>
      <c r="D3" s="225"/>
      <c r="E3" s="225"/>
      <c r="F3" s="235" t="s">
        <v>1037</v>
      </c>
      <c r="G3" s="225"/>
      <c r="H3" s="225"/>
      <c r="I3" s="225"/>
      <c r="J3" s="226"/>
      <c r="K3" s="227"/>
      <c r="L3" s="2574" t="s">
        <v>1038</v>
      </c>
      <c r="M3" s="2574"/>
      <c r="N3" s="226"/>
      <c r="O3" s="227"/>
      <c r="P3" s="225"/>
      <c r="Q3" s="225"/>
      <c r="R3" s="236" t="s">
        <v>1039</v>
      </c>
      <c r="S3" s="225"/>
      <c r="T3" s="225"/>
      <c r="U3" s="226"/>
      <c r="V3" s="227"/>
      <c r="W3" s="2574" t="s">
        <v>1040</v>
      </c>
      <c r="X3" s="2574"/>
      <c r="Y3" s="226"/>
      <c r="Z3" s="2576" t="s">
        <v>1030</v>
      </c>
      <c r="AA3" s="2563" t="s">
        <v>1041</v>
      </c>
      <c r="AB3" s="2579"/>
      <c r="AC3" s="2564"/>
      <c r="AD3" s="2563" t="s">
        <v>1042</v>
      </c>
      <c r="AE3" s="2564"/>
      <c r="AF3" s="2582" t="s">
        <v>1043</v>
      </c>
      <c r="AG3" s="2560" t="s">
        <v>1044</v>
      </c>
      <c r="AH3" s="2563" t="s">
        <v>1045</v>
      </c>
      <c r="AI3" s="2564"/>
    </row>
    <row r="4" spans="1:35" ht="14.25" customHeight="1" x14ac:dyDescent="0.2">
      <c r="A4" s="237" t="s">
        <v>1027</v>
      </c>
      <c r="B4" s="232"/>
      <c r="C4" s="230"/>
      <c r="D4" s="230"/>
      <c r="E4" s="2467" t="s">
        <v>1046</v>
      </c>
      <c r="F4" s="2467"/>
      <c r="G4" s="2467"/>
      <c r="H4" s="230"/>
      <c r="I4" s="230"/>
      <c r="J4" s="231"/>
      <c r="K4" s="232"/>
      <c r="L4" s="2467" t="s">
        <v>1047</v>
      </c>
      <c r="M4" s="2467"/>
      <c r="N4" s="2569"/>
      <c r="O4" s="232"/>
      <c r="P4" s="230"/>
      <c r="Q4" s="2570" t="s">
        <v>1048</v>
      </c>
      <c r="R4" s="2570"/>
      <c r="S4" s="2570"/>
      <c r="T4" s="230"/>
      <c r="U4" s="231"/>
      <c r="V4" s="2571" t="s">
        <v>1049</v>
      </c>
      <c r="W4" s="2572"/>
      <c r="X4" s="2572"/>
      <c r="Y4" s="2573"/>
      <c r="Z4" s="2577"/>
      <c r="AA4" s="2565"/>
      <c r="AB4" s="2580"/>
      <c r="AC4" s="2566"/>
      <c r="AD4" s="2565"/>
      <c r="AE4" s="2566"/>
      <c r="AF4" s="2583"/>
      <c r="AG4" s="2561"/>
      <c r="AH4" s="2565"/>
      <c r="AI4" s="2566"/>
    </row>
    <row r="5" spans="1:35" ht="15" customHeight="1" x14ac:dyDescent="0.2">
      <c r="A5" s="238" t="s">
        <v>1028</v>
      </c>
      <c r="B5" s="239">
        <v>1700</v>
      </c>
      <c r="C5" s="239">
        <v>1750</v>
      </c>
      <c r="D5" s="239">
        <v>1900</v>
      </c>
      <c r="E5" s="239">
        <v>2000</v>
      </c>
      <c r="F5" s="240">
        <v>2400</v>
      </c>
      <c r="G5" s="239">
        <v>2400</v>
      </c>
      <c r="H5" s="239">
        <v>2400</v>
      </c>
      <c r="I5" s="240">
        <v>2800</v>
      </c>
      <c r="J5" s="239">
        <v>2800</v>
      </c>
      <c r="K5" s="239">
        <v>3600</v>
      </c>
      <c r="L5" s="240">
        <v>4200</v>
      </c>
      <c r="M5" s="239">
        <v>4800</v>
      </c>
      <c r="N5" s="239">
        <v>5400</v>
      </c>
      <c r="O5" s="239">
        <v>5400</v>
      </c>
      <c r="P5" s="239">
        <v>6000</v>
      </c>
      <c r="Q5" s="239">
        <v>6600</v>
      </c>
      <c r="R5" s="239">
        <v>6800</v>
      </c>
      <c r="S5" s="239">
        <v>7200</v>
      </c>
      <c r="T5" s="239">
        <v>7600</v>
      </c>
      <c r="U5" s="239">
        <v>8200</v>
      </c>
      <c r="V5" s="240">
        <v>8700</v>
      </c>
      <c r="W5" s="241">
        <v>8900</v>
      </c>
      <c r="X5" s="240">
        <v>9500</v>
      </c>
      <c r="Y5" s="242">
        <v>10000</v>
      </c>
      <c r="Z5" s="2577"/>
      <c r="AA5" s="2565"/>
      <c r="AB5" s="2580"/>
      <c r="AC5" s="2566"/>
      <c r="AD5" s="2565"/>
      <c r="AE5" s="2566"/>
      <c r="AF5" s="2583"/>
      <c r="AG5" s="2561"/>
      <c r="AH5" s="2565"/>
      <c r="AI5" s="2566"/>
    </row>
    <row r="6" spans="1:35" ht="15.75" customHeight="1" x14ac:dyDescent="0.2">
      <c r="A6" s="238" t="s">
        <v>1029</v>
      </c>
      <c r="B6" s="239">
        <v>2</v>
      </c>
      <c r="C6" s="239">
        <v>3</v>
      </c>
      <c r="D6" s="239">
        <v>4</v>
      </c>
      <c r="E6" s="239">
        <v>5</v>
      </c>
      <c r="F6" s="239">
        <v>9</v>
      </c>
      <c r="G6" s="243" t="s">
        <v>1050</v>
      </c>
      <c r="H6" s="243" t="s">
        <v>1051</v>
      </c>
      <c r="I6" s="244">
        <v>10</v>
      </c>
      <c r="J6" s="243" t="s">
        <v>1052</v>
      </c>
      <c r="K6" s="239">
        <v>11</v>
      </c>
      <c r="L6" s="245">
        <v>12</v>
      </c>
      <c r="M6" s="239">
        <v>14</v>
      </c>
      <c r="N6" s="239">
        <v>15</v>
      </c>
      <c r="O6" s="239">
        <v>15</v>
      </c>
      <c r="P6" s="239">
        <v>16</v>
      </c>
      <c r="Q6" s="239">
        <v>17</v>
      </c>
      <c r="R6" s="239">
        <v>18</v>
      </c>
      <c r="S6" s="239">
        <v>19</v>
      </c>
      <c r="T6" s="239">
        <v>20</v>
      </c>
      <c r="U6" s="239">
        <v>21</v>
      </c>
      <c r="V6" s="241">
        <v>22</v>
      </c>
      <c r="W6" s="239">
        <v>23</v>
      </c>
      <c r="X6" s="246" t="s">
        <v>1053</v>
      </c>
      <c r="Y6" s="247">
        <v>24</v>
      </c>
      <c r="Z6" s="2577"/>
      <c r="AA6" s="2565"/>
      <c r="AB6" s="2580"/>
      <c r="AC6" s="2566"/>
      <c r="AD6" s="2565"/>
      <c r="AE6" s="2566"/>
      <c r="AF6" s="2583"/>
      <c r="AG6" s="2561"/>
      <c r="AH6" s="2565"/>
      <c r="AI6" s="2566"/>
    </row>
    <row r="7" spans="1:35" ht="17.25" customHeight="1" x14ac:dyDescent="0.2">
      <c r="A7" s="238" t="s">
        <v>1054</v>
      </c>
      <c r="B7" s="243" t="s">
        <v>1055</v>
      </c>
      <c r="C7" s="243" t="s">
        <v>1056</v>
      </c>
      <c r="D7" s="243" t="s">
        <v>1057</v>
      </c>
      <c r="E7" s="243" t="s">
        <v>1058</v>
      </c>
      <c r="F7" s="246" t="s">
        <v>1059</v>
      </c>
      <c r="G7" s="243" t="s">
        <v>1060</v>
      </c>
      <c r="H7" s="243" t="s">
        <v>1061</v>
      </c>
      <c r="I7" s="246" t="s">
        <v>1062</v>
      </c>
      <c r="J7" s="243" t="s">
        <v>1063</v>
      </c>
      <c r="K7" s="243" t="s">
        <v>1064</v>
      </c>
      <c r="L7" s="246" t="s">
        <v>1065</v>
      </c>
      <c r="M7" s="243" t="s">
        <v>1066</v>
      </c>
      <c r="N7" s="243" t="s">
        <v>1067</v>
      </c>
      <c r="O7" s="243" t="s">
        <v>1068</v>
      </c>
      <c r="P7" s="243" t="s">
        <v>1069</v>
      </c>
      <c r="Q7" s="243" t="s">
        <v>1070</v>
      </c>
      <c r="R7" s="243" t="s">
        <v>1071</v>
      </c>
      <c r="S7" s="243" t="s">
        <v>1072</v>
      </c>
      <c r="T7" s="243" t="s">
        <v>1073</v>
      </c>
      <c r="U7" s="243" t="s">
        <v>1074</v>
      </c>
      <c r="V7" s="246" t="s">
        <v>1075</v>
      </c>
      <c r="W7" s="238" t="s">
        <v>1076</v>
      </c>
      <c r="X7" s="246" t="s">
        <v>1077</v>
      </c>
      <c r="Y7" s="248" t="s">
        <v>1078</v>
      </c>
      <c r="Z7" s="2578"/>
      <c r="AA7" s="2567"/>
      <c r="AB7" s="2581"/>
      <c r="AC7" s="2568"/>
      <c r="AD7" s="2567"/>
      <c r="AE7" s="2568"/>
      <c r="AF7" s="2584"/>
      <c r="AG7" s="2562"/>
      <c r="AH7" s="2567"/>
      <c r="AI7" s="2568"/>
    </row>
    <row r="8" spans="1:35" ht="16.5" customHeight="1" x14ac:dyDescent="0.2">
      <c r="A8" s="238" t="s">
        <v>1079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50"/>
      <c r="Z8" s="251">
        <v>1</v>
      </c>
      <c r="AA8" s="2530">
        <v>2</v>
      </c>
      <c r="AB8" s="2544"/>
      <c r="AC8" s="2531"/>
      <c r="AD8" s="2530">
        <v>3</v>
      </c>
      <c r="AE8" s="2531"/>
      <c r="AF8" s="239">
        <v>4</v>
      </c>
      <c r="AG8" s="239">
        <v>5</v>
      </c>
      <c r="AH8" s="2530">
        <v>6</v>
      </c>
      <c r="AI8" s="2531"/>
    </row>
    <row r="9" spans="1:35" ht="23.25" x14ac:dyDescent="0.2">
      <c r="A9" s="239">
        <v>1</v>
      </c>
      <c r="B9" s="239">
        <v>17700</v>
      </c>
      <c r="C9" s="239">
        <v>17900</v>
      </c>
      <c r="D9" s="239">
        <v>18200</v>
      </c>
      <c r="E9" s="239">
        <v>19200</v>
      </c>
      <c r="F9" s="240">
        <v>20800</v>
      </c>
      <c r="G9" s="239">
        <v>21500</v>
      </c>
      <c r="H9" s="239">
        <v>22400</v>
      </c>
      <c r="I9" s="240">
        <v>26300</v>
      </c>
      <c r="J9" s="239">
        <v>28700</v>
      </c>
      <c r="K9" s="239">
        <v>33800</v>
      </c>
      <c r="L9" s="240">
        <v>37800</v>
      </c>
      <c r="M9" s="239">
        <v>44300</v>
      </c>
      <c r="N9" s="239">
        <v>53100</v>
      </c>
      <c r="O9" s="239">
        <v>56100</v>
      </c>
      <c r="P9" s="239">
        <v>60700</v>
      </c>
      <c r="Q9" s="239">
        <v>67300</v>
      </c>
      <c r="R9" s="239">
        <v>71000</v>
      </c>
      <c r="S9" s="239">
        <v>75300</v>
      </c>
      <c r="T9" s="239">
        <v>79900</v>
      </c>
      <c r="U9" s="239">
        <v>88900</v>
      </c>
      <c r="V9" s="240">
        <v>123100</v>
      </c>
      <c r="W9" s="267">
        <v>129700</v>
      </c>
      <c r="X9" s="268">
        <v>145800</v>
      </c>
      <c r="Y9" s="323">
        <v>148800</v>
      </c>
      <c r="Z9" s="251">
        <v>1</v>
      </c>
      <c r="AA9" s="2530">
        <v>1700</v>
      </c>
      <c r="AB9" s="2544"/>
      <c r="AC9" s="2531"/>
      <c r="AD9" s="2530">
        <v>2</v>
      </c>
      <c r="AE9" s="2531"/>
      <c r="AF9" s="239">
        <v>6670</v>
      </c>
      <c r="AG9" s="243" t="s">
        <v>1080</v>
      </c>
      <c r="AH9" s="2534">
        <v>12400</v>
      </c>
      <c r="AI9" s="2535"/>
    </row>
    <row r="10" spans="1:35" ht="18.75" x14ac:dyDescent="0.2">
      <c r="A10" s="239">
        <v>2</v>
      </c>
      <c r="B10" s="239">
        <v>18200</v>
      </c>
      <c r="C10" s="239">
        <v>18400</v>
      </c>
      <c r="D10" s="239">
        <v>18700</v>
      </c>
      <c r="E10" s="239">
        <v>19800</v>
      </c>
      <c r="F10" s="240">
        <v>21400</v>
      </c>
      <c r="G10" s="239">
        <v>22100</v>
      </c>
      <c r="H10" s="239">
        <v>23100</v>
      </c>
      <c r="I10" s="240">
        <v>27100</v>
      </c>
      <c r="J10" s="239">
        <v>29600</v>
      </c>
      <c r="K10" s="239">
        <v>34800</v>
      </c>
      <c r="L10" s="240">
        <v>38900</v>
      </c>
      <c r="M10" s="239">
        <v>45600</v>
      </c>
      <c r="N10" s="239">
        <v>54700</v>
      </c>
      <c r="O10" s="239">
        <v>57800</v>
      </c>
      <c r="P10" s="239">
        <v>62500</v>
      </c>
      <c r="Q10" s="239">
        <v>69300</v>
      </c>
      <c r="R10" s="239">
        <v>73100</v>
      </c>
      <c r="S10" s="239">
        <v>77600</v>
      </c>
      <c r="T10" s="239">
        <v>82300</v>
      </c>
      <c r="U10" s="239">
        <v>91600</v>
      </c>
      <c r="V10" s="240">
        <v>126800</v>
      </c>
      <c r="W10" s="267">
        <v>133600</v>
      </c>
      <c r="X10" s="268">
        <v>150200</v>
      </c>
      <c r="Y10" s="269">
        <v>153300</v>
      </c>
      <c r="Z10" s="251">
        <v>2</v>
      </c>
      <c r="AA10" s="2530">
        <v>1750</v>
      </c>
      <c r="AB10" s="2544"/>
      <c r="AC10" s="2531"/>
      <c r="AD10" s="2530">
        <v>3</v>
      </c>
      <c r="AE10" s="2531"/>
      <c r="AF10" s="239">
        <v>7000</v>
      </c>
      <c r="AG10" s="243" t="s">
        <v>1081</v>
      </c>
      <c r="AH10" s="2534">
        <v>12600</v>
      </c>
      <c r="AI10" s="2535"/>
    </row>
    <row r="11" spans="1:35" ht="18.75" x14ac:dyDescent="0.2">
      <c r="A11" s="239">
        <v>3</v>
      </c>
      <c r="B11" s="239">
        <v>18700</v>
      </c>
      <c r="C11" s="239">
        <v>19000</v>
      </c>
      <c r="D11" s="239">
        <v>19300</v>
      </c>
      <c r="E11" s="239">
        <v>20400</v>
      </c>
      <c r="F11" s="240">
        <v>22000</v>
      </c>
      <c r="G11" s="239">
        <v>22800</v>
      </c>
      <c r="H11" s="239">
        <v>23800</v>
      </c>
      <c r="I11" s="240">
        <v>27900</v>
      </c>
      <c r="J11" s="239">
        <v>30500</v>
      </c>
      <c r="K11" s="239">
        <v>35800</v>
      </c>
      <c r="L11" s="240">
        <v>40100</v>
      </c>
      <c r="M11" s="239">
        <v>47000</v>
      </c>
      <c r="N11" s="239">
        <v>56300</v>
      </c>
      <c r="O11" s="239">
        <v>59500</v>
      </c>
      <c r="P11" s="239">
        <v>64400</v>
      </c>
      <c r="Q11" s="239">
        <v>71400</v>
      </c>
      <c r="R11" s="239">
        <v>75300</v>
      </c>
      <c r="S11" s="239">
        <v>79900</v>
      </c>
      <c r="T11" s="239">
        <v>84800</v>
      </c>
      <c r="U11" s="239">
        <v>94300</v>
      </c>
      <c r="V11" s="240">
        <v>130600</v>
      </c>
      <c r="W11" s="267">
        <v>137600</v>
      </c>
      <c r="X11" s="268">
        <v>154700</v>
      </c>
      <c r="Y11" s="269">
        <v>157900</v>
      </c>
      <c r="Z11" s="251">
        <v>3</v>
      </c>
      <c r="AA11" s="2530">
        <v>1900</v>
      </c>
      <c r="AB11" s="2544"/>
      <c r="AC11" s="2531"/>
      <c r="AD11" s="2530">
        <v>4</v>
      </c>
      <c r="AE11" s="2531"/>
      <c r="AF11" s="239">
        <v>7400</v>
      </c>
      <c r="AG11" s="243" t="s">
        <v>1082</v>
      </c>
      <c r="AH11" s="2534">
        <v>12800</v>
      </c>
      <c r="AI11" s="2535"/>
    </row>
    <row r="12" spans="1:35" ht="18.75" x14ac:dyDescent="0.2">
      <c r="A12" s="239">
        <v>4</v>
      </c>
      <c r="B12" s="239">
        <v>19300</v>
      </c>
      <c r="C12" s="239">
        <v>19600</v>
      </c>
      <c r="D12" s="239">
        <v>19900</v>
      </c>
      <c r="E12" s="239">
        <v>21000</v>
      </c>
      <c r="F12" s="240">
        <v>22700</v>
      </c>
      <c r="G12" s="239">
        <v>23500</v>
      </c>
      <c r="H12" s="239">
        <v>24500</v>
      </c>
      <c r="I12" s="240">
        <v>28700</v>
      </c>
      <c r="J12" s="239">
        <v>31400</v>
      </c>
      <c r="K12" s="239">
        <v>36900</v>
      </c>
      <c r="L12" s="240">
        <v>41300</v>
      </c>
      <c r="M12" s="239">
        <v>48400</v>
      </c>
      <c r="N12" s="239">
        <v>58000</v>
      </c>
      <c r="O12" s="239">
        <v>61300</v>
      </c>
      <c r="P12" s="239">
        <v>66300</v>
      </c>
      <c r="Q12" s="239">
        <v>73500</v>
      </c>
      <c r="R12" s="239">
        <v>77600</v>
      </c>
      <c r="S12" s="239">
        <v>82300</v>
      </c>
      <c r="T12" s="239">
        <v>87300</v>
      </c>
      <c r="U12" s="239">
        <v>97100</v>
      </c>
      <c r="V12" s="240">
        <v>134500</v>
      </c>
      <c r="W12" s="267">
        <v>141700</v>
      </c>
      <c r="X12" s="268">
        <v>159300</v>
      </c>
      <c r="Y12" s="269">
        <v>162600</v>
      </c>
      <c r="Z12" s="251">
        <v>4</v>
      </c>
      <c r="AA12" s="2530">
        <v>2000</v>
      </c>
      <c r="AB12" s="2544"/>
      <c r="AC12" s="2531"/>
      <c r="AD12" s="2530">
        <v>5</v>
      </c>
      <c r="AE12" s="2531"/>
      <c r="AF12" s="239">
        <v>7790</v>
      </c>
      <c r="AG12" s="243" t="s">
        <v>1083</v>
      </c>
      <c r="AH12" s="2534">
        <v>13500</v>
      </c>
      <c r="AI12" s="2535"/>
    </row>
    <row r="13" spans="1:35" ht="18.75" x14ac:dyDescent="0.2">
      <c r="A13" s="239">
        <v>5</v>
      </c>
      <c r="B13" s="239">
        <v>19900</v>
      </c>
      <c r="C13" s="239">
        <v>20200</v>
      </c>
      <c r="D13" s="239">
        <v>20500</v>
      </c>
      <c r="E13" s="239">
        <v>21600</v>
      </c>
      <c r="F13" s="240">
        <v>23400</v>
      </c>
      <c r="G13" s="239">
        <v>24200</v>
      </c>
      <c r="H13" s="239">
        <v>25200</v>
      </c>
      <c r="I13" s="240">
        <v>29600</v>
      </c>
      <c r="J13" s="239">
        <v>32300</v>
      </c>
      <c r="K13" s="239">
        <v>38000</v>
      </c>
      <c r="L13" s="240">
        <v>42500</v>
      </c>
      <c r="M13" s="239">
        <v>49900</v>
      </c>
      <c r="N13" s="239">
        <v>59700</v>
      </c>
      <c r="O13" s="239">
        <v>63100</v>
      </c>
      <c r="P13" s="239">
        <v>68300</v>
      </c>
      <c r="Q13" s="239">
        <v>75700</v>
      </c>
      <c r="R13" s="239">
        <v>79900</v>
      </c>
      <c r="S13" s="239">
        <v>84800</v>
      </c>
      <c r="T13" s="239">
        <v>89900</v>
      </c>
      <c r="U13" s="239">
        <v>100000</v>
      </c>
      <c r="V13" s="240">
        <v>138500</v>
      </c>
      <c r="W13" s="267">
        <v>146000</v>
      </c>
      <c r="X13" s="268">
        <v>164100</v>
      </c>
      <c r="Y13" s="269">
        <v>167500</v>
      </c>
      <c r="Z13" s="251">
        <v>5</v>
      </c>
      <c r="AA13" s="2530">
        <v>2400</v>
      </c>
      <c r="AB13" s="2544"/>
      <c r="AC13" s="2531"/>
      <c r="AD13" s="2530">
        <v>9</v>
      </c>
      <c r="AE13" s="2531"/>
      <c r="AF13" s="239">
        <v>8910</v>
      </c>
      <c r="AG13" s="243" t="s">
        <v>1084</v>
      </c>
      <c r="AH13" s="2534">
        <v>14600</v>
      </c>
      <c r="AI13" s="2535"/>
    </row>
    <row r="14" spans="1:35" ht="18.75" x14ac:dyDescent="0.2">
      <c r="A14" s="239">
        <v>6</v>
      </c>
      <c r="B14" s="239">
        <v>20500</v>
      </c>
      <c r="C14" s="239">
        <v>20800</v>
      </c>
      <c r="D14" s="239">
        <v>21100</v>
      </c>
      <c r="E14" s="239">
        <v>22200</v>
      </c>
      <c r="F14" s="240">
        <v>24100</v>
      </c>
      <c r="G14" s="239">
        <v>24900</v>
      </c>
      <c r="H14" s="239">
        <v>26000</v>
      </c>
      <c r="I14" s="240">
        <v>30500</v>
      </c>
      <c r="J14" s="239">
        <v>33300</v>
      </c>
      <c r="K14" s="239">
        <v>39100</v>
      </c>
      <c r="L14" s="240">
        <v>43800</v>
      </c>
      <c r="M14" s="239">
        <v>51400</v>
      </c>
      <c r="N14" s="239">
        <v>61500</v>
      </c>
      <c r="O14" s="239">
        <v>65000</v>
      </c>
      <c r="P14" s="239">
        <v>70300</v>
      </c>
      <c r="Q14" s="239">
        <v>78000</v>
      </c>
      <c r="R14" s="239">
        <v>82300</v>
      </c>
      <c r="S14" s="239">
        <v>87300</v>
      </c>
      <c r="T14" s="239">
        <v>92600</v>
      </c>
      <c r="U14" s="239">
        <v>103000</v>
      </c>
      <c r="V14" s="240">
        <v>142700</v>
      </c>
      <c r="W14" s="267">
        <v>150400</v>
      </c>
      <c r="X14" s="268">
        <v>169000</v>
      </c>
      <c r="Y14" s="269">
        <v>172500</v>
      </c>
      <c r="Z14" s="251">
        <v>6</v>
      </c>
      <c r="AA14" s="2530">
        <v>2400</v>
      </c>
      <c r="AB14" s="2544"/>
      <c r="AC14" s="2531"/>
      <c r="AD14" s="2558" t="s">
        <v>1050</v>
      </c>
      <c r="AE14" s="2559"/>
      <c r="AF14" s="239">
        <v>8910</v>
      </c>
      <c r="AG14" s="243" t="s">
        <v>1085</v>
      </c>
      <c r="AH14" s="2534">
        <v>15100</v>
      </c>
      <c r="AI14" s="2535"/>
    </row>
    <row r="15" spans="1:35" ht="18.75" x14ac:dyDescent="0.2">
      <c r="A15" s="239">
        <v>7</v>
      </c>
      <c r="B15" s="239">
        <v>21100</v>
      </c>
      <c r="C15" s="239">
        <v>21400</v>
      </c>
      <c r="D15" s="239">
        <v>21700</v>
      </c>
      <c r="E15" s="239">
        <v>22900</v>
      </c>
      <c r="F15" s="240">
        <v>24800</v>
      </c>
      <c r="G15" s="239">
        <v>25600</v>
      </c>
      <c r="H15" s="239">
        <v>26800</v>
      </c>
      <c r="I15" s="240">
        <v>31400</v>
      </c>
      <c r="J15" s="239">
        <v>34300</v>
      </c>
      <c r="K15" s="239">
        <v>40300</v>
      </c>
      <c r="L15" s="240">
        <v>45100</v>
      </c>
      <c r="M15" s="239">
        <v>52900</v>
      </c>
      <c r="N15" s="239">
        <v>63300</v>
      </c>
      <c r="O15" s="239">
        <v>67000</v>
      </c>
      <c r="P15" s="239">
        <v>72400</v>
      </c>
      <c r="Q15" s="239">
        <v>80300</v>
      </c>
      <c r="R15" s="239">
        <v>84800</v>
      </c>
      <c r="S15" s="239">
        <v>89900</v>
      </c>
      <c r="T15" s="239">
        <v>95400</v>
      </c>
      <c r="U15" s="239">
        <v>106100</v>
      </c>
      <c r="V15" s="240">
        <v>147000</v>
      </c>
      <c r="W15" s="267">
        <v>154900</v>
      </c>
      <c r="X15" s="268">
        <v>174100</v>
      </c>
      <c r="Y15" s="269">
        <v>177700</v>
      </c>
      <c r="Z15" s="251">
        <v>7</v>
      </c>
      <c r="AA15" s="2530">
        <v>2400</v>
      </c>
      <c r="AB15" s="2544"/>
      <c r="AC15" s="2531"/>
      <c r="AD15" s="2558" t="s">
        <v>1051</v>
      </c>
      <c r="AE15" s="2559"/>
      <c r="AF15" s="239">
        <v>8910</v>
      </c>
      <c r="AG15" s="243" t="s">
        <v>1086</v>
      </c>
      <c r="AH15" s="2534">
        <v>15700</v>
      </c>
      <c r="AI15" s="2535"/>
    </row>
    <row r="16" spans="1:35" ht="18.75" x14ac:dyDescent="0.2">
      <c r="A16" s="239">
        <v>8</v>
      </c>
      <c r="B16" s="239">
        <v>21700</v>
      </c>
      <c r="C16" s="239">
        <v>22000</v>
      </c>
      <c r="D16" s="239">
        <v>22400</v>
      </c>
      <c r="E16" s="239">
        <v>23600</v>
      </c>
      <c r="F16" s="240">
        <v>25500</v>
      </c>
      <c r="G16" s="239">
        <v>26400</v>
      </c>
      <c r="H16" s="239">
        <v>27600</v>
      </c>
      <c r="I16" s="240">
        <v>32300</v>
      </c>
      <c r="J16" s="239">
        <v>35300</v>
      </c>
      <c r="K16" s="239">
        <v>41500</v>
      </c>
      <c r="L16" s="240">
        <v>46500</v>
      </c>
      <c r="M16" s="239">
        <v>54500</v>
      </c>
      <c r="N16" s="239">
        <v>65200</v>
      </c>
      <c r="O16" s="239">
        <v>69000</v>
      </c>
      <c r="P16" s="239">
        <v>74600</v>
      </c>
      <c r="Q16" s="239">
        <v>82700</v>
      </c>
      <c r="R16" s="239">
        <v>87300</v>
      </c>
      <c r="S16" s="239">
        <v>92600</v>
      </c>
      <c r="T16" s="239">
        <v>98300</v>
      </c>
      <c r="U16" s="239">
        <v>109300</v>
      </c>
      <c r="V16" s="240">
        <v>151400</v>
      </c>
      <c r="W16" s="267">
        <v>159500</v>
      </c>
      <c r="X16" s="268">
        <v>179300</v>
      </c>
      <c r="Y16" s="269">
        <v>183000</v>
      </c>
      <c r="Z16" s="251">
        <v>8</v>
      </c>
      <c r="AA16" s="2530">
        <v>2800</v>
      </c>
      <c r="AB16" s="2544"/>
      <c r="AC16" s="2531"/>
      <c r="AD16" s="2530">
        <v>10</v>
      </c>
      <c r="AE16" s="2531"/>
      <c r="AF16" s="239">
        <v>11820</v>
      </c>
      <c r="AG16" s="243" t="s">
        <v>1087</v>
      </c>
      <c r="AH16" s="2534">
        <v>18500</v>
      </c>
      <c r="AI16" s="2535"/>
    </row>
    <row r="17" spans="1:35" ht="18.75" x14ac:dyDescent="0.2">
      <c r="A17" s="239">
        <v>9</v>
      </c>
      <c r="B17" s="239">
        <v>22400</v>
      </c>
      <c r="C17" s="239">
        <v>22700</v>
      </c>
      <c r="D17" s="239">
        <v>23100</v>
      </c>
      <c r="E17" s="239">
        <v>24300</v>
      </c>
      <c r="F17" s="240">
        <v>26300</v>
      </c>
      <c r="G17" s="239">
        <v>27200</v>
      </c>
      <c r="H17" s="239">
        <v>28400</v>
      </c>
      <c r="I17" s="240">
        <v>33300</v>
      </c>
      <c r="J17" s="239">
        <v>36400</v>
      </c>
      <c r="K17" s="239">
        <v>42700</v>
      </c>
      <c r="L17" s="240">
        <v>47900</v>
      </c>
      <c r="M17" s="239">
        <v>56100</v>
      </c>
      <c r="N17" s="239">
        <v>67200</v>
      </c>
      <c r="O17" s="239">
        <v>71100</v>
      </c>
      <c r="P17" s="239">
        <v>76800</v>
      </c>
      <c r="Q17" s="239">
        <v>85200</v>
      </c>
      <c r="R17" s="239">
        <v>89900</v>
      </c>
      <c r="S17" s="239">
        <v>95400</v>
      </c>
      <c r="T17" s="239">
        <v>101200</v>
      </c>
      <c r="U17" s="239">
        <v>112600</v>
      </c>
      <c r="V17" s="240">
        <v>155900</v>
      </c>
      <c r="W17" s="267">
        <v>164300</v>
      </c>
      <c r="X17" s="268">
        <v>184700</v>
      </c>
      <c r="Y17" s="269">
        <v>188500</v>
      </c>
      <c r="Z17" s="251">
        <v>9</v>
      </c>
      <c r="AA17" s="2530">
        <v>2800</v>
      </c>
      <c r="AB17" s="2544"/>
      <c r="AC17" s="2531"/>
      <c r="AD17" s="2545" t="s">
        <v>1052</v>
      </c>
      <c r="AE17" s="2546"/>
      <c r="AF17" s="239">
        <v>11820</v>
      </c>
      <c r="AG17" s="243" t="s">
        <v>1088</v>
      </c>
      <c r="AH17" s="2534">
        <v>20100</v>
      </c>
      <c r="AI17" s="2535"/>
    </row>
    <row r="18" spans="1:35" ht="18.75" x14ac:dyDescent="0.2">
      <c r="A18" s="239">
        <v>10</v>
      </c>
      <c r="B18" s="239">
        <v>23100</v>
      </c>
      <c r="C18" s="239">
        <v>23400</v>
      </c>
      <c r="D18" s="239">
        <v>23800</v>
      </c>
      <c r="E18" s="239">
        <v>25000</v>
      </c>
      <c r="F18" s="240">
        <v>27100</v>
      </c>
      <c r="G18" s="239">
        <v>28000</v>
      </c>
      <c r="H18" s="239">
        <v>29300</v>
      </c>
      <c r="I18" s="240">
        <v>34300</v>
      </c>
      <c r="J18" s="239">
        <v>37500</v>
      </c>
      <c r="K18" s="239">
        <v>44000</v>
      </c>
      <c r="L18" s="240">
        <v>49300</v>
      </c>
      <c r="M18" s="239">
        <v>57800</v>
      </c>
      <c r="N18" s="239">
        <v>69200</v>
      </c>
      <c r="O18" s="239">
        <v>73200</v>
      </c>
      <c r="P18" s="239">
        <v>79100</v>
      </c>
      <c r="Q18" s="239">
        <v>87800</v>
      </c>
      <c r="R18" s="239">
        <v>92600</v>
      </c>
      <c r="S18" s="239">
        <v>98300</v>
      </c>
      <c r="T18" s="239">
        <v>104200</v>
      </c>
      <c r="U18" s="239">
        <v>116000</v>
      </c>
      <c r="V18" s="240">
        <v>160600</v>
      </c>
      <c r="W18" s="267">
        <v>169200</v>
      </c>
      <c r="X18" s="268">
        <v>190200</v>
      </c>
      <c r="Y18" s="269">
        <v>194200</v>
      </c>
      <c r="Z18" s="251">
        <v>10</v>
      </c>
      <c r="AA18" s="2530">
        <v>3600</v>
      </c>
      <c r="AB18" s="2544"/>
      <c r="AC18" s="2531"/>
      <c r="AD18" s="2530">
        <v>11</v>
      </c>
      <c r="AE18" s="2531"/>
      <c r="AF18" s="239">
        <v>13200</v>
      </c>
      <c r="AG18" s="243" t="s">
        <v>1089</v>
      </c>
      <c r="AH18" s="2534">
        <v>23700</v>
      </c>
      <c r="AI18" s="2535"/>
    </row>
    <row r="19" spans="1:35" ht="18.75" x14ac:dyDescent="0.2">
      <c r="A19" s="239">
        <v>11</v>
      </c>
      <c r="B19" s="239">
        <v>23800</v>
      </c>
      <c r="C19" s="239">
        <v>24100</v>
      </c>
      <c r="D19" s="239">
        <v>24500</v>
      </c>
      <c r="E19" s="239">
        <v>25800</v>
      </c>
      <c r="F19" s="240">
        <v>27900</v>
      </c>
      <c r="G19" s="239">
        <v>28800</v>
      </c>
      <c r="H19" s="239">
        <v>30200</v>
      </c>
      <c r="I19" s="240">
        <v>35300</v>
      </c>
      <c r="J19" s="239">
        <v>38600</v>
      </c>
      <c r="K19" s="239">
        <v>45300</v>
      </c>
      <c r="L19" s="240">
        <v>50800</v>
      </c>
      <c r="M19" s="239">
        <v>59500</v>
      </c>
      <c r="N19" s="239">
        <v>71300</v>
      </c>
      <c r="O19" s="239">
        <v>75400</v>
      </c>
      <c r="P19" s="239">
        <v>81500</v>
      </c>
      <c r="Q19" s="239">
        <v>90400</v>
      </c>
      <c r="R19" s="239">
        <v>95400</v>
      </c>
      <c r="S19" s="239">
        <v>101200</v>
      </c>
      <c r="T19" s="239">
        <v>107300</v>
      </c>
      <c r="U19" s="239">
        <v>119500</v>
      </c>
      <c r="V19" s="240">
        <v>165400</v>
      </c>
      <c r="W19" s="267">
        <v>174300</v>
      </c>
      <c r="X19" s="268">
        <v>195900</v>
      </c>
      <c r="Y19" s="269">
        <v>200000</v>
      </c>
      <c r="Z19" s="251">
        <v>11</v>
      </c>
      <c r="AA19" s="2530">
        <v>4200</v>
      </c>
      <c r="AB19" s="2544"/>
      <c r="AC19" s="2531"/>
      <c r="AD19" s="2530">
        <v>12</v>
      </c>
      <c r="AE19" s="2531"/>
      <c r="AF19" s="239">
        <v>14660</v>
      </c>
      <c r="AG19" s="243" t="s">
        <v>1090</v>
      </c>
      <c r="AH19" s="2534">
        <v>26500</v>
      </c>
      <c r="AI19" s="2535"/>
    </row>
    <row r="20" spans="1:35" ht="18.75" x14ac:dyDescent="0.2">
      <c r="A20" s="239">
        <v>12</v>
      </c>
      <c r="B20" s="239">
        <v>24500</v>
      </c>
      <c r="C20" s="239">
        <v>24800</v>
      </c>
      <c r="D20" s="239">
        <v>25200</v>
      </c>
      <c r="E20" s="239">
        <v>26600</v>
      </c>
      <c r="F20" s="240">
        <v>28700</v>
      </c>
      <c r="G20" s="239">
        <v>29700</v>
      </c>
      <c r="H20" s="239">
        <v>31100</v>
      </c>
      <c r="I20" s="240">
        <v>36400</v>
      </c>
      <c r="J20" s="239">
        <v>39800</v>
      </c>
      <c r="K20" s="239">
        <v>46700</v>
      </c>
      <c r="L20" s="240">
        <v>52300</v>
      </c>
      <c r="M20" s="239">
        <v>61300</v>
      </c>
      <c r="N20" s="239">
        <v>73400</v>
      </c>
      <c r="O20" s="239">
        <v>77700</v>
      </c>
      <c r="P20" s="239">
        <v>83900</v>
      </c>
      <c r="Q20" s="239">
        <v>93100</v>
      </c>
      <c r="R20" s="239">
        <v>98300</v>
      </c>
      <c r="S20" s="239">
        <v>104200</v>
      </c>
      <c r="T20" s="239">
        <v>110500</v>
      </c>
      <c r="U20" s="239">
        <v>123100</v>
      </c>
      <c r="V20" s="240">
        <v>170400</v>
      </c>
      <c r="W20" s="267">
        <v>179500</v>
      </c>
      <c r="X20" s="268">
        <v>201800</v>
      </c>
      <c r="Y20" s="269">
        <v>206000</v>
      </c>
      <c r="Z20" s="251">
        <v>12</v>
      </c>
      <c r="AA20" s="2530">
        <v>4800</v>
      </c>
      <c r="AB20" s="2544"/>
      <c r="AC20" s="2531"/>
      <c r="AD20" s="2530">
        <v>14</v>
      </c>
      <c r="AE20" s="2531"/>
      <c r="AF20" s="239">
        <v>17230</v>
      </c>
      <c r="AG20" s="243" t="s">
        <v>1091</v>
      </c>
      <c r="AH20" s="2534">
        <v>31100</v>
      </c>
      <c r="AI20" s="2535"/>
    </row>
    <row r="21" spans="1:35" ht="18.75" x14ac:dyDescent="0.2">
      <c r="A21" s="239">
        <v>13</v>
      </c>
      <c r="B21" s="239">
        <v>25200</v>
      </c>
      <c r="C21" s="239">
        <v>25500</v>
      </c>
      <c r="D21" s="239">
        <v>26000</v>
      </c>
      <c r="E21" s="239">
        <v>27400</v>
      </c>
      <c r="F21" s="240">
        <v>29600</v>
      </c>
      <c r="G21" s="239">
        <v>30600</v>
      </c>
      <c r="H21" s="239">
        <v>32000</v>
      </c>
      <c r="I21" s="240">
        <v>37500</v>
      </c>
      <c r="J21" s="239">
        <v>41000</v>
      </c>
      <c r="K21" s="239">
        <v>48100</v>
      </c>
      <c r="L21" s="240">
        <v>53900</v>
      </c>
      <c r="M21" s="239">
        <v>63100</v>
      </c>
      <c r="N21" s="239">
        <v>75600</v>
      </c>
      <c r="O21" s="239">
        <v>80000</v>
      </c>
      <c r="P21" s="239">
        <v>86400</v>
      </c>
      <c r="Q21" s="239">
        <v>95900</v>
      </c>
      <c r="R21" s="239">
        <v>101200</v>
      </c>
      <c r="S21" s="239">
        <v>107300</v>
      </c>
      <c r="T21" s="239">
        <v>113800</v>
      </c>
      <c r="U21" s="239">
        <v>126800</v>
      </c>
      <c r="V21" s="240">
        <v>175500</v>
      </c>
      <c r="W21" s="267">
        <v>184900</v>
      </c>
      <c r="X21" s="268">
        <v>207900</v>
      </c>
      <c r="Y21" s="269">
        <v>212200</v>
      </c>
      <c r="Z21" s="251">
        <v>13</v>
      </c>
      <c r="AA21" s="2530">
        <v>5400</v>
      </c>
      <c r="AB21" s="2544"/>
      <c r="AC21" s="2531"/>
      <c r="AD21" s="2530">
        <v>15</v>
      </c>
      <c r="AE21" s="2531"/>
      <c r="AF21" s="239">
        <v>22180</v>
      </c>
      <c r="AG21" s="243" t="s">
        <v>1092</v>
      </c>
      <c r="AH21" s="2534">
        <v>39300</v>
      </c>
      <c r="AI21" s="2535"/>
    </row>
    <row r="22" spans="1:35" ht="18.75" x14ac:dyDescent="0.2">
      <c r="A22" s="239">
        <v>14</v>
      </c>
      <c r="B22" s="239">
        <v>26000</v>
      </c>
      <c r="C22" s="239">
        <v>26300</v>
      </c>
      <c r="D22" s="239">
        <v>26800</v>
      </c>
      <c r="E22" s="239">
        <v>28200</v>
      </c>
      <c r="F22" s="240">
        <v>30500</v>
      </c>
      <c r="G22" s="239">
        <v>31500</v>
      </c>
      <c r="H22" s="239">
        <v>33000</v>
      </c>
      <c r="I22" s="240">
        <v>38600</v>
      </c>
      <c r="J22" s="239">
        <v>42200</v>
      </c>
      <c r="K22" s="239">
        <v>49500</v>
      </c>
      <c r="L22" s="240">
        <v>55500</v>
      </c>
      <c r="M22" s="239">
        <v>65000</v>
      </c>
      <c r="N22" s="239">
        <v>77900</v>
      </c>
      <c r="O22" s="239">
        <v>82400</v>
      </c>
      <c r="P22" s="239">
        <v>89000</v>
      </c>
      <c r="Q22" s="239">
        <v>98800</v>
      </c>
      <c r="R22" s="239">
        <v>104200</v>
      </c>
      <c r="S22" s="239">
        <v>110500</v>
      </c>
      <c r="T22" s="239">
        <v>117200</v>
      </c>
      <c r="U22" s="239">
        <v>130600</v>
      </c>
      <c r="V22" s="240">
        <v>180800</v>
      </c>
      <c r="W22" s="267">
        <v>190400</v>
      </c>
      <c r="X22" s="270">
        <v>214100</v>
      </c>
      <c r="Y22" s="271">
        <v>218600</v>
      </c>
      <c r="Z22" s="251">
        <v>14</v>
      </c>
      <c r="AA22" s="2530">
        <v>6000</v>
      </c>
      <c r="AB22" s="2544"/>
      <c r="AC22" s="2531"/>
      <c r="AD22" s="2530">
        <v>16</v>
      </c>
      <c r="AE22" s="2531"/>
      <c r="AF22" s="239">
        <v>24030</v>
      </c>
      <c r="AG22" s="243" t="s">
        <v>1093</v>
      </c>
      <c r="AH22" s="2534">
        <v>42500</v>
      </c>
      <c r="AI22" s="2535"/>
    </row>
    <row r="23" spans="1:35" ht="18.75" x14ac:dyDescent="0.2">
      <c r="A23" s="239">
        <v>15</v>
      </c>
      <c r="B23" s="239">
        <v>26800</v>
      </c>
      <c r="C23" s="239">
        <v>27100</v>
      </c>
      <c r="D23" s="239">
        <v>27600</v>
      </c>
      <c r="E23" s="239">
        <v>29000</v>
      </c>
      <c r="F23" s="240">
        <v>31400</v>
      </c>
      <c r="G23" s="239">
        <v>32400</v>
      </c>
      <c r="H23" s="239">
        <v>34000</v>
      </c>
      <c r="I23" s="240">
        <v>39800</v>
      </c>
      <c r="J23" s="239">
        <v>43500</v>
      </c>
      <c r="K23" s="239">
        <v>51000</v>
      </c>
      <c r="L23" s="240">
        <v>57200</v>
      </c>
      <c r="M23" s="239">
        <v>67000</v>
      </c>
      <c r="N23" s="239">
        <v>80200</v>
      </c>
      <c r="O23" s="239">
        <v>84900</v>
      </c>
      <c r="P23" s="239">
        <v>91700</v>
      </c>
      <c r="Q23" s="239">
        <v>101800</v>
      </c>
      <c r="R23" s="239">
        <v>107300</v>
      </c>
      <c r="S23" s="239">
        <v>113800</v>
      </c>
      <c r="T23" s="239">
        <v>120700</v>
      </c>
      <c r="U23" s="239">
        <v>134500</v>
      </c>
      <c r="V23" s="240">
        <v>186200</v>
      </c>
      <c r="W23" s="272">
        <v>196100</v>
      </c>
      <c r="X23" s="2554"/>
      <c r="Y23" s="2555"/>
      <c r="Z23" s="239">
        <v>15</v>
      </c>
      <c r="AA23" s="2530">
        <v>6600</v>
      </c>
      <c r="AB23" s="2544"/>
      <c r="AC23" s="2531"/>
      <c r="AD23" s="2530">
        <v>17</v>
      </c>
      <c r="AE23" s="2531"/>
      <c r="AF23" s="239">
        <v>26670</v>
      </c>
      <c r="AG23" s="243" t="s">
        <v>1094</v>
      </c>
      <c r="AH23" s="2534">
        <v>47200</v>
      </c>
      <c r="AI23" s="2535"/>
    </row>
    <row r="24" spans="1:35" ht="18.75" x14ac:dyDescent="0.2">
      <c r="A24" s="239">
        <v>16</v>
      </c>
      <c r="B24" s="239">
        <v>27600</v>
      </c>
      <c r="C24" s="239">
        <v>27900</v>
      </c>
      <c r="D24" s="239">
        <v>28400</v>
      </c>
      <c r="E24" s="239">
        <v>29900</v>
      </c>
      <c r="F24" s="240">
        <v>32300</v>
      </c>
      <c r="G24" s="239">
        <v>33400</v>
      </c>
      <c r="H24" s="239">
        <v>35000</v>
      </c>
      <c r="I24" s="240">
        <v>41000</v>
      </c>
      <c r="J24" s="239">
        <v>44800</v>
      </c>
      <c r="K24" s="239">
        <v>52500</v>
      </c>
      <c r="L24" s="240">
        <v>58900</v>
      </c>
      <c r="M24" s="239">
        <v>69000</v>
      </c>
      <c r="N24" s="239">
        <v>82600</v>
      </c>
      <c r="O24" s="239">
        <v>87400</v>
      </c>
      <c r="P24" s="239">
        <v>94500</v>
      </c>
      <c r="Q24" s="239">
        <v>104900</v>
      </c>
      <c r="R24" s="239">
        <v>110500</v>
      </c>
      <c r="S24" s="239">
        <v>117200</v>
      </c>
      <c r="T24" s="239">
        <v>124300</v>
      </c>
      <c r="U24" s="239">
        <v>138500</v>
      </c>
      <c r="V24" s="240">
        <v>191800</v>
      </c>
      <c r="W24" s="272">
        <v>202000</v>
      </c>
      <c r="X24" s="2556"/>
      <c r="Y24" s="2557"/>
      <c r="Z24" s="239">
        <v>16</v>
      </c>
      <c r="AA24" s="2530">
        <v>6800</v>
      </c>
      <c r="AB24" s="2544"/>
      <c r="AC24" s="2531"/>
      <c r="AD24" s="2530">
        <v>18</v>
      </c>
      <c r="AE24" s="2531"/>
      <c r="AF24" s="239">
        <v>28120</v>
      </c>
      <c r="AG24" s="243" t="s">
        <v>1095</v>
      </c>
      <c r="AH24" s="2534">
        <v>49700</v>
      </c>
      <c r="AI24" s="2535"/>
    </row>
    <row r="25" spans="1:35" ht="18.75" x14ac:dyDescent="0.2">
      <c r="A25" s="239">
        <v>17</v>
      </c>
      <c r="B25" s="239">
        <v>28400</v>
      </c>
      <c r="C25" s="239">
        <v>28700</v>
      </c>
      <c r="D25" s="239">
        <v>29300</v>
      </c>
      <c r="E25" s="239">
        <v>30800</v>
      </c>
      <c r="F25" s="240">
        <v>33300</v>
      </c>
      <c r="G25" s="239">
        <v>34400</v>
      </c>
      <c r="H25" s="239">
        <v>36100</v>
      </c>
      <c r="I25" s="240">
        <v>42200</v>
      </c>
      <c r="J25" s="239">
        <v>46100</v>
      </c>
      <c r="K25" s="239">
        <v>54100</v>
      </c>
      <c r="L25" s="240">
        <v>60700</v>
      </c>
      <c r="M25" s="239">
        <v>71100</v>
      </c>
      <c r="N25" s="239">
        <v>85100</v>
      </c>
      <c r="O25" s="239">
        <v>90000</v>
      </c>
      <c r="P25" s="239">
        <v>97300</v>
      </c>
      <c r="Q25" s="239">
        <v>108000</v>
      </c>
      <c r="R25" s="239">
        <v>113800</v>
      </c>
      <c r="S25" s="239">
        <v>120700</v>
      </c>
      <c r="T25" s="239">
        <v>128000</v>
      </c>
      <c r="U25" s="239">
        <v>142700</v>
      </c>
      <c r="V25" s="240">
        <v>197600</v>
      </c>
      <c r="W25" s="273">
        <v>208100</v>
      </c>
      <c r="X25" s="2556"/>
      <c r="Y25" s="2557"/>
      <c r="Z25" s="239">
        <v>17</v>
      </c>
      <c r="AA25" s="2530">
        <v>7200</v>
      </c>
      <c r="AB25" s="2544"/>
      <c r="AC25" s="2531"/>
      <c r="AD25" s="2530">
        <v>19</v>
      </c>
      <c r="AE25" s="2531"/>
      <c r="AF25" s="239">
        <v>29840</v>
      </c>
      <c r="AG25" s="243" t="s">
        <v>1096</v>
      </c>
      <c r="AH25" s="2534">
        <v>52800</v>
      </c>
      <c r="AI25" s="2535"/>
    </row>
    <row r="26" spans="1:35" ht="18" x14ac:dyDescent="0.2">
      <c r="A26" s="239">
        <v>18</v>
      </c>
      <c r="B26" s="239">
        <v>29300</v>
      </c>
      <c r="C26" s="239">
        <v>29600</v>
      </c>
      <c r="D26" s="239">
        <v>30200</v>
      </c>
      <c r="E26" s="239">
        <v>31700</v>
      </c>
      <c r="F26" s="240">
        <v>34300</v>
      </c>
      <c r="G26" s="239">
        <v>35400</v>
      </c>
      <c r="H26" s="239">
        <v>37200</v>
      </c>
      <c r="I26" s="240">
        <v>43500</v>
      </c>
      <c r="J26" s="239">
        <v>47500</v>
      </c>
      <c r="K26" s="239">
        <v>55700</v>
      </c>
      <c r="L26" s="240">
        <v>62500</v>
      </c>
      <c r="M26" s="239">
        <v>73200</v>
      </c>
      <c r="N26" s="239">
        <v>87700</v>
      </c>
      <c r="O26" s="239">
        <v>92700</v>
      </c>
      <c r="P26" s="239">
        <v>100200</v>
      </c>
      <c r="Q26" s="239">
        <v>111200</v>
      </c>
      <c r="R26" s="239">
        <v>117200</v>
      </c>
      <c r="S26" s="239">
        <v>124300</v>
      </c>
      <c r="T26" s="239">
        <v>131800</v>
      </c>
      <c r="U26" s="239">
        <v>147000</v>
      </c>
      <c r="V26" s="253">
        <v>203500</v>
      </c>
      <c r="W26" s="2551"/>
      <c r="X26" s="2552"/>
      <c r="Y26" s="2553"/>
      <c r="Z26" s="239">
        <v>18</v>
      </c>
      <c r="AA26" s="2530">
        <v>7600</v>
      </c>
      <c r="AB26" s="2544"/>
      <c r="AC26" s="2531"/>
      <c r="AD26" s="2530">
        <v>20</v>
      </c>
      <c r="AE26" s="2531"/>
      <c r="AF26" s="239">
        <v>31620</v>
      </c>
      <c r="AG26" s="243" t="s">
        <v>1097</v>
      </c>
      <c r="AH26" s="2534">
        <v>56000</v>
      </c>
      <c r="AI26" s="2535"/>
    </row>
    <row r="27" spans="1:35" ht="12.75" customHeight="1" x14ac:dyDescent="0.2">
      <c r="A27" s="239">
        <v>19</v>
      </c>
      <c r="B27" s="239">
        <v>30200</v>
      </c>
      <c r="C27" s="239">
        <v>30500</v>
      </c>
      <c r="D27" s="239">
        <v>31100</v>
      </c>
      <c r="E27" s="239">
        <v>32700</v>
      </c>
      <c r="F27" s="240">
        <v>35300</v>
      </c>
      <c r="G27" s="239">
        <v>36500</v>
      </c>
      <c r="H27" s="239">
        <v>38300</v>
      </c>
      <c r="I27" s="240">
        <v>44800</v>
      </c>
      <c r="J27" s="239">
        <v>48900</v>
      </c>
      <c r="K27" s="239">
        <v>57400</v>
      </c>
      <c r="L27" s="240">
        <v>64400</v>
      </c>
      <c r="M27" s="239">
        <v>75400</v>
      </c>
      <c r="N27" s="239">
        <v>90300</v>
      </c>
      <c r="O27" s="239">
        <v>95500</v>
      </c>
      <c r="P27" s="239">
        <v>103200</v>
      </c>
      <c r="Q27" s="239">
        <v>114500</v>
      </c>
      <c r="R27" s="239">
        <v>120700</v>
      </c>
      <c r="S27" s="239">
        <v>128000</v>
      </c>
      <c r="T27" s="239">
        <v>135800</v>
      </c>
      <c r="U27" s="254">
        <v>151400</v>
      </c>
      <c r="V27" s="2547" t="s">
        <v>1098</v>
      </c>
      <c r="W27" s="2548"/>
      <c r="X27" s="2548"/>
      <c r="Y27" s="2549"/>
      <c r="Z27" s="239">
        <v>19</v>
      </c>
      <c r="AA27" s="2530">
        <v>8200</v>
      </c>
      <c r="AB27" s="2544"/>
      <c r="AC27" s="2531"/>
      <c r="AD27" s="2530">
        <v>21</v>
      </c>
      <c r="AE27" s="2531"/>
      <c r="AF27" s="239">
        <v>35180</v>
      </c>
      <c r="AG27" s="243" t="s">
        <v>1099</v>
      </c>
      <c r="AH27" s="2534">
        <v>62300</v>
      </c>
      <c r="AI27" s="2535"/>
    </row>
    <row r="28" spans="1:35" ht="16.5" customHeight="1" x14ac:dyDescent="0.2">
      <c r="A28" s="239">
        <v>20</v>
      </c>
      <c r="B28" s="239">
        <v>31100</v>
      </c>
      <c r="C28" s="239">
        <v>31400</v>
      </c>
      <c r="D28" s="239">
        <v>32000</v>
      </c>
      <c r="E28" s="239">
        <v>33700</v>
      </c>
      <c r="F28" s="240">
        <v>36400</v>
      </c>
      <c r="G28" s="239">
        <v>37600</v>
      </c>
      <c r="H28" s="239">
        <v>39400</v>
      </c>
      <c r="I28" s="240">
        <v>46100</v>
      </c>
      <c r="J28" s="239">
        <v>50400</v>
      </c>
      <c r="K28" s="239">
        <v>59100</v>
      </c>
      <c r="L28" s="240">
        <v>66300</v>
      </c>
      <c r="M28" s="239">
        <v>77700</v>
      </c>
      <c r="N28" s="239">
        <v>93000</v>
      </c>
      <c r="O28" s="239">
        <v>98400</v>
      </c>
      <c r="P28" s="239">
        <v>106300</v>
      </c>
      <c r="Q28" s="239">
        <v>117900</v>
      </c>
      <c r="R28" s="239">
        <v>124300</v>
      </c>
      <c r="S28" s="239">
        <v>131800</v>
      </c>
      <c r="T28" s="239">
        <v>139900</v>
      </c>
      <c r="U28" s="254">
        <v>155900</v>
      </c>
      <c r="V28" s="2550" t="s">
        <v>1100</v>
      </c>
      <c r="W28" s="2546"/>
      <c r="X28" s="246" t="s">
        <v>1101</v>
      </c>
      <c r="Y28" s="246" t="s">
        <v>1102</v>
      </c>
      <c r="Z28" s="239">
        <v>20</v>
      </c>
      <c r="AA28" s="2530">
        <v>8700</v>
      </c>
      <c r="AB28" s="2544"/>
      <c r="AC28" s="2531"/>
      <c r="AD28" s="2530">
        <v>22</v>
      </c>
      <c r="AE28" s="2531"/>
      <c r="AF28" s="239">
        <v>48710</v>
      </c>
      <c r="AG28" s="243" t="s">
        <v>1103</v>
      </c>
      <c r="AH28" s="2534">
        <v>86200</v>
      </c>
      <c r="AI28" s="2535"/>
    </row>
    <row r="29" spans="1:35" ht="15" x14ac:dyDescent="0.2">
      <c r="A29" s="239">
        <v>21</v>
      </c>
      <c r="B29" s="239">
        <v>32000</v>
      </c>
      <c r="C29" s="239">
        <v>32300</v>
      </c>
      <c r="D29" s="239">
        <v>33000</v>
      </c>
      <c r="E29" s="239">
        <v>34700</v>
      </c>
      <c r="F29" s="240">
        <v>37500</v>
      </c>
      <c r="G29" s="239">
        <v>38700</v>
      </c>
      <c r="H29" s="239">
        <v>40600</v>
      </c>
      <c r="I29" s="240">
        <v>47500</v>
      </c>
      <c r="J29" s="239">
        <v>51900</v>
      </c>
      <c r="K29" s="239">
        <v>60900</v>
      </c>
      <c r="L29" s="240">
        <v>68300</v>
      </c>
      <c r="M29" s="239">
        <v>80000</v>
      </c>
      <c r="N29" s="239">
        <v>95800</v>
      </c>
      <c r="O29" s="239">
        <v>101400</v>
      </c>
      <c r="P29" s="239">
        <v>109500</v>
      </c>
      <c r="Q29" s="239">
        <v>121400</v>
      </c>
      <c r="R29" s="239">
        <v>128000</v>
      </c>
      <c r="S29" s="239">
        <v>135800</v>
      </c>
      <c r="T29" s="239">
        <v>144100</v>
      </c>
      <c r="U29" s="254">
        <v>160600</v>
      </c>
      <c r="V29" s="2503" t="s">
        <v>1104</v>
      </c>
      <c r="W29" s="2484"/>
      <c r="X29" s="240">
        <v>500</v>
      </c>
      <c r="Y29" s="240">
        <v>1450</v>
      </c>
      <c r="Z29" s="239">
        <v>21</v>
      </c>
      <c r="AA29" s="2530">
        <v>8900</v>
      </c>
      <c r="AB29" s="2544"/>
      <c r="AC29" s="2531"/>
      <c r="AD29" s="2530">
        <v>23</v>
      </c>
      <c r="AE29" s="2531"/>
      <c r="AF29" s="239">
        <v>51350</v>
      </c>
      <c r="AG29" s="243" t="s">
        <v>1105</v>
      </c>
      <c r="AH29" s="2534">
        <v>90800</v>
      </c>
      <c r="AI29" s="2535"/>
    </row>
    <row r="30" spans="1:35" ht="15" x14ac:dyDescent="0.2">
      <c r="A30" s="239">
        <v>22</v>
      </c>
      <c r="B30" s="239">
        <v>33000</v>
      </c>
      <c r="C30" s="239">
        <v>33300</v>
      </c>
      <c r="D30" s="239">
        <v>34000</v>
      </c>
      <c r="E30" s="239">
        <v>35700</v>
      </c>
      <c r="F30" s="240">
        <v>38600</v>
      </c>
      <c r="G30" s="239">
        <v>39900</v>
      </c>
      <c r="H30" s="239">
        <v>41800</v>
      </c>
      <c r="I30" s="240">
        <v>48900</v>
      </c>
      <c r="J30" s="239">
        <v>53500</v>
      </c>
      <c r="K30" s="239">
        <v>62700</v>
      </c>
      <c r="L30" s="240">
        <v>70300</v>
      </c>
      <c r="M30" s="239">
        <v>82400</v>
      </c>
      <c r="N30" s="239">
        <v>98700</v>
      </c>
      <c r="O30" s="239">
        <v>104400</v>
      </c>
      <c r="P30" s="239">
        <v>112800</v>
      </c>
      <c r="Q30" s="239">
        <v>125000</v>
      </c>
      <c r="R30" s="239">
        <v>131800</v>
      </c>
      <c r="S30" s="239">
        <v>139900</v>
      </c>
      <c r="T30" s="239">
        <v>148400</v>
      </c>
      <c r="U30" s="254">
        <v>165400</v>
      </c>
      <c r="V30" s="2503" t="s">
        <v>1106</v>
      </c>
      <c r="W30" s="2484"/>
      <c r="X30" s="240">
        <v>650</v>
      </c>
      <c r="Y30" s="240">
        <v>1625</v>
      </c>
      <c r="Z30" s="239">
        <v>22</v>
      </c>
      <c r="AA30" s="2530">
        <v>9500</v>
      </c>
      <c r="AB30" s="2544"/>
      <c r="AC30" s="2531"/>
      <c r="AD30" s="2545" t="s">
        <v>1053</v>
      </c>
      <c r="AE30" s="2546"/>
      <c r="AF30" s="239">
        <v>54120</v>
      </c>
      <c r="AG30" s="243" t="s">
        <v>1107</v>
      </c>
      <c r="AH30" s="2534">
        <v>102100</v>
      </c>
      <c r="AI30" s="2535"/>
    </row>
    <row r="31" spans="1:35" ht="15" x14ac:dyDescent="0.2">
      <c r="A31" s="239">
        <v>23</v>
      </c>
      <c r="B31" s="239">
        <v>34000</v>
      </c>
      <c r="C31" s="239">
        <v>34300</v>
      </c>
      <c r="D31" s="239">
        <v>35000</v>
      </c>
      <c r="E31" s="239">
        <v>36800</v>
      </c>
      <c r="F31" s="240">
        <v>39800</v>
      </c>
      <c r="G31" s="239">
        <v>41100</v>
      </c>
      <c r="H31" s="239">
        <v>43100</v>
      </c>
      <c r="I31" s="240">
        <v>50400</v>
      </c>
      <c r="J31" s="239">
        <v>55100</v>
      </c>
      <c r="K31" s="239">
        <v>64600</v>
      </c>
      <c r="L31" s="240">
        <v>72400</v>
      </c>
      <c r="M31" s="239">
        <v>84900</v>
      </c>
      <c r="N31" s="239">
        <v>101700</v>
      </c>
      <c r="O31" s="239">
        <v>107500</v>
      </c>
      <c r="P31" s="239">
        <v>116200</v>
      </c>
      <c r="Q31" s="239">
        <v>128800</v>
      </c>
      <c r="R31" s="239">
        <v>135800</v>
      </c>
      <c r="S31" s="239">
        <v>144100</v>
      </c>
      <c r="T31" s="239">
        <v>152900</v>
      </c>
      <c r="U31" s="254">
        <v>170400</v>
      </c>
      <c r="V31" s="2503" t="s">
        <v>1108</v>
      </c>
      <c r="W31" s="2484"/>
      <c r="X31" s="240">
        <v>1100</v>
      </c>
      <c r="Y31" s="240">
        <v>2100</v>
      </c>
      <c r="Z31" s="239">
        <v>23</v>
      </c>
      <c r="AA31" s="2527">
        <v>10000</v>
      </c>
      <c r="AB31" s="2528"/>
      <c r="AC31" s="2529"/>
      <c r="AD31" s="2530">
        <v>24</v>
      </c>
      <c r="AE31" s="2531"/>
      <c r="AF31" s="239">
        <v>57820</v>
      </c>
      <c r="AG31" s="243" t="s">
        <v>1109</v>
      </c>
      <c r="AH31" s="2534">
        <v>104200</v>
      </c>
      <c r="AI31" s="2535"/>
    </row>
    <row r="32" spans="1:35" ht="15" x14ac:dyDescent="0.2">
      <c r="A32" s="239">
        <v>24</v>
      </c>
      <c r="B32" s="239">
        <v>35000</v>
      </c>
      <c r="C32" s="239">
        <v>35300</v>
      </c>
      <c r="D32" s="239">
        <v>36100</v>
      </c>
      <c r="E32" s="239">
        <v>37900</v>
      </c>
      <c r="F32" s="240">
        <v>41000</v>
      </c>
      <c r="G32" s="239">
        <v>42300</v>
      </c>
      <c r="H32" s="239">
        <v>44400</v>
      </c>
      <c r="I32" s="240">
        <v>51900</v>
      </c>
      <c r="J32" s="239">
        <v>56800</v>
      </c>
      <c r="K32" s="239">
        <v>66500</v>
      </c>
      <c r="L32" s="240">
        <v>74600</v>
      </c>
      <c r="M32" s="239">
        <v>87400</v>
      </c>
      <c r="N32" s="239">
        <v>104800</v>
      </c>
      <c r="O32" s="239">
        <v>110700</v>
      </c>
      <c r="P32" s="239">
        <v>119700</v>
      </c>
      <c r="Q32" s="239">
        <v>132700</v>
      </c>
      <c r="R32" s="239">
        <v>139900</v>
      </c>
      <c r="S32" s="239">
        <v>148400</v>
      </c>
      <c r="T32" s="239">
        <v>157500</v>
      </c>
      <c r="U32" s="254">
        <v>175500</v>
      </c>
      <c r="V32" s="2503" t="s">
        <v>1110</v>
      </c>
      <c r="W32" s="2484"/>
      <c r="X32" s="240">
        <v>1450</v>
      </c>
      <c r="Y32" s="240">
        <v>2850</v>
      </c>
      <c r="Z32" s="2483" t="s">
        <v>1111</v>
      </c>
      <c r="AA32" s="2536"/>
      <c r="AB32" s="2536"/>
      <c r="AC32" s="2484"/>
      <c r="AD32" s="2537" t="s">
        <v>1112</v>
      </c>
      <c r="AE32" s="2538"/>
      <c r="AF32" s="2539"/>
      <c r="AG32" s="2504" t="s">
        <v>1113</v>
      </c>
      <c r="AH32" s="2489"/>
      <c r="AI32" s="2490"/>
    </row>
    <row r="33" spans="1:35" ht="15" x14ac:dyDescent="0.2">
      <c r="A33" s="2525">
        <v>25</v>
      </c>
      <c r="B33" s="2521">
        <v>36100</v>
      </c>
      <c r="C33" s="2521">
        <v>36400</v>
      </c>
      <c r="D33" s="2521">
        <v>37200</v>
      </c>
      <c r="E33" s="2521">
        <v>39000</v>
      </c>
      <c r="F33" s="2521">
        <v>42200</v>
      </c>
      <c r="G33" s="2521">
        <v>43600</v>
      </c>
      <c r="H33" s="2521">
        <v>45700</v>
      </c>
      <c r="I33" s="2521">
        <v>53500</v>
      </c>
      <c r="J33" s="2521">
        <v>58500</v>
      </c>
      <c r="K33" s="2521">
        <v>68500</v>
      </c>
      <c r="L33" s="2521">
        <v>76800</v>
      </c>
      <c r="M33" s="2521">
        <v>90000</v>
      </c>
      <c r="N33" s="2521">
        <v>107900</v>
      </c>
      <c r="O33" s="2521">
        <v>114000</v>
      </c>
      <c r="P33" s="2521">
        <v>123300</v>
      </c>
      <c r="Q33" s="2521">
        <v>136700</v>
      </c>
      <c r="R33" s="2521">
        <v>144100</v>
      </c>
      <c r="S33" s="2521">
        <v>152900</v>
      </c>
      <c r="T33" s="2521">
        <v>162200</v>
      </c>
      <c r="U33" s="2523">
        <v>180800</v>
      </c>
      <c r="V33" s="2503" t="s">
        <v>1114</v>
      </c>
      <c r="W33" s="2484"/>
      <c r="X33" s="240">
        <v>2100</v>
      </c>
      <c r="Y33" s="240">
        <v>3575</v>
      </c>
      <c r="Z33" s="2483" t="s">
        <v>1115</v>
      </c>
      <c r="AA33" s="2484"/>
      <c r="AB33" s="246" t="s">
        <v>1116</v>
      </c>
      <c r="AC33" s="246" t="s">
        <v>1117</v>
      </c>
      <c r="AD33" s="2540"/>
      <c r="AE33" s="2541"/>
      <c r="AF33" s="2542"/>
      <c r="AG33" s="2506"/>
      <c r="AH33" s="2543"/>
      <c r="AI33" s="2507"/>
    </row>
    <row r="34" spans="1:35" ht="15" x14ac:dyDescent="0.2">
      <c r="A34" s="2526"/>
      <c r="B34" s="2522"/>
      <c r="C34" s="2522"/>
      <c r="D34" s="2522"/>
      <c r="E34" s="2522"/>
      <c r="F34" s="2522"/>
      <c r="G34" s="2522"/>
      <c r="H34" s="2522"/>
      <c r="I34" s="2522"/>
      <c r="J34" s="2522"/>
      <c r="K34" s="2522"/>
      <c r="L34" s="2522"/>
      <c r="M34" s="2522"/>
      <c r="N34" s="2522"/>
      <c r="O34" s="2522"/>
      <c r="P34" s="2522"/>
      <c r="Q34" s="2522"/>
      <c r="R34" s="2522"/>
      <c r="S34" s="2522"/>
      <c r="T34" s="2522"/>
      <c r="U34" s="2524"/>
      <c r="V34" s="2503" t="s">
        <v>1118</v>
      </c>
      <c r="W34" s="2484"/>
      <c r="X34" s="240">
        <v>3300</v>
      </c>
      <c r="Y34" s="240">
        <v>4200</v>
      </c>
      <c r="Z34" s="2483" t="s">
        <v>1119</v>
      </c>
      <c r="AA34" s="2484"/>
      <c r="AB34" s="246" t="s">
        <v>1120</v>
      </c>
      <c r="AC34" s="246" t="s">
        <v>1121</v>
      </c>
      <c r="AD34" s="2532" t="s">
        <v>1122</v>
      </c>
      <c r="AE34" s="2533"/>
      <c r="AF34" s="2440" t="s">
        <v>1123</v>
      </c>
      <c r="AG34" s="2511" t="s">
        <v>1124</v>
      </c>
      <c r="AH34" s="2512"/>
      <c r="AI34" s="255">
        <v>3.3E-3</v>
      </c>
    </row>
    <row r="35" spans="1:35" ht="15" x14ac:dyDescent="0.2">
      <c r="A35" s="239">
        <v>26</v>
      </c>
      <c r="B35" s="239">
        <v>37200</v>
      </c>
      <c r="C35" s="239">
        <v>37500</v>
      </c>
      <c r="D35" s="239">
        <v>38300</v>
      </c>
      <c r="E35" s="239">
        <v>40200</v>
      </c>
      <c r="F35" s="240">
        <v>43500</v>
      </c>
      <c r="G35" s="239">
        <v>44900</v>
      </c>
      <c r="H35" s="239">
        <v>47100</v>
      </c>
      <c r="I35" s="240">
        <v>55100</v>
      </c>
      <c r="J35" s="239">
        <v>60300</v>
      </c>
      <c r="K35" s="239">
        <v>70600</v>
      </c>
      <c r="L35" s="240">
        <v>79100</v>
      </c>
      <c r="M35" s="239">
        <v>92700</v>
      </c>
      <c r="N35" s="239">
        <v>111100</v>
      </c>
      <c r="O35" s="239">
        <v>117400</v>
      </c>
      <c r="P35" s="239">
        <v>127000</v>
      </c>
      <c r="Q35" s="239">
        <v>140800</v>
      </c>
      <c r="R35" s="239">
        <v>148400</v>
      </c>
      <c r="S35" s="239">
        <v>157500</v>
      </c>
      <c r="T35" s="239">
        <v>167100</v>
      </c>
      <c r="U35" s="254">
        <v>186200</v>
      </c>
      <c r="V35" s="2503" t="s">
        <v>1125</v>
      </c>
      <c r="W35" s="2484"/>
      <c r="X35" s="240">
        <v>4100</v>
      </c>
      <c r="Y35" s="240">
        <v>4800</v>
      </c>
      <c r="Z35" s="2483" t="s">
        <v>1126</v>
      </c>
      <c r="AA35" s="2484"/>
      <c r="AB35" s="256" t="s">
        <v>1127</v>
      </c>
      <c r="AC35" s="256" t="s">
        <v>1128</v>
      </c>
      <c r="AD35" s="2466"/>
      <c r="AE35" s="2468"/>
      <c r="AF35" s="2441"/>
      <c r="AG35" s="2511" t="s">
        <v>1129</v>
      </c>
      <c r="AH35" s="2512"/>
      <c r="AI35" s="255">
        <v>6.7000000000000002E-3</v>
      </c>
    </row>
    <row r="36" spans="1:35" ht="18" customHeight="1" x14ac:dyDescent="0.2">
      <c r="A36" s="239">
        <v>27</v>
      </c>
      <c r="B36" s="239">
        <v>38300</v>
      </c>
      <c r="C36" s="239">
        <v>38600</v>
      </c>
      <c r="D36" s="239">
        <v>39400</v>
      </c>
      <c r="E36" s="239">
        <v>41400</v>
      </c>
      <c r="F36" s="240">
        <v>44800</v>
      </c>
      <c r="G36" s="239">
        <v>46200</v>
      </c>
      <c r="H36" s="239">
        <v>48500</v>
      </c>
      <c r="I36" s="240">
        <v>56800</v>
      </c>
      <c r="J36" s="239">
        <v>62100</v>
      </c>
      <c r="K36" s="239">
        <v>72700</v>
      </c>
      <c r="L36" s="240">
        <v>81500</v>
      </c>
      <c r="M36" s="239">
        <v>95500</v>
      </c>
      <c r="N36" s="239">
        <v>114400</v>
      </c>
      <c r="O36" s="239">
        <v>120900</v>
      </c>
      <c r="P36" s="239">
        <v>130800</v>
      </c>
      <c r="Q36" s="239">
        <v>145000</v>
      </c>
      <c r="R36" s="239">
        <v>152900</v>
      </c>
      <c r="S36" s="239">
        <v>162200</v>
      </c>
      <c r="T36" s="239">
        <v>172100</v>
      </c>
      <c r="U36" s="254">
        <v>191800</v>
      </c>
      <c r="V36" s="2503" t="s">
        <v>1130</v>
      </c>
      <c r="W36" s="2484"/>
      <c r="X36" s="240">
        <v>5200</v>
      </c>
      <c r="Y36" s="240">
        <v>6150</v>
      </c>
      <c r="Z36" s="2483" t="s">
        <v>1131</v>
      </c>
      <c r="AA36" s="2484"/>
      <c r="AB36" s="257" t="s">
        <v>1132</v>
      </c>
      <c r="AC36" s="257" t="s">
        <v>1133</v>
      </c>
      <c r="AD36" s="2504" t="s">
        <v>1134</v>
      </c>
      <c r="AE36" s="2490"/>
      <c r="AF36" s="2508">
        <v>0.16</v>
      </c>
      <c r="AG36" s="2511" t="s">
        <v>1135</v>
      </c>
      <c r="AH36" s="2512"/>
      <c r="AI36" s="255">
        <v>8.8999999999999999E-3</v>
      </c>
    </row>
    <row r="37" spans="1:35" ht="19.5" customHeight="1" x14ac:dyDescent="0.2">
      <c r="A37" s="239">
        <v>28</v>
      </c>
      <c r="B37" s="239">
        <v>39400</v>
      </c>
      <c r="C37" s="239">
        <v>39800</v>
      </c>
      <c r="D37" s="239">
        <v>40600</v>
      </c>
      <c r="E37" s="239">
        <v>42600</v>
      </c>
      <c r="F37" s="240">
        <v>46100</v>
      </c>
      <c r="G37" s="239">
        <v>47600</v>
      </c>
      <c r="H37" s="239">
        <v>50000</v>
      </c>
      <c r="I37" s="240">
        <v>58500</v>
      </c>
      <c r="J37" s="239">
        <v>64000</v>
      </c>
      <c r="K37" s="239">
        <v>74900</v>
      </c>
      <c r="L37" s="240">
        <v>83900</v>
      </c>
      <c r="M37" s="239">
        <v>98400</v>
      </c>
      <c r="N37" s="239">
        <v>117800</v>
      </c>
      <c r="O37" s="239">
        <v>124500</v>
      </c>
      <c r="P37" s="239">
        <v>134700</v>
      </c>
      <c r="Q37" s="239">
        <v>149400</v>
      </c>
      <c r="R37" s="239">
        <v>157500</v>
      </c>
      <c r="S37" s="239">
        <v>167100</v>
      </c>
      <c r="T37" s="239">
        <v>177300</v>
      </c>
      <c r="U37" s="254">
        <v>197600</v>
      </c>
      <c r="V37" s="2503" t="s">
        <v>1136</v>
      </c>
      <c r="W37" s="2484"/>
      <c r="X37" s="240">
        <v>5700</v>
      </c>
      <c r="Y37" s="240">
        <v>8900</v>
      </c>
      <c r="Z37" s="2483" t="s">
        <v>1137</v>
      </c>
      <c r="AA37" s="2484"/>
      <c r="AB37" s="246" t="s">
        <v>1138</v>
      </c>
      <c r="AC37" s="246" t="s">
        <v>1139</v>
      </c>
      <c r="AD37" s="2505"/>
      <c r="AE37" s="2493"/>
      <c r="AF37" s="2509"/>
      <c r="AG37" s="2513"/>
      <c r="AH37" s="2514"/>
      <c r="AI37" s="2515"/>
    </row>
    <row r="38" spans="1:35" ht="23.25" customHeight="1" x14ac:dyDescent="0.2">
      <c r="A38" s="239">
        <v>29</v>
      </c>
      <c r="B38" s="239">
        <v>40600</v>
      </c>
      <c r="C38" s="239">
        <v>41000</v>
      </c>
      <c r="D38" s="239">
        <v>41800</v>
      </c>
      <c r="E38" s="239">
        <v>43900</v>
      </c>
      <c r="F38" s="240">
        <v>47500</v>
      </c>
      <c r="G38" s="239">
        <v>49000</v>
      </c>
      <c r="H38" s="239">
        <v>51500</v>
      </c>
      <c r="I38" s="240">
        <v>60300</v>
      </c>
      <c r="J38" s="239">
        <v>65900</v>
      </c>
      <c r="K38" s="239">
        <v>77100</v>
      </c>
      <c r="L38" s="240">
        <v>86400</v>
      </c>
      <c r="M38" s="239">
        <v>101400</v>
      </c>
      <c r="N38" s="239">
        <v>121300</v>
      </c>
      <c r="O38" s="239">
        <v>128200</v>
      </c>
      <c r="P38" s="239">
        <v>138700</v>
      </c>
      <c r="Q38" s="239">
        <v>153900</v>
      </c>
      <c r="R38" s="239">
        <v>162200</v>
      </c>
      <c r="S38" s="239">
        <v>172100</v>
      </c>
      <c r="T38" s="239">
        <v>182600</v>
      </c>
      <c r="U38" s="258">
        <v>203500</v>
      </c>
      <c r="V38" s="2503" t="s">
        <v>1140</v>
      </c>
      <c r="W38" s="2484"/>
      <c r="X38" s="240">
        <v>6200</v>
      </c>
      <c r="Y38" s="240">
        <v>10500</v>
      </c>
      <c r="Z38" s="2483" t="s">
        <v>1141</v>
      </c>
      <c r="AA38" s="2484"/>
      <c r="AB38" s="246" t="s">
        <v>1139</v>
      </c>
      <c r="AC38" s="246" t="s">
        <v>1142</v>
      </c>
      <c r="AD38" s="2506"/>
      <c r="AE38" s="2507"/>
      <c r="AF38" s="2510"/>
      <c r="AG38" s="2516"/>
      <c r="AH38" s="2517"/>
      <c r="AI38" s="2482"/>
    </row>
    <row r="39" spans="1:35" ht="18.75" customHeight="1" x14ac:dyDescent="0.2">
      <c r="A39" s="239">
        <v>30</v>
      </c>
      <c r="B39" s="239">
        <v>41800</v>
      </c>
      <c r="C39" s="239">
        <v>42200</v>
      </c>
      <c r="D39" s="239">
        <v>43100</v>
      </c>
      <c r="E39" s="239">
        <v>45200</v>
      </c>
      <c r="F39" s="240">
        <v>48900</v>
      </c>
      <c r="G39" s="239">
        <v>50500</v>
      </c>
      <c r="H39" s="239">
        <v>53000</v>
      </c>
      <c r="I39" s="240">
        <v>62100</v>
      </c>
      <c r="J39" s="239">
        <v>67900</v>
      </c>
      <c r="K39" s="239">
        <v>79400</v>
      </c>
      <c r="L39" s="240">
        <v>89000</v>
      </c>
      <c r="M39" s="239">
        <v>104400</v>
      </c>
      <c r="N39" s="239">
        <v>124900</v>
      </c>
      <c r="O39" s="239">
        <v>132000</v>
      </c>
      <c r="P39" s="239">
        <v>142900</v>
      </c>
      <c r="Q39" s="239">
        <v>158500</v>
      </c>
      <c r="R39" s="239">
        <v>167100</v>
      </c>
      <c r="S39" s="239">
        <v>177300</v>
      </c>
      <c r="T39" s="254">
        <v>188100</v>
      </c>
      <c r="U39" s="2494"/>
      <c r="V39" s="2496" t="s">
        <v>1143</v>
      </c>
      <c r="W39" s="2497"/>
      <c r="X39" s="2497"/>
      <c r="Y39" s="2498"/>
      <c r="Z39" s="2483" t="s">
        <v>1144</v>
      </c>
      <c r="AA39" s="2484"/>
      <c r="AB39" s="246" t="s">
        <v>1145</v>
      </c>
      <c r="AC39" s="246" t="s">
        <v>1146</v>
      </c>
      <c r="AD39" s="2483" t="s">
        <v>1147</v>
      </c>
      <c r="AE39" s="2484"/>
      <c r="AF39" s="259">
        <v>0.08</v>
      </c>
      <c r="AG39" s="2518"/>
      <c r="AH39" s="2519"/>
      <c r="AI39" s="2520"/>
    </row>
    <row r="40" spans="1:35" ht="13.5" customHeight="1" x14ac:dyDescent="0.2">
      <c r="A40" s="239">
        <v>31</v>
      </c>
      <c r="B40" s="239">
        <v>43100</v>
      </c>
      <c r="C40" s="239">
        <v>43500</v>
      </c>
      <c r="D40" s="239">
        <v>44400</v>
      </c>
      <c r="E40" s="239">
        <v>46600</v>
      </c>
      <c r="F40" s="240">
        <v>50400</v>
      </c>
      <c r="G40" s="239">
        <v>52000</v>
      </c>
      <c r="H40" s="239">
        <v>54600</v>
      </c>
      <c r="I40" s="240">
        <v>64000</v>
      </c>
      <c r="J40" s="239">
        <v>69900</v>
      </c>
      <c r="K40" s="239">
        <v>81800</v>
      </c>
      <c r="L40" s="240">
        <v>91700</v>
      </c>
      <c r="M40" s="239">
        <v>107500</v>
      </c>
      <c r="N40" s="239">
        <v>128600</v>
      </c>
      <c r="O40" s="239">
        <v>136000</v>
      </c>
      <c r="P40" s="239">
        <v>147200</v>
      </c>
      <c r="Q40" s="239">
        <v>163300</v>
      </c>
      <c r="R40" s="239">
        <v>172100</v>
      </c>
      <c r="S40" s="239">
        <v>182600</v>
      </c>
      <c r="T40" s="254">
        <v>193700</v>
      </c>
      <c r="U40" s="2495"/>
      <c r="V40" s="2499" t="s">
        <v>1031</v>
      </c>
      <c r="W40" s="2500"/>
      <c r="X40" s="260" t="s">
        <v>1101</v>
      </c>
      <c r="Y40" s="246" t="s">
        <v>1148</v>
      </c>
      <c r="Z40" s="243" t="s">
        <v>1149</v>
      </c>
      <c r="AA40" s="243" t="s">
        <v>1150</v>
      </c>
      <c r="AB40" s="246" t="s">
        <v>1151</v>
      </c>
      <c r="AC40" s="246" t="s">
        <v>2225</v>
      </c>
      <c r="AD40" s="702">
        <v>44378</v>
      </c>
      <c r="AE40" s="261"/>
      <c r="AF40" s="261"/>
      <c r="AG40" s="261"/>
      <c r="AH40" s="261"/>
      <c r="AI40" s="261"/>
    </row>
    <row r="41" spans="1:35" ht="15" x14ac:dyDescent="0.2">
      <c r="A41" s="239">
        <v>32</v>
      </c>
      <c r="B41" s="239">
        <v>44400</v>
      </c>
      <c r="C41" s="239">
        <v>44800</v>
      </c>
      <c r="D41" s="239">
        <v>45700</v>
      </c>
      <c r="E41" s="239">
        <v>48000</v>
      </c>
      <c r="F41" s="240">
        <v>51900</v>
      </c>
      <c r="G41" s="239">
        <v>53600</v>
      </c>
      <c r="H41" s="239">
        <v>56200</v>
      </c>
      <c r="I41" s="240">
        <v>65900</v>
      </c>
      <c r="J41" s="239">
        <v>72000</v>
      </c>
      <c r="K41" s="239">
        <v>84300</v>
      </c>
      <c r="L41" s="240">
        <v>94500</v>
      </c>
      <c r="M41" s="239">
        <v>110700</v>
      </c>
      <c r="N41" s="239">
        <v>132500</v>
      </c>
      <c r="O41" s="239">
        <v>140100</v>
      </c>
      <c r="P41" s="239">
        <v>151600</v>
      </c>
      <c r="Q41" s="239">
        <v>168200</v>
      </c>
      <c r="R41" s="239">
        <v>177300</v>
      </c>
      <c r="S41" s="239">
        <v>188100</v>
      </c>
      <c r="T41" s="258">
        <v>199500</v>
      </c>
      <c r="U41" s="2495"/>
      <c r="V41" s="2501" t="s">
        <v>1032</v>
      </c>
      <c r="W41" s="2502"/>
      <c r="X41" s="240">
        <v>205</v>
      </c>
      <c r="Y41" s="240">
        <v>210</v>
      </c>
      <c r="Z41" s="239">
        <v>219</v>
      </c>
      <c r="AA41" s="239">
        <v>228</v>
      </c>
      <c r="AB41" s="240">
        <v>242</v>
      </c>
      <c r="AC41" s="240">
        <v>265</v>
      </c>
      <c r="AD41" s="240">
        <v>265</v>
      </c>
      <c r="AE41" s="261"/>
      <c r="AF41" s="261"/>
      <c r="AG41" s="261"/>
      <c r="AH41" s="261"/>
      <c r="AI41" s="261"/>
    </row>
    <row r="42" spans="1:35" ht="15" x14ac:dyDescent="0.2">
      <c r="A42" s="239">
        <v>33</v>
      </c>
      <c r="B42" s="239">
        <v>45700</v>
      </c>
      <c r="C42" s="239">
        <v>46100</v>
      </c>
      <c r="D42" s="239">
        <v>47100</v>
      </c>
      <c r="E42" s="239">
        <v>49400</v>
      </c>
      <c r="F42" s="240">
        <v>53500</v>
      </c>
      <c r="G42" s="239">
        <v>55200</v>
      </c>
      <c r="H42" s="239">
        <v>57900</v>
      </c>
      <c r="I42" s="240">
        <v>67900</v>
      </c>
      <c r="J42" s="239">
        <v>74200</v>
      </c>
      <c r="K42" s="239">
        <v>86800</v>
      </c>
      <c r="L42" s="240">
        <v>97300</v>
      </c>
      <c r="M42" s="239">
        <v>114000</v>
      </c>
      <c r="N42" s="239">
        <v>136500</v>
      </c>
      <c r="O42" s="239">
        <v>144300</v>
      </c>
      <c r="P42" s="239">
        <v>156100</v>
      </c>
      <c r="Q42" s="239">
        <v>173200</v>
      </c>
      <c r="R42" s="239">
        <v>182600</v>
      </c>
      <c r="S42" s="254">
        <v>193700</v>
      </c>
      <c r="T42" s="2481"/>
      <c r="U42" s="2482"/>
      <c r="V42" s="2483" t="s">
        <v>1152</v>
      </c>
      <c r="W42" s="2484"/>
      <c r="X42" s="240">
        <v>341</v>
      </c>
      <c r="Y42" s="240">
        <v>349</v>
      </c>
      <c r="Z42" s="239">
        <v>364</v>
      </c>
      <c r="AA42" s="239">
        <v>379</v>
      </c>
      <c r="AB42" s="240">
        <v>402</v>
      </c>
      <c r="AC42" s="240">
        <v>440</v>
      </c>
      <c r="AD42" s="240">
        <v>440</v>
      </c>
      <c r="AE42" s="261"/>
      <c r="AF42" s="261"/>
      <c r="AG42" s="261"/>
      <c r="AH42" s="261"/>
      <c r="AI42" s="261"/>
    </row>
    <row r="43" spans="1:35" ht="15" x14ac:dyDescent="0.2">
      <c r="A43" s="239">
        <v>34</v>
      </c>
      <c r="B43" s="239">
        <v>47100</v>
      </c>
      <c r="C43" s="239">
        <v>47500</v>
      </c>
      <c r="D43" s="239">
        <v>48500</v>
      </c>
      <c r="E43" s="239">
        <v>50900</v>
      </c>
      <c r="F43" s="240">
        <v>55100</v>
      </c>
      <c r="G43" s="239">
        <v>56900</v>
      </c>
      <c r="H43" s="239">
        <v>59600</v>
      </c>
      <c r="I43" s="240">
        <v>69900</v>
      </c>
      <c r="J43" s="239">
        <v>76400</v>
      </c>
      <c r="K43" s="239">
        <v>89400</v>
      </c>
      <c r="L43" s="240">
        <v>100200</v>
      </c>
      <c r="M43" s="239">
        <v>117400</v>
      </c>
      <c r="N43" s="239">
        <v>140600</v>
      </c>
      <c r="O43" s="239">
        <v>148600</v>
      </c>
      <c r="P43" s="239">
        <v>160800</v>
      </c>
      <c r="Q43" s="239">
        <v>178400</v>
      </c>
      <c r="R43" s="239">
        <v>188100</v>
      </c>
      <c r="S43" s="258">
        <v>199500</v>
      </c>
      <c r="T43" s="2481"/>
      <c r="U43" s="2482"/>
      <c r="V43" s="2483" t="s">
        <v>1153</v>
      </c>
      <c r="W43" s="2484"/>
      <c r="X43" s="240">
        <v>511</v>
      </c>
      <c r="Y43" s="240">
        <v>522</v>
      </c>
      <c r="Z43" s="239">
        <v>545</v>
      </c>
      <c r="AA43" s="239">
        <v>568</v>
      </c>
      <c r="AB43" s="240">
        <v>602</v>
      </c>
      <c r="AC43" s="240">
        <v>658</v>
      </c>
      <c r="AD43" s="240">
        <v>658</v>
      </c>
      <c r="AE43" s="261"/>
      <c r="AF43" s="261"/>
      <c r="AG43" s="261"/>
      <c r="AH43" s="261"/>
      <c r="AI43" s="261"/>
    </row>
    <row r="44" spans="1:35" ht="15" x14ac:dyDescent="0.2">
      <c r="A44" s="239">
        <v>35</v>
      </c>
      <c r="B44" s="239">
        <v>48500</v>
      </c>
      <c r="C44" s="239">
        <v>48900</v>
      </c>
      <c r="D44" s="239">
        <v>50000</v>
      </c>
      <c r="E44" s="239">
        <v>52400</v>
      </c>
      <c r="F44" s="240">
        <v>56800</v>
      </c>
      <c r="G44" s="239">
        <v>58600</v>
      </c>
      <c r="H44" s="239">
        <v>61400</v>
      </c>
      <c r="I44" s="240">
        <v>72000</v>
      </c>
      <c r="J44" s="239">
        <v>78700</v>
      </c>
      <c r="K44" s="239">
        <v>92100</v>
      </c>
      <c r="L44" s="240">
        <v>103200</v>
      </c>
      <c r="M44" s="239">
        <v>120900</v>
      </c>
      <c r="N44" s="239">
        <v>144800</v>
      </c>
      <c r="O44" s="239">
        <v>153100</v>
      </c>
      <c r="P44" s="239">
        <v>165600</v>
      </c>
      <c r="Q44" s="239">
        <v>183800</v>
      </c>
      <c r="R44" s="254">
        <v>193700</v>
      </c>
      <c r="S44" s="2485"/>
      <c r="T44" s="2486"/>
      <c r="U44" s="2487"/>
      <c r="V44" s="2483" t="s">
        <v>1154</v>
      </c>
      <c r="W44" s="2484"/>
      <c r="X44" s="240">
        <v>680</v>
      </c>
      <c r="Y44" s="240">
        <v>695</v>
      </c>
      <c r="Z44" s="239">
        <v>725</v>
      </c>
      <c r="AA44" s="239">
        <v>755</v>
      </c>
      <c r="AB44" s="240">
        <v>800</v>
      </c>
      <c r="AC44" s="240">
        <v>875</v>
      </c>
      <c r="AD44" s="240">
        <v>875</v>
      </c>
      <c r="AE44" s="261"/>
      <c r="AF44" s="261"/>
      <c r="AG44" s="261"/>
      <c r="AH44" s="261"/>
      <c r="AI44" s="261"/>
    </row>
    <row r="45" spans="1:35" ht="15" x14ac:dyDescent="0.2">
      <c r="A45" s="239">
        <v>36</v>
      </c>
      <c r="B45" s="239">
        <v>50000</v>
      </c>
      <c r="C45" s="239">
        <v>50400</v>
      </c>
      <c r="D45" s="239">
        <v>51500</v>
      </c>
      <c r="E45" s="239">
        <v>54000</v>
      </c>
      <c r="F45" s="240">
        <v>58500</v>
      </c>
      <c r="G45" s="239">
        <v>60400</v>
      </c>
      <c r="H45" s="239">
        <v>63200</v>
      </c>
      <c r="I45" s="240">
        <v>74200</v>
      </c>
      <c r="J45" s="239">
        <v>81100</v>
      </c>
      <c r="K45" s="239">
        <v>94900</v>
      </c>
      <c r="L45" s="240">
        <v>106300</v>
      </c>
      <c r="M45" s="239">
        <v>124500</v>
      </c>
      <c r="N45" s="239">
        <v>149100</v>
      </c>
      <c r="O45" s="239">
        <v>157700</v>
      </c>
      <c r="P45" s="239">
        <v>170600</v>
      </c>
      <c r="Q45" s="239">
        <v>189300</v>
      </c>
      <c r="R45" s="258">
        <v>199500</v>
      </c>
      <c r="S45" s="2488" t="s">
        <v>1155</v>
      </c>
      <c r="T45" s="2489"/>
      <c r="U45" s="2489"/>
      <c r="V45" s="2489"/>
      <c r="W45" s="2490"/>
      <c r="X45" s="2452" t="s">
        <v>1156</v>
      </c>
      <c r="Y45" s="2453"/>
      <c r="Z45" s="2453"/>
      <c r="AA45" s="2453"/>
      <c r="AB45" s="2453"/>
      <c r="AC45" s="2453"/>
      <c r="AD45" s="2453"/>
      <c r="AE45" s="2453"/>
      <c r="AF45" s="2453"/>
      <c r="AG45" s="2453"/>
      <c r="AH45" s="2453"/>
      <c r="AI45" s="2454"/>
    </row>
    <row r="46" spans="1:35" ht="16.5" customHeight="1" x14ac:dyDescent="0.2">
      <c r="A46" s="239">
        <v>37</v>
      </c>
      <c r="B46" s="239">
        <v>51500</v>
      </c>
      <c r="C46" s="239">
        <v>51900</v>
      </c>
      <c r="D46" s="239">
        <v>53000</v>
      </c>
      <c r="E46" s="239">
        <v>55600</v>
      </c>
      <c r="F46" s="240">
        <v>60300</v>
      </c>
      <c r="G46" s="239">
        <v>62200</v>
      </c>
      <c r="H46" s="239">
        <v>65100</v>
      </c>
      <c r="I46" s="240">
        <v>76400</v>
      </c>
      <c r="J46" s="239">
        <v>83500</v>
      </c>
      <c r="K46" s="239">
        <v>97700</v>
      </c>
      <c r="L46" s="240">
        <v>109500</v>
      </c>
      <c r="M46" s="239">
        <v>128200</v>
      </c>
      <c r="N46" s="239">
        <v>153600</v>
      </c>
      <c r="O46" s="239">
        <v>162400</v>
      </c>
      <c r="P46" s="239">
        <v>175700</v>
      </c>
      <c r="Q46" s="258">
        <v>195000</v>
      </c>
      <c r="R46" s="262"/>
      <c r="S46" s="2491"/>
      <c r="T46" s="2492"/>
      <c r="U46" s="2492"/>
      <c r="V46" s="2492"/>
      <c r="W46" s="2493"/>
      <c r="X46" s="246" t="s">
        <v>823</v>
      </c>
      <c r="Y46" s="246" t="s">
        <v>1157</v>
      </c>
      <c r="Z46" s="243" t="s">
        <v>1158</v>
      </c>
      <c r="AA46" s="243" t="s">
        <v>1159</v>
      </c>
      <c r="AB46" s="246" t="s">
        <v>1160</v>
      </c>
      <c r="AC46" s="246" t="s">
        <v>1161</v>
      </c>
      <c r="AD46" s="238" t="s">
        <v>1162</v>
      </c>
      <c r="AE46" s="238" t="s">
        <v>1163</v>
      </c>
      <c r="AF46" s="243" t="s">
        <v>1164</v>
      </c>
      <c r="AG46" s="243" t="s">
        <v>1165</v>
      </c>
      <c r="AH46" s="243" t="s">
        <v>1166</v>
      </c>
      <c r="AI46" s="701">
        <v>44562</v>
      </c>
    </row>
    <row r="47" spans="1:35" ht="21" x14ac:dyDescent="0.2">
      <c r="A47" s="239">
        <v>38</v>
      </c>
      <c r="B47" s="239">
        <v>53000</v>
      </c>
      <c r="C47" s="239">
        <v>53500</v>
      </c>
      <c r="D47" s="239">
        <v>54600</v>
      </c>
      <c r="E47" s="239">
        <v>57300</v>
      </c>
      <c r="F47" s="240">
        <v>62100</v>
      </c>
      <c r="G47" s="239">
        <v>64100</v>
      </c>
      <c r="H47" s="239">
        <v>67100</v>
      </c>
      <c r="I47" s="240">
        <v>78700</v>
      </c>
      <c r="J47" s="239">
        <v>86000</v>
      </c>
      <c r="K47" s="320">
        <v>100600</v>
      </c>
      <c r="L47" s="321">
        <v>112800</v>
      </c>
      <c r="M47" s="320">
        <v>132000</v>
      </c>
      <c r="N47" s="320">
        <v>158200</v>
      </c>
      <c r="O47" s="320">
        <v>167300</v>
      </c>
      <c r="P47" s="322">
        <v>181000</v>
      </c>
      <c r="Q47" s="2455" t="s">
        <v>1167</v>
      </c>
      <c r="R47" s="2456"/>
      <c r="S47" s="263"/>
      <c r="T47" s="2444" t="s">
        <v>1168</v>
      </c>
      <c r="U47" s="2444"/>
      <c r="V47" s="2444"/>
      <c r="W47" s="2459"/>
      <c r="X47" s="2440" t="s">
        <v>1169</v>
      </c>
      <c r="Y47" s="2460">
        <v>0.04</v>
      </c>
      <c r="Z47" s="2460">
        <v>0.05</v>
      </c>
      <c r="AA47" s="2460">
        <v>7.0000000000000007E-2</v>
      </c>
      <c r="AB47" s="2460">
        <v>0.09</v>
      </c>
      <c r="AC47" s="2460">
        <v>0.12</v>
      </c>
      <c r="AD47" s="2460">
        <v>0.17</v>
      </c>
      <c r="AE47" s="2469">
        <v>0.28000000000000003</v>
      </c>
      <c r="AF47" s="2470"/>
      <c r="AG47" s="2471"/>
      <c r="AH47" s="2445">
        <v>0.31</v>
      </c>
      <c r="AI47" s="2447">
        <v>0.34</v>
      </c>
    </row>
    <row r="48" spans="1:35" ht="15" x14ac:dyDescent="0.2">
      <c r="A48" s="239">
        <v>39</v>
      </c>
      <c r="B48" s="239">
        <v>54600</v>
      </c>
      <c r="C48" s="239">
        <v>55100</v>
      </c>
      <c r="D48" s="239">
        <v>56200</v>
      </c>
      <c r="E48" s="239">
        <v>59000</v>
      </c>
      <c r="F48" s="240">
        <v>64000</v>
      </c>
      <c r="G48" s="239">
        <v>66000</v>
      </c>
      <c r="H48" s="239">
        <v>69100</v>
      </c>
      <c r="I48" s="240">
        <v>81100</v>
      </c>
      <c r="J48" s="239">
        <v>88600</v>
      </c>
      <c r="K48" s="239">
        <v>103600</v>
      </c>
      <c r="L48" s="240">
        <v>116200</v>
      </c>
      <c r="M48" s="239">
        <v>136000</v>
      </c>
      <c r="N48" s="239">
        <v>162900</v>
      </c>
      <c r="O48" s="239">
        <v>172300</v>
      </c>
      <c r="P48" s="254">
        <v>186400</v>
      </c>
      <c r="Q48" s="2455"/>
      <c r="R48" s="2456"/>
      <c r="S48" s="2449" t="s">
        <v>1170</v>
      </c>
      <c r="T48" s="2450"/>
      <c r="U48" s="2450"/>
      <c r="V48" s="2450"/>
      <c r="W48" s="2451"/>
      <c r="X48" s="2441"/>
      <c r="Y48" s="2461"/>
      <c r="Z48" s="2461"/>
      <c r="AA48" s="2461"/>
      <c r="AB48" s="2461"/>
      <c r="AC48" s="2461"/>
      <c r="AD48" s="2461"/>
      <c r="AE48" s="2472"/>
      <c r="AF48" s="2473"/>
      <c r="AG48" s="2474"/>
      <c r="AH48" s="2446"/>
      <c r="AI48" s="2448"/>
    </row>
    <row r="49" spans="1:35" ht="15" customHeight="1" x14ac:dyDescent="0.2">
      <c r="A49" s="264">
        <v>40</v>
      </c>
      <c r="B49" s="264">
        <v>56200</v>
      </c>
      <c r="C49" s="264">
        <v>56800</v>
      </c>
      <c r="D49" s="264">
        <v>57900</v>
      </c>
      <c r="E49" s="264">
        <v>60800</v>
      </c>
      <c r="F49" s="252">
        <v>65900</v>
      </c>
      <c r="G49" s="264">
        <v>68000</v>
      </c>
      <c r="H49" s="264">
        <v>71200</v>
      </c>
      <c r="I49" s="252">
        <v>83500</v>
      </c>
      <c r="J49" s="264">
        <v>91300</v>
      </c>
      <c r="K49" s="264">
        <v>106700</v>
      </c>
      <c r="L49" s="252">
        <v>119700</v>
      </c>
      <c r="M49" s="264">
        <v>140100</v>
      </c>
      <c r="N49" s="264">
        <v>167800</v>
      </c>
      <c r="O49" s="264">
        <v>177500</v>
      </c>
      <c r="P49" s="258">
        <v>192000</v>
      </c>
      <c r="Q49" s="2457"/>
      <c r="R49" s="2458"/>
      <c r="S49" s="263"/>
      <c r="T49" s="265"/>
      <c r="U49" s="2444" t="s">
        <v>1171</v>
      </c>
      <c r="V49" s="2444"/>
      <c r="W49" s="266"/>
      <c r="X49" s="2440" t="s">
        <v>1172</v>
      </c>
      <c r="Y49" s="2440" t="s">
        <v>1173</v>
      </c>
      <c r="Z49" s="2440" t="s">
        <v>1174</v>
      </c>
      <c r="AA49" s="2440" t="s">
        <v>1175</v>
      </c>
      <c r="AB49" s="2440" t="s">
        <v>1176</v>
      </c>
      <c r="AC49" s="2440" t="s">
        <v>1177</v>
      </c>
      <c r="AD49" s="2440" t="s">
        <v>1178</v>
      </c>
      <c r="AE49" s="2475" t="s">
        <v>2222</v>
      </c>
      <c r="AF49" s="2476"/>
      <c r="AG49" s="2477"/>
      <c r="AH49" s="2442" t="s">
        <v>2224</v>
      </c>
      <c r="AI49" s="2462">
        <v>44256</v>
      </c>
    </row>
    <row r="50" spans="1:35" ht="15" x14ac:dyDescent="0.2">
      <c r="A50" s="2463"/>
      <c r="B50" s="2464"/>
      <c r="C50" s="2464"/>
      <c r="D50" s="2464"/>
      <c r="E50" s="2464"/>
      <c r="F50" s="2464"/>
      <c r="G50" s="2464"/>
      <c r="H50" s="2464"/>
      <c r="I50" s="2464"/>
      <c r="J50" s="2464"/>
      <c r="K50" s="2464"/>
      <c r="L50" s="2464"/>
      <c r="M50" s="2464"/>
      <c r="N50" s="2464"/>
      <c r="O50" s="2464"/>
      <c r="P50" s="2464"/>
      <c r="Q50" s="2464"/>
      <c r="R50" s="2465"/>
      <c r="S50" s="2466" t="s">
        <v>1179</v>
      </c>
      <c r="T50" s="2467"/>
      <c r="U50" s="2467"/>
      <c r="V50" s="2467"/>
      <c r="W50" s="2468"/>
      <c r="X50" s="2441"/>
      <c r="Y50" s="2441"/>
      <c r="Z50" s="2441"/>
      <c r="AA50" s="2441"/>
      <c r="AB50" s="2441"/>
      <c r="AC50" s="2441"/>
      <c r="AD50" s="2441"/>
      <c r="AE50" s="2478"/>
      <c r="AF50" s="2479"/>
      <c r="AG50" s="2480"/>
      <c r="AH50" s="2443"/>
      <c r="AI50" s="2448"/>
    </row>
    <row r="51" spans="1:35" ht="15" x14ac:dyDescent="0.2">
      <c r="A51" s="2438" t="s">
        <v>2223</v>
      </c>
      <c r="B51" s="2439"/>
      <c r="C51" s="2439"/>
      <c r="D51" s="2439"/>
      <c r="E51" s="2439"/>
      <c r="F51" s="2439"/>
      <c r="G51" s="2439"/>
      <c r="H51" s="2439"/>
      <c r="I51" s="2439"/>
      <c r="J51" s="2439"/>
      <c r="K51" s="2439"/>
      <c r="L51" s="2439"/>
      <c r="M51" s="2439"/>
      <c r="N51" s="2439"/>
      <c r="O51" s="2439"/>
      <c r="P51" s="2439"/>
      <c r="Q51" s="2439"/>
      <c r="R51" s="2439"/>
      <c r="S51" s="2439"/>
      <c r="T51" s="2439"/>
      <c r="U51" s="2439"/>
      <c r="V51" s="2439"/>
      <c r="W51" s="2439"/>
      <c r="X51" s="2439"/>
      <c r="Y51" s="2439"/>
      <c r="Z51" s="2439"/>
      <c r="AA51" s="2439"/>
      <c r="AB51" s="2439"/>
      <c r="AC51" s="2439"/>
      <c r="AD51" s="2439"/>
      <c r="AE51" s="2439"/>
      <c r="AF51" s="2439"/>
      <c r="AG51" s="2439"/>
      <c r="AH51" s="2439"/>
      <c r="AI51" s="2439"/>
    </row>
  </sheetData>
  <sheetProtection password="CFA1" sheet="1" objects="1" scenarios="1" selectLockedCells="1" selectUnlockedCells="1"/>
  <mergeCells count="180">
    <mergeCell ref="J1:Q1"/>
    <mergeCell ref="AB1:AG1"/>
    <mergeCell ref="K2:Q2"/>
    <mergeCell ref="AA2:AH2"/>
    <mergeCell ref="L3:M3"/>
    <mergeCell ref="W3:X3"/>
    <mergeCell ref="Z3:Z7"/>
    <mergeCell ref="AA3:AC7"/>
    <mergeCell ref="AD3:AE7"/>
    <mergeCell ref="AF3:AF7"/>
    <mergeCell ref="AA8:AC8"/>
    <mergeCell ref="AD8:AE8"/>
    <mergeCell ref="AH8:AI8"/>
    <mergeCell ref="AA9:AC9"/>
    <mergeCell ref="AD9:AE9"/>
    <mergeCell ref="AH9:AI9"/>
    <mergeCell ref="AG3:AG7"/>
    <mergeCell ref="AH3:AI7"/>
    <mergeCell ref="E4:G4"/>
    <mergeCell ref="L4:N4"/>
    <mergeCell ref="Q4:S4"/>
    <mergeCell ref="V4:Y4"/>
    <mergeCell ref="AA12:AC12"/>
    <mergeCell ref="AD12:AE12"/>
    <mergeCell ref="AH12:AI12"/>
    <mergeCell ref="AA13:AC13"/>
    <mergeCell ref="AD13:AE13"/>
    <mergeCell ref="AH13:AI13"/>
    <mergeCell ref="AA10:AC10"/>
    <mergeCell ref="AD10:AE10"/>
    <mergeCell ref="AH10:AI10"/>
    <mergeCell ref="AA11:AC11"/>
    <mergeCell ref="AD11:AE11"/>
    <mergeCell ref="AH11:AI11"/>
    <mergeCell ref="AA16:AC16"/>
    <mergeCell ref="AD16:AE16"/>
    <mergeCell ref="AH16:AI16"/>
    <mergeCell ref="AA17:AC17"/>
    <mergeCell ref="AD17:AE17"/>
    <mergeCell ref="AH17:AI17"/>
    <mergeCell ref="AA14:AC14"/>
    <mergeCell ref="AD14:AE14"/>
    <mergeCell ref="AH14:AI14"/>
    <mergeCell ref="AA15:AC15"/>
    <mergeCell ref="AD15:AE15"/>
    <mergeCell ref="AH15:AI15"/>
    <mergeCell ref="AA20:AC20"/>
    <mergeCell ref="AD20:AE20"/>
    <mergeCell ref="AH20:AI20"/>
    <mergeCell ref="AA21:AC21"/>
    <mergeCell ref="AD21:AE21"/>
    <mergeCell ref="AH21:AI21"/>
    <mergeCell ref="AA18:AC18"/>
    <mergeCell ref="AD18:AE18"/>
    <mergeCell ref="AH18:AI18"/>
    <mergeCell ref="AA19:AC19"/>
    <mergeCell ref="AD19:AE19"/>
    <mergeCell ref="AH19:AI19"/>
    <mergeCell ref="AA22:AC22"/>
    <mergeCell ref="AD22:AE22"/>
    <mergeCell ref="AH22:AI22"/>
    <mergeCell ref="X23:Y25"/>
    <mergeCell ref="AA23:AC23"/>
    <mergeCell ref="AD23:AE23"/>
    <mergeCell ref="AH23:AI23"/>
    <mergeCell ref="AA24:AC24"/>
    <mergeCell ref="AD24:AE24"/>
    <mergeCell ref="AH24:AI24"/>
    <mergeCell ref="V27:Y27"/>
    <mergeCell ref="AA27:AC27"/>
    <mergeCell ref="AD27:AE27"/>
    <mergeCell ref="AH27:AI27"/>
    <mergeCell ref="V28:W28"/>
    <mergeCell ref="AA28:AC28"/>
    <mergeCell ref="AD28:AE28"/>
    <mergeCell ref="AH28:AI28"/>
    <mergeCell ref="AA25:AC25"/>
    <mergeCell ref="AD25:AE25"/>
    <mergeCell ref="AH25:AI25"/>
    <mergeCell ref="W26:Y26"/>
    <mergeCell ref="AA26:AC26"/>
    <mergeCell ref="AD26:AE26"/>
    <mergeCell ref="AH26:AI26"/>
    <mergeCell ref="AH31:AI31"/>
    <mergeCell ref="V32:W32"/>
    <mergeCell ref="Z32:AC32"/>
    <mergeCell ref="AD32:AF33"/>
    <mergeCell ref="AG32:AI33"/>
    <mergeCell ref="V29:W29"/>
    <mergeCell ref="AA29:AC29"/>
    <mergeCell ref="AD29:AE29"/>
    <mergeCell ref="AH29:AI29"/>
    <mergeCell ref="V30:W30"/>
    <mergeCell ref="AA30:AC30"/>
    <mergeCell ref="AD30:AE30"/>
    <mergeCell ref="AH30:AI30"/>
    <mergeCell ref="A33:A34"/>
    <mergeCell ref="B33:B34"/>
    <mergeCell ref="C33:C34"/>
    <mergeCell ref="D33:D34"/>
    <mergeCell ref="E33:E34"/>
    <mergeCell ref="F33:F34"/>
    <mergeCell ref="V31:W31"/>
    <mergeCell ref="AA31:AC31"/>
    <mergeCell ref="AD31:AE31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AD34:AE35"/>
    <mergeCell ref="AF34:AF35"/>
    <mergeCell ref="AG34:AH34"/>
    <mergeCell ref="V35:W35"/>
    <mergeCell ref="Z35:AA35"/>
    <mergeCell ref="AG35:AH35"/>
    <mergeCell ref="S33:S34"/>
    <mergeCell ref="T33:T34"/>
    <mergeCell ref="U33:U34"/>
    <mergeCell ref="V33:W33"/>
    <mergeCell ref="Z33:AA33"/>
    <mergeCell ref="V34:W34"/>
    <mergeCell ref="Z34:AA34"/>
    <mergeCell ref="AD39:AE39"/>
    <mergeCell ref="V40:W40"/>
    <mergeCell ref="V41:W41"/>
    <mergeCell ref="V36:W36"/>
    <mergeCell ref="Z36:AA36"/>
    <mergeCell ref="AD36:AE38"/>
    <mergeCell ref="AF36:AF38"/>
    <mergeCell ref="AG36:AH36"/>
    <mergeCell ref="V37:W37"/>
    <mergeCell ref="Z37:AA37"/>
    <mergeCell ref="AG37:AI39"/>
    <mergeCell ref="V38:W38"/>
    <mergeCell ref="Z38:AA38"/>
    <mergeCell ref="T42:U43"/>
    <mergeCell ref="V42:W42"/>
    <mergeCell ref="V43:W43"/>
    <mergeCell ref="S44:U44"/>
    <mergeCell ref="V44:W44"/>
    <mergeCell ref="S45:W46"/>
    <mergeCell ref="U39:U41"/>
    <mergeCell ref="V39:Y39"/>
    <mergeCell ref="Z39:AA39"/>
    <mergeCell ref="AH47:AH48"/>
    <mergeCell ref="AI47:AI48"/>
    <mergeCell ref="S48:W48"/>
    <mergeCell ref="X45:AI45"/>
    <mergeCell ref="Q47:R49"/>
    <mergeCell ref="T47:W47"/>
    <mergeCell ref="X47:X48"/>
    <mergeCell ref="Y47:Y48"/>
    <mergeCell ref="Z47:Z48"/>
    <mergeCell ref="AA47:AA48"/>
    <mergeCell ref="AB47:AB48"/>
    <mergeCell ref="AC47:AC48"/>
    <mergeCell ref="AD47:AD48"/>
    <mergeCell ref="AI49:AI50"/>
    <mergeCell ref="A50:R50"/>
    <mergeCell ref="S50:W50"/>
    <mergeCell ref="AE47:AG48"/>
    <mergeCell ref="AE49:AG50"/>
    <mergeCell ref="A51:AI51"/>
    <mergeCell ref="AC49:AC50"/>
    <mergeCell ref="AD49:AD50"/>
    <mergeCell ref="AH49:AH50"/>
    <mergeCell ref="U49:V49"/>
    <mergeCell ref="X49:X50"/>
    <mergeCell ref="Y49:Y50"/>
    <mergeCell ref="Z49:Z50"/>
    <mergeCell ref="AA49:AA50"/>
    <mergeCell ref="AB49:AB50"/>
  </mergeCells>
  <hyperlinks>
    <hyperlink ref="S50" r:id="rId1" display="mailto:shekharhemlata@gmail.com"/>
  </hyperlinks>
  <pageMargins left="0.34" right="0.28999999999999998" top="0.42" bottom="0.42" header="0.3" footer="0.3"/>
  <pageSetup paperSize="9" scale="63" orientation="landscape" r:id="rId2"/>
  <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5" sqref="B5"/>
    </sheetView>
  </sheetViews>
  <sheetFormatPr defaultRowHeight="12.75" x14ac:dyDescent="0.2"/>
  <cols>
    <col min="1" max="1" width="30.5703125" customWidth="1"/>
    <col min="2" max="2" width="22.7109375" customWidth="1"/>
    <col min="3" max="3" width="11" customWidth="1"/>
    <col min="5" max="5" width="12.5703125" customWidth="1"/>
  </cols>
  <sheetData>
    <row r="1" spans="1:6" x14ac:dyDescent="0.2">
      <c r="A1" s="197"/>
      <c r="B1" s="197"/>
      <c r="C1" s="197"/>
      <c r="D1" s="197"/>
      <c r="E1" s="197"/>
    </row>
    <row r="2" spans="1:6" x14ac:dyDescent="0.2">
      <c r="A2" s="197"/>
      <c r="B2" s="197"/>
      <c r="C2" s="197"/>
      <c r="D2" s="197"/>
      <c r="E2" s="197"/>
    </row>
    <row r="3" spans="1:6" ht="18.75" x14ac:dyDescent="0.2">
      <c r="A3" s="2585" t="str">
        <f>MASTER!C8</f>
        <v>jktdh; mPp ek/;fed izkFkfed fo|ky; &amp;  ftyk &amp; jktleUn</v>
      </c>
      <c r="B3" s="2585"/>
      <c r="C3" s="2585"/>
      <c r="D3" s="2585"/>
      <c r="E3" s="2585"/>
      <c r="F3" s="2585"/>
    </row>
    <row r="4" spans="1:6" ht="20.25" x14ac:dyDescent="0.3">
      <c r="A4" s="507" t="s">
        <v>975</v>
      </c>
      <c r="B4" s="688">
        <v>122</v>
      </c>
      <c r="C4" s="511" t="s">
        <v>761</v>
      </c>
      <c r="D4" s="2587" t="s">
        <v>1809</v>
      </c>
      <c r="E4" s="2587"/>
      <c r="F4" s="497"/>
    </row>
    <row r="5" spans="1:6" ht="20.25" x14ac:dyDescent="0.3">
      <c r="A5" s="521" t="s">
        <v>760</v>
      </c>
      <c r="B5" s="703">
        <v>122</v>
      </c>
      <c r="C5" s="511" t="s">
        <v>761</v>
      </c>
      <c r="D5" s="2587" t="s">
        <v>1809</v>
      </c>
      <c r="E5" s="2587"/>
      <c r="F5" s="497"/>
    </row>
    <row r="6" spans="1:6" ht="20.25" x14ac:dyDescent="0.3">
      <c r="A6" s="522" t="s">
        <v>762</v>
      </c>
      <c r="B6" s="2588" t="str">
        <f>MASTER!C3</f>
        <v>RJRA1</v>
      </c>
      <c r="C6" s="2588"/>
      <c r="D6" s="511"/>
      <c r="E6" s="497"/>
      <c r="F6" s="497"/>
    </row>
    <row r="7" spans="1:6" ht="20.25" x14ac:dyDescent="0.2">
      <c r="A7" s="509" t="s">
        <v>763</v>
      </c>
      <c r="B7" s="509"/>
      <c r="C7" s="509"/>
      <c r="D7" s="509"/>
      <c r="E7" s="497"/>
      <c r="F7" s="497"/>
    </row>
    <row r="8" spans="1:6" ht="20.25" x14ac:dyDescent="0.3">
      <c r="A8" s="2591" t="str">
        <f>MASTER!E60</f>
        <v>Jheku~ mifuns'kd egksn;</v>
      </c>
      <c r="B8" s="2591"/>
      <c r="C8" s="2591"/>
      <c r="D8" s="510"/>
      <c r="E8" s="497"/>
      <c r="F8" s="497"/>
    </row>
    <row r="9" spans="1:6" ht="20.25" x14ac:dyDescent="0.3">
      <c r="A9" s="2591" t="str">
        <f>MASTER!E61</f>
        <v xml:space="preserve">jkT; chek ,oa izko/kk;h fu/kh foHkkx </v>
      </c>
      <c r="B9" s="2591"/>
      <c r="C9" s="2591"/>
      <c r="D9" s="511"/>
      <c r="E9" s="497"/>
      <c r="F9" s="497"/>
    </row>
    <row r="10" spans="1:6" ht="20.25" x14ac:dyDescent="0.3">
      <c r="A10" s="2591" t="str">
        <f>MASTER!E62</f>
        <v>jktleUn ftyk&amp;jktleUn ¼ jktLFkku ½</v>
      </c>
      <c r="B10" s="2591"/>
      <c r="C10" s="2591"/>
      <c r="D10" s="523"/>
      <c r="E10" s="497"/>
      <c r="F10" s="497"/>
    </row>
    <row r="11" spans="1:6" ht="20.25" x14ac:dyDescent="0.2">
      <c r="A11" s="512"/>
      <c r="B11" s="512"/>
      <c r="C11" s="512"/>
      <c r="D11" s="512"/>
      <c r="E11" s="497"/>
      <c r="F11" s="497"/>
    </row>
    <row r="12" spans="1:6" ht="18.75" x14ac:dyDescent="0.3">
      <c r="A12" s="507" t="s">
        <v>1810</v>
      </c>
      <c r="B12" s="542">
        <f>MASTER!C59</f>
        <v>57</v>
      </c>
      <c r="C12" s="508" t="str">
        <f>MASTER!C2</f>
        <v xml:space="preserve">Jh </v>
      </c>
      <c r="D12" s="508"/>
      <c r="E12" s="497"/>
      <c r="F12" s="497"/>
    </row>
    <row r="13" spans="1:6" ht="18.75" x14ac:dyDescent="0.2">
      <c r="A13" s="507" t="s">
        <v>919</v>
      </c>
      <c r="B13" s="508" t="str">
        <f>MASTER!C4</f>
        <v xml:space="preserve">Jh </v>
      </c>
      <c r="C13" s="507" t="s">
        <v>1811</v>
      </c>
      <c r="D13" s="507"/>
      <c r="E13" s="497"/>
      <c r="F13" s="497"/>
    </row>
    <row r="14" spans="1:6" ht="18.75" x14ac:dyDescent="0.2">
      <c r="A14" s="507" t="s">
        <v>1812</v>
      </c>
      <c r="B14" s="508"/>
      <c r="C14" s="507"/>
      <c r="D14" s="507"/>
      <c r="E14" s="497"/>
      <c r="F14" s="497"/>
    </row>
    <row r="15" spans="1:6" ht="18.75" x14ac:dyDescent="0.2">
      <c r="A15" s="513" t="s">
        <v>766</v>
      </c>
      <c r="B15" s="513"/>
      <c r="C15" s="514"/>
      <c r="D15" s="515"/>
      <c r="E15" s="497"/>
      <c r="F15" s="497"/>
    </row>
    <row r="16" spans="1:6" ht="18.75" x14ac:dyDescent="0.2">
      <c r="A16" s="516" t="s">
        <v>767</v>
      </c>
      <c r="B16" s="517"/>
      <c r="C16" s="517"/>
      <c r="D16" s="517"/>
      <c r="E16" s="497"/>
      <c r="F16" s="497"/>
    </row>
    <row r="17" spans="1:6" ht="18.75" x14ac:dyDescent="0.2">
      <c r="A17" s="2589" t="s">
        <v>918</v>
      </c>
      <c r="B17" s="2589"/>
      <c r="C17" s="2589"/>
      <c r="D17" s="2589"/>
      <c r="E17" s="2589"/>
      <c r="F17" s="497"/>
    </row>
    <row r="18" spans="1:6" ht="18.75" x14ac:dyDescent="0.25">
      <c r="A18" s="524">
        <f>MASTER!C25</f>
        <v>45961</v>
      </c>
      <c r="B18" s="513" t="s">
        <v>917</v>
      </c>
      <c r="C18" s="513"/>
      <c r="D18" s="513"/>
      <c r="E18" s="497"/>
      <c r="F18" s="497"/>
    </row>
    <row r="19" spans="1:6" ht="18.75" x14ac:dyDescent="0.2">
      <c r="A19" s="2590" t="s">
        <v>1813</v>
      </c>
      <c r="B19" s="2590"/>
      <c r="C19" s="2590"/>
      <c r="D19" s="2590"/>
      <c r="E19" s="2590"/>
      <c r="F19" s="497"/>
    </row>
    <row r="20" spans="1:6" ht="18.75" x14ac:dyDescent="0.2">
      <c r="A20" s="518" t="s">
        <v>1814</v>
      </c>
      <c r="B20" s="518"/>
      <c r="C20" s="518"/>
      <c r="D20" s="518"/>
      <c r="E20" s="497"/>
      <c r="F20" s="497"/>
    </row>
    <row r="21" spans="1:6" ht="18.75" x14ac:dyDescent="0.2">
      <c r="A21" s="2589" t="s">
        <v>1815</v>
      </c>
      <c r="B21" s="2589"/>
      <c r="C21" s="2589"/>
      <c r="D21" s="2589"/>
      <c r="E21" s="2589"/>
      <c r="F21" s="497"/>
    </row>
    <row r="22" spans="1:6" ht="18.75" x14ac:dyDescent="0.3">
      <c r="A22" s="543" t="s">
        <v>1816</v>
      </c>
      <c r="B22" s="513"/>
      <c r="C22" s="513"/>
      <c r="D22" s="513"/>
      <c r="E22" s="497"/>
      <c r="F22" s="497"/>
    </row>
    <row r="23" spans="1:6" ht="18.75" x14ac:dyDescent="0.2">
      <c r="A23" s="516" t="s">
        <v>771</v>
      </c>
      <c r="B23" s="519"/>
      <c r="C23" s="519"/>
      <c r="D23" s="519"/>
      <c r="E23" s="497"/>
      <c r="F23" s="497"/>
    </row>
    <row r="24" spans="1:6" ht="18.75" x14ac:dyDescent="0.2">
      <c r="A24" s="2586" t="s">
        <v>772</v>
      </c>
      <c r="B24" s="2586"/>
      <c r="C24" s="518"/>
      <c r="D24" s="518"/>
      <c r="E24" s="497"/>
      <c r="F24" s="497"/>
    </row>
    <row r="25" spans="1:6" ht="18.75" x14ac:dyDescent="0.2">
      <c r="A25" s="2586" t="s">
        <v>1817</v>
      </c>
      <c r="B25" s="2586"/>
      <c r="C25" s="518"/>
      <c r="D25" s="518"/>
      <c r="E25" s="497"/>
      <c r="F25" s="497"/>
    </row>
    <row r="26" spans="1:6" ht="18.75" x14ac:dyDescent="0.2">
      <c r="A26" s="2586" t="s">
        <v>976</v>
      </c>
      <c r="B26" s="2586"/>
      <c r="C26" s="518"/>
      <c r="D26" s="518"/>
      <c r="E26" s="497"/>
      <c r="F26" s="497"/>
    </row>
    <row r="27" spans="1:6" ht="18.75" x14ac:dyDescent="0.2">
      <c r="A27" s="2586" t="s">
        <v>774</v>
      </c>
      <c r="B27" s="2586"/>
      <c r="C27" s="518"/>
      <c r="D27" s="518"/>
      <c r="E27" s="497"/>
      <c r="F27" s="497"/>
    </row>
    <row r="28" spans="1:6" ht="18.75" x14ac:dyDescent="0.2">
      <c r="A28" s="2586" t="s">
        <v>775</v>
      </c>
      <c r="B28" s="2586"/>
      <c r="C28" s="518"/>
      <c r="D28" s="518"/>
      <c r="E28" s="497"/>
      <c r="F28" s="497"/>
    </row>
    <row r="29" spans="1:6" ht="18.75" x14ac:dyDescent="0.2">
      <c r="A29" s="544" t="s">
        <v>1818</v>
      </c>
      <c r="B29" s="520"/>
      <c r="C29" s="518"/>
      <c r="D29" s="518"/>
      <c r="E29" s="497"/>
      <c r="F29" s="497"/>
    </row>
    <row r="30" spans="1:6" ht="18.75" x14ac:dyDescent="0.2">
      <c r="A30" s="544" t="s">
        <v>1819</v>
      </c>
      <c r="B30" s="520"/>
      <c r="C30" s="518"/>
      <c r="D30" s="518"/>
      <c r="E30" s="497"/>
      <c r="F30" s="497"/>
    </row>
    <row r="31" spans="1:6" ht="18.75" x14ac:dyDescent="0.2">
      <c r="A31" s="544" t="s">
        <v>1820</v>
      </c>
      <c r="B31" s="520"/>
      <c r="C31" s="518"/>
      <c r="D31" s="518"/>
      <c r="E31" s="497"/>
      <c r="F31" s="497"/>
    </row>
    <row r="32" spans="1:6" ht="18.75" x14ac:dyDescent="0.2">
      <c r="A32" s="545" t="s">
        <v>1821</v>
      </c>
      <c r="B32" s="518"/>
      <c r="C32" s="518"/>
      <c r="D32" s="518"/>
      <c r="E32" s="497"/>
      <c r="F32" s="497"/>
    </row>
    <row r="33" spans="1:6" ht="18.75" x14ac:dyDescent="0.2">
      <c r="A33" s="2592" t="s">
        <v>1822</v>
      </c>
      <c r="B33" s="2592"/>
      <c r="C33" s="518"/>
      <c r="D33" s="518"/>
      <c r="E33" s="497"/>
      <c r="F33" s="497"/>
    </row>
    <row r="34" spans="1:6" ht="18.75" x14ac:dyDescent="0.2">
      <c r="A34" s="518"/>
      <c r="B34" s="518"/>
      <c r="C34" s="518"/>
      <c r="D34" s="518"/>
      <c r="E34" s="497"/>
      <c r="F34" s="497"/>
    </row>
    <row r="35" spans="1:6" ht="18.75" x14ac:dyDescent="0.2">
      <c r="A35" s="520"/>
      <c r="B35" s="2590" t="str">
        <f>MASTER!C42</f>
        <v>iz/kkukpk;Z</v>
      </c>
      <c r="C35" s="2590"/>
      <c r="D35" s="497"/>
      <c r="E35" s="497"/>
      <c r="F35" s="497"/>
    </row>
    <row r="36" spans="1:6" ht="18.75" customHeight="1" x14ac:dyDescent="0.3">
      <c r="A36" s="525"/>
      <c r="B36" s="2590" t="str">
        <f>MASTER!C43</f>
        <v xml:space="preserve">jktdh; mPp ek/;fed fo|ky; </v>
      </c>
      <c r="C36" s="2590"/>
      <c r="D36" s="497"/>
      <c r="E36" s="497"/>
      <c r="F36" s="497"/>
    </row>
    <row r="37" spans="1:6" ht="18.75" x14ac:dyDescent="0.3">
      <c r="A37" s="525"/>
      <c r="B37" s="2590" t="str">
        <f>MASTER!C44</f>
        <v xml:space="preserve"> ftyk &amp; jktleUn</v>
      </c>
      <c r="C37" s="2590"/>
      <c r="D37" s="497"/>
      <c r="E37" s="497"/>
      <c r="F37" s="497"/>
    </row>
    <row r="38" spans="1:6" x14ac:dyDescent="0.2">
      <c r="A38" s="497"/>
      <c r="B38" s="497"/>
      <c r="C38" s="497"/>
      <c r="D38" s="497"/>
      <c r="E38" s="497"/>
      <c r="F38" s="497"/>
    </row>
    <row r="39" spans="1:6" x14ac:dyDescent="0.2">
      <c r="A39" s="497"/>
      <c r="B39" s="497"/>
      <c r="C39" s="497"/>
      <c r="D39" s="497"/>
      <c r="E39" s="497"/>
      <c r="F39" s="497"/>
    </row>
    <row r="40" spans="1:6" x14ac:dyDescent="0.2">
      <c r="A40" s="497" t="s">
        <v>1614</v>
      </c>
      <c r="B40" s="497"/>
      <c r="C40" s="497"/>
      <c r="D40" s="497"/>
      <c r="E40" s="497"/>
      <c r="F40" s="497"/>
    </row>
    <row r="41" spans="1:6" x14ac:dyDescent="0.2">
      <c r="A41" s="497"/>
      <c r="B41" s="497"/>
      <c r="C41" s="497"/>
      <c r="D41" s="497"/>
      <c r="E41" s="497"/>
      <c r="F41" s="497"/>
    </row>
    <row r="42" spans="1:6" x14ac:dyDescent="0.2">
      <c r="A42" s="197"/>
      <c r="B42" s="197"/>
      <c r="C42" s="197"/>
      <c r="D42" s="197"/>
      <c r="E42" s="197"/>
    </row>
    <row r="43" spans="1:6" x14ac:dyDescent="0.2">
      <c r="A43" s="197"/>
      <c r="B43" s="197"/>
      <c r="C43" s="197"/>
      <c r="D43" s="197"/>
      <c r="E43" s="197"/>
    </row>
  </sheetData>
  <sheetProtection sheet="1" objects="1" scenarios="1" selectLockedCells="1"/>
  <mergeCells count="19">
    <mergeCell ref="B37:C37"/>
    <mergeCell ref="A26:B26"/>
    <mergeCell ref="A27:B27"/>
    <mergeCell ref="A28:B28"/>
    <mergeCell ref="A33:B33"/>
    <mergeCell ref="B35:C35"/>
    <mergeCell ref="B36:C36"/>
    <mergeCell ref="A3:F3"/>
    <mergeCell ref="A25:B25"/>
    <mergeCell ref="D4:E4"/>
    <mergeCell ref="D5:E5"/>
    <mergeCell ref="B6:C6"/>
    <mergeCell ref="A17:E17"/>
    <mergeCell ref="A19:E19"/>
    <mergeCell ref="A21:E21"/>
    <mergeCell ref="A24:B24"/>
    <mergeCell ref="A8:C8"/>
    <mergeCell ref="A9:C9"/>
    <mergeCell ref="A10:C10"/>
  </mergeCells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30"/>
  <sheetViews>
    <sheetView zoomScale="130" zoomScaleNormal="130" workbookViewId="0">
      <selection activeCell="I11" sqref="I11"/>
    </sheetView>
  </sheetViews>
  <sheetFormatPr defaultRowHeight="15" x14ac:dyDescent="0.25"/>
  <cols>
    <col min="1" max="1" width="2.140625" style="4" customWidth="1"/>
    <col min="2" max="2" width="23.5703125" style="4" customWidth="1"/>
    <col min="3" max="3" width="15.7109375" style="4" customWidth="1"/>
    <col min="4" max="4" width="11.42578125" style="4" customWidth="1"/>
    <col min="5" max="5" width="11" style="4" customWidth="1"/>
    <col min="6" max="6" width="8.28515625" style="4" customWidth="1"/>
    <col min="7" max="7" width="9.7109375" style="4" customWidth="1"/>
    <col min="8" max="8" width="12.140625" style="4" customWidth="1"/>
    <col min="9" max="13" width="9.140625" style="4" customWidth="1"/>
    <col min="14" max="14" width="11.28515625" style="4" customWidth="1"/>
    <col min="15" max="17" width="9.140625" style="4" customWidth="1"/>
    <col min="18" max="16384" width="9.140625" style="4"/>
  </cols>
  <sheetData>
    <row r="1" spans="1:8" ht="10.5" customHeight="1" x14ac:dyDescent="0.25">
      <c r="A1" s="1660" t="s">
        <v>486</v>
      </c>
      <c r="B1" s="1660"/>
      <c r="C1" s="1660"/>
      <c r="D1" s="1660"/>
      <c r="E1" s="1660"/>
      <c r="F1" s="1660"/>
      <c r="G1" s="1660"/>
      <c r="H1" s="1660"/>
    </row>
    <row r="2" spans="1:8" ht="13.5" customHeight="1" x14ac:dyDescent="0.25">
      <c r="A2" s="396">
        <v>1</v>
      </c>
      <c r="B2" s="397" t="s">
        <v>175</v>
      </c>
      <c r="C2" s="1661"/>
      <c r="D2" s="1661"/>
      <c r="E2" s="395"/>
      <c r="F2" s="394"/>
      <c r="G2" s="394"/>
      <c r="H2" s="395"/>
    </row>
    <row r="3" spans="1:8" ht="12" customHeight="1" x14ac:dyDescent="0.25">
      <c r="A3" s="396">
        <v>2</v>
      </c>
      <c r="B3" s="715" t="s">
        <v>916</v>
      </c>
      <c r="C3" s="1662"/>
      <c r="D3" s="1663"/>
      <c r="E3" s="394"/>
      <c r="F3" s="394"/>
      <c r="G3" s="394"/>
      <c r="H3" s="395"/>
    </row>
    <row r="4" spans="1:8" x14ac:dyDescent="0.25">
      <c r="A4" s="396">
        <v>3</v>
      </c>
      <c r="B4" s="716" t="s">
        <v>249</v>
      </c>
      <c r="C4" s="717"/>
      <c r="D4" s="718"/>
      <c r="E4" s="718"/>
      <c r="F4" s="719"/>
      <c r="G4" s="394"/>
      <c r="H4" s="395"/>
    </row>
    <row r="5" spans="1:8" ht="12" customHeight="1" x14ac:dyDescent="0.25">
      <c r="A5" s="396">
        <v>4</v>
      </c>
      <c r="B5" s="716" t="s">
        <v>224</v>
      </c>
      <c r="C5" s="717"/>
      <c r="D5" s="394"/>
      <c r="E5" s="394"/>
      <c r="F5" s="1664" t="s">
        <v>1477</v>
      </c>
      <c r="G5" s="1664"/>
      <c r="H5" s="1664"/>
    </row>
    <row r="6" spans="1:8" ht="14.25" customHeight="1" x14ac:dyDescent="0.25">
      <c r="A6" s="396">
        <v>5</v>
      </c>
      <c r="B6" s="397" t="s">
        <v>744</v>
      </c>
      <c r="C6" s="720"/>
      <c r="D6" s="398"/>
      <c r="E6" s="394"/>
      <c r="F6" s="721" t="s">
        <v>1478</v>
      </c>
      <c r="G6" s="722" t="s">
        <v>1479</v>
      </c>
      <c r="H6" s="721" t="s">
        <v>1480</v>
      </c>
    </row>
    <row r="7" spans="1:8" ht="18.75" customHeight="1" x14ac:dyDescent="0.25">
      <c r="A7" s="396">
        <v>6</v>
      </c>
      <c r="B7" s="716" t="s">
        <v>201</v>
      </c>
      <c r="C7" s="723"/>
      <c r="D7" s="724" t="s">
        <v>1652</v>
      </c>
      <c r="E7" s="723"/>
      <c r="F7" s="725">
        <v>1</v>
      </c>
      <c r="G7" s="726" t="s">
        <v>1481</v>
      </c>
      <c r="H7" s="727"/>
    </row>
    <row r="8" spans="1:8" ht="27.75" customHeight="1" x14ac:dyDescent="0.25">
      <c r="A8" s="396">
        <v>7</v>
      </c>
      <c r="B8" s="409" t="s">
        <v>718</v>
      </c>
      <c r="C8" s="1665"/>
      <c r="D8" s="1665"/>
      <c r="E8" s="1666"/>
      <c r="F8" s="725">
        <v>2</v>
      </c>
      <c r="G8" s="726" t="s">
        <v>427</v>
      </c>
      <c r="H8" s="727"/>
    </row>
    <row r="9" spans="1:8" ht="18" customHeight="1" x14ac:dyDescent="0.3">
      <c r="A9" s="396">
        <v>8</v>
      </c>
      <c r="B9" s="716" t="s">
        <v>130</v>
      </c>
      <c r="C9" s="728"/>
      <c r="D9" s="399"/>
      <c r="E9" s="399"/>
      <c r="F9" s="725">
        <v>3</v>
      </c>
      <c r="G9" s="726" t="s">
        <v>1482</v>
      </c>
      <c r="H9" s="729"/>
    </row>
    <row r="10" spans="1:8" ht="21" customHeight="1" x14ac:dyDescent="0.3">
      <c r="A10" s="1667">
        <v>9</v>
      </c>
      <c r="B10" s="1669" t="s">
        <v>932</v>
      </c>
      <c r="C10" s="1661"/>
      <c r="D10" s="1661"/>
      <c r="E10" s="1671"/>
      <c r="F10" s="725">
        <v>4</v>
      </c>
      <c r="G10" s="726" t="s">
        <v>1620</v>
      </c>
      <c r="H10" s="730"/>
    </row>
    <row r="11" spans="1:8" ht="16.5" customHeight="1" x14ac:dyDescent="0.3">
      <c r="A11" s="1668"/>
      <c r="B11" s="1670"/>
      <c r="C11" s="1661"/>
      <c r="D11" s="1661"/>
      <c r="E11" s="1671"/>
      <c r="F11" s="725">
        <v>5</v>
      </c>
      <c r="G11" s="726" t="s">
        <v>1619</v>
      </c>
      <c r="H11" s="730"/>
    </row>
    <row r="12" spans="1:8" ht="16.5" customHeight="1" x14ac:dyDescent="0.25">
      <c r="A12" s="1667">
        <v>10</v>
      </c>
      <c r="B12" s="1669" t="s">
        <v>933</v>
      </c>
      <c r="C12" s="1661"/>
      <c r="D12" s="1661"/>
      <c r="E12" s="1671"/>
      <c r="F12" s="725"/>
      <c r="G12" s="725" t="s">
        <v>585</v>
      </c>
      <c r="H12" s="727"/>
    </row>
    <row r="13" spans="1:8" x14ac:dyDescent="0.25">
      <c r="A13" s="1668"/>
      <c r="B13" s="1670"/>
      <c r="C13" s="1661"/>
      <c r="D13" s="1661"/>
      <c r="E13" s="1677"/>
      <c r="F13" s="395"/>
      <c r="G13" s="395"/>
      <c r="H13" s="395"/>
    </row>
    <row r="14" spans="1:8" ht="18.75" x14ac:dyDescent="0.25">
      <c r="A14" s="396">
        <v>11</v>
      </c>
      <c r="B14" s="716" t="s">
        <v>934</v>
      </c>
      <c r="C14" s="1671"/>
      <c r="D14" s="1678"/>
      <c r="E14" s="1679" t="s">
        <v>2228</v>
      </c>
      <c r="F14" s="1679"/>
      <c r="G14" s="1672"/>
      <c r="H14" s="1672"/>
    </row>
    <row r="15" spans="1:8" x14ac:dyDescent="0.25">
      <c r="A15" s="396">
        <v>12</v>
      </c>
      <c r="B15" s="716" t="s">
        <v>2267</v>
      </c>
      <c r="C15" s="731"/>
      <c r="D15" s="1680" t="s">
        <v>2308</v>
      </c>
      <c r="E15" s="1680"/>
      <c r="F15" s="1681"/>
      <c r="G15" s="1682"/>
      <c r="H15" s="1682"/>
    </row>
    <row r="16" spans="1:8" x14ac:dyDescent="0.25">
      <c r="A16" s="396">
        <v>13</v>
      </c>
      <c r="B16" s="716" t="s">
        <v>383</v>
      </c>
      <c r="C16" s="1661"/>
      <c r="D16" s="1661"/>
      <c r="E16" s="1661"/>
      <c r="F16" s="1661"/>
      <c r="G16" s="1661"/>
      <c r="H16" s="1661"/>
    </row>
    <row r="17" spans="1:8" x14ac:dyDescent="0.25">
      <c r="A17" s="396">
        <v>14</v>
      </c>
      <c r="B17" s="1673" t="s">
        <v>1624</v>
      </c>
      <c r="C17" s="1674"/>
      <c r="D17" s="397" t="s">
        <v>231</v>
      </c>
      <c r="E17" s="397" t="s">
        <v>232</v>
      </c>
      <c r="F17" s="397" t="s">
        <v>233</v>
      </c>
      <c r="G17" s="397" t="s">
        <v>393</v>
      </c>
      <c r="H17" s="732"/>
    </row>
    <row r="18" spans="1:8" x14ac:dyDescent="0.25">
      <c r="A18" s="396">
        <v>15</v>
      </c>
      <c r="B18" s="1675" t="s">
        <v>1626</v>
      </c>
      <c r="C18" s="1676"/>
      <c r="D18" s="733"/>
      <c r="E18" s="733"/>
      <c r="F18" s="733"/>
      <c r="G18" s="733"/>
      <c r="H18" s="734"/>
    </row>
    <row r="19" spans="1:8" x14ac:dyDescent="0.25">
      <c r="A19" s="396">
        <v>15</v>
      </c>
      <c r="B19" s="1675" t="s">
        <v>1627</v>
      </c>
      <c r="C19" s="1676"/>
      <c r="D19" s="733"/>
      <c r="E19" s="733"/>
      <c r="F19" s="733"/>
      <c r="G19" s="733"/>
      <c r="H19" s="734"/>
    </row>
    <row r="20" spans="1:8" ht="30.75" customHeight="1" x14ac:dyDescent="0.25">
      <c r="A20" s="396">
        <v>16</v>
      </c>
      <c r="B20" s="1675" t="s">
        <v>1728</v>
      </c>
      <c r="C20" s="1676"/>
      <c r="D20" s="735"/>
      <c r="E20" s="735"/>
      <c r="F20" s="735"/>
      <c r="G20" s="736"/>
      <c r="H20" s="736"/>
    </row>
    <row r="21" spans="1:8" x14ac:dyDescent="0.25">
      <c r="A21" s="396">
        <v>18</v>
      </c>
      <c r="B21" s="1675" t="s">
        <v>1626</v>
      </c>
      <c r="C21" s="1676"/>
      <c r="D21" s="736"/>
      <c r="E21" s="736"/>
      <c r="F21" s="736"/>
      <c r="G21" s="737"/>
      <c r="H21" s="738"/>
    </row>
    <row r="22" spans="1:8" x14ac:dyDescent="0.25">
      <c r="A22" s="396">
        <v>17</v>
      </c>
      <c r="B22" s="1675" t="s">
        <v>1627</v>
      </c>
      <c r="C22" s="1676"/>
      <c r="D22" s="739"/>
      <c r="E22" s="739"/>
      <c r="F22" s="739"/>
      <c r="G22" s="737"/>
      <c r="H22" s="738"/>
    </row>
    <row r="23" spans="1:8" ht="24.75" customHeight="1" x14ac:dyDescent="0.25">
      <c r="A23" s="396">
        <v>18</v>
      </c>
      <c r="B23" s="716" t="s">
        <v>605</v>
      </c>
      <c r="C23" s="740" t="s">
        <v>605</v>
      </c>
      <c r="D23" s="1684" t="s">
        <v>2060</v>
      </c>
      <c r="E23" s="1685"/>
      <c r="F23" s="741" t="s">
        <v>2108</v>
      </c>
      <c r="G23" s="741" t="s">
        <v>2107</v>
      </c>
      <c r="H23" s="741" t="s">
        <v>2109</v>
      </c>
    </row>
    <row r="24" spans="1:8" ht="24" customHeight="1" x14ac:dyDescent="0.25">
      <c r="A24" s="396">
        <v>19</v>
      </c>
      <c r="B24" s="397" t="s">
        <v>712</v>
      </c>
      <c r="C24" s="742"/>
      <c r="D24" s="1686"/>
      <c r="E24" s="1687"/>
      <c r="F24" s="743">
        <v>117000</v>
      </c>
      <c r="G24" s="744" t="s">
        <v>2226</v>
      </c>
      <c r="H24" s="745" t="s">
        <v>2227</v>
      </c>
    </row>
    <row r="25" spans="1:8" ht="18.75" customHeight="1" x14ac:dyDescent="0.25">
      <c r="A25" s="396">
        <v>20</v>
      </c>
      <c r="B25" s="397" t="s">
        <v>711</v>
      </c>
      <c r="C25" s="742"/>
      <c r="D25" s="787" t="s">
        <v>1664</v>
      </c>
      <c r="E25" s="746"/>
      <c r="F25" s="1688"/>
      <c r="G25" s="1689"/>
      <c r="H25" s="746"/>
    </row>
    <row r="26" spans="1:8" ht="24.75" customHeight="1" x14ac:dyDescent="0.25">
      <c r="A26" s="396">
        <v>21</v>
      </c>
      <c r="B26" s="716" t="s">
        <v>713</v>
      </c>
      <c r="C26" s="807" t="s">
        <v>1718</v>
      </c>
      <c r="D26" s="747" t="s">
        <v>422</v>
      </c>
      <c r="E26" s="747" t="s">
        <v>394</v>
      </c>
      <c r="F26" s="781" t="s">
        <v>1729</v>
      </c>
      <c r="G26" s="747" t="s">
        <v>423</v>
      </c>
      <c r="H26" s="748" t="s">
        <v>424</v>
      </c>
    </row>
    <row r="27" spans="1:8" ht="15.75" x14ac:dyDescent="0.25">
      <c r="A27" s="396"/>
      <c r="B27" s="716"/>
      <c r="C27" s="749"/>
      <c r="D27" s="747"/>
      <c r="E27" s="747"/>
      <c r="F27" s="747"/>
      <c r="G27" s="747"/>
      <c r="H27" s="750"/>
    </row>
    <row r="28" spans="1:8" ht="14.25" customHeight="1" x14ac:dyDescent="0.3">
      <c r="A28" s="396">
        <v>22</v>
      </c>
      <c r="B28" s="716" t="s">
        <v>714</v>
      </c>
      <c r="C28" s="751" t="s">
        <v>1577</v>
      </c>
      <c r="D28" s="752"/>
      <c r="E28" s="751" t="s">
        <v>1578</v>
      </c>
      <c r="F28" s="1690"/>
      <c r="G28" s="1691"/>
      <c r="H28" s="1692"/>
    </row>
    <row r="29" spans="1:8" x14ac:dyDescent="0.25">
      <c r="A29" s="396"/>
      <c r="B29" s="753" t="s">
        <v>350</v>
      </c>
      <c r="C29" s="754" t="s">
        <v>351</v>
      </c>
      <c r="D29" s="754" t="s">
        <v>337</v>
      </c>
      <c r="E29" s="754" t="s">
        <v>352</v>
      </c>
      <c r="F29" s="754" t="s">
        <v>218</v>
      </c>
      <c r="G29" s="755" t="s">
        <v>911</v>
      </c>
      <c r="H29" s="756"/>
    </row>
    <row r="30" spans="1:8" x14ac:dyDescent="0.25">
      <c r="A30" s="396"/>
      <c r="B30" s="757"/>
      <c r="C30" s="717"/>
      <c r="D30" s="401"/>
      <c r="E30" s="758"/>
      <c r="F30" s="758"/>
      <c r="G30" s="759"/>
      <c r="H30" s="400"/>
    </row>
    <row r="31" spans="1:8" x14ac:dyDescent="0.25">
      <c r="A31" s="396"/>
      <c r="B31" s="757"/>
      <c r="C31" s="717"/>
      <c r="D31" s="401"/>
      <c r="E31" s="758"/>
      <c r="F31" s="758"/>
      <c r="G31" s="760"/>
      <c r="H31" s="400"/>
    </row>
    <row r="32" spans="1:8" x14ac:dyDescent="0.25">
      <c r="A32" s="396"/>
      <c r="B32" s="757"/>
      <c r="C32" s="717"/>
      <c r="D32" s="401"/>
      <c r="E32" s="758"/>
      <c r="F32" s="758"/>
      <c r="G32" s="760"/>
      <c r="H32" s="400"/>
    </row>
    <row r="33" spans="1:8" x14ac:dyDescent="0.25">
      <c r="A33" s="396"/>
      <c r="B33" s="757"/>
      <c r="C33" s="717"/>
      <c r="D33" s="401"/>
      <c r="E33" s="758"/>
      <c r="F33" s="758"/>
      <c r="G33" s="760"/>
      <c r="H33" s="400"/>
    </row>
    <row r="34" spans="1:8" x14ac:dyDescent="0.25">
      <c r="A34" s="396"/>
      <c r="B34" s="757"/>
      <c r="C34" s="717"/>
      <c r="D34" s="401"/>
      <c r="E34" s="758"/>
      <c r="F34" s="758"/>
      <c r="G34" s="760"/>
      <c r="H34" s="400"/>
    </row>
    <row r="35" spans="1:8" ht="15" customHeight="1" x14ac:dyDescent="0.25">
      <c r="A35" s="396"/>
      <c r="B35" s="757"/>
      <c r="C35" s="717"/>
      <c r="D35" s="401"/>
      <c r="E35" s="758"/>
      <c r="F35" s="758"/>
      <c r="G35" s="760"/>
      <c r="H35" s="400"/>
    </row>
    <row r="36" spans="1:8" ht="15" customHeight="1" x14ac:dyDescent="0.25">
      <c r="A36" s="396"/>
      <c r="B36" s="757"/>
      <c r="C36" s="717"/>
      <c r="D36" s="401"/>
      <c r="E36" s="758"/>
      <c r="F36" s="761"/>
      <c r="G36" s="760"/>
      <c r="H36" s="400"/>
    </row>
    <row r="37" spans="1:8" ht="15" customHeight="1" x14ac:dyDescent="0.25">
      <c r="A37" s="396"/>
      <c r="B37" s="757"/>
      <c r="C37" s="717"/>
      <c r="D37" s="401"/>
      <c r="E37" s="758"/>
      <c r="F37" s="761"/>
      <c r="G37" s="760"/>
      <c r="H37" s="400"/>
    </row>
    <row r="38" spans="1:8" x14ac:dyDescent="0.25">
      <c r="A38" s="396"/>
      <c r="B38" s="757"/>
      <c r="C38" s="717"/>
      <c r="D38" s="401"/>
      <c r="E38" s="758"/>
      <c r="F38" s="761"/>
      <c r="G38" s="760"/>
      <c r="H38" s="400"/>
    </row>
    <row r="39" spans="1:8" ht="23.25" customHeight="1" x14ac:dyDescent="0.25">
      <c r="A39" s="396">
        <v>23</v>
      </c>
      <c r="B39" s="762" t="s">
        <v>1625</v>
      </c>
      <c r="C39" s="763"/>
      <c r="D39" s="754" t="s">
        <v>425</v>
      </c>
      <c r="E39" s="754" t="s">
        <v>232</v>
      </c>
      <c r="F39" s="754" t="s">
        <v>426</v>
      </c>
      <c r="G39" s="754" t="s">
        <v>427</v>
      </c>
      <c r="H39" s="764" t="s">
        <v>715</v>
      </c>
    </row>
    <row r="40" spans="1:8" ht="12" customHeight="1" x14ac:dyDescent="0.25">
      <c r="A40" s="396"/>
      <c r="B40" s="397"/>
      <c r="C40" s="710"/>
      <c r="D40" s="765"/>
      <c r="E40" s="765"/>
      <c r="F40" s="765"/>
      <c r="G40" s="747"/>
      <c r="H40" s="766"/>
    </row>
    <row r="41" spans="1:8" ht="13.5" customHeight="1" x14ac:dyDescent="0.25">
      <c r="A41" s="396">
        <v>24</v>
      </c>
      <c r="B41" s="716" t="s">
        <v>930</v>
      </c>
      <c r="C41" s="1693"/>
      <c r="D41" s="1693"/>
      <c r="E41" s="1693"/>
      <c r="F41" s="1693"/>
      <c r="G41" s="1693"/>
      <c r="H41" s="1693"/>
    </row>
    <row r="42" spans="1:8" x14ac:dyDescent="0.25">
      <c r="A42" s="396">
        <v>25</v>
      </c>
      <c r="B42" s="716" t="s">
        <v>707</v>
      </c>
      <c r="C42" s="728"/>
      <c r="D42" s="1680" t="s">
        <v>2495</v>
      </c>
      <c r="E42" s="1680"/>
      <c r="F42" s="1681"/>
      <c r="G42" s="1682"/>
      <c r="H42" s="1682"/>
    </row>
    <row r="43" spans="1:8" ht="18" customHeight="1" x14ac:dyDescent="0.25">
      <c r="A43" s="396">
        <v>26</v>
      </c>
      <c r="B43" s="716" t="s">
        <v>708</v>
      </c>
      <c r="C43" s="1661"/>
      <c r="D43" s="1661"/>
      <c r="E43" s="1661"/>
      <c r="F43" s="1661"/>
      <c r="G43" s="712"/>
      <c r="H43" s="711"/>
    </row>
    <row r="44" spans="1:8" x14ac:dyDescent="0.25">
      <c r="A44" s="396">
        <v>27</v>
      </c>
      <c r="B44" s="716" t="s">
        <v>931</v>
      </c>
      <c r="C44" s="1661"/>
      <c r="D44" s="1661"/>
      <c r="E44" s="1661"/>
      <c r="F44" s="713"/>
      <c r="G44" s="712"/>
      <c r="H44" s="711"/>
    </row>
    <row r="45" spans="1:8" ht="12.75" customHeight="1" x14ac:dyDescent="0.25">
      <c r="A45" s="402">
        <v>28</v>
      </c>
      <c r="B45" s="767" t="s">
        <v>709</v>
      </c>
      <c r="C45" s="403"/>
      <c r="D45" s="709"/>
      <c r="E45" s="709"/>
      <c r="F45" s="713"/>
      <c r="G45" s="712"/>
      <c r="H45" s="711"/>
    </row>
    <row r="46" spans="1:8" ht="14.25" customHeight="1" x14ac:dyDescent="0.25">
      <c r="A46" s="396">
        <v>29</v>
      </c>
      <c r="B46" s="716" t="s">
        <v>745</v>
      </c>
      <c r="C46" s="768"/>
      <c r="D46" s="709"/>
      <c r="E46" s="709"/>
      <c r="F46" s="713"/>
      <c r="G46" s="712"/>
      <c r="H46" s="711"/>
    </row>
    <row r="47" spans="1:8" x14ac:dyDescent="0.25">
      <c r="A47" s="396">
        <v>30</v>
      </c>
      <c r="B47" s="716" t="s">
        <v>935</v>
      </c>
      <c r="C47" s="1677"/>
      <c r="D47" s="1677"/>
      <c r="E47" s="709"/>
      <c r="F47" s="713"/>
      <c r="G47" s="712"/>
      <c r="H47" s="711"/>
    </row>
    <row r="48" spans="1:8" x14ac:dyDescent="0.25">
      <c r="A48" s="396">
        <v>31</v>
      </c>
      <c r="B48" s="716" t="s">
        <v>118</v>
      </c>
      <c r="C48" s="1661"/>
      <c r="D48" s="1661"/>
      <c r="E48" s="1661"/>
      <c r="F48" s="1661"/>
      <c r="G48" s="1661"/>
      <c r="H48" s="1661"/>
    </row>
    <row r="49" spans="1:8" ht="15" customHeight="1" x14ac:dyDescent="0.25">
      <c r="A49" s="396">
        <v>32</v>
      </c>
      <c r="B49" s="716" t="s">
        <v>936</v>
      </c>
      <c r="C49" s="1683"/>
      <c r="D49" s="1683"/>
      <c r="E49" s="709"/>
      <c r="F49" s="713"/>
      <c r="G49" s="712"/>
      <c r="H49" s="711"/>
    </row>
    <row r="50" spans="1:8" ht="14.25" customHeight="1" x14ac:dyDescent="0.25">
      <c r="A50" s="396"/>
      <c r="B50" s="716" t="s">
        <v>1185</v>
      </c>
      <c r="C50" s="716" t="s">
        <v>1182</v>
      </c>
      <c r="D50" s="769" t="s">
        <v>1183</v>
      </c>
      <c r="E50" s="409" t="s">
        <v>1184</v>
      </c>
      <c r="F50" s="395"/>
      <c r="G50" s="395"/>
      <c r="H50" s="395"/>
    </row>
    <row r="51" spans="1:8" ht="13.5" customHeight="1" x14ac:dyDescent="0.25">
      <c r="A51" s="396">
        <v>33</v>
      </c>
      <c r="B51" s="716" t="s">
        <v>1186</v>
      </c>
      <c r="C51" s="388"/>
      <c r="D51" s="388"/>
      <c r="E51" s="388"/>
      <c r="F51" s="395"/>
      <c r="G51" s="395"/>
      <c r="H51" s="395"/>
    </row>
    <row r="52" spans="1:8" ht="12.75" customHeight="1" x14ac:dyDescent="0.25">
      <c r="A52" s="396">
        <v>34</v>
      </c>
      <c r="B52" s="716" t="s">
        <v>1187</v>
      </c>
      <c r="C52" s="388"/>
      <c r="D52" s="388"/>
      <c r="E52" s="388"/>
      <c r="F52" s="395"/>
      <c r="G52" s="395"/>
      <c r="H52" s="395"/>
    </row>
    <row r="53" spans="1:8" ht="13.5" customHeight="1" x14ac:dyDescent="0.25">
      <c r="A53" s="396">
        <v>35</v>
      </c>
      <c r="B53" s="716" t="s">
        <v>1188</v>
      </c>
      <c r="C53" s="388"/>
      <c r="D53" s="388"/>
      <c r="E53" s="388"/>
      <c r="F53" s="395"/>
      <c r="G53" s="395"/>
      <c r="H53" s="395"/>
    </row>
    <row r="54" spans="1:8" ht="16.5" customHeight="1" x14ac:dyDescent="0.25">
      <c r="A54" s="396">
        <v>36</v>
      </c>
      <c r="B54" s="404" t="s">
        <v>717</v>
      </c>
      <c r="C54" s="408"/>
      <c r="D54" s="394"/>
      <c r="E54" s="394"/>
      <c r="F54" s="395"/>
      <c r="G54" s="395"/>
      <c r="H54" s="395"/>
    </row>
    <row r="55" spans="1:8" x14ac:dyDescent="0.25">
      <c r="A55" s="396">
        <v>37</v>
      </c>
      <c r="B55" s="716" t="s">
        <v>720</v>
      </c>
      <c r="C55" s="1661"/>
      <c r="D55" s="1661"/>
      <c r="E55" s="1661"/>
      <c r="F55" s="1661"/>
      <c r="G55" s="395"/>
      <c r="H55" s="714"/>
    </row>
    <row r="56" spans="1:8" x14ac:dyDescent="0.25">
      <c r="A56" s="396"/>
      <c r="B56" s="397"/>
      <c r="C56" s="1677"/>
      <c r="D56" s="1677"/>
      <c r="E56" s="1677"/>
      <c r="F56" s="1677"/>
      <c r="G56" s="395"/>
      <c r="H56" s="395"/>
    </row>
    <row r="57" spans="1:8" ht="14.25" customHeight="1" x14ac:dyDescent="0.25">
      <c r="A57" s="396"/>
      <c r="B57" s="397"/>
      <c r="C57" s="1661"/>
      <c r="D57" s="1661"/>
      <c r="E57" s="1661"/>
      <c r="F57" s="1677"/>
      <c r="G57" s="395"/>
      <c r="H57" s="395"/>
    </row>
    <row r="58" spans="1:8" ht="19.5" customHeight="1" x14ac:dyDescent="0.25">
      <c r="A58" s="396">
        <v>38</v>
      </c>
      <c r="B58" s="770" t="s">
        <v>746</v>
      </c>
      <c r="C58" s="1700"/>
      <c r="D58" s="1701"/>
      <c r="E58" s="1702"/>
      <c r="F58" s="1661"/>
      <c r="G58" s="1661"/>
      <c r="H58" s="1661"/>
    </row>
    <row r="59" spans="1:8" ht="16.5" customHeight="1" x14ac:dyDescent="0.25">
      <c r="A59" s="396">
        <v>39</v>
      </c>
      <c r="B59" s="409" t="s">
        <v>1995</v>
      </c>
      <c r="C59" s="405"/>
      <c r="D59" s="409" t="s">
        <v>1786</v>
      </c>
      <c r="E59" s="1703"/>
      <c r="F59" s="1704"/>
      <c r="G59" s="394"/>
      <c r="H59" s="395"/>
    </row>
    <row r="60" spans="1:8" x14ac:dyDescent="0.25">
      <c r="A60" s="396">
        <v>40</v>
      </c>
      <c r="B60" s="409" t="s">
        <v>755</v>
      </c>
      <c r="C60" s="771"/>
      <c r="D60" s="1705" t="s">
        <v>2005</v>
      </c>
      <c r="E60" s="1706"/>
      <c r="F60" s="1707"/>
      <c r="G60" s="1707"/>
      <c r="H60" s="1708"/>
    </row>
    <row r="61" spans="1:8" x14ac:dyDescent="0.25">
      <c r="A61" s="396">
        <v>41</v>
      </c>
      <c r="B61" s="772" t="s">
        <v>907</v>
      </c>
      <c r="C61" s="773"/>
      <c r="D61" s="1705"/>
      <c r="E61" s="1677"/>
      <c r="F61" s="1677"/>
      <c r="G61" s="1677"/>
      <c r="H61" s="1677"/>
    </row>
    <row r="62" spans="1:8" x14ac:dyDescent="0.25">
      <c r="A62" s="396">
        <v>42</v>
      </c>
      <c r="B62" s="772" t="s">
        <v>908</v>
      </c>
      <c r="C62" s="388"/>
      <c r="D62" s="1705"/>
      <c r="E62" s="1661"/>
      <c r="F62" s="1661"/>
      <c r="G62" s="1661"/>
      <c r="H62" s="1661"/>
    </row>
    <row r="63" spans="1:8" ht="12" customHeight="1" x14ac:dyDescent="0.25">
      <c r="A63" s="396">
        <v>43</v>
      </c>
      <c r="B63" s="772" t="s">
        <v>909</v>
      </c>
      <c r="C63" s="388"/>
      <c r="D63" s="394"/>
      <c r="E63" s="394"/>
      <c r="F63" s="394"/>
      <c r="G63" s="394"/>
      <c r="H63" s="395"/>
    </row>
    <row r="64" spans="1:8" ht="14.25" customHeight="1" x14ac:dyDescent="0.25">
      <c r="A64" s="396">
        <v>44</v>
      </c>
      <c r="B64" s="410" t="s">
        <v>910</v>
      </c>
      <c r="C64" s="408"/>
      <c r="D64" s="394"/>
      <c r="E64" s="394"/>
      <c r="F64" s="394"/>
      <c r="G64" s="394"/>
      <c r="H64" s="395"/>
    </row>
    <row r="65" spans="1:8" ht="15.75" customHeight="1" x14ac:dyDescent="0.25">
      <c r="A65" s="396">
        <v>45</v>
      </c>
      <c r="B65" s="716" t="s">
        <v>1189</v>
      </c>
      <c r="C65" s="1661"/>
      <c r="D65" s="1661"/>
      <c r="E65" s="394"/>
      <c r="F65" s="394"/>
      <c r="G65" s="394"/>
      <c r="H65" s="395"/>
    </row>
    <row r="66" spans="1:8" ht="23.25" customHeight="1" x14ac:dyDescent="0.25">
      <c r="A66" s="396">
        <v>46</v>
      </c>
      <c r="B66" s="769" t="s">
        <v>710</v>
      </c>
      <c r="C66" s="774"/>
      <c r="D66" s="709"/>
      <c r="E66" s="394"/>
      <c r="F66" s="394"/>
      <c r="G66" s="394"/>
      <c r="H66" s="395"/>
    </row>
    <row r="67" spans="1:8" ht="13.5" customHeight="1" x14ac:dyDescent="0.25">
      <c r="A67" s="396">
        <v>47</v>
      </c>
      <c r="B67" s="406" t="s">
        <v>1608</v>
      </c>
      <c r="C67" s="1694"/>
      <c r="D67" s="1695"/>
      <c r="E67" s="394"/>
      <c r="F67" s="394"/>
      <c r="G67" s="394"/>
      <c r="H67" s="395"/>
    </row>
    <row r="68" spans="1:8" ht="15" customHeight="1" x14ac:dyDescent="0.25">
      <c r="A68" s="396">
        <v>48</v>
      </c>
      <c r="B68" s="407" t="s">
        <v>1609</v>
      </c>
      <c r="C68" s="408"/>
      <c r="D68" s="1709" t="s">
        <v>2400</v>
      </c>
      <c r="E68" s="1709"/>
      <c r="F68" s="1710"/>
      <c r="G68" s="1710"/>
      <c r="H68" s="395"/>
    </row>
    <row r="69" spans="1:8" ht="11.25" customHeight="1" x14ac:dyDescent="0.25">
      <c r="A69" s="396">
        <v>49</v>
      </c>
      <c r="B69" s="1696" t="s">
        <v>1623</v>
      </c>
      <c r="C69" s="1696"/>
      <c r="D69" s="1696"/>
      <c r="E69" s="1696"/>
      <c r="F69" s="1696"/>
      <c r="G69" s="1696"/>
      <c r="H69" s="395"/>
    </row>
    <row r="70" spans="1:8" ht="15" customHeight="1" x14ac:dyDescent="0.25">
      <c r="A70" s="769" t="s">
        <v>1478</v>
      </c>
      <c r="B70" s="409" t="s">
        <v>1621</v>
      </c>
      <c r="C70" s="409" t="s">
        <v>201</v>
      </c>
      <c r="D70" s="409" t="s">
        <v>587</v>
      </c>
      <c r="E70" s="410" t="s">
        <v>588</v>
      </c>
      <c r="F70" s="1697" t="s">
        <v>1622</v>
      </c>
      <c r="G70" s="1697"/>
      <c r="H70" s="395"/>
    </row>
    <row r="71" spans="1:8" ht="15" customHeight="1" x14ac:dyDescent="0.25">
      <c r="A71" s="775"/>
      <c r="B71" s="386"/>
      <c r="C71" s="776"/>
      <c r="D71" s="777"/>
      <c r="E71" s="777"/>
      <c r="F71" s="1698"/>
      <c r="G71" s="1699"/>
      <c r="H71" s="395"/>
    </row>
    <row r="72" spans="1:8" ht="15" customHeight="1" x14ac:dyDescent="0.25">
      <c r="A72" s="775"/>
      <c r="B72" s="386"/>
      <c r="C72" s="387"/>
      <c r="D72" s="777"/>
      <c r="E72" s="777"/>
      <c r="F72" s="1698"/>
      <c r="G72" s="1699"/>
      <c r="H72" s="395"/>
    </row>
    <row r="73" spans="1:8" ht="15" customHeight="1" x14ac:dyDescent="0.25">
      <c r="A73" s="775"/>
      <c r="B73" s="386"/>
      <c r="C73" s="387"/>
      <c r="D73" s="777"/>
      <c r="E73" s="777"/>
      <c r="F73" s="1698"/>
      <c r="G73" s="1699"/>
      <c r="H73" s="395"/>
    </row>
    <row r="74" spans="1:8" ht="15" customHeight="1" x14ac:dyDescent="0.25">
      <c r="A74" s="775"/>
      <c r="B74" s="386"/>
      <c r="C74" s="387"/>
      <c r="D74" s="777"/>
      <c r="E74" s="777"/>
      <c r="F74" s="1698"/>
      <c r="G74" s="1699"/>
      <c r="H74" s="395"/>
    </row>
    <row r="75" spans="1:8" ht="15" customHeight="1" x14ac:dyDescent="0.25">
      <c r="A75" s="775"/>
      <c r="B75" s="386"/>
      <c r="C75" s="387"/>
      <c r="D75" s="777"/>
      <c r="E75" s="777"/>
      <c r="F75" s="1698"/>
      <c r="G75" s="1699"/>
      <c r="H75" s="395"/>
    </row>
    <row r="76" spans="1:8" ht="15" customHeight="1" x14ac:dyDescent="0.25">
      <c r="A76" s="775"/>
      <c r="B76" s="386"/>
      <c r="C76" s="387"/>
      <c r="D76" s="777"/>
      <c r="E76" s="777"/>
      <c r="F76" s="1698"/>
      <c r="G76" s="1699"/>
      <c r="H76" s="395"/>
    </row>
    <row r="77" spans="1:8" ht="15" customHeight="1" x14ac:dyDescent="0.25">
      <c r="A77" s="775"/>
      <c r="B77" s="386"/>
      <c r="C77" s="387"/>
      <c r="D77" s="777"/>
      <c r="E77" s="777"/>
      <c r="F77" s="1698"/>
      <c r="G77" s="1699"/>
      <c r="H77" s="395"/>
    </row>
    <row r="78" spans="1:8" ht="15" customHeight="1" x14ac:dyDescent="0.25">
      <c r="A78" s="775"/>
      <c r="B78" s="386"/>
      <c r="C78" s="387"/>
      <c r="D78" s="777"/>
      <c r="E78" s="777"/>
      <c r="F78" s="1698"/>
      <c r="G78" s="1699"/>
      <c r="H78" s="395"/>
    </row>
    <row r="79" spans="1:8" ht="15" customHeight="1" x14ac:dyDescent="0.25">
      <c r="A79" s="775"/>
      <c r="B79" s="386"/>
      <c r="C79" s="387"/>
      <c r="D79" s="777"/>
      <c r="E79" s="777"/>
      <c r="F79" s="1698"/>
      <c r="G79" s="1699"/>
      <c r="H79" s="395"/>
    </row>
    <row r="80" spans="1:8" ht="11.25" customHeight="1" x14ac:dyDescent="0.25">
      <c r="A80" s="775"/>
      <c r="B80" s="386"/>
      <c r="C80" s="387"/>
      <c r="D80" s="777"/>
      <c r="E80" s="777"/>
      <c r="F80" s="1698"/>
      <c r="G80" s="1699"/>
      <c r="H80" s="395"/>
    </row>
    <row r="81" spans="1:8" ht="12" customHeight="1" x14ac:dyDescent="0.25">
      <c r="A81" s="385"/>
      <c r="B81" s="386"/>
      <c r="C81" s="387"/>
      <c r="D81" s="777"/>
      <c r="E81" s="777"/>
      <c r="F81" s="1698"/>
      <c r="G81" s="1699"/>
      <c r="H81" s="395"/>
    </row>
    <row r="82" spans="1:8" s="7" customFormat="1" ht="12.75" x14ac:dyDescent="0.2">
      <c r="A82" s="1711" t="s">
        <v>570</v>
      </c>
      <c r="B82" s="1712"/>
      <c r="C82" s="1712"/>
      <c r="D82" s="1712"/>
      <c r="E82" s="1712"/>
      <c r="F82" s="1712"/>
      <c r="G82" s="1713"/>
      <c r="H82" s="334"/>
    </row>
    <row r="83" spans="1:8" s="7" customFormat="1" ht="24" customHeight="1" x14ac:dyDescent="0.2">
      <c r="A83" s="1714" t="s">
        <v>553</v>
      </c>
      <c r="B83" s="1714"/>
      <c r="C83" s="1714"/>
      <c r="D83" s="1714"/>
      <c r="E83" s="1714"/>
      <c r="F83" s="1714"/>
      <c r="G83" s="1714"/>
      <c r="H83" s="334"/>
    </row>
    <row r="84" spans="1:8" s="7" customFormat="1" ht="16.5" customHeight="1" x14ac:dyDescent="0.2">
      <c r="A84" s="778" t="s">
        <v>567</v>
      </c>
      <c r="B84" s="1715" t="s">
        <v>568</v>
      </c>
      <c r="C84" s="1716"/>
      <c r="D84" s="1717" t="s">
        <v>569</v>
      </c>
      <c r="E84" s="1717"/>
      <c r="F84" s="1717"/>
      <c r="G84" s="1717"/>
      <c r="H84" s="334"/>
    </row>
    <row r="85" spans="1:8" s="7" customFormat="1" ht="12.75" x14ac:dyDescent="0.2">
      <c r="A85" s="706">
        <v>1</v>
      </c>
      <c r="B85" s="1728" t="s">
        <v>439</v>
      </c>
      <c r="C85" s="1729"/>
      <c r="D85" s="1724"/>
      <c r="E85" s="1724"/>
      <c r="F85" s="1724"/>
      <c r="G85" s="1724"/>
      <c r="H85" s="334"/>
    </row>
    <row r="86" spans="1:8" s="7" customFormat="1" ht="12.75" x14ac:dyDescent="0.2">
      <c r="A86" s="706">
        <v>2</v>
      </c>
      <c r="B86" s="1726" t="s">
        <v>555</v>
      </c>
      <c r="C86" s="1726"/>
      <c r="D86" s="1730"/>
      <c r="E86" s="1731"/>
      <c r="F86" s="1731"/>
      <c r="G86" s="1732"/>
      <c r="H86" s="334"/>
    </row>
    <row r="87" spans="1:8" s="7" customFormat="1" ht="12.75" x14ac:dyDescent="0.2">
      <c r="A87" s="706">
        <v>3</v>
      </c>
      <c r="B87" s="1726" t="s">
        <v>556</v>
      </c>
      <c r="C87" s="1726"/>
      <c r="D87" s="1724"/>
      <c r="E87" s="1724"/>
      <c r="F87" s="1724"/>
      <c r="G87" s="1724"/>
      <c r="H87" s="334"/>
    </row>
    <row r="88" spans="1:8" s="7" customFormat="1" ht="12.75" x14ac:dyDescent="0.2">
      <c r="A88" s="1718">
        <v>4</v>
      </c>
      <c r="B88" s="1720" t="s">
        <v>440</v>
      </c>
      <c r="C88" s="1721"/>
      <c r="D88" s="1724"/>
      <c r="E88" s="1724"/>
      <c r="F88" s="1724"/>
      <c r="G88" s="1724"/>
      <c r="H88" s="334"/>
    </row>
    <row r="89" spans="1:8" s="7" customFormat="1" ht="14.25" customHeight="1" x14ac:dyDescent="0.2">
      <c r="A89" s="1719"/>
      <c r="B89" s="1722"/>
      <c r="C89" s="1723"/>
      <c r="D89" s="1725"/>
      <c r="E89" s="1725"/>
      <c r="F89" s="1725"/>
      <c r="G89" s="1725"/>
      <c r="H89" s="334"/>
    </row>
    <row r="90" spans="1:8" s="7" customFormat="1" ht="12.75" x14ac:dyDescent="0.2">
      <c r="A90" s="706">
        <v>5</v>
      </c>
      <c r="B90" s="1726" t="s">
        <v>557</v>
      </c>
      <c r="C90" s="1726"/>
      <c r="D90" s="1727"/>
      <c r="E90" s="1727"/>
      <c r="F90" s="1727"/>
      <c r="G90" s="1727"/>
      <c r="H90" s="334"/>
    </row>
    <row r="91" spans="1:8" s="7" customFormat="1" ht="23.25" customHeight="1" x14ac:dyDescent="0.2">
      <c r="A91" s="779">
        <v>6</v>
      </c>
      <c r="B91" s="1740" t="s">
        <v>558</v>
      </c>
      <c r="C91" s="1741"/>
      <c r="D91" s="1742"/>
      <c r="E91" s="1742"/>
      <c r="F91" s="1742"/>
      <c r="G91" s="1742"/>
      <c r="H91" s="334"/>
    </row>
    <row r="92" spans="1:8" s="7" customFormat="1" ht="12.75" x14ac:dyDescent="0.2">
      <c r="A92" s="706">
        <v>7</v>
      </c>
      <c r="B92" s="1743" t="s">
        <v>560</v>
      </c>
      <c r="C92" s="1744"/>
      <c r="D92" s="1724"/>
      <c r="E92" s="1724"/>
      <c r="F92" s="1724"/>
      <c r="G92" s="1724"/>
      <c r="H92" s="334"/>
    </row>
    <row r="93" spans="1:8" s="7" customFormat="1" ht="12.75" x14ac:dyDescent="0.2">
      <c r="A93" s="706">
        <v>8</v>
      </c>
      <c r="B93" s="1743" t="s">
        <v>561</v>
      </c>
      <c r="C93" s="1744"/>
      <c r="D93" s="1724"/>
      <c r="E93" s="1724"/>
      <c r="F93" s="1724"/>
      <c r="G93" s="1724"/>
      <c r="H93" s="334"/>
    </row>
    <row r="94" spans="1:8" s="7" customFormat="1" ht="12.75" customHeight="1" x14ac:dyDescent="0.2">
      <c r="A94" s="706">
        <v>9</v>
      </c>
      <c r="B94" s="1726" t="s">
        <v>562</v>
      </c>
      <c r="C94" s="1726"/>
      <c r="D94" s="1733"/>
      <c r="E94" s="1734"/>
      <c r="F94" s="1734"/>
      <c r="G94" s="1735"/>
      <c r="H94" s="334"/>
    </row>
    <row r="95" spans="1:8" s="7" customFormat="1" ht="12.75" x14ac:dyDescent="0.2">
      <c r="A95" s="780">
        <v>10</v>
      </c>
      <c r="B95" s="1726" t="s">
        <v>563</v>
      </c>
      <c r="C95" s="1726"/>
      <c r="D95" s="1736"/>
      <c r="E95" s="1736"/>
      <c r="F95" s="1736"/>
      <c r="G95" s="1736"/>
      <c r="H95" s="334"/>
    </row>
    <row r="96" spans="1:8" s="7" customFormat="1" ht="12.75" customHeight="1" x14ac:dyDescent="0.2">
      <c r="A96" s="780">
        <v>11</v>
      </c>
      <c r="B96" s="1737" t="s">
        <v>564</v>
      </c>
      <c r="C96" s="1738"/>
      <c r="D96" s="1739"/>
      <c r="E96" s="1739"/>
      <c r="F96" s="1739"/>
      <c r="G96" s="1739"/>
      <c r="H96" s="334"/>
    </row>
    <row r="97" spans="1:8" s="7" customFormat="1" ht="12.75" x14ac:dyDescent="0.2">
      <c r="A97" s="780">
        <v>12</v>
      </c>
      <c r="B97" s="1726" t="s">
        <v>565</v>
      </c>
      <c r="C97" s="1726"/>
      <c r="D97" s="1724"/>
      <c r="E97" s="1724"/>
      <c r="F97" s="1724"/>
      <c r="G97" s="1724"/>
      <c r="H97" s="334"/>
    </row>
    <row r="98" spans="1:8" s="7" customFormat="1" ht="12.75" x14ac:dyDescent="0.2">
      <c r="A98" s="780">
        <v>13</v>
      </c>
      <c r="B98" s="1745" t="s">
        <v>443</v>
      </c>
      <c r="C98" s="1745"/>
      <c r="D98" s="1745"/>
      <c r="E98" s="1745"/>
      <c r="F98" s="1745"/>
      <c r="G98" s="1745"/>
      <c r="H98" s="334"/>
    </row>
    <row r="99" spans="1:8" s="7" customFormat="1" ht="13.5" customHeight="1" x14ac:dyDescent="0.2">
      <c r="A99" s="411" t="s">
        <v>567</v>
      </c>
      <c r="B99" s="781" t="s">
        <v>444</v>
      </c>
      <c r="C99" s="781" t="s">
        <v>445</v>
      </c>
      <c r="D99" s="781" t="s">
        <v>446</v>
      </c>
      <c r="E99" s="782" t="s">
        <v>447</v>
      </c>
      <c r="F99" s="1746" t="s">
        <v>448</v>
      </c>
      <c r="G99" s="1747"/>
      <c r="H99" s="1361" t="s">
        <v>2494</v>
      </c>
    </row>
    <row r="100" spans="1:8" s="7" customFormat="1" ht="12.75" x14ac:dyDescent="0.2">
      <c r="A100" s="783" t="str">
        <f>IF(B30="","",B30)</f>
        <v/>
      </c>
      <c r="B100" s="412"/>
      <c r="C100" s="412"/>
      <c r="D100" s="784" t="str">
        <f>IF(D30="","",D30)</f>
        <v/>
      </c>
      <c r="E100" s="413"/>
      <c r="F100" s="785"/>
      <c r="G100" s="786"/>
      <c r="H100" s="785"/>
    </row>
    <row r="101" spans="1:8" s="7" customFormat="1" ht="12.75" x14ac:dyDescent="0.2">
      <c r="A101" s="783" t="str">
        <f t="shared" ref="A101:A104" si="0">IF(B31="","",B31)</f>
        <v/>
      </c>
      <c r="B101" s="412"/>
      <c r="C101" s="412"/>
      <c r="D101" s="784" t="str">
        <f t="shared" ref="D101:D104" si="1">IF(D31="","",D31)</f>
        <v/>
      </c>
      <c r="E101" s="413"/>
      <c r="F101" s="785"/>
      <c r="G101" s="786"/>
      <c r="H101" s="785"/>
    </row>
    <row r="102" spans="1:8" s="7" customFormat="1" ht="12.75" x14ac:dyDescent="0.2">
      <c r="A102" s="783" t="str">
        <f t="shared" si="0"/>
        <v/>
      </c>
      <c r="B102" s="412"/>
      <c r="C102" s="412"/>
      <c r="D102" s="784" t="str">
        <f t="shared" si="1"/>
        <v/>
      </c>
      <c r="E102" s="413"/>
      <c r="F102" s="785"/>
      <c r="G102" s="786"/>
      <c r="H102" s="785"/>
    </row>
    <row r="103" spans="1:8" s="7" customFormat="1" ht="12.75" x14ac:dyDescent="0.2">
      <c r="A103" s="783" t="str">
        <f t="shared" si="0"/>
        <v/>
      </c>
      <c r="B103" s="412"/>
      <c r="C103" s="412"/>
      <c r="D103" s="784" t="str">
        <f t="shared" si="1"/>
        <v/>
      </c>
      <c r="E103" s="413"/>
      <c r="F103" s="785"/>
      <c r="G103" s="786"/>
      <c r="H103" s="785"/>
    </row>
    <row r="104" spans="1:8" s="7" customFormat="1" ht="12.75" x14ac:dyDescent="0.2">
      <c r="A104" s="783" t="str">
        <f t="shared" si="0"/>
        <v/>
      </c>
      <c r="B104" s="412"/>
      <c r="C104" s="412"/>
      <c r="D104" s="784" t="str">
        <f t="shared" si="1"/>
        <v/>
      </c>
      <c r="E104" s="413"/>
      <c r="F104" s="785"/>
      <c r="G104" s="786"/>
      <c r="H104" s="785"/>
    </row>
    <row r="105" spans="1:8" s="7" customFormat="1" ht="12.75" x14ac:dyDescent="0.2">
      <c r="A105" s="801"/>
      <c r="B105" s="412"/>
      <c r="C105" s="412"/>
      <c r="D105" s="784"/>
      <c r="E105" s="413"/>
      <c r="F105" s="785"/>
      <c r="G105" s="786"/>
      <c r="H105" s="785"/>
    </row>
    <row r="106" spans="1:8" s="7" customFormat="1" ht="12.75" x14ac:dyDescent="0.2">
      <c r="A106" s="801"/>
      <c r="B106" s="412"/>
      <c r="C106" s="412"/>
      <c r="D106" s="784"/>
      <c r="E106" s="413"/>
      <c r="F106" s="785"/>
      <c r="G106" s="786"/>
      <c r="H106" s="785"/>
    </row>
    <row r="107" spans="1:8" s="7" customFormat="1" ht="10.5" customHeight="1" x14ac:dyDescent="0.2">
      <c r="A107" s="783" t="str">
        <f>IF(B35="","",B35)</f>
        <v/>
      </c>
      <c r="B107" s="412"/>
      <c r="C107" s="412"/>
      <c r="D107" s="784" t="str">
        <f>IF(D35="","",D35)</f>
        <v/>
      </c>
      <c r="E107" s="414"/>
      <c r="F107" s="785"/>
      <c r="G107" s="786"/>
      <c r="H107" s="785"/>
    </row>
    <row r="108" spans="1:8" s="7" customFormat="1" ht="9.75" customHeight="1" x14ac:dyDescent="0.2">
      <c r="A108" s="783" t="str">
        <f>IF(B38="","",B38)</f>
        <v/>
      </c>
      <c r="B108" s="412"/>
      <c r="C108" s="412"/>
      <c r="D108" s="784" t="str">
        <f>IF(D38="","",D38)</f>
        <v/>
      </c>
      <c r="E108" s="414"/>
      <c r="F108" s="785"/>
      <c r="G108" s="786"/>
      <c r="H108" s="785"/>
    </row>
    <row r="109" spans="1:8" s="7" customFormat="1" ht="13.5" customHeight="1" x14ac:dyDescent="0.2">
      <c r="A109" s="335"/>
      <c r="B109" s="1745" t="s">
        <v>601</v>
      </c>
      <c r="C109" s="1745"/>
      <c r="D109" s="1745"/>
      <c r="E109" s="1745"/>
      <c r="F109" s="336"/>
      <c r="G109" s="334"/>
      <c r="H109" s="334"/>
    </row>
    <row r="110" spans="1:8" s="334" customFormat="1" ht="13.5" customHeight="1" x14ac:dyDescent="0.2">
      <c r="A110" s="335"/>
      <c r="B110" s="389"/>
      <c r="C110" s="389"/>
      <c r="D110" s="389"/>
      <c r="E110" s="389"/>
      <c r="F110" s="336"/>
    </row>
    <row r="112" spans="1:8" ht="30" hidden="1" customHeight="1" x14ac:dyDescent="0.25">
      <c r="A112" s="475" t="s">
        <v>1478</v>
      </c>
      <c r="B112" s="475" t="s">
        <v>2012</v>
      </c>
      <c r="C112" s="1553" t="s">
        <v>2013</v>
      </c>
      <c r="D112" s="1553"/>
      <c r="E112" s="1553" t="s">
        <v>2040</v>
      </c>
      <c r="F112" s="1553"/>
      <c r="G112" s="1553"/>
      <c r="H112" s="475" t="s">
        <v>2018</v>
      </c>
    </row>
    <row r="113" spans="1:8" ht="30" hidden="1" customHeight="1" x14ac:dyDescent="0.25">
      <c r="A113" s="476">
        <v>1</v>
      </c>
      <c r="B113" s="705" t="s">
        <v>2032</v>
      </c>
      <c r="C113" s="1552" t="s">
        <v>2011</v>
      </c>
      <c r="D113" s="1552"/>
      <c r="E113" s="1554" t="s">
        <v>2017</v>
      </c>
      <c r="F113" s="1554"/>
      <c r="G113" s="1554"/>
      <c r="H113" s="705" t="s">
        <v>2019</v>
      </c>
    </row>
    <row r="114" spans="1:8" ht="30" hidden="1" customHeight="1" x14ac:dyDescent="0.25">
      <c r="A114" s="476">
        <v>2</v>
      </c>
      <c r="B114" s="705" t="s">
        <v>2033</v>
      </c>
      <c r="C114" s="1552" t="s">
        <v>2014</v>
      </c>
      <c r="D114" s="1552" t="s">
        <v>2011</v>
      </c>
      <c r="E114" s="1554" t="s">
        <v>2020</v>
      </c>
      <c r="F114" s="1554"/>
      <c r="G114" s="1554"/>
      <c r="H114" s="705" t="s">
        <v>2021</v>
      </c>
    </row>
    <row r="115" spans="1:8" ht="30" hidden="1" customHeight="1" x14ac:dyDescent="0.25">
      <c r="A115" s="476">
        <v>3</v>
      </c>
      <c r="B115" s="705" t="s">
        <v>2034</v>
      </c>
      <c r="C115" s="1552" t="s">
        <v>2015</v>
      </c>
      <c r="D115" s="1552" t="s">
        <v>2011</v>
      </c>
      <c r="E115" s="1554" t="s">
        <v>2025</v>
      </c>
      <c r="F115" s="1554"/>
      <c r="G115" s="1554"/>
      <c r="H115" s="705" t="s">
        <v>2022</v>
      </c>
    </row>
    <row r="116" spans="1:8" ht="30" hidden="1" customHeight="1" x14ac:dyDescent="0.25">
      <c r="A116" s="476">
        <v>4</v>
      </c>
      <c r="B116" s="705" t="s">
        <v>2035</v>
      </c>
      <c r="C116" s="1552" t="s">
        <v>2015</v>
      </c>
      <c r="D116" s="1552" t="s">
        <v>2011</v>
      </c>
      <c r="E116" s="1554" t="s">
        <v>2023</v>
      </c>
      <c r="F116" s="1554"/>
      <c r="G116" s="1554"/>
      <c r="H116" s="705" t="s">
        <v>2024</v>
      </c>
    </row>
    <row r="117" spans="1:8" ht="30" hidden="1" customHeight="1" x14ac:dyDescent="0.25">
      <c r="A117" s="476">
        <v>5</v>
      </c>
      <c r="B117" s="705" t="s">
        <v>2036</v>
      </c>
      <c r="C117" s="1552"/>
      <c r="D117" s="1552"/>
      <c r="E117" s="1554" t="s">
        <v>2026</v>
      </c>
      <c r="F117" s="1554"/>
      <c r="G117" s="1554"/>
      <c r="H117" s="705" t="s">
        <v>2027</v>
      </c>
    </row>
    <row r="118" spans="1:8" ht="30" hidden="1" customHeight="1" x14ac:dyDescent="0.25">
      <c r="A118" s="476">
        <v>6</v>
      </c>
      <c r="B118" s="705" t="s">
        <v>2037</v>
      </c>
      <c r="C118" s="1552" t="s">
        <v>2016</v>
      </c>
      <c r="D118" s="1552" t="s">
        <v>2011</v>
      </c>
      <c r="E118" s="1554" t="s">
        <v>2028</v>
      </c>
      <c r="F118" s="1554"/>
      <c r="G118" s="1554"/>
      <c r="H118" s="705" t="s">
        <v>2029</v>
      </c>
    </row>
    <row r="119" spans="1:8" ht="30" hidden="1" customHeight="1" x14ac:dyDescent="0.25">
      <c r="A119" s="476">
        <v>7</v>
      </c>
      <c r="B119" s="705" t="s">
        <v>2038</v>
      </c>
      <c r="C119" s="1552"/>
      <c r="D119" s="1552"/>
      <c r="E119" s="1554" t="s">
        <v>2031</v>
      </c>
      <c r="F119" s="1554"/>
      <c r="G119" s="1554"/>
      <c r="H119" s="705" t="s">
        <v>2030</v>
      </c>
    </row>
    <row r="120" spans="1:8" ht="45.75" hidden="1" x14ac:dyDescent="0.65">
      <c r="B120" s="1563" t="s">
        <v>2046</v>
      </c>
      <c r="C120" s="1563"/>
      <c r="D120" s="1563"/>
      <c r="E120" s="1563"/>
      <c r="F120" s="1563"/>
      <c r="G120" s="1563"/>
      <c r="H120" s="1563"/>
    </row>
    <row r="121" spans="1:8" ht="31.5" hidden="1" customHeight="1" x14ac:dyDescent="0.25">
      <c r="A121" s="481" t="s">
        <v>2059</v>
      </c>
      <c r="B121" s="1567" t="s">
        <v>2047</v>
      </c>
      <c r="C121" s="1567"/>
      <c r="D121" s="1562" t="s">
        <v>2048</v>
      </c>
      <c r="E121" s="1562"/>
      <c r="F121" s="1562"/>
      <c r="G121" s="1562"/>
      <c r="H121" s="1562"/>
    </row>
    <row r="122" spans="1:8" ht="15.75" hidden="1" x14ac:dyDescent="0.25">
      <c r="A122" s="482">
        <v>1</v>
      </c>
      <c r="B122" s="1558" t="s">
        <v>2049</v>
      </c>
      <c r="C122" s="1558"/>
      <c r="D122" s="1568" t="s">
        <v>2050</v>
      </c>
      <c r="E122" s="1568"/>
      <c r="F122" s="1568"/>
      <c r="G122" s="1568"/>
      <c r="H122" s="1568"/>
    </row>
    <row r="123" spans="1:8" ht="15.75" hidden="1" x14ac:dyDescent="0.25">
      <c r="A123" s="482">
        <v>2</v>
      </c>
      <c r="B123" s="1558" t="s">
        <v>2051</v>
      </c>
      <c r="C123" s="1558"/>
      <c r="D123" s="1557" t="s">
        <v>2052</v>
      </c>
      <c r="E123" s="1557"/>
      <c r="F123" s="1557"/>
      <c r="G123" s="1557"/>
      <c r="H123" s="1557"/>
    </row>
    <row r="124" spans="1:8" ht="15.75" hidden="1" x14ac:dyDescent="0.25">
      <c r="A124" s="482">
        <v>3</v>
      </c>
      <c r="B124" s="1558" t="s">
        <v>2053</v>
      </c>
      <c r="C124" s="1558"/>
      <c r="D124" s="1557" t="s">
        <v>2054</v>
      </c>
      <c r="E124" s="1557"/>
      <c r="F124" s="1557"/>
      <c r="G124" s="1557"/>
      <c r="H124" s="1557"/>
    </row>
    <row r="125" spans="1:8" ht="15.75" hidden="1" x14ac:dyDescent="0.25">
      <c r="A125" s="482">
        <v>4</v>
      </c>
      <c r="B125" s="1558" t="s">
        <v>2055</v>
      </c>
      <c r="C125" s="1558"/>
      <c r="D125" s="1557" t="s">
        <v>2056</v>
      </c>
      <c r="E125" s="1557"/>
      <c r="F125" s="1557"/>
      <c r="G125" s="1557"/>
      <c r="H125" s="1557"/>
    </row>
    <row r="126" spans="1:8" ht="39" hidden="1" customHeight="1" x14ac:dyDescent="0.25">
      <c r="A126" s="483">
        <v>5</v>
      </c>
      <c r="B126" s="1556" t="s">
        <v>2057</v>
      </c>
      <c r="C126" s="1556"/>
      <c r="D126" s="1555" t="s">
        <v>2058</v>
      </c>
      <c r="E126" s="1555"/>
      <c r="F126" s="1555"/>
      <c r="G126" s="1555"/>
      <c r="H126" s="1555"/>
    </row>
    <row r="127" spans="1:8" ht="49.5" hidden="1" customHeight="1" x14ac:dyDescent="0.25">
      <c r="A127" s="476"/>
      <c r="B127" s="1549" t="s">
        <v>2039</v>
      </c>
      <c r="C127" s="1550"/>
      <c r="D127" s="1550"/>
      <c r="E127" s="1550"/>
      <c r="F127" s="1550"/>
      <c r="G127" s="1550"/>
      <c r="H127" s="1551"/>
    </row>
    <row r="128" spans="1:8" hidden="1" x14ac:dyDescent="0.25"/>
    <row r="129" hidden="1" x14ac:dyDescent="0.25"/>
    <row r="130" hidden="1" x14ac:dyDescent="0.25"/>
  </sheetData>
  <sheetProtection password="CFA1" sheet="1" objects="1" scenarios="1" selectLockedCells="1" selectUnlockedCells="1"/>
  <mergeCells count="126">
    <mergeCell ref="B126:C126"/>
    <mergeCell ref="D126:H126"/>
    <mergeCell ref="B127:H127"/>
    <mergeCell ref="B123:C123"/>
    <mergeCell ref="D123:H123"/>
    <mergeCell ref="B124:C124"/>
    <mergeCell ref="D124:H124"/>
    <mergeCell ref="B125:C125"/>
    <mergeCell ref="D125:H125"/>
    <mergeCell ref="C119:D119"/>
    <mergeCell ref="E119:G119"/>
    <mergeCell ref="B120:H120"/>
    <mergeCell ref="B121:C121"/>
    <mergeCell ref="D121:H121"/>
    <mergeCell ref="B122:C122"/>
    <mergeCell ref="D122:H122"/>
    <mergeCell ref="C116:D116"/>
    <mergeCell ref="E116:G116"/>
    <mergeCell ref="C117:D117"/>
    <mergeCell ref="E117:G117"/>
    <mergeCell ref="C118:D118"/>
    <mergeCell ref="E118:G118"/>
    <mergeCell ref="C113:D113"/>
    <mergeCell ref="E113:G113"/>
    <mergeCell ref="C114:D114"/>
    <mergeCell ref="E114:G114"/>
    <mergeCell ref="C115:D115"/>
    <mergeCell ref="E115:G115"/>
    <mergeCell ref="B97:C97"/>
    <mergeCell ref="D97:G97"/>
    <mergeCell ref="B98:G98"/>
    <mergeCell ref="F99:G99"/>
    <mergeCell ref="B109:E109"/>
    <mergeCell ref="C112:D112"/>
    <mergeCell ref="E112:G112"/>
    <mergeCell ref="B94:C94"/>
    <mergeCell ref="D94:G94"/>
    <mergeCell ref="B95:C95"/>
    <mergeCell ref="D95:G95"/>
    <mergeCell ref="B96:C96"/>
    <mergeCell ref="D96:G96"/>
    <mergeCell ref="B91:C91"/>
    <mergeCell ref="D91:G91"/>
    <mergeCell ref="B92:C92"/>
    <mergeCell ref="D92:G92"/>
    <mergeCell ref="B93:C93"/>
    <mergeCell ref="D93:G93"/>
    <mergeCell ref="A88:A89"/>
    <mergeCell ref="B88:C89"/>
    <mergeCell ref="D88:G88"/>
    <mergeCell ref="D89:G89"/>
    <mergeCell ref="B90:C90"/>
    <mergeCell ref="D90:G90"/>
    <mergeCell ref="B85:C85"/>
    <mergeCell ref="D85:G85"/>
    <mergeCell ref="B86:C86"/>
    <mergeCell ref="D86:G86"/>
    <mergeCell ref="B87:C87"/>
    <mergeCell ref="D87:G87"/>
    <mergeCell ref="F79:G79"/>
    <mergeCell ref="F80:G80"/>
    <mergeCell ref="F81:G81"/>
    <mergeCell ref="A82:G82"/>
    <mergeCell ref="A83:G83"/>
    <mergeCell ref="B84:C84"/>
    <mergeCell ref="D84:G84"/>
    <mergeCell ref="F73:G73"/>
    <mergeCell ref="F74:G74"/>
    <mergeCell ref="F75:G75"/>
    <mergeCell ref="F76:G76"/>
    <mergeCell ref="F77:G77"/>
    <mergeCell ref="F78:G78"/>
    <mergeCell ref="C65:D65"/>
    <mergeCell ref="C67:D67"/>
    <mergeCell ref="B69:G69"/>
    <mergeCell ref="F70:G70"/>
    <mergeCell ref="F71:G71"/>
    <mergeCell ref="F72:G72"/>
    <mergeCell ref="C56:F56"/>
    <mergeCell ref="C57:F57"/>
    <mergeCell ref="C58:E58"/>
    <mergeCell ref="F58:H58"/>
    <mergeCell ref="E59:F59"/>
    <mergeCell ref="D60:D62"/>
    <mergeCell ref="E60:H60"/>
    <mergeCell ref="E61:H61"/>
    <mergeCell ref="E62:H62"/>
    <mergeCell ref="D68:E68"/>
    <mergeCell ref="F68:G68"/>
    <mergeCell ref="C43:F43"/>
    <mergeCell ref="C44:E44"/>
    <mergeCell ref="C47:D47"/>
    <mergeCell ref="C48:H48"/>
    <mergeCell ref="C49:D49"/>
    <mergeCell ref="C55:F55"/>
    <mergeCell ref="B21:C21"/>
    <mergeCell ref="B22:C22"/>
    <mergeCell ref="D23:E24"/>
    <mergeCell ref="F25:G25"/>
    <mergeCell ref="F28:H28"/>
    <mergeCell ref="C41:H41"/>
    <mergeCell ref="D42:E42"/>
    <mergeCell ref="F42:H42"/>
    <mergeCell ref="G14:H14"/>
    <mergeCell ref="C16:H16"/>
    <mergeCell ref="B17:C17"/>
    <mergeCell ref="B18:C18"/>
    <mergeCell ref="B19:C19"/>
    <mergeCell ref="B20:C20"/>
    <mergeCell ref="A12:A13"/>
    <mergeCell ref="B12:B13"/>
    <mergeCell ref="C12:E12"/>
    <mergeCell ref="C13:E13"/>
    <mergeCell ref="C14:D14"/>
    <mergeCell ref="E14:F14"/>
    <mergeCell ref="D15:E15"/>
    <mergeCell ref="F15:H15"/>
    <mergeCell ref="A1:H1"/>
    <mergeCell ref="C2:D2"/>
    <mergeCell ref="C3:D3"/>
    <mergeCell ref="F5:H5"/>
    <mergeCell ref="C8:E8"/>
    <mergeCell ref="A10:A11"/>
    <mergeCell ref="B10:B11"/>
    <mergeCell ref="C10:E10"/>
    <mergeCell ref="C11:E11"/>
  </mergeCells>
  <dataValidations count="1">
    <dataValidation type="list" allowBlank="1" showInputMessage="1" showErrorMessage="1" sqref="C47:D47">
      <formula1>$B$113:$B$119</formula1>
    </dataValidation>
  </dataValidations>
  <pageMargins left="0.23622047244094491" right="0.23622047244094491" top="0" bottom="0" header="0" footer="0"/>
  <pageSetup paperSize="9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29" sqref="B29:C29"/>
    </sheetView>
  </sheetViews>
  <sheetFormatPr defaultRowHeight="12.75" x14ac:dyDescent="0.2"/>
  <cols>
    <col min="2" max="2" width="4.140625" customWidth="1"/>
    <col min="3" max="3" width="25.85546875" customWidth="1"/>
    <col min="7" max="7" width="27.7109375" customWidth="1"/>
  </cols>
  <sheetData>
    <row r="1" spans="1:7" ht="18.75" x14ac:dyDescent="0.3">
      <c r="A1" s="467"/>
      <c r="B1" s="467"/>
      <c r="C1" s="467"/>
      <c r="D1" s="467"/>
      <c r="E1" s="467"/>
      <c r="F1" s="467"/>
      <c r="G1" s="467"/>
    </row>
    <row r="2" spans="1:7" ht="18.75" x14ac:dyDescent="0.3">
      <c r="A2" s="467"/>
      <c r="B2" s="467"/>
      <c r="C2" s="467"/>
      <c r="D2" s="467"/>
      <c r="E2" s="467"/>
      <c r="F2" s="467"/>
      <c r="G2" s="467"/>
    </row>
    <row r="3" spans="1:7" ht="18.75" x14ac:dyDescent="0.3">
      <c r="A3" s="467"/>
      <c r="B3" s="467"/>
      <c r="C3" s="467"/>
      <c r="D3" s="467"/>
      <c r="E3" s="467"/>
      <c r="F3" s="467"/>
      <c r="G3" s="467"/>
    </row>
    <row r="4" spans="1:7" ht="18.75" x14ac:dyDescent="0.3">
      <c r="A4" s="467"/>
      <c r="B4" s="467"/>
      <c r="C4" s="467"/>
      <c r="D4" s="467"/>
      <c r="E4" s="467"/>
      <c r="F4" s="467"/>
      <c r="G4" s="467"/>
    </row>
    <row r="5" spans="1:7" ht="18.75" x14ac:dyDescent="0.3">
      <c r="A5" s="467"/>
      <c r="B5" s="467"/>
      <c r="C5" s="467"/>
      <c r="D5" s="467"/>
      <c r="E5" s="467"/>
      <c r="F5" s="467"/>
      <c r="G5" s="467"/>
    </row>
    <row r="6" spans="1:7" ht="18.75" x14ac:dyDescent="0.3">
      <c r="A6" s="467"/>
      <c r="B6" s="467"/>
      <c r="C6" s="467"/>
      <c r="D6" s="467"/>
      <c r="E6" s="467"/>
      <c r="F6" s="467"/>
      <c r="G6" s="467"/>
    </row>
    <row r="7" spans="1:7" ht="18.75" x14ac:dyDescent="0.3">
      <c r="A7" s="467"/>
      <c r="B7" s="467"/>
      <c r="C7" s="467"/>
      <c r="D7" s="467"/>
      <c r="E7" s="467"/>
      <c r="F7" s="467"/>
      <c r="G7" s="467"/>
    </row>
    <row r="8" spans="1:7" ht="18.75" x14ac:dyDescent="0.3">
      <c r="A8" s="467"/>
      <c r="B8" s="467"/>
      <c r="C8" s="467"/>
      <c r="D8" s="467"/>
      <c r="E8" s="467"/>
      <c r="F8" s="467"/>
      <c r="G8" s="467"/>
    </row>
    <row r="9" spans="1:7" ht="18.75" x14ac:dyDescent="0.3">
      <c r="A9" s="467"/>
      <c r="B9" s="467"/>
      <c r="C9" s="467"/>
      <c r="D9" s="467"/>
      <c r="E9" s="467"/>
      <c r="F9" s="467"/>
      <c r="G9" s="467"/>
    </row>
    <row r="10" spans="1:7" ht="18.75" x14ac:dyDescent="0.3">
      <c r="A10" s="467"/>
      <c r="B10" s="467"/>
      <c r="C10" s="467"/>
      <c r="D10" s="467"/>
      <c r="E10" s="467"/>
      <c r="F10" s="467"/>
      <c r="G10" s="467"/>
    </row>
    <row r="11" spans="1:7" ht="18.75" x14ac:dyDescent="0.3">
      <c r="A11" s="467"/>
      <c r="B11" s="467"/>
      <c r="C11" s="467"/>
      <c r="D11" s="467"/>
      <c r="E11" s="467"/>
      <c r="F11" s="467"/>
      <c r="G11" s="467"/>
    </row>
    <row r="12" spans="1:7" ht="18.75" x14ac:dyDescent="0.3">
      <c r="A12" s="467"/>
      <c r="B12" s="467"/>
      <c r="C12" s="467"/>
      <c r="D12" s="467"/>
      <c r="E12" s="467"/>
      <c r="F12" s="467"/>
      <c r="G12" s="467"/>
    </row>
    <row r="13" spans="1:7" ht="18.75" x14ac:dyDescent="0.3">
      <c r="A13" s="467"/>
      <c r="B13" s="467"/>
      <c r="C13" s="467"/>
      <c r="D13" s="467"/>
      <c r="E13" s="467"/>
      <c r="F13" s="467"/>
      <c r="G13" s="467"/>
    </row>
    <row r="14" spans="1:7" ht="18.75" x14ac:dyDescent="0.3">
      <c r="A14" s="467"/>
      <c r="B14" s="467"/>
      <c r="C14" s="467"/>
      <c r="D14" s="467"/>
      <c r="E14" s="467"/>
      <c r="F14" s="467"/>
      <c r="G14" s="467"/>
    </row>
    <row r="15" spans="1:7" ht="18.75" x14ac:dyDescent="0.3">
      <c r="A15" s="467"/>
      <c r="B15" s="467"/>
      <c r="C15" s="467"/>
      <c r="D15" s="467"/>
      <c r="E15" s="467"/>
      <c r="F15" s="467"/>
      <c r="G15" s="467"/>
    </row>
    <row r="16" spans="1:7" ht="18.75" x14ac:dyDescent="0.3">
      <c r="A16" s="467"/>
      <c r="B16" s="467"/>
      <c r="C16" s="467"/>
      <c r="D16" s="467"/>
      <c r="E16" s="467"/>
      <c r="F16" s="467"/>
      <c r="G16" s="467"/>
    </row>
    <row r="17" spans="1:7" ht="30.75" x14ac:dyDescent="0.2">
      <c r="A17" s="2596" t="s">
        <v>1823</v>
      </c>
      <c r="B17" s="2596"/>
      <c r="C17" s="2596"/>
      <c r="D17" s="2596"/>
      <c r="E17" s="2596"/>
      <c r="F17" s="2596"/>
      <c r="G17" s="2596"/>
    </row>
    <row r="18" spans="1:7" ht="18.75" x14ac:dyDescent="0.2">
      <c r="A18" s="2597" t="s">
        <v>1824</v>
      </c>
      <c r="B18" s="2597"/>
      <c r="C18" s="2597"/>
      <c r="D18" s="2597"/>
      <c r="E18" s="2597"/>
      <c r="F18" s="2597"/>
      <c r="G18" s="2597"/>
    </row>
    <row r="19" spans="1:7" ht="18.75" x14ac:dyDescent="0.3">
      <c r="A19" s="501"/>
      <c r="B19" s="501"/>
      <c r="C19" s="501"/>
      <c r="D19" s="501"/>
      <c r="E19" s="501"/>
      <c r="F19" s="501"/>
      <c r="G19" s="501"/>
    </row>
    <row r="20" spans="1:7" ht="18.75" x14ac:dyDescent="0.3">
      <c r="A20" s="501"/>
      <c r="B20" s="501" t="s">
        <v>954</v>
      </c>
      <c r="C20" s="546" t="str">
        <f>MASTER!C2</f>
        <v xml:space="preserve">Jh </v>
      </c>
      <c r="D20" s="501" t="s">
        <v>1825</v>
      </c>
      <c r="E20" s="501"/>
      <c r="F20" s="501" t="str">
        <f>MASTER!C4</f>
        <v xml:space="preserve">Jh </v>
      </c>
      <c r="G20" s="501"/>
    </row>
    <row r="21" spans="1:7" ht="18.75" x14ac:dyDescent="0.3">
      <c r="A21" s="501" t="s">
        <v>1826</v>
      </c>
      <c r="B21" s="501" t="str">
        <f>MASTER!C10</f>
        <v>421 ] 'khryk ekrk efUnj ds ikl ]eksgYyk ]</v>
      </c>
      <c r="C21" s="501"/>
      <c r="D21" s="501"/>
      <c r="E21" s="501" t="str">
        <f>MASTER!C11</f>
        <v xml:space="preserve"> ]jktleUn ¼jktLFkku½ fiudksM 313327</v>
      </c>
      <c r="F21" s="501"/>
      <c r="G21" s="501"/>
    </row>
    <row r="22" spans="1:7" ht="18.75" x14ac:dyDescent="0.2">
      <c r="A22" s="2593" t="s">
        <v>1827</v>
      </c>
      <c r="B22" s="2593"/>
      <c r="C22" s="2593"/>
      <c r="D22" s="2593"/>
      <c r="E22" s="2593"/>
      <c r="F22" s="2593"/>
      <c r="G22" s="2593"/>
    </row>
    <row r="23" spans="1:7" ht="18.75" x14ac:dyDescent="0.2">
      <c r="A23" s="2593" t="s">
        <v>1828</v>
      </c>
      <c r="B23" s="2593"/>
      <c r="C23" s="2593"/>
      <c r="D23" s="2593"/>
      <c r="E23" s="2593"/>
      <c r="F23" s="2593"/>
      <c r="G23" s="2593"/>
    </row>
    <row r="24" spans="1:7" ht="18.75" x14ac:dyDescent="0.2">
      <c r="A24" s="2593" t="s">
        <v>1829</v>
      </c>
      <c r="B24" s="2593"/>
      <c r="C24" s="2593"/>
      <c r="D24" s="2593"/>
      <c r="E24" s="2593"/>
      <c r="F24" s="2593"/>
      <c r="G24" s="2593"/>
    </row>
    <row r="25" spans="1:7" ht="18.75" x14ac:dyDescent="0.2">
      <c r="A25" s="2593" t="s">
        <v>1830</v>
      </c>
      <c r="B25" s="2593"/>
      <c r="C25" s="2593"/>
      <c r="D25" s="2593"/>
      <c r="E25" s="2593"/>
      <c r="F25" s="2593"/>
      <c r="G25" s="2593"/>
    </row>
    <row r="26" spans="1:7" ht="18.75" x14ac:dyDescent="0.2">
      <c r="A26" s="546"/>
      <c r="B26" s="546"/>
      <c r="C26" s="546"/>
      <c r="D26" s="546"/>
      <c r="E26" s="546"/>
      <c r="F26" s="546"/>
      <c r="G26" s="546"/>
    </row>
    <row r="27" spans="1:7" ht="18.75" x14ac:dyDescent="0.2">
      <c r="A27" s="2593"/>
      <c r="B27" s="2593"/>
      <c r="C27" s="2593"/>
      <c r="D27" s="2593"/>
      <c r="E27" s="2593"/>
      <c r="F27" s="2593"/>
      <c r="G27" s="2593"/>
    </row>
    <row r="28" spans="1:7" ht="18.75" x14ac:dyDescent="0.3">
      <c r="A28" s="501" t="s">
        <v>1785</v>
      </c>
      <c r="B28" s="2594" t="str">
        <f>MASTER!C65</f>
        <v xml:space="preserve"> ftyk &amp; jktleUn</v>
      </c>
      <c r="C28" s="2594"/>
      <c r="D28" s="501"/>
      <c r="E28" s="497"/>
      <c r="F28" s="501"/>
      <c r="G28" s="501"/>
    </row>
    <row r="29" spans="1:7" ht="18.75" x14ac:dyDescent="0.3">
      <c r="A29" s="502" t="s">
        <v>851</v>
      </c>
      <c r="B29" s="2595" t="str">
        <f>MASTER!C66</f>
        <v>16.03.2024</v>
      </c>
      <c r="C29" s="2595"/>
      <c r="D29" s="547"/>
      <c r="E29" s="501"/>
      <c r="F29" s="501"/>
      <c r="G29" s="501"/>
    </row>
    <row r="30" spans="1:7" s="197" customFormat="1" ht="18.75" x14ac:dyDescent="0.3">
      <c r="A30" s="502"/>
      <c r="B30" s="548"/>
      <c r="C30" s="548"/>
      <c r="D30" s="547"/>
      <c r="E30" s="501" t="s">
        <v>20</v>
      </c>
      <c r="F30" s="501"/>
      <c r="G30" s="501"/>
    </row>
    <row r="31" spans="1:7" s="197" customFormat="1" ht="18.75" x14ac:dyDescent="0.3">
      <c r="A31" s="502"/>
      <c r="B31" s="548"/>
      <c r="C31" s="548"/>
      <c r="D31" s="547"/>
      <c r="E31" s="501"/>
      <c r="F31" s="501"/>
      <c r="G31" s="501"/>
    </row>
    <row r="32" spans="1:7" s="197" customFormat="1" ht="18.75" x14ac:dyDescent="0.3">
      <c r="A32" s="502"/>
      <c r="B32" s="548"/>
      <c r="C32" s="548"/>
      <c r="D32" s="547"/>
      <c r="E32" s="501"/>
      <c r="F32" s="501"/>
      <c r="G32" s="501"/>
    </row>
    <row r="33" spans="1:7" ht="18.75" x14ac:dyDescent="0.3">
      <c r="A33" s="501"/>
      <c r="B33" s="501"/>
      <c r="C33" s="547" t="s">
        <v>1798</v>
      </c>
      <c r="D33" s="503" t="str">
        <f>MASTER!C12</f>
        <v>421 ] 'khryk ekrk efUnj ds ikl ]eksgYyk ]</v>
      </c>
      <c r="E33" s="501"/>
      <c r="F33" s="501"/>
      <c r="G33" s="501"/>
    </row>
    <row r="34" spans="1:7" ht="18.75" x14ac:dyDescent="0.3">
      <c r="A34" s="501"/>
      <c r="B34" s="501"/>
      <c r="C34" s="501"/>
      <c r="D34" s="503" t="str">
        <f>MASTER!C13</f>
        <v xml:space="preserve"> ]jktleUn ¼jktLFkku½ fiudksM 313327</v>
      </c>
      <c r="E34" s="501"/>
      <c r="F34" s="501"/>
      <c r="G34" s="501"/>
    </row>
    <row r="35" spans="1:7" ht="18.75" x14ac:dyDescent="0.3">
      <c r="A35" s="501"/>
      <c r="B35" s="501"/>
      <c r="C35" s="501"/>
      <c r="D35" s="501"/>
      <c r="E35" s="501"/>
      <c r="F35" s="501"/>
      <c r="G35" s="501"/>
    </row>
    <row r="36" spans="1:7" ht="18.75" x14ac:dyDescent="0.3">
      <c r="A36" s="501"/>
      <c r="B36" s="501"/>
      <c r="C36" s="501"/>
      <c r="D36" s="501"/>
      <c r="E36" s="501"/>
      <c r="F36" s="501"/>
      <c r="G36" s="501"/>
    </row>
    <row r="37" spans="1:7" ht="18.75" x14ac:dyDescent="0.3">
      <c r="A37" s="501"/>
      <c r="B37" s="501"/>
      <c r="C37" s="501"/>
      <c r="D37" s="501"/>
      <c r="E37" s="501"/>
      <c r="F37" s="501"/>
      <c r="G37" s="501"/>
    </row>
    <row r="38" spans="1:7" ht="18.75" x14ac:dyDescent="0.3">
      <c r="A38" s="501"/>
      <c r="B38" s="501"/>
      <c r="C38" s="501"/>
      <c r="D38" s="501"/>
      <c r="E38" s="501"/>
      <c r="F38" s="501"/>
      <c r="G38" s="501"/>
    </row>
    <row r="39" spans="1:7" ht="18.75" x14ac:dyDescent="0.3">
      <c r="A39" s="501"/>
      <c r="B39" s="501"/>
      <c r="C39" s="501"/>
      <c r="D39" s="501"/>
      <c r="E39" s="501"/>
      <c r="F39" s="501"/>
      <c r="G39" s="501"/>
    </row>
    <row r="40" spans="1:7" x14ac:dyDescent="0.2">
      <c r="A40" s="497"/>
      <c r="B40" s="497"/>
      <c r="C40" s="497"/>
      <c r="D40" s="497"/>
      <c r="E40" s="497"/>
      <c r="F40" s="497"/>
      <c r="G40" s="497"/>
    </row>
    <row r="41" spans="1:7" x14ac:dyDescent="0.2">
      <c r="A41" s="497"/>
      <c r="B41" s="497"/>
      <c r="C41" s="497"/>
      <c r="D41" s="497"/>
      <c r="E41" s="497"/>
      <c r="F41" s="497"/>
      <c r="G41" s="497"/>
    </row>
    <row r="42" spans="1:7" x14ac:dyDescent="0.2">
      <c r="A42" s="497"/>
      <c r="B42" s="497"/>
      <c r="C42" s="497"/>
      <c r="D42" s="497"/>
      <c r="E42" s="497"/>
      <c r="F42" s="497"/>
      <c r="G42" s="497"/>
    </row>
    <row r="43" spans="1:7" x14ac:dyDescent="0.2">
      <c r="A43" s="497"/>
      <c r="B43" s="497"/>
      <c r="C43" s="497"/>
      <c r="D43" s="497"/>
      <c r="E43" s="497"/>
      <c r="F43" s="497"/>
      <c r="G43" s="497"/>
    </row>
    <row r="44" spans="1:7" x14ac:dyDescent="0.2">
      <c r="A44" s="497"/>
      <c r="B44" s="497"/>
      <c r="C44" s="497"/>
      <c r="D44" s="497"/>
      <c r="E44" s="497"/>
      <c r="F44" s="497"/>
      <c r="G44" s="497"/>
    </row>
    <row r="45" spans="1:7" x14ac:dyDescent="0.2">
      <c r="A45" s="497"/>
      <c r="B45" s="497"/>
      <c r="C45" s="497"/>
      <c r="D45" s="497"/>
      <c r="E45" s="497"/>
      <c r="F45" s="497"/>
      <c r="G45" s="497"/>
    </row>
    <row r="46" spans="1:7" x14ac:dyDescent="0.2">
      <c r="A46" s="497"/>
      <c r="B46" s="497"/>
      <c r="C46" s="497"/>
      <c r="D46" s="497"/>
      <c r="E46" s="497"/>
      <c r="F46" s="497"/>
      <c r="G46" s="497"/>
    </row>
    <row r="47" spans="1:7" x14ac:dyDescent="0.2">
      <c r="A47" s="497"/>
      <c r="B47" s="497"/>
      <c r="C47" s="497"/>
      <c r="D47" s="497"/>
      <c r="E47" s="497"/>
      <c r="F47" s="497"/>
      <c r="G47" s="497"/>
    </row>
    <row r="48" spans="1:7" x14ac:dyDescent="0.2">
      <c r="A48" s="497"/>
      <c r="B48" s="497"/>
      <c r="C48" s="497"/>
      <c r="D48" s="497"/>
      <c r="E48" s="497"/>
      <c r="F48" s="497"/>
      <c r="G48" s="497"/>
    </row>
  </sheetData>
  <sheetProtection sheet="1" objects="1" scenarios="1" selectLockedCells="1"/>
  <mergeCells count="9">
    <mergeCell ref="A27:G27"/>
    <mergeCell ref="B28:C28"/>
    <mergeCell ref="B29:C29"/>
    <mergeCell ref="A17:G17"/>
    <mergeCell ref="A18:G18"/>
    <mergeCell ref="A22:G22"/>
    <mergeCell ref="A23:G23"/>
    <mergeCell ref="A24:G24"/>
    <mergeCell ref="A25:G25"/>
  </mergeCells>
  <pageMargins left="0.25" right="0.25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I26" sqref="I26"/>
    </sheetView>
  </sheetViews>
  <sheetFormatPr defaultRowHeight="12.75" x14ac:dyDescent="0.2"/>
  <cols>
    <col min="6" max="6" width="17.42578125" customWidth="1"/>
    <col min="9" max="9" width="17.28515625" customWidth="1"/>
  </cols>
  <sheetData>
    <row r="1" spans="1:9" ht="15.75" x14ac:dyDescent="0.25">
      <c r="A1" s="498"/>
      <c r="B1" s="498"/>
      <c r="C1" s="498"/>
      <c r="D1" s="498"/>
      <c r="E1" s="498"/>
      <c r="F1" s="498"/>
      <c r="G1" s="498"/>
      <c r="H1" s="498"/>
      <c r="I1" s="498"/>
    </row>
    <row r="2" spans="1:9" s="197" customFormat="1" ht="15.75" x14ac:dyDescent="0.25">
      <c r="A2" s="498"/>
      <c r="B2" s="498"/>
      <c r="C2" s="498"/>
      <c r="D2" s="498"/>
      <c r="E2" s="498"/>
      <c r="F2" s="498"/>
      <c r="G2" s="498"/>
      <c r="H2" s="498"/>
      <c r="I2" s="498"/>
    </row>
    <row r="3" spans="1:9" s="197" customFormat="1" ht="15.75" x14ac:dyDescent="0.25">
      <c r="A3" s="498"/>
      <c r="B3" s="498"/>
      <c r="C3" s="498"/>
      <c r="D3" s="498"/>
      <c r="E3" s="498"/>
      <c r="F3" s="498"/>
      <c r="G3" s="498"/>
      <c r="H3" s="498"/>
      <c r="I3" s="498"/>
    </row>
    <row r="4" spans="1:9" ht="15.75" x14ac:dyDescent="0.25">
      <c r="A4" s="498"/>
      <c r="B4" s="498"/>
      <c r="C4" s="498"/>
      <c r="D4" s="498"/>
      <c r="E4" s="498"/>
      <c r="F4" s="498"/>
      <c r="G4" s="498"/>
      <c r="H4" s="498"/>
      <c r="I4" s="498"/>
    </row>
    <row r="5" spans="1:9" ht="15.75" x14ac:dyDescent="0.25">
      <c r="A5" s="498"/>
      <c r="B5" s="498"/>
      <c r="C5" s="498"/>
      <c r="D5" s="498"/>
      <c r="E5" s="498"/>
      <c r="F5" s="498"/>
      <c r="G5" s="498"/>
      <c r="H5" s="498"/>
      <c r="I5" s="498"/>
    </row>
    <row r="6" spans="1:9" ht="15.75" x14ac:dyDescent="0.25">
      <c r="A6" s="498"/>
      <c r="B6" s="498"/>
      <c r="C6" s="498"/>
      <c r="D6" s="498"/>
      <c r="E6" s="498"/>
      <c r="F6" s="498"/>
      <c r="G6" s="498"/>
      <c r="H6" s="498"/>
      <c r="I6" s="498"/>
    </row>
    <row r="7" spans="1:9" ht="15.75" x14ac:dyDescent="0.25">
      <c r="A7" s="498"/>
      <c r="B7" s="498"/>
      <c r="C7" s="498"/>
      <c r="D7" s="498"/>
      <c r="E7" s="498"/>
      <c r="F7" s="498"/>
      <c r="G7" s="498"/>
      <c r="H7" s="498"/>
      <c r="I7" s="498"/>
    </row>
    <row r="8" spans="1:9" ht="15.75" x14ac:dyDescent="0.25">
      <c r="A8" s="498"/>
      <c r="B8" s="498"/>
      <c r="C8" s="498"/>
      <c r="D8" s="498"/>
      <c r="E8" s="498"/>
      <c r="F8" s="498"/>
      <c r="G8" s="498"/>
      <c r="H8" s="498"/>
      <c r="I8" s="498"/>
    </row>
    <row r="9" spans="1:9" ht="15.75" x14ac:dyDescent="0.25">
      <c r="A9" s="498"/>
      <c r="B9" s="498"/>
      <c r="C9" s="498"/>
      <c r="D9" s="498"/>
      <c r="E9" s="498"/>
      <c r="F9" s="498"/>
      <c r="G9" s="498"/>
      <c r="H9" s="498"/>
      <c r="I9" s="498"/>
    </row>
    <row r="10" spans="1:9" ht="15.75" x14ac:dyDescent="0.25">
      <c r="A10" s="498"/>
      <c r="B10" s="498"/>
      <c r="C10" s="498"/>
      <c r="D10" s="498"/>
      <c r="E10" s="498"/>
      <c r="F10" s="498"/>
      <c r="G10" s="498"/>
      <c r="H10" s="498"/>
      <c r="I10" s="498"/>
    </row>
    <row r="11" spans="1:9" ht="15.75" x14ac:dyDescent="0.25">
      <c r="A11" s="498"/>
      <c r="B11" s="498"/>
      <c r="C11" s="498"/>
      <c r="D11" s="498"/>
      <c r="E11" s="498"/>
      <c r="F11" s="498"/>
      <c r="G11" s="498"/>
      <c r="H11" s="498"/>
      <c r="I11" s="498"/>
    </row>
    <row r="12" spans="1:9" ht="15.75" x14ac:dyDescent="0.25">
      <c r="A12" s="498"/>
      <c r="B12" s="498"/>
      <c r="C12" s="498"/>
      <c r="D12" s="498"/>
      <c r="E12" s="498"/>
      <c r="F12" s="498"/>
      <c r="G12" s="498"/>
      <c r="H12" s="498"/>
      <c r="I12" s="498"/>
    </row>
    <row r="13" spans="1:9" ht="15.75" x14ac:dyDescent="0.25">
      <c r="A13" s="498"/>
      <c r="B13" s="498"/>
      <c r="C13" s="498"/>
      <c r="D13" s="498"/>
      <c r="E13" s="498"/>
      <c r="F13" s="498"/>
      <c r="G13" s="498"/>
      <c r="H13" s="498"/>
      <c r="I13" s="498"/>
    </row>
    <row r="14" spans="1:9" ht="18.75" x14ac:dyDescent="0.2">
      <c r="A14" s="2599" t="s">
        <v>1831</v>
      </c>
      <c r="B14" s="2599"/>
      <c r="C14" s="2599"/>
      <c r="D14" s="2599"/>
      <c r="E14" s="2599"/>
      <c r="F14" s="2599"/>
      <c r="G14" s="2599"/>
      <c r="H14" s="2599"/>
      <c r="I14" s="2599"/>
    </row>
    <row r="15" spans="1:9" ht="15.75" x14ac:dyDescent="0.2">
      <c r="A15" s="2600" t="s">
        <v>1832</v>
      </c>
      <c r="B15" s="2600"/>
      <c r="C15" s="2600"/>
      <c r="D15" s="2600"/>
      <c r="E15" s="2600"/>
      <c r="F15" s="2600"/>
      <c r="G15" s="2600"/>
      <c r="H15" s="2600"/>
      <c r="I15" s="2600"/>
    </row>
    <row r="16" spans="1:9" ht="15.75" x14ac:dyDescent="0.2">
      <c r="A16" s="2600" t="s">
        <v>1833</v>
      </c>
      <c r="B16" s="2600"/>
      <c r="C16" s="2600"/>
      <c r="D16" s="2600"/>
      <c r="E16" s="2600"/>
      <c r="F16" s="2600"/>
      <c r="G16" s="2600"/>
      <c r="H16" s="2600"/>
      <c r="I16" s="2600"/>
    </row>
    <row r="17" spans="1:9" ht="15.75" x14ac:dyDescent="0.25">
      <c r="A17" s="2601" t="s">
        <v>1834</v>
      </c>
      <c r="B17" s="2601"/>
      <c r="C17" s="2601"/>
      <c r="D17" s="2601"/>
      <c r="E17" s="2601"/>
      <c r="F17" s="2601"/>
      <c r="G17" s="498" t="str">
        <f>MASTER!C2</f>
        <v xml:space="preserve">Jh </v>
      </c>
      <c r="H17" s="497"/>
      <c r="I17" s="498" t="s">
        <v>1835</v>
      </c>
    </row>
    <row r="18" spans="1:9" ht="15.75" x14ac:dyDescent="0.25">
      <c r="A18" s="495" t="str">
        <f>MASTER!C12</f>
        <v>421 ] 'khryk ekrk efUnj ds ikl ]eksgYyk ]</v>
      </c>
      <c r="B18" s="498"/>
      <c r="C18" s="497"/>
      <c r="D18" s="497"/>
      <c r="E18" s="495" t="str">
        <f>MASTER!C13</f>
        <v xml:space="preserve"> ]jktleUn ¼jktLFkku½ fiudksM 313327</v>
      </c>
      <c r="F18" s="497"/>
      <c r="G18" s="498" t="s">
        <v>1836</v>
      </c>
      <c r="H18" s="549" t="str">
        <f>MASTER!C4</f>
        <v xml:space="preserve">Jh </v>
      </c>
      <c r="I18" s="497"/>
    </row>
    <row r="19" spans="1:9" ht="15.75" x14ac:dyDescent="0.25">
      <c r="A19" s="504" t="s">
        <v>1837</v>
      </c>
      <c r="B19" s="498"/>
      <c r="C19" s="498"/>
      <c r="D19" s="498"/>
      <c r="E19" s="498"/>
      <c r="F19" s="498"/>
      <c r="G19" s="2602" t="str">
        <f>[2]MASTER!E50</f>
        <v>iRuh</v>
      </c>
      <c r="H19" s="2602"/>
      <c r="I19" s="498" t="s">
        <v>1838</v>
      </c>
    </row>
    <row r="20" spans="1:9" ht="15.75" x14ac:dyDescent="0.25">
      <c r="A20" s="2603" t="s">
        <v>1839</v>
      </c>
      <c r="B20" s="2603"/>
      <c r="C20" s="2603"/>
      <c r="D20" s="498" t="s">
        <v>1840</v>
      </c>
      <c r="E20" s="498"/>
      <c r="F20" s="498"/>
      <c r="G20" s="498" t="s">
        <v>1841</v>
      </c>
      <c r="H20" s="498"/>
      <c r="I20" s="498"/>
    </row>
    <row r="21" spans="1:9" x14ac:dyDescent="0.2">
      <c r="A21" s="2598" t="s">
        <v>1842</v>
      </c>
      <c r="B21" s="2598"/>
      <c r="C21" s="2598"/>
      <c r="D21" s="2598"/>
      <c r="E21" s="2598"/>
      <c r="F21" s="2598"/>
      <c r="G21" s="2598"/>
      <c r="H21" s="2598"/>
      <c r="I21" s="2598"/>
    </row>
    <row r="22" spans="1:9" ht="15.75" x14ac:dyDescent="0.2">
      <c r="A22" s="2601" t="s">
        <v>1843</v>
      </c>
      <c r="B22" s="2601"/>
      <c r="C22" s="2601"/>
      <c r="D22" s="2601"/>
      <c r="E22" s="2601"/>
      <c r="F22" s="2601"/>
      <c r="G22" s="2601"/>
      <c r="H22" s="2601"/>
      <c r="I22" s="2601"/>
    </row>
    <row r="23" spans="1:9" ht="15.75" x14ac:dyDescent="0.2">
      <c r="A23" s="2601" t="s">
        <v>1844</v>
      </c>
      <c r="B23" s="2601"/>
      <c r="C23" s="2601"/>
      <c r="D23" s="2601"/>
      <c r="E23" s="2601"/>
      <c r="F23" s="2601"/>
      <c r="G23" s="2601"/>
      <c r="H23" s="2601"/>
      <c r="I23" s="2601"/>
    </row>
    <row r="24" spans="1:9" ht="15.75" x14ac:dyDescent="0.2">
      <c r="A24" s="2601" t="s">
        <v>1845</v>
      </c>
      <c r="B24" s="2601"/>
      <c r="C24" s="2601"/>
      <c r="D24" s="2601"/>
      <c r="E24" s="2601"/>
      <c r="F24" s="2601"/>
      <c r="G24" s="2601"/>
      <c r="H24" s="2601"/>
      <c r="I24" s="2601"/>
    </row>
    <row r="25" spans="1:9" x14ac:dyDescent="0.2">
      <c r="A25" s="2598" t="s">
        <v>1846</v>
      </c>
      <c r="B25" s="2598"/>
      <c r="C25" s="2598"/>
      <c r="D25" s="2598"/>
      <c r="E25" s="2598"/>
      <c r="F25" s="2598"/>
      <c r="G25" s="2598"/>
      <c r="H25" s="2598"/>
      <c r="I25" s="2598"/>
    </row>
    <row r="26" spans="1:9" ht="15.75" x14ac:dyDescent="0.25">
      <c r="A26" s="550" t="s">
        <v>1847</v>
      </c>
      <c r="B26" s="550"/>
      <c r="C26" s="549" t="str">
        <f>H18</f>
        <v xml:space="preserve">Jh </v>
      </c>
      <c r="D26" s="498"/>
      <c r="E26" s="497"/>
      <c r="F26" s="550" t="s">
        <v>1848</v>
      </c>
      <c r="G26" s="550"/>
      <c r="H26" s="550"/>
      <c r="I26" s="554" t="s">
        <v>1849</v>
      </c>
    </row>
    <row r="27" spans="1:9" ht="15.75" x14ac:dyDescent="0.25">
      <c r="A27" s="2598" t="s">
        <v>1850</v>
      </c>
      <c r="B27" s="2598"/>
      <c r="C27" s="2598"/>
      <c r="D27" s="2598"/>
      <c r="E27" s="2598"/>
      <c r="F27" s="2598"/>
      <c r="G27" s="2598"/>
      <c r="H27" s="551"/>
      <c r="I27" s="552"/>
    </row>
    <row r="28" spans="1:9" ht="15.75" x14ac:dyDescent="0.2">
      <c r="A28" s="2604" t="s">
        <v>1851</v>
      </c>
      <c r="B28" s="2604"/>
      <c r="C28" s="2604"/>
      <c r="D28" s="2604"/>
      <c r="E28" s="2604"/>
      <c r="F28" s="2604"/>
      <c r="G28" s="2604"/>
      <c r="H28" s="2604"/>
      <c r="I28" s="2604"/>
    </row>
    <row r="29" spans="1:9" ht="15.75" x14ac:dyDescent="0.25">
      <c r="A29" s="550" t="s">
        <v>1852</v>
      </c>
      <c r="B29" s="550"/>
      <c r="C29" s="550"/>
      <c r="D29" s="553"/>
      <c r="E29" s="550" t="s">
        <v>1853</v>
      </c>
      <c r="F29" s="2608"/>
      <c r="G29" s="2608"/>
      <c r="H29" s="550" t="s">
        <v>1854</v>
      </c>
      <c r="I29" s="550"/>
    </row>
    <row r="30" spans="1:9" ht="15.75" x14ac:dyDescent="0.2">
      <c r="A30" s="550" t="s">
        <v>1855</v>
      </c>
      <c r="B30" s="550"/>
      <c r="C30" s="550"/>
      <c r="D30" s="2608"/>
      <c r="E30" s="2608"/>
      <c r="F30" s="550" t="s">
        <v>1856</v>
      </c>
      <c r="G30" s="550"/>
      <c r="H30" s="550" t="str">
        <f>G17</f>
        <v xml:space="preserve">Jh </v>
      </c>
      <c r="I30" s="550"/>
    </row>
    <row r="31" spans="1:9" ht="15.75" x14ac:dyDescent="0.25">
      <c r="A31" s="498" t="s">
        <v>1857</v>
      </c>
      <c r="B31" s="498"/>
      <c r="C31" s="498"/>
      <c r="D31" s="498"/>
      <c r="E31" s="498"/>
      <c r="F31" s="498"/>
      <c r="G31" s="495" t="str">
        <f>H18</f>
        <v xml:space="preserve">Jh </v>
      </c>
      <c r="H31" s="498"/>
      <c r="I31" s="498" t="s">
        <v>1858</v>
      </c>
    </row>
    <row r="32" spans="1:9" ht="15.75" x14ac:dyDescent="0.25">
      <c r="A32" s="498" t="s">
        <v>1859</v>
      </c>
      <c r="B32" s="498"/>
      <c r="C32" s="498"/>
      <c r="D32" s="498"/>
      <c r="E32" s="498"/>
      <c r="F32" s="498"/>
      <c r="G32" s="498"/>
      <c r="H32" s="498"/>
      <c r="I32" s="498"/>
    </row>
    <row r="33" spans="1:9" ht="15.75" x14ac:dyDescent="0.25">
      <c r="A33" s="497"/>
      <c r="B33" s="498"/>
      <c r="C33" s="497"/>
      <c r="D33" s="498"/>
      <c r="E33" s="498" t="s">
        <v>1860</v>
      </c>
      <c r="F33" s="498"/>
      <c r="G33" s="498"/>
      <c r="H33" s="498"/>
      <c r="I33" s="498"/>
    </row>
    <row r="34" spans="1:9" ht="15.75" x14ac:dyDescent="0.25">
      <c r="A34" s="2605" t="s">
        <v>1861</v>
      </c>
      <c r="B34" s="2605"/>
      <c r="C34" s="2605"/>
      <c r="D34" s="2605"/>
      <c r="E34" s="2605"/>
      <c r="F34" s="2605"/>
      <c r="G34" s="2605"/>
      <c r="H34" s="498" t="s">
        <v>1862</v>
      </c>
      <c r="I34" s="498"/>
    </row>
    <row r="35" spans="1:9" ht="15.75" x14ac:dyDescent="0.25">
      <c r="A35" s="498" t="s">
        <v>1863</v>
      </c>
      <c r="B35" s="498"/>
      <c r="C35" s="498"/>
      <c r="D35" s="498"/>
      <c r="E35" s="498"/>
      <c r="F35" s="498"/>
      <c r="G35" s="498"/>
      <c r="H35" s="498"/>
      <c r="I35" s="498"/>
    </row>
    <row r="36" spans="1:9" ht="15.75" x14ac:dyDescent="0.25">
      <c r="A36" s="498" t="s">
        <v>1864</v>
      </c>
      <c r="B36" s="498"/>
      <c r="C36" s="498"/>
      <c r="D36" s="498"/>
      <c r="E36" s="498"/>
      <c r="F36" s="498"/>
      <c r="G36" s="498"/>
      <c r="H36" s="498"/>
      <c r="I36" s="498"/>
    </row>
    <row r="37" spans="1:9" ht="15.75" x14ac:dyDescent="0.25">
      <c r="A37" s="2606" t="s">
        <v>1865</v>
      </c>
      <c r="B37" s="2606"/>
      <c r="C37" s="2606"/>
      <c r="D37" s="2606"/>
      <c r="E37" s="2606"/>
      <c r="F37" s="2606"/>
      <c r="G37" s="2606"/>
      <c r="H37" s="2606"/>
      <c r="I37" s="498" t="s">
        <v>1866</v>
      </c>
    </row>
    <row r="38" spans="1:9" ht="15.75" x14ac:dyDescent="0.25">
      <c r="A38" s="498" t="s">
        <v>1867</v>
      </c>
      <c r="B38" s="498"/>
      <c r="C38" s="498"/>
      <c r="D38" s="498"/>
      <c r="E38" s="498"/>
      <c r="F38" s="498"/>
      <c r="G38" s="498"/>
      <c r="H38" s="498"/>
      <c r="I38" s="498"/>
    </row>
    <row r="39" spans="1:9" ht="15.75" x14ac:dyDescent="0.25">
      <c r="A39" s="498" t="s">
        <v>1868</v>
      </c>
      <c r="B39" s="498"/>
      <c r="C39" s="498"/>
      <c r="D39" s="498"/>
      <c r="E39" s="498"/>
      <c r="F39" s="498"/>
      <c r="G39" s="498"/>
      <c r="H39" s="498"/>
      <c r="I39" s="498"/>
    </row>
    <row r="40" spans="1:9" ht="15.75" x14ac:dyDescent="0.25">
      <c r="A40" s="498" t="s">
        <v>1869</v>
      </c>
      <c r="B40" s="498"/>
      <c r="C40" s="498"/>
      <c r="D40" s="498"/>
      <c r="E40" s="498"/>
      <c r="F40" s="498"/>
      <c r="G40" s="498"/>
      <c r="H40" s="498"/>
      <c r="I40" s="498"/>
    </row>
    <row r="41" spans="1:9" ht="15.75" x14ac:dyDescent="0.25">
      <c r="A41" s="498" t="s">
        <v>1870</v>
      </c>
      <c r="B41" s="498"/>
      <c r="C41" s="498"/>
      <c r="D41" s="498"/>
      <c r="E41" s="498"/>
      <c r="F41" s="498"/>
      <c r="G41" s="498"/>
      <c r="H41" s="498" t="s">
        <v>1871</v>
      </c>
      <c r="I41" s="498"/>
    </row>
    <row r="42" spans="1:9" ht="15.75" x14ac:dyDescent="0.25">
      <c r="A42" s="498" t="s">
        <v>1872</v>
      </c>
      <c r="B42" s="498"/>
      <c r="C42" s="498"/>
      <c r="D42" s="498"/>
      <c r="E42" s="498"/>
      <c r="F42" s="498"/>
      <c r="G42" s="498"/>
      <c r="H42" s="498"/>
      <c r="I42" s="498"/>
    </row>
    <row r="43" spans="1:9" ht="15.75" x14ac:dyDescent="0.25">
      <c r="A43" s="498" t="s">
        <v>1873</v>
      </c>
      <c r="B43" s="498"/>
      <c r="C43" s="498"/>
      <c r="D43" s="498"/>
      <c r="E43" s="498"/>
      <c r="F43" s="498"/>
      <c r="G43" s="498"/>
      <c r="H43" s="498"/>
      <c r="I43" s="498"/>
    </row>
    <row r="44" spans="1:9" ht="15.75" x14ac:dyDescent="0.25">
      <c r="A44" s="498" t="s">
        <v>1874</v>
      </c>
      <c r="B44" s="498"/>
      <c r="C44" s="498"/>
      <c r="D44" s="498"/>
      <c r="E44" s="498"/>
      <c r="F44" s="498"/>
      <c r="G44" s="498"/>
      <c r="H44" s="498"/>
      <c r="I44" s="498"/>
    </row>
    <row r="45" spans="1:9" ht="15.75" x14ac:dyDescent="0.25">
      <c r="A45" s="498" t="s">
        <v>1875</v>
      </c>
      <c r="B45" s="498"/>
      <c r="C45" s="498"/>
      <c r="D45" s="498"/>
      <c r="E45" s="498"/>
      <c r="F45" s="498"/>
      <c r="G45" s="498"/>
      <c r="H45" s="498"/>
      <c r="I45" s="498"/>
    </row>
    <row r="46" spans="1:9" ht="15.75" x14ac:dyDescent="0.25">
      <c r="A46" s="498" t="s">
        <v>1876</v>
      </c>
      <c r="B46" s="498"/>
      <c r="C46" s="498"/>
      <c r="D46" s="498"/>
      <c r="E46" s="498"/>
      <c r="F46" s="498"/>
      <c r="G46" s="498"/>
      <c r="H46" s="498"/>
      <c r="I46" s="498"/>
    </row>
    <row r="47" spans="1:9" ht="15.75" x14ac:dyDescent="0.25">
      <c r="A47" s="498" t="s">
        <v>1877</v>
      </c>
      <c r="B47" s="498"/>
      <c r="C47" s="498"/>
      <c r="D47" s="498"/>
      <c r="E47" s="498"/>
      <c r="F47" s="498"/>
      <c r="G47" s="498"/>
      <c r="H47" s="498"/>
      <c r="I47" s="498"/>
    </row>
    <row r="48" spans="1:9" ht="15" x14ac:dyDescent="0.25">
      <c r="A48" s="2607" t="s">
        <v>1878</v>
      </c>
      <c r="B48" s="2607"/>
      <c r="C48" s="2607"/>
      <c r="D48" s="2607"/>
      <c r="E48" s="2607"/>
      <c r="F48" s="2607"/>
      <c r="G48" s="2607"/>
      <c r="H48" s="2607"/>
      <c r="I48" s="2607"/>
    </row>
    <row r="49" spans="1:9" ht="15.75" x14ac:dyDescent="0.25">
      <c r="A49" s="498" t="s">
        <v>232</v>
      </c>
      <c r="B49" s="2606" t="s">
        <v>1879</v>
      </c>
      <c r="C49" s="2606"/>
      <c r="D49" s="498" t="s">
        <v>1880</v>
      </c>
      <c r="E49" s="506">
        <v>2021</v>
      </c>
      <c r="F49" s="498" t="s">
        <v>1881</v>
      </c>
      <c r="G49" s="498"/>
      <c r="H49" s="498"/>
      <c r="I49" s="498"/>
    </row>
    <row r="50" spans="1:9" x14ac:dyDescent="0.2">
      <c r="A50" s="497"/>
      <c r="B50" s="497"/>
      <c r="C50" s="497"/>
      <c r="D50" s="497"/>
      <c r="E50" s="497"/>
      <c r="F50" s="497"/>
      <c r="G50" s="497"/>
      <c r="H50" s="497"/>
      <c r="I50" s="497"/>
    </row>
    <row r="51" spans="1:9" x14ac:dyDescent="0.2">
      <c r="A51" s="497"/>
      <c r="B51" s="497"/>
      <c r="C51" s="497"/>
      <c r="D51" s="497"/>
      <c r="E51" s="497"/>
      <c r="F51" s="497"/>
      <c r="G51" s="497"/>
      <c r="H51" s="497"/>
      <c r="I51" s="497"/>
    </row>
    <row r="52" spans="1:9" ht="15.75" x14ac:dyDescent="0.25">
      <c r="A52" s="497"/>
      <c r="B52" s="497"/>
      <c r="C52" s="497"/>
      <c r="D52" s="497"/>
      <c r="E52" s="497"/>
      <c r="F52" s="497"/>
      <c r="G52" s="496" t="s">
        <v>1996</v>
      </c>
      <c r="H52" s="497"/>
      <c r="I52" s="497"/>
    </row>
    <row r="53" spans="1:9" x14ac:dyDescent="0.2">
      <c r="A53" s="197"/>
      <c r="B53" s="197"/>
      <c r="C53" s="197"/>
      <c r="D53" s="197"/>
      <c r="E53" s="197"/>
      <c r="F53" s="197"/>
      <c r="G53" s="197"/>
      <c r="H53" s="197"/>
      <c r="I53" s="197"/>
    </row>
    <row r="54" spans="1:9" x14ac:dyDescent="0.2">
      <c r="A54" s="197"/>
      <c r="B54" s="197"/>
      <c r="C54" s="197"/>
      <c r="D54" s="197"/>
      <c r="E54" s="197"/>
      <c r="F54" s="197"/>
      <c r="G54" s="197"/>
      <c r="H54" s="197"/>
      <c r="I54" s="197"/>
    </row>
    <row r="55" spans="1:9" x14ac:dyDescent="0.2">
      <c r="A55" s="197"/>
      <c r="B55" s="197"/>
      <c r="C55" s="197"/>
      <c r="D55" s="197"/>
      <c r="E55" s="197"/>
      <c r="F55" s="197"/>
      <c r="G55" s="197"/>
      <c r="H55" s="197"/>
      <c r="I55" s="197"/>
    </row>
    <row r="56" spans="1:9" x14ac:dyDescent="0.2">
      <c r="A56" s="197"/>
      <c r="B56" s="197"/>
      <c r="C56" s="197"/>
      <c r="D56" s="197"/>
      <c r="E56" s="197"/>
      <c r="F56" s="197"/>
      <c r="G56" s="197"/>
      <c r="H56" s="197"/>
      <c r="I56" s="197"/>
    </row>
    <row r="57" spans="1:9" x14ac:dyDescent="0.2">
      <c r="A57" s="197"/>
      <c r="B57" s="197"/>
      <c r="C57" s="197"/>
      <c r="D57" s="197"/>
      <c r="E57" s="197"/>
      <c r="F57" s="197"/>
      <c r="G57" s="197"/>
      <c r="H57" s="197"/>
      <c r="I57" s="197"/>
    </row>
    <row r="58" spans="1:9" x14ac:dyDescent="0.2">
      <c r="A58" s="197"/>
      <c r="B58" s="197"/>
      <c r="C58" s="197"/>
      <c r="D58" s="197"/>
      <c r="E58" s="197"/>
      <c r="F58" s="197"/>
      <c r="G58" s="197"/>
      <c r="H58" s="197"/>
      <c r="I58" s="197"/>
    </row>
  </sheetData>
  <sheetProtection sheet="1" objects="1" scenarios="1" selectLockedCells="1"/>
  <mergeCells count="19">
    <mergeCell ref="A28:I28"/>
    <mergeCell ref="A34:G34"/>
    <mergeCell ref="A37:H37"/>
    <mergeCell ref="A48:I48"/>
    <mergeCell ref="B49:C49"/>
    <mergeCell ref="F29:G29"/>
    <mergeCell ref="D30:E30"/>
    <mergeCell ref="A27:G27"/>
    <mergeCell ref="A14:I14"/>
    <mergeCell ref="A15:I15"/>
    <mergeCell ref="A16:I16"/>
    <mergeCell ref="A17:F17"/>
    <mergeCell ref="G19:H19"/>
    <mergeCell ref="A20:C20"/>
    <mergeCell ref="A21:I21"/>
    <mergeCell ref="A22:I22"/>
    <mergeCell ref="A23:I23"/>
    <mergeCell ref="A24:I24"/>
    <mergeCell ref="A25:I25"/>
  </mergeCells>
  <pageMargins left="0.25" right="0.25" top="0.37" bottom="0.34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M8" sqref="M8"/>
    </sheetView>
  </sheetViews>
  <sheetFormatPr defaultRowHeight="12.75" x14ac:dyDescent="0.2"/>
  <cols>
    <col min="1" max="1" width="1.7109375" customWidth="1"/>
    <col min="3" max="3" width="8.28515625" customWidth="1"/>
    <col min="4" max="4" width="4.28515625" customWidth="1"/>
    <col min="5" max="5" width="7.7109375" customWidth="1"/>
    <col min="6" max="6" width="8.85546875" customWidth="1"/>
    <col min="7" max="7" width="6.85546875" customWidth="1"/>
    <col min="8" max="8" width="8.7109375" customWidth="1"/>
    <col min="9" max="9" width="8.42578125" customWidth="1"/>
    <col min="11" max="11" width="6.7109375" customWidth="1"/>
    <col min="12" max="12" width="11.85546875" customWidth="1"/>
    <col min="13" max="13" width="10.42578125" customWidth="1"/>
  </cols>
  <sheetData>
    <row r="1" spans="1:13" s="197" customFormat="1" x14ac:dyDescent="0.2">
      <c r="A1" s="497"/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</row>
    <row r="2" spans="1:13" s="197" customFormat="1" x14ac:dyDescent="0.2">
      <c r="A2" s="497"/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</row>
    <row r="3" spans="1:13" s="197" customFormat="1" x14ac:dyDescent="0.2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</row>
    <row r="4" spans="1:13" x14ac:dyDescent="0.2">
      <c r="A4" s="497"/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</row>
    <row r="5" spans="1:13" ht="20.25" x14ac:dyDescent="0.2">
      <c r="A5" s="2609" t="s">
        <v>1882</v>
      </c>
      <c r="B5" s="2609"/>
      <c r="C5" s="2609"/>
      <c r="D5" s="2609"/>
      <c r="E5" s="2609"/>
      <c r="F5" s="2609"/>
      <c r="G5" s="2609"/>
      <c r="H5" s="2609"/>
      <c r="I5" s="2609"/>
      <c r="J5" s="2609"/>
      <c r="K5" s="2609"/>
      <c r="L5" s="2609"/>
      <c r="M5" s="2609"/>
    </row>
    <row r="6" spans="1:13" ht="23.25" x14ac:dyDescent="0.2">
      <c r="A6" s="2610" t="str">
        <f>MASTER!C8</f>
        <v>jktdh; mPp ek/;fed izkFkfed fo|ky; &amp;  ftyk &amp; jktleUn</v>
      </c>
      <c r="B6" s="2610"/>
      <c r="C6" s="2610"/>
      <c r="D6" s="2610"/>
      <c r="E6" s="2610"/>
      <c r="F6" s="2610"/>
      <c r="G6" s="2610"/>
      <c r="H6" s="2610"/>
      <c r="I6" s="2610"/>
      <c r="J6" s="2610"/>
      <c r="K6" s="2610"/>
      <c r="L6" s="2610"/>
      <c r="M6" s="2610"/>
    </row>
    <row r="7" spans="1:13" ht="20.25" x14ac:dyDescent="0.2">
      <c r="A7" s="2611" t="s">
        <v>1883</v>
      </c>
      <c r="B7" s="2611"/>
      <c r="C7" s="2611"/>
      <c r="D7" s="2611"/>
      <c r="E7" s="2611"/>
      <c r="F7" s="2611"/>
      <c r="G7" s="2611"/>
      <c r="H7" s="2611"/>
      <c r="I7" s="2611"/>
      <c r="J7" s="2611"/>
      <c r="K7" s="2611"/>
      <c r="L7" s="2611"/>
      <c r="M7" s="2611"/>
    </row>
    <row r="8" spans="1:13" ht="15.75" x14ac:dyDescent="0.2">
      <c r="A8" s="555"/>
      <c r="B8" s="505" t="s">
        <v>1884</v>
      </c>
      <c r="C8" s="2604" t="s">
        <v>2281</v>
      </c>
      <c r="D8" s="2604"/>
      <c r="E8" s="2604"/>
      <c r="F8" s="2604"/>
      <c r="G8" s="2604"/>
      <c r="H8" s="2604"/>
      <c r="I8" s="2604"/>
      <c r="J8" s="2604"/>
      <c r="K8" s="2604"/>
      <c r="L8" s="556" t="s">
        <v>371</v>
      </c>
      <c r="M8" s="571" t="s">
        <v>2282</v>
      </c>
    </row>
    <row r="9" spans="1:13" x14ac:dyDescent="0.2">
      <c r="A9" s="555"/>
      <c r="B9" s="495"/>
      <c r="C9" s="495"/>
      <c r="D9" s="495"/>
      <c r="E9" s="495"/>
      <c r="F9" s="495"/>
      <c r="G9" s="495"/>
      <c r="H9" s="495"/>
      <c r="I9" s="495"/>
      <c r="J9" s="495"/>
      <c r="K9" s="495"/>
      <c r="L9" s="495"/>
      <c r="M9" s="495"/>
    </row>
    <row r="10" spans="1:13" ht="15.75" x14ac:dyDescent="0.2">
      <c r="A10" s="555">
        <v>1</v>
      </c>
      <c r="B10" s="556" t="s">
        <v>1885</v>
      </c>
      <c r="C10" s="557"/>
      <c r="D10" s="557"/>
      <c r="E10" s="2612" t="str">
        <f>MASTER!C2</f>
        <v xml:space="preserve">Jh </v>
      </c>
      <c r="F10" s="2612"/>
      <c r="G10" s="556" t="s">
        <v>201</v>
      </c>
      <c r="H10" s="2613" t="str">
        <f>MASTER!C7</f>
        <v xml:space="preserve">ofj"B </v>
      </c>
      <c r="I10" s="2614"/>
      <c r="J10" s="556" t="s">
        <v>1886</v>
      </c>
      <c r="K10" s="558" t="s">
        <v>1887</v>
      </c>
      <c r="L10" s="2615">
        <f>MASTER!C59</f>
        <v>57</v>
      </c>
      <c r="M10" s="2615"/>
    </row>
    <row r="11" spans="1:13" x14ac:dyDescent="0.2">
      <c r="A11" s="555"/>
      <c r="B11" s="559" t="s">
        <v>1888</v>
      </c>
      <c r="C11" s="2622" t="str">
        <f>MASTER!C3</f>
        <v>RJRA1</v>
      </c>
      <c r="D11" s="2622"/>
      <c r="E11" s="2622"/>
      <c r="F11" s="557" t="s">
        <v>1889</v>
      </c>
      <c r="G11" s="560"/>
      <c r="H11" s="560"/>
      <c r="I11" s="560"/>
      <c r="J11" s="560"/>
      <c r="K11" s="560"/>
      <c r="L11" s="495"/>
      <c r="M11" s="495"/>
    </row>
    <row r="12" spans="1:13" ht="15.75" x14ac:dyDescent="0.2">
      <c r="A12" s="555">
        <v>2</v>
      </c>
      <c r="B12" s="557" t="s">
        <v>1890</v>
      </c>
      <c r="C12" s="557"/>
      <c r="D12" s="557"/>
      <c r="E12" s="557"/>
      <c r="F12" s="557"/>
      <c r="G12" s="557"/>
      <c r="H12" s="572">
        <v>1156117</v>
      </c>
      <c r="I12" s="561" t="s">
        <v>1891</v>
      </c>
      <c r="J12" s="2623" t="s">
        <v>1892</v>
      </c>
      <c r="K12" s="2623"/>
      <c r="L12" s="2623"/>
      <c r="M12" s="2623"/>
    </row>
    <row r="13" spans="1:13" x14ac:dyDescent="0.2">
      <c r="A13" s="555"/>
      <c r="B13" s="2614" t="s">
        <v>1893</v>
      </c>
      <c r="C13" s="2614"/>
      <c r="D13" s="2614"/>
      <c r="E13" s="2614"/>
      <c r="F13" s="2614"/>
      <c r="G13" s="2614"/>
      <c r="H13" s="2614"/>
      <c r="I13" s="2614"/>
      <c r="J13" s="2614"/>
      <c r="K13" s="2614"/>
      <c r="L13" s="2614"/>
      <c r="M13" s="2614"/>
    </row>
    <row r="14" spans="1:13" x14ac:dyDescent="0.2">
      <c r="A14" s="555"/>
      <c r="B14" s="2614" t="s">
        <v>1894</v>
      </c>
      <c r="C14" s="2614"/>
      <c r="D14" s="2614"/>
      <c r="E14" s="2614"/>
      <c r="F14" s="2614"/>
      <c r="G14" s="2614"/>
      <c r="H14" s="2614"/>
      <c r="I14" s="2614"/>
      <c r="J14" s="2614"/>
      <c r="K14" s="2614"/>
      <c r="L14" s="2614"/>
      <c r="M14" s="2614"/>
    </row>
    <row r="15" spans="1:13" x14ac:dyDescent="0.2">
      <c r="A15" s="555">
        <v>3</v>
      </c>
      <c r="B15" s="562" t="s">
        <v>1895</v>
      </c>
      <c r="C15" s="495"/>
      <c r="D15" s="495"/>
      <c r="E15" s="495"/>
      <c r="F15" s="563">
        <f>[2]MASTER!C44</f>
        <v>44311</v>
      </c>
      <c r="G15" s="557" t="s">
        <v>1896</v>
      </c>
      <c r="H15" s="564"/>
      <c r="I15" s="564"/>
      <c r="J15" s="495"/>
      <c r="K15" s="495"/>
      <c r="L15" s="495"/>
      <c r="M15" s="495"/>
    </row>
    <row r="16" spans="1:13" x14ac:dyDescent="0.2">
      <c r="A16" s="555"/>
      <c r="B16" s="2614" t="s">
        <v>1897</v>
      </c>
      <c r="C16" s="2614"/>
      <c r="D16" s="2614"/>
      <c r="E16" s="557" t="s">
        <v>1898</v>
      </c>
      <c r="F16" s="565" t="s">
        <v>1899</v>
      </c>
      <c r="G16" s="495"/>
      <c r="H16" s="574" t="s">
        <v>1900</v>
      </c>
      <c r="I16" s="557" t="s">
        <v>1901</v>
      </c>
      <c r="J16" s="495"/>
      <c r="K16" s="557"/>
      <c r="L16" s="573" t="s">
        <v>1900</v>
      </c>
      <c r="M16" s="557" t="s">
        <v>1902</v>
      </c>
    </row>
    <row r="17" spans="1:13" x14ac:dyDescent="0.2">
      <c r="A17" s="555"/>
      <c r="B17" s="557" t="s">
        <v>1903</v>
      </c>
      <c r="C17" s="557"/>
      <c r="D17" s="557"/>
      <c r="E17" s="557"/>
      <c r="F17" s="557"/>
      <c r="G17" s="566" t="s">
        <v>1904</v>
      </c>
      <c r="H17" s="557"/>
      <c r="I17" s="557"/>
      <c r="J17" s="557"/>
      <c r="K17" s="557"/>
      <c r="L17" s="495"/>
      <c r="M17" s="495"/>
    </row>
    <row r="18" spans="1:13" x14ac:dyDescent="0.2">
      <c r="A18" s="555">
        <v>4</v>
      </c>
      <c r="B18" s="557" t="s">
        <v>1905</v>
      </c>
      <c r="C18" s="557"/>
      <c r="D18" s="557"/>
      <c r="E18" s="557"/>
      <c r="F18" s="557"/>
      <c r="G18" s="558" t="s">
        <v>1906</v>
      </c>
      <c r="H18" s="557"/>
      <c r="I18" s="557" t="s">
        <v>1907</v>
      </c>
      <c r="J18" s="557"/>
      <c r="K18" s="574" t="s">
        <v>1900</v>
      </c>
      <c r="L18" s="495" t="s">
        <v>1908</v>
      </c>
      <c r="M18" s="574" t="s">
        <v>1900</v>
      </c>
    </row>
    <row r="19" spans="1:13" x14ac:dyDescent="0.2">
      <c r="A19" s="555"/>
      <c r="B19" s="557" t="s">
        <v>1909</v>
      </c>
      <c r="C19" s="557"/>
      <c r="D19" s="557"/>
      <c r="E19" s="557"/>
      <c r="F19" s="574" t="s">
        <v>1900</v>
      </c>
      <c r="G19" s="557" t="s">
        <v>1910</v>
      </c>
      <c r="H19" s="557"/>
      <c r="I19" s="558" t="s">
        <v>1906</v>
      </c>
      <c r="J19" s="557" t="s">
        <v>1911</v>
      </c>
      <c r="K19" s="557"/>
      <c r="L19" s="495"/>
      <c r="M19" s="495"/>
    </row>
    <row r="20" spans="1:13" x14ac:dyDescent="0.2">
      <c r="A20" s="555">
        <v>5</v>
      </c>
      <c r="B20" s="2614" t="s">
        <v>1912</v>
      </c>
      <c r="C20" s="2614"/>
      <c r="D20" s="2614"/>
      <c r="E20" s="575">
        <v>1156117</v>
      </c>
      <c r="F20" s="557" t="s">
        <v>1913</v>
      </c>
      <c r="G20" s="2624" t="s">
        <v>1914</v>
      </c>
      <c r="H20" s="2624"/>
      <c r="I20" s="555" t="s">
        <v>761</v>
      </c>
      <c r="J20" s="2625">
        <v>44130</v>
      </c>
      <c r="K20" s="2625"/>
      <c r="L20" s="495" t="s">
        <v>1915</v>
      </c>
      <c r="M20" s="495"/>
    </row>
    <row r="21" spans="1:13" x14ac:dyDescent="0.2">
      <c r="A21" s="555"/>
      <c r="B21" s="557" t="s">
        <v>1916</v>
      </c>
      <c r="C21" s="557"/>
      <c r="D21" s="557"/>
      <c r="E21" s="557"/>
      <c r="F21" s="557"/>
      <c r="G21" s="2598">
        <v>0</v>
      </c>
      <c r="H21" s="2598"/>
      <c r="I21" s="557" t="s">
        <v>1917</v>
      </c>
      <c r="J21" s="557"/>
      <c r="K21" s="557"/>
      <c r="L21" s="495"/>
      <c r="M21" s="495"/>
    </row>
    <row r="22" spans="1:13" x14ac:dyDescent="0.2">
      <c r="A22" s="555"/>
      <c r="B22" s="557" t="s">
        <v>1918</v>
      </c>
      <c r="C22" s="557"/>
      <c r="D22" s="557"/>
      <c r="E22" s="557"/>
      <c r="F22" s="557"/>
      <c r="G22" s="557"/>
      <c r="H22" s="557"/>
      <c r="I22" s="576">
        <v>0</v>
      </c>
      <c r="J22" s="567" t="s">
        <v>1919</v>
      </c>
      <c r="K22" s="557"/>
      <c r="L22" s="495"/>
      <c r="M22" s="495"/>
    </row>
    <row r="23" spans="1:13" x14ac:dyDescent="0.2">
      <c r="A23" s="555">
        <v>6</v>
      </c>
      <c r="B23" s="557" t="s">
        <v>1920</v>
      </c>
      <c r="C23" s="557"/>
      <c r="D23" s="557"/>
      <c r="E23" s="557"/>
      <c r="F23" s="557"/>
      <c r="G23" s="557"/>
      <c r="H23" s="557"/>
      <c r="I23" s="557"/>
      <c r="J23" s="557"/>
      <c r="K23" s="557"/>
      <c r="L23" s="495"/>
      <c r="M23" s="495"/>
    </row>
    <row r="24" spans="1:13" ht="15" x14ac:dyDescent="0.2">
      <c r="A24" s="555"/>
      <c r="B24" s="568" t="s">
        <v>1921</v>
      </c>
      <c r="C24" s="557"/>
      <c r="D24" s="557"/>
      <c r="E24" s="557"/>
      <c r="F24" s="557"/>
      <c r="G24" s="557"/>
      <c r="H24" s="557"/>
      <c r="I24" s="557"/>
      <c r="J24" s="557"/>
      <c r="K24" s="557"/>
      <c r="L24" s="495"/>
      <c r="M24" s="495"/>
    </row>
    <row r="25" spans="1:13" x14ac:dyDescent="0.2">
      <c r="A25" s="555">
        <v>7</v>
      </c>
      <c r="B25" s="557" t="s">
        <v>1922</v>
      </c>
      <c r="C25" s="557"/>
      <c r="D25" s="557"/>
      <c r="E25" s="557"/>
      <c r="F25" s="557"/>
      <c r="G25" s="569"/>
      <c r="H25" s="557"/>
      <c r="I25" s="557"/>
      <c r="J25" s="557"/>
      <c r="K25" s="557"/>
      <c r="L25" s="495"/>
      <c r="M25" s="495"/>
    </row>
    <row r="26" spans="1:13" x14ac:dyDescent="0.2">
      <c r="A26" s="555"/>
      <c r="B26" s="2616" t="s">
        <v>118</v>
      </c>
      <c r="C26" s="2618"/>
      <c r="D26" s="2616" t="s">
        <v>1923</v>
      </c>
      <c r="E26" s="2617"/>
      <c r="F26" s="2618"/>
      <c r="G26" s="2626" t="s">
        <v>1924</v>
      </c>
      <c r="H26" s="2627"/>
      <c r="I26" s="2626" t="s">
        <v>1925</v>
      </c>
      <c r="J26" s="2627"/>
      <c r="K26" s="2616" t="s">
        <v>936</v>
      </c>
      <c r="L26" s="2617"/>
      <c r="M26" s="2618"/>
    </row>
    <row r="27" spans="1:13" x14ac:dyDescent="0.2">
      <c r="A27" s="555"/>
      <c r="B27" s="2619" t="s">
        <v>1926</v>
      </c>
      <c r="C27" s="2621"/>
      <c r="D27" s="2619"/>
      <c r="E27" s="2620"/>
      <c r="F27" s="2621"/>
      <c r="G27" s="2628"/>
      <c r="H27" s="2629"/>
      <c r="I27" s="2628"/>
      <c r="J27" s="2629"/>
      <c r="K27" s="2619"/>
      <c r="L27" s="2620"/>
      <c r="M27" s="2621"/>
    </row>
    <row r="28" spans="1:13" ht="65.25" customHeight="1" x14ac:dyDescent="0.2">
      <c r="A28" s="555"/>
      <c r="B28" s="2632" t="str">
        <f>MASTER!D92</f>
        <v>STATE BANK OF INDIA</v>
      </c>
      <c r="C28" s="2632"/>
      <c r="D28" s="2633" t="str">
        <f>B28</f>
        <v>STATE BANK OF INDIA</v>
      </c>
      <c r="E28" s="2634"/>
      <c r="F28" s="2635"/>
      <c r="G28" s="2636">
        <f>[2]MASTER!G37</f>
        <v>1234567</v>
      </c>
      <c r="H28" s="2636"/>
      <c r="I28" s="2637" t="str">
        <f>MASTER!D95</f>
        <v>SBIN0031</v>
      </c>
      <c r="J28" s="2637"/>
      <c r="K28" s="2638">
        <f>MASTER!D94</f>
        <v>51</v>
      </c>
      <c r="L28" s="2639"/>
      <c r="M28" s="2640"/>
    </row>
    <row r="29" spans="1:13" ht="78.75" customHeight="1" x14ac:dyDescent="0.2">
      <c r="A29" s="555"/>
      <c r="B29" s="2647" t="str">
        <f>E10</f>
        <v xml:space="preserve">Jh </v>
      </c>
      <c r="C29" s="2648"/>
      <c r="D29" s="2649" t="str">
        <f>MASTER!D93</f>
        <v>ADB,  DISTRICT -  RAJSAMAND</v>
      </c>
      <c r="E29" s="2650"/>
      <c r="F29" s="2651"/>
      <c r="G29" s="2636"/>
      <c r="H29" s="2636"/>
      <c r="I29" s="2637"/>
      <c r="J29" s="2637"/>
      <c r="K29" s="2641"/>
      <c r="L29" s="2642"/>
      <c r="M29" s="2643"/>
    </row>
    <row r="30" spans="1:13" ht="33.75" customHeight="1" x14ac:dyDescent="0.2">
      <c r="A30" s="555"/>
      <c r="B30" s="2652"/>
      <c r="C30" s="2652"/>
      <c r="D30" s="2653" t="s">
        <v>1927</v>
      </c>
      <c r="E30" s="2654"/>
      <c r="F30" s="2655"/>
      <c r="G30" s="2636"/>
      <c r="H30" s="2636"/>
      <c r="I30" s="2637"/>
      <c r="J30" s="2637"/>
      <c r="K30" s="2644"/>
      <c r="L30" s="2645"/>
      <c r="M30" s="2646"/>
    </row>
    <row r="31" spans="1:13" x14ac:dyDescent="0.2">
      <c r="A31" s="555"/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</row>
    <row r="32" spans="1:13" x14ac:dyDescent="0.2">
      <c r="A32" s="555"/>
      <c r="B32" s="495"/>
      <c r="C32" s="495"/>
      <c r="D32" s="495"/>
      <c r="E32" s="495"/>
      <c r="F32" s="495"/>
      <c r="G32" s="495"/>
      <c r="H32" s="495"/>
      <c r="I32" s="495"/>
      <c r="J32" s="495"/>
      <c r="K32" s="495"/>
      <c r="L32" s="495"/>
      <c r="M32" s="495"/>
    </row>
    <row r="33" spans="1:13" x14ac:dyDescent="0.2">
      <c r="A33" s="555"/>
      <c r="B33" s="495"/>
      <c r="C33" s="495"/>
      <c r="D33" s="495"/>
      <c r="E33" s="495"/>
      <c r="F33" s="495"/>
      <c r="G33" s="495"/>
      <c r="H33" s="2630"/>
      <c r="I33" s="2630"/>
      <c r="J33" s="495"/>
      <c r="K33" s="495"/>
      <c r="L33" s="495"/>
      <c r="M33" s="495"/>
    </row>
    <row r="34" spans="1:13" ht="15" x14ac:dyDescent="0.2">
      <c r="A34" s="555"/>
      <c r="B34" s="495"/>
      <c r="C34" s="495"/>
      <c r="D34" s="495"/>
      <c r="E34" s="495"/>
      <c r="F34" s="495"/>
      <c r="G34" s="495"/>
      <c r="H34" s="495"/>
      <c r="I34" s="495"/>
      <c r="J34" s="495"/>
      <c r="K34" s="2631" t="s">
        <v>1928</v>
      </c>
      <c r="L34" s="2631"/>
      <c r="M34" s="2631"/>
    </row>
    <row r="35" spans="1:13" ht="30.75" x14ac:dyDescent="0.45">
      <c r="A35" s="555"/>
      <c r="B35" s="495"/>
      <c r="C35" s="495"/>
      <c r="D35" s="495"/>
      <c r="E35" s="495"/>
      <c r="F35" s="495"/>
      <c r="G35" s="495"/>
      <c r="H35" s="495"/>
      <c r="I35" s="570"/>
      <c r="J35" s="495"/>
      <c r="K35" s="495"/>
      <c r="L35" s="495"/>
      <c r="M35" s="495"/>
    </row>
    <row r="36" spans="1:13" x14ac:dyDescent="0.2">
      <c r="A36" s="555"/>
      <c r="B36" s="495"/>
      <c r="C36" s="495"/>
      <c r="D36" s="495"/>
      <c r="E36" s="495"/>
      <c r="F36" s="495"/>
      <c r="G36" s="495"/>
      <c r="H36" s="495"/>
      <c r="I36" s="495"/>
      <c r="J36" s="495"/>
      <c r="K36" s="495"/>
      <c r="L36" s="495"/>
      <c r="M36" s="495"/>
    </row>
    <row r="37" spans="1:13" x14ac:dyDescent="0.2">
      <c r="A37" s="555"/>
      <c r="B37" s="495"/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</row>
    <row r="38" spans="1:13" x14ac:dyDescent="0.2">
      <c r="A38" s="555"/>
      <c r="B38" s="495"/>
      <c r="C38" s="495"/>
      <c r="D38" s="495"/>
      <c r="E38" s="495"/>
      <c r="F38" s="495"/>
      <c r="G38" s="495"/>
      <c r="H38" s="495"/>
      <c r="I38" s="495"/>
      <c r="J38" s="495"/>
      <c r="K38" s="495"/>
      <c r="L38" s="495"/>
      <c r="M38" s="495"/>
    </row>
    <row r="39" spans="1:13" x14ac:dyDescent="0.2">
      <c r="A39" s="497"/>
      <c r="B39" s="49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</row>
    <row r="40" spans="1:13" x14ac:dyDescent="0.2">
      <c r="A40" s="497"/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</row>
    <row r="41" spans="1:13" x14ac:dyDescent="0.2">
      <c r="A41" s="497"/>
      <c r="B41" s="497"/>
      <c r="C41" s="497"/>
      <c r="D41" s="497"/>
      <c r="E41" s="497"/>
      <c r="F41" s="497"/>
      <c r="G41" s="497"/>
      <c r="H41" s="497"/>
      <c r="I41" s="497"/>
      <c r="J41" s="497"/>
      <c r="K41" s="497"/>
      <c r="L41" s="497"/>
      <c r="M41" s="497"/>
    </row>
    <row r="42" spans="1:13" x14ac:dyDescent="0.2">
      <c r="A42" s="497"/>
      <c r="B42" s="497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</row>
    <row r="43" spans="1:13" x14ac:dyDescent="0.2">
      <c r="A43" s="497"/>
      <c r="B43" s="497"/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</row>
  </sheetData>
  <sheetProtection sheet="1" objects="1" scenarios="1" selectLockedCells="1"/>
  <mergeCells count="33">
    <mergeCell ref="H33:I33"/>
    <mergeCell ref="K34:M34"/>
    <mergeCell ref="B28:C28"/>
    <mergeCell ref="D28:F28"/>
    <mergeCell ref="G28:H30"/>
    <mergeCell ref="I28:J30"/>
    <mergeCell ref="K28:M30"/>
    <mergeCell ref="B29:C29"/>
    <mergeCell ref="D29:F29"/>
    <mergeCell ref="B30:C30"/>
    <mergeCell ref="D30:F30"/>
    <mergeCell ref="K26:M27"/>
    <mergeCell ref="B27:C27"/>
    <mergeCell ref="C11:E11"/>
    <mergeCell ref="J12:M12"/>
    <mergeCell ref="B13:M13"/>
    <mergeCell ref="B14:M14"/>
    <mergeCell ref="B16:D16"/>
    <mergeCell ref="B20:D20"/>
    <mergeCell ref="G20:H20"/>
    <mergeCell ref="J20:K20"/>
    <mergeCell ref="G21:H21"/>
    <mergeCell ref="B26:C26"/>
    <mergeCell ref="D26:F27"/>
    <mergeCell ref="G26:H27"/>
    <mergeCell ref="I26:J27"/>
    <mergeCell ref="A5:M5"/>
    <mergeCell ref="A6:M6"/>
    <mergeCell ref="A7:M7"/>
    <mergeCell ref="C8:K8"/>
    <mergeCell ref="E10:F10"/>
    <mergeCell ref="H10:I10"/>
    <mergeCell ref="L10:M10"/>
  </mergeCells>
  <pageMargins left="0" right="0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workbookViewId="0">
      <selection activeCell="D8" sqref="D8"/>
    </sheetView>
  </sheetViews>
  <sheetFormatPr defaultRowHeight="12.75" x14ac:dyDescent="0.2"/>
  <cols>
    <col min="3" max="3" width="7.28515625" customWidth="1"/>
    <col min="4" max="4" width="10.140625" bestFit="1" customWidth="1"/>
  </cols>
  <sheetData>
    <row r="1" spans="1:11" x14ac:dyDescent="0.2">
      <c r="A1" s="497"/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x14ac:dyDescent="0.2">
      <c r="A2" s="497"/>
      <c r="B2" s="497"/>
      <c r="C2" s="497"/>
      <c r="D2" s="497"/>
      <c r="E2" s="497"/>
      <c r="F2" s="497"/>
      <c r="G2" s="497"/>
      <c r="H2" s="497"/>
      <c r="I2" s="497"/>
      <c r="J2" s="497"/>
      <c r="K2" s="497"/>
    </row>
    <row r="3" spans="1:11" ht="20.25" x14ac:dyDescent="0.2">
      <c r="A3" s="2658" t="str">
        <f>MASTER!C41</f>
        <v>iz/kkukpk;Z jktdh; mPp ek/;fed fo|ky;  ftyk &amp; jktleUn</v>
      </c>
      <c r="B3" s="2658"/>
      <c r="C3" s="2658"/>
      <c r="D3" s="2658"/>
      <c r="E3" s="2658"/>
      <c r="F3" s="2658"/>
      <c r="G3" s="2658"/>
      <c r="H3" s="2658"/>
      <c r="I3" s="2658"/>
      <c r="J3" s="2658"/>
      <c r="K3" s="2658"/>
    </row>
    <row r="4" spans="1:11" ht="20.25" x14ac:dyDescent="0.2">
      <c r="A4" s="2659" t="s">
        <v>1929</v>
      </c>
      <c r="B4" s="2659"/>
      <c r="C4" s="2659"/>
      <c r="D4" s="2659"/>
      <c r="E4" s="2659"/>
      <c r="F4" s="2659"/>
      <c r="G4" s="2659"/>
      <c r="H4" s="2659"/>
      <c r="I4" s="2659"/>
      <c r="J4" s="2659"/>
      <c r="K4" s="2659"/>
    </row>
    <row r="5" spans="1:11" x14ac:dyDescent="0.2">
      <c r="A5" s="2660" t="s">
        <v>1930</v>
      </c>
      <c r="B5" s="2660"/>
      <c r="C5" s="2660"/>
      <c r="D5" s="2660"/>
      <c r="E5" s="2660"/>
      <c r="F5" s="2660"/>
      <c r="G5" s="2660"/>
      <c r="H5" s="2660"/>
      <c r="I5" s="2660"/>
      <c r="J5" s="2660"/>
      <c r="K5" s="2660"/>
    </row>
    <row r="6" spans="1:11" ht="41.25" customHeight="1" x14ac:dyDescent="0.2">
      <c r="A6" s="2661"/>
      <c r="B6" s="2661"/>
      <c r="C6" s="2661"/>
      <c r="D6" s="2661"/>
      <c r="E6" s="2661"/>
      <c r="F6" s="2661"/>
      <c r="G6" s="2661"/>
      <c r="H6" s="2661"/>
      <c r="I6" s="2661"/>
      <c r="J6" s="2661"/>
      <c r="K6" s="2661"/>
    </row>
    <row r="7" spans="1:11" ht="15.75" x14ac:dyDescent="0.25">
      <c r="A7" s="577" t="s">
        <v>1931</v>
      </c>
      <c r="B7" s="577"/>
      <c r="C7" s="2662" t="str">
        <f>MASTER!C2</f>
        <v xml:space="preserve">Jh </v>
      </c>
      <c r="D7" s="2662"/>
      <c r="E7" s="577" t="s">
        <v>201</v>
      </c>
      <c r="F7" s="2663" t="str">
        <f>MASTER!C7</f>
        <v xml:space="preserve">ofj"B </v>
      </c>
      <c r="G7" s="2664"/>
      <c r="H7" s="577" t="s">
        <v>1932</v>
      </c>
      <c r="I7" s="577"/>
      <c r="J7" s="577"/>
      <c r="K7" s="578" t="str">
        <f>MASTER!D28</f>
        <v>L-14</v>
      </c>
    </row>
    <row r="8" spans="1:11" ht="18.75" x14ac:dyDescent="0.3">
      <c r="A8" s="577" t="s">
        <v>1933</v>
      </c>
      <c r="B8" s="577"/>
      <c r="C8" s="577"/>
      <c r="D8" s="591" t="str">
        <f>MASTER!L71</f>
        <v/>
      </c>
      <c r="E8" s="577" t="s">
        <v>1934</v>
      </c>
      <c r="F8" s="577"/>
      <c r="G8" s="592" t="str">
        <f>D8</f>
        <v/>
      </c>
      <c r="H8" s="577" t="s">
        <v>1935</v>
      </c>
      <c r="I8" s="499"/>
      <c r="J8" s="2656">
        <f>MASTER!C25</f>
        <v>45961</v>
      </c>
      <c r="K8" s="2657"/>
    </row>
    <row r="9" spans="1:11" ht="18.75" x14ac:dyDescent="0.3">
      <c r="A9" s="579" t="s">
        <v>1936</v>
      </c>
      <c r="B9" s="2665">
        <f>MASTER!C59</f>
        <v>57</v>
      </c>
      <c r="C9" s="2665"/>
      <c r="D9" s="2665"/>
      <c r="E9" s="2666" t="s">
        <v>1937</v>
      </c>
      <c r="F9" s="2667"/>
      <c r="G9" s="2668" t="str">
        <f>MASTER!C3</f>
        <v>RJRA1</v>
      </c>
      <c r="H9" s="2669"/>
      <c r="I9" s="2670"/>
      <c r="J9" s="580"/>
      <c r="K9" s="581"/>
    </row>
    <row r="10" spans="1:11" ht="15.75" x14ac:dyDescent="0.25">
      <c r="A10" s="2671" t="s">
        <v>1938</v>
      </c>
      <c r="B10" s="2671"/>
      <c r="C10" s="2671"/>
      <c r="D10" s="2671"/>
      <c r="E10" s="2671"/>
      <c r="F10" s="2671"/>
      <c r="G10" s="2671"/>
      <c r="H10" s="2671"/>
      <c r="I10" s="2671"/>
      <c r="J10" s="2671"/>
      <c r="K10" s="2671"/>
    </row>
    <row r="11" spans="1:11" ht="25.5" x14ac:dyDescent="0.2">
      <c r="A11" s="2672" t="s">
        <v>1939</v>
      </c>
      <c r="B11" s="582" t="s">
        <v>1940</v>
      </c>
      <c r="C11" s="704" t="s">
        <v>1941</v>
      </c>
      <c r="D11" s="582" t="s">
        <v>1940</v>
      </c>
      <c r="E11" s="593" t="s">
        <v>1942</v>
      </c>
      <c r="F11" s="582" t="s">
        <v>1940</v>
      </c>
      <c r="G11" s="593" t="s">
        <v>1943</v>
      </c>
      <c r="H11" s="582" t="s">
        <v>1940</v>
      </c>
      <c r="I11" s="593" t="s">
        <v>1944</v>
      </c>
      <c r="J11" s="582" t="s">
        <v>1940</v>
      </c>
      <c r="K11" s="593" t="s">
        <v>1945</v>
      </c>
    </row>
    <row r="12" spans="1:11" ht="51" x14ac:dyDescent="0.2">
      <c r="A12" s="2673"/>
      <c r="B12" s="583" t="s">
        <v>1946</v>
      </c>
      <c r="C12" s="584" t="s">
        <v>1947</v>
      </c>
      <c r="D12" s="583" t="s">
        <v>1946</v>
      </c>
      <c r="E12" s="584" t="s">
        <v>1947</v>
      </c>
      <c r="F12" s="583" t="s">
        <v>1946</v>
      </c>
      <c r="G12" s="584" t="s">
        <v>1947</v>
      </c>
      <c r="H12" s="583" t="s">
        <v>1946</v>
      </c>
      <c r="I12" s="584" t="s">
        <v>1947</v>
      </c>
      <c r="J12" s="583" t="s">
        <v>1946</v>
      </c>
      <c r="K12" s="584" t="s">
        <v>1947</v>
      </c>
    </row>
    <row r="13" spans="1:11" ht="20.25" x14ac:dyDescent="0.3">
      <c r="A13" s="585" t="s">
        <v>893</v>
      </c>
      <c r="B13" s="541">
        <v>57000</v>
      </c>
      <c r="C13" s="594">
        <f>ROUND(B13*10%,0)</f>
        <v>5700</v>
      </c>
      <c r="D13" s="541">
        <v>57000</v>
      </c>
      <c r="E13" s="537">
        <f>ROUND(D13*10%,0)</f>
        <v>5700</v>
      </c>
      <c r="F13" s="541">
        <v>57000</v>
      </c>
      <c r="G13" s="537">
        <f>ROUND(F13*10%,0)</f>
        <v>5700</v>
      </c>
      <c r="H13" s="541">
        <v>57000</v>
      </c>
      <c r="I13" s="537">
        <f>ROUND(H13*10%,0)</f>
        <v>5700</v>
      </c>
      <c r="J13" s="541">
        <v>57000</v>
      </c>
      <c r="K13" s="537">
        <f>ROUND(J13*10%,0)</f>
        <v>5700</v>
      </c>
    </row>
    <row r="14" spans="1:11" ht="20.25" x14ac:dyDescent="0.3">
      <c r="A14" s="585" t="s">
        <v>882</v>
      </c>
      <c r="B14" s="541">
        <v>57000</v>
      </c>
      <c r="C14" s="594">
        <f>ROUND(B14*10%,0)</f>
        <v>5700</v>
      </c>
      <c r="D14" s="541">
        <v>57000</v>
      </c>
      <c r="E14" s="537">
        <f t="shared" ref="E14:E28" si="0">ROUND(D14*10%,0)</f>
        <v>5700</v>
      </c>
      <c r="F14" s="541">
        <v>57000</v>
      </c>
      <c r="G14" s="537">
        <f t="shared" ref="G14:G28" si="1">ROUND(F14*10%,0)</f>
        <v>5700</v>
      </c>
      <c r="H14" s="541">
        <v>57000</v>
      </c>
      <c r="I14" s="537">
        <f t="shared" ref="I14:I28" si="2">ROUND(H14*10%,0)</f>
        <v>5700</v>
      </c>
      <c r="J14" s="541">
        <v>57000</v>
      </c>
      <c r="K14" s="537">
        <f t="shared" ref="K14:K28" si="3">ROUND(J14*10%,0)</f>
        <v>5700</v>
      </c>
    </row>
    <row r="15" spans="1:11" ht="20.25" x14ac:dyDescent="0.3">
      <c r="A15" s="585" t="s">
        <v>883</v>
      </c>
      <c r="B15" s="541">
        <v>57000</v>
      </c>
      <c r="C15" s="537">
        <f t="shared" ref="C15:C28" si="4">ROUND(B15*10%,0)</f>
        <v>5700</v>
      </c>
      <c r="D15" s="541">
        <v>57000</v>
      </c>
      <c r="E15" s="537">
        <f t="shared" si="0"/>
        <v>5700</v>
      </c>
      <c r="F15" s="541">
        <v>57000</v>
      </c>
      <c r="G15" s="537">
        <f t="shared" si="1"/>
        <v>5700</v>
      </c>
      <c r="H15" s="541">
        <v>57000</v>
      </c>
      <c r="I15" s="537">
        <f t="shared" si="2"/>
        <v>5700</v>
      </c>
      <c r="J15" s="541">
        <v>57000</v>
      </c>
      <c r="K15" s="537">
        <f t="shared" si="3"/>
        <v>5700</v>
      </c>
    </row>
    <row r="16" spans="1:11" ht="20.25" x14ac:dyDescent="0.3">
      <c r="A16" s="585" t="s">
        <v>884</v>
      </c>
      <c r="B16" s="541">
        <v>57000</v>
      </c>
      <c r="C16" s="537">
        <f t="shared" si="4"/>
        <v>5700</v>
      </c>
      <c r="D16" s="541">
        <v>57000</v>
      </c>
      <c r="E16" s="537">
        <f t="shared" si="0"/>
        <v>5700</v>
      </c>
      <c r="F16" s="541">
        <v>57000</v>
      </c>
      <c r="G16" s="537">
        <f t="shared" si="1"/>
        <v>5700</v>
      </c>
      <c r="H16" s="541">
        <v>57000</v>
      </c>
      <c r="I16" s="537">
        <f t="shared" si="2"/>
        <v>5700</v>
      </c>
      <c r="J16" s="541">
        <v>57000</v>
      </c>
      <c r="K16" s="537">
        <f t="shared" si="3"/>
        <v>5700</v>
      </c>
    </row>
    <row r="17" spans="1:11" ht="20.25" x14ac:dyDescent="0.3">
      <c r="A17" s="585" t="s">
        <v>885</v>
      </c>
      <c r="B17" s="541">
        <v>57000</v>
      </c>
      <c r="C17" s="537">
        <f t="shared" si="4"/>
        <v>5700</v>
      </c>
      <c r="D17" s="541">
        <v>57000</v>
      </c>
      <c r="E17" s="537">
        <f t="shared" si="0"/>
        <v>5700</v>
      </c>
      <c r="F17" s="541">
        <v>57000</v>
      </c>
      <c r="G17" s="537">
        <f t="shared" si="1"/>
        <v>5700</v>
      </c>
      <c r="H17" s="541">
        <v>57000</v>
      </c>
      <c r="I17" s="537">
        <f t="shared" si="2"/>
        <v>5700</v>
      </c>
      <c r="J17" s="541">
        <v>57000</v>
      </c>
      <c r="K17" s="537">
        <f t="shared" si="3"/>
        <v>5700</v>
      </c>
    </row>
    <row r="18" spans="1:11" ht="20.25" x14ac:dyDescent="0.3">
      <c r="A18" s="585" t="s">
        <v>886</v>
      </c>
      <c r="B18" s="541">
        <v>57000</v>
      </c>
      <c r="C18" s="537">
        <f t="shared" si="4"/>
        <v>5700</v>
      </c>
      <c r="D18" s="541">
        <v>57000</v>
      </c>
      <c r="E18" s="537">
        <f t="shared" si="0"/>
        <v>5700</v>
      </c>
      <c r="F18" s="541">
        <v>57000</v>
      </c>
      <c r="G18" s="537">
        <f t="shared" si="1"/>
        <v>5700</v>
      </c>
      <c r="H18" s="541">
        <v>57000</v>
      </c>
      <c r="I18" s="537">
        <f t="shared" si="2"/>
        <v>5700</v>
      </c>
      <c r="J18" s="541">
        <v>57000</v>
      </c>
      <c r="K18" s="537">
        <f t="shared" si="3"/>
        <v>5700</v>
      </c>
    </row>
    <row r="19" spans="1:11" ht="20.25" x14ac:dyDescent="0.3">
      <c r="A19" s="585" t="s">
        <v>887</v>
      </c>
      <c r="B19" s="541">
        <v>57000</v>
      </c>
      <c r="C19" s="537">
        <f t="shared" si="4"/>
        <v>5700</v>
      </c>
      <c r="D19" s="541">
        <v>57000</v>
      </c>
      <c r="E19" s="537">
        <f t="shared" si="0"/>
        <v>5700</v>
      </c>
      <c r="F19" s="541">
        <v>57000</v>
      </c>
      <c r="G19" s="537">
        <f t="shared" si="1"/>
        <v>5700</v>
      </c>
      <c r="H19" s="541">
        <v>57000</v>
      </c>
      <c r="I19" s="537">
        <f t="shared" si="2"/>
        <v>5700</v>
      </c>
      <c r="J19" s="541">
        <v>57000</v>
      </c>
      <c r="K19" s="537">
        <f t="shared" si="3"/>
        <v>5700</v>
      </c>
    </row>
    <row r="20" spans="1:11" ht="20.25" x14ac:dyDescent="0.3">
      <c r="A20" s="585" t="s">
        <v>888</v>
      </c>
      <c r="B20" s="541">
        <v>57000</v>
      </c>
      <c r="C20" s="537">
        <f t="shared" si="4"/>
        <v>5700</v>
      </c>
      <c r="D20" s="541">
        <v>57000</v>
      </c>
      <c r="E20" s="537">
        <f t="shared" si="0"/>
        <v>5700</v>
      </c>
      <c r="F20" s="541">
        <v>57000</v>
      </c>
      <c r="G20" s="537">
        <f t="shared" si="1"/>
        <v>5700</v>
      </c>
      <c r="H20" s="541">
        <v>57000</v>
      </c>
      <c r="I20" s="537">
        <f t="shared" si="2"/>
        <v>5700</v>
      </c>
      <c r="J20" s="541">
        <v>57000</v>
      </c>
      <c r="K20" s="537">
        <f t="shared" si="3"/>
        <v>5700</v>
      </c>
    </row>
    <row r="21" spans="1:11" ht="20.25" x14ac:dyDescent="0.3">
      <c r="A21" s="585" t="s">
        <v>889</v>
      </c>
      <c r="B21" s="541">
        <v>57000</v>
      </c>
      <c r="C21" s="537">
        <f t="shared" si="4"/>
        <v>5700</v>
      </c>
      <c r="D21" s="541">
        <v>57000</v>
      </c>
      <c r="E21" s="537">
        <f t="shared" si="0"/>
        <v>5700</v>
      </c>
      <c r="F21" s="541">
        <v>57000</v>
      </c>
      <c r="G21" s="537">
        <f t="shared" si="1"/>
        <v>5700</v>
      </c>
      <c r="H21" s="541">
        <v>57000</v>
      </c>
      <c r="I21" s="537">
        <f t="shared" si="2"/>
        <v>5700</v>
      </c>
      <c r="J21" s="541">
        <v>57000</v>
      </c>
      <c r="K21" s="537">
        <f t="shared" si="3"/>
        <v>5700</v>
      </c>
    </row>
    <row r="22" spans="1:11" ht="20.25" x14ac:dyDescent="0.3">
      <c r="A22" s="585" t="s">
        <v>890</v>
      </c>
      <c r="B22" s="541">
        <v>57000</v>
      </c>
      <c r="C22" s="537">
        <f t="shared" si="4"/>
        <v>5700</v>
      </c>
      <c r="D22" s="541">
        <v>57000</v>
      </c>
      <c r="E22" s="537">
        <f t="shared" si="0"/>
        <v>5700</v>
      </c>
      <c r="F22" s="541">
        <v>57000</v>
      </c>
      <c r="G22" s="537">
        <f t="shared" si="1"/>
        <v>5700</v>
      </c>
      <c r="H22" s="541">
        <v>57000</v>
      </c>
      <c r="I22" s="537">
        <f t="shared" si="2"/>
        <v>5700</v>
      </c>
      <c r="J22" s="541">
        <v>57000</v>
      </c>
      <c r="K22" s="537">
        <f t="shared" si="3"/>
        <v>5700</v>
      </c>
    </row>
    <row r="23" spans="1:11" ht="20.25" x14ac:dyDescent="0.3">
      <c r="A23" s="585" t="s">
        <v>891</v>
      </c>
      <c r="B23" s="541">
        <v>57000</v>
      </c>
      <c r="C23" s="537">
        <f t="shared" si="4"/>
        <v>5700</v>
      </c>
      <c r="D23" s="541">
        <v>57000</v>
      </c>
      <c r="E23" s="537">
        <f t="shared" si="0"/>
        <v>5700</v>
      </c>
      <c r="F23" s="541">
        <v>57000</v>
      </c>
      <c r="G23" s="537">
        <f t="shared" si="1"/>
        <v>5700</v>
      </c>
      <c r="H23" s="541">
        <v>57000</v>
      </c>
      <c r="I23" s="537">
        <f t="shared" si="2"/>
        <v>5700</v>
      </c>
      <c r="J23" s="541">
        <v>57000</v>
      </c>
      <c r="K23" s="537">
        <f t="shared" si="3"/>
        <v>5700</v>
      </c>
    </row>
    <row r="24" spans="1:11" ht="20.25" x14ac:dyDescent="0.3">
      <c r="A24" s="585" t="s">
        <v>892</v>
      </c>
      <c r="B24" s="541">
        <v>57000</v>
      </c>
      <c r="C24" s="537">
        <f t="shared" si="4"/>
        <v>5700</v>
      </c>
      <c r="D24" s="541">
        <v>57000</v>
      </c>
      <c r="E24" s="537">
        <f t="shared" si="0"/>
        <v>5700</v>
      </c>
      <c r="F24" s="541">
        <v>57000</v>
      </c>
      <c r="G24" s="537">
        <f t="shared" si="1"/>
        <v>5700</v>
      </c>
      <c r="H24" s="541">
        <v>57000</v>
      </c>
      <c r="I24" s="537">
        <f t="shared" si="2"/>
        <v>5700</v>
      </c>
      <c r="J24" s="541">
        <v>57000</v>
      </c>
      <c r="K24" s="537">
        <f t="shared" si="3"/>
        <v>5700</v>
      </c>
    </row>
    <row r="25" spans="1:11" ht="20.25" x14ac:dyDescent="0.3">
      <c r="A25" s="585" t="s">
        <v>1948</v>
      </c>
      <c r="B25" s="541">
        <v>57000</v>
      </c>
      <c r="C25" s="537">
        <f t="shared" si="4"/>
        <v>5700</v>
      </c>
      <c r="D25" s="541">
        <v>57000</v>
      </c>
      <c r="E25" s="537">
        <f t="shared" si="0"/>
        <v>5700</v>
      </c>
      <c r="F25" s="541">
        <v>57000</v>
      </c>
      <c r="G25" s="537">
        <f t="shared" si="1"/>
        <v>5700</v>
      </c>
      <c r="H25" s="541">
        <v>57000</v>
      </c>
      <c r="I25" s="537">
        <f t="shared" si="2"/>
        <v>5700</v>
      </c>
      <c r="J25" s="541">
        <v>57000</v>
      </c>
      <c r="K25" s="537">
        <f t="shared" si="3"/>
        <v>5700</v>
      </c>
    </row>
    <row r="26" spans="1:11" ht="20.25" x14ac:dyDescent="0.3">
      <c r="A26" s="585" t="s">
        <v>1949</v>
      </c>
      <c r="B26" s="541">
        <v>57000</v>
      </c>
      <c r="C26" s="537">
        <f t="shared" si="4"/>
        <v>5700</v>
      </c>
      <c r="D26" s="541">
        <v>57000</v>
      </c>
      <c r="E26" s="537">
        <f t="shared" si="0"/>
        <v>5700</v>
      </c>
      <c r="F26" s="541">
        <v>57000</v>
      </c>
      <c r="G26" s="537">
        <f t="shared" si="1"/>
        <v>5700</v>
      </c>
      <c r="H26" s="541">
        <v>57000</v>
      </c>
      <c r="I26" s="537">
        <f t="shared" si="2"/>
        <v>5700</v>
      </c>
      <c r="J26" s="541">
        <v>57000</v>
      </c>
      <c r="K26" s="537">
        <f t="shared" si="3"/>
        <v>5700</v>
      </c>
    </row>
    <row r="27" spans="1:11" ht="20.25" x14ac:dyDescent="0.3">
      <c r="A27" s="585" t="s">
        <v>1950</v>
      </c>
      <c r="B27" s="541">
        <v>57000</v>
      </c>
      <c r="C27" s="537">
        <f t="shared" si="4"/>
        <v>5700</v>
      </c>
      <c r="D27" s="541">
        <v>57000</v>
      </c>
      <c r="E27" s="537">
        <f t="shared" si="0"/>
        <v>5700</v>
      </c>
      <c r="F27" s="541">
        <v>57000</v>
      </c>
      <c r="G27" s="537">
        <f t="shared" si="1"/>
        <v>5700</v>
      </c>
      <c r="H27" s="541">
        <v>57000</v>
      </c>
      <c r="I27" s="537">
        <f t="shared" si="2"/>
        <v>5700</v>
      </c>
      <c r="J27" s="541">
        <v>57000</v>
      </c>
      <c r="K27" s="537">
        <f t="shared" si="3"/>
        <v>5700</v>
      </c>
    </row>
    <row r="28" spans="1:11" ht="20.25" x14ac:dyDescent="0.3">
      <c r="A28" s="585" t="s">
        <v>1951</v>
      </c>
      <c r="B28" s="541">
        <v>57000</v>
      </c>
      <c r="C28" s="537">
        <f t="shared" si="4"/>
        <v>5700</v>
      </c>
      <c r="D28" s="541">
        <v>57000</v>
      </c>
      <c r="E28" s="537">
        <f t="shared" si="0"/>
        <v>5700</v>
      </c>
      <c r="F28" s="541">
        <v>57000</v>
      </c>
      <c r="G28" s="537">
        <f t="shared" si="1"/>
        <v>5700</v>
      </c>
      <c r="H28" s="541">
        <v>57000</v>
      </c>
      <c r="I28" s="537">
        <f t="shared" si="2"/>
        <v>5700</v>
      </c>
      <c r="J28" s="541">
        <v>57000</v>
      </c>
      <c r="K28" s="537">
        <f t="shared" si="3"/>
        <v>5700</v>
      </c>
    </row>
    <row r="29" spans="1:11" ht="20.25" x14ac:dyDescent="0.3">
      <c r="A29" s="586" t="s">
        <v>1952</v>
      </c>
      <c r="B29" s="587">
        <f>SUM(B13:B28)</f>
        <v>912000</v>
      </c>
      <c r="C29" s="587">
        <f t="shared" ref="C29:K29" si="5">SUM(C13:C28)</f>
        <v>91200</v>
      </c>
      <c r="D29" s="587">
        <f t="shared" si="5"/>
        <v>912000</v>
      </c>
      <c r="E29" s="587">
        <f t="shared" si="5"/>
        <v>91200</v>
      </c>
      <c r="F29" s="587">
        <f t="shared" si="5"/>
        <v>912000</v>
      </c>
      <c r="G29" s="587">
        <f t="shared" si="5"/>
        <v>91200</v>
      </c>
      <c r="H29" s="587">
        <f t="shared" si="5"/>
        <v>912000</v>
      </c>
      <c r="I29" s="587">
        <f t="shared" si="5"/>
        <v>91200</v>
      </c>
      <c r="J29" s="587">
        <f t="shared" si="5"/>
        <v>912000</v>
      </c>
      <c r="K29" s="587">
        <f t="shared" si="5"/>
        <v>91200</v>
      </c>
    </row>
    <row r="30" spans="1:11" ht="18.75" x14ac:dyDescent="0.2">
      <c r="A30" s="588"/>
      <c r="B30" s="2674" t="s">
        <v>1953</v>
      </c>
      <c r="C30" s="2674"/>
      <c r="D30" s="2674"/>
      <c r="E30" s="2675" t="str">
        <f>C7</f>
        <v xml:space="preserve">Jh </v>
      </c>
      <c r="F30" s="2675"/>
      <c r="G30" s="2675"/>
      <c r="H30" s="2675" t="s">
        <v>1954</v>
      </c>
      <c r="I30" s="2675"/>
      <c r="J30" s="2675"/>
      <c r="K30" s="2675"/>
    </row>
    <row r="31" spans="1:11" ht="18.75" x14ac:dyDescent="0.3">
      <c r="A31" s="501" t="s">
        <v>1955</v>
      </c>
      <c r="B31" s="588"/>
      <c r="C31" s="588"/>
      <c r="D31" s="588"/>
      <c r="E31" s="588"/>
      <c r="F31" s="588"/>
      <c r="G31" s="588"/>
      <c r="H31" s="588"/>
      <c r="I31" s="588"/>
      <c r="J31" s="588"/>
      <c r="K31" s="588"/>
    </row>
    <row r="32" spans="1:11" ht="20.25" x14ac:dyDescent="0.3">
      <c r="A32" s="500"/>
      <c r="B32" s="500"/>
      <c r="C32" s="500"/>
      <c r="D32" s="500"/>
      <c r="E32" s="500"/>
      <c r="F32" s="500"/>
      <c r="G32" s="500"/>
      <c r="H32" s="500"/>
      <c r="I32" s="500"/>
      <c r="J32" s="500"/>
      <c r="K32" s="500"/>
    </row>
    <row r="33" spans="1:11" x14ac:dyDescent="0.2">
      <c r="A33" s="588"/>
      <c r="B33" s="588"/>
      <c r="C33" s="588"/>
      <c r="D33" s="588"/>
      <c r="E33" s="588"/>
      <c r="F33" s="588"/>
      <c r="G33" s="588"/>
      <c r="H33" s="588"/>
      <c r="I33" s="2676"/>
      <c r="J33" s="2676"/>
      <c r="K33" s="2676"/>
    </row>
    <row r="34" spans="1:11" ht="20.25" x14ac:dyDescent="0.3">
      <c r="A34" s="500"/>
      <c r="B34" s="500"/>
      <c r="C34" s="500"/>
      <c r="D34" s="500"/>
      <c r="E34" s="500"/>
      <c r="F34" s="500" t="s">
        <v>1956</v>
      </c>
      <c r="G34" s="500"/>
      <c r="H34" s="500"/>
      <c r="I34" s="500"/>
      <c r="J34" s="500"/>
      <c r="K34" s="500"/>
    </row>
    <row r="35" spans="1:11" ht="20.25" x14ac:dyDescent="0.3">
      <c r="A35" s="500"/>
      <c r="B35" s="500"/>
      <c r="C35" s="500"/>
      <c r="D35" s="500"/>
      <c r="E35" s="500"/>
      <c r="F35" s="500"/>
      <c r="G35" s="500"/>
      <c r="H35" s="500"/>
      <c r="I35" s="497"/>
      <c r="J35" s="500"/>
      <c r="K35" s="500"/>
    </row>
    <row r="36" spans="1:11" ht="20.25" x14ac:dyDescent="0.3">
      <c r="A36" s="500"/>
      <c r="B36" s="500"/>
      <c r="C36" s="500"/>
      <c r="D36" s="500"/>
      <c r="E36" s="500"/>
      <c r="F36" s="2677" t="s">
        <v>1957</v>
      </c>
      <c r="G36" s="2677"/>
      <c r="H36" s="2678" t="str">
        <f>MASTER!C14</f>
        <v>jktleUn ftyk&amp;jktleUn</v>
      </c>
      <c r="I36" s="2678"/>
      <c r="J36" s="2678"/>
      <c r="K36" s="2678"/>
    </row>
    <row r="37" spans="1:11" ht="20.25" x14ac:dyDescent="0.3">
      <c r="A37" s="500"/>
      <c r="B37" s="500"/>
      <c r="C37" s="500"/>
      <c r="D37" s="500"/>
      <c r="E37" s="500"/>
      <c r="F37" s="500"/>
      <c r="G37" s="500"/>
      <c r="H37" s="500"/>
      <c r="I37" s="500"/>
      <c r="J37" s="500"/>
      <c r="K37" s="500"/>
    </row>
    <row r="38" spans="1:11" ht="20.25" x14ac:dyDescent="0.3">
      <c r="A38" s="589" t="s">
        <v>1614</v>
      </c>
      <c r="B38" s="500"/>
      <c r="C38" s="500"/>
      <c r="D38" s="500"/>
      <c r="E38" s="500"/>
      <c r="F38" s="500"/>
      <c r="G38" s="500"/>
      <c r="H38" s="500"/>
      <c r="I38" s="500"/>
      <c r="J38" s="500"/>
      <c r="K38" s="500"/>
    </row>
    <row r="39" spans="1:11" ht="20.25" x14ac:dyDescent="0.3">
      <c r="A39" s="500"/>
      <c r="B39" s="500"/>
      <c r="C39" s="500"/>
      <c r="D39" s="500"/>
      <c r="E39" s="500"/>
      <c r="F39" s="500"/>
      <c r="G39" s="500"/>
      <c r="H39" s="500"/>
      <c r="I39" s="500"/>
      <c r="J39" s="500"/>
      <c r="K39" s="500"/>
    </row>
    <row r="40" spans="1:11" x14ac:dyDescent="0.2">
      <c r="A40" s="497"/>
      <c r="B40" s="497"/>
      <c r="C40" s="497"/>
      <c r="D40" s="497"/>
      <c r="E40" s="497"/>
      <c r="F40" s="497"/>
      <c r="G40" s="497"/>
      <c r="H40" s="497"/>
      <c r="I40" s="497"/>
      <c r="J40" s="497"/>
      <c r="K40" s="497"/>
    </row>
    <row r="41" spans="1:11" ht="20.25" x14ac:dyDescent="0.2">
      <c r="A41" s="2658" t="str">
        <f>A3</f>
        <v>iz/kkukpk;Z jktdh; mPp ek/;fed fo|ky;  ftyk &amp; jktleUn</v>
      </c>
      <c r="B41" s="2658"/>
      <c r="C41" s="2658"/>
      <c r="D41" s="2658"/>
      <c r="E41" s="2658"/>
      <c r="F41" s="2658"/>
      <c r="G41" s="2658"/>
      <c r="H41" s="2658"/>
      <c r="I41" s="2658"/>
      <c r="J41" s="2658"/>
      <c r="K41" s="2658"/>
    </row>
    <row r="42" spans="1:11" ht="20.25" x14ac:dyDescent="0.2">
      <c r="A42" s="2659" t="s">
        <v>1929</v>
      </c>
      <c r="B42" s="2659"/>
      <c r="C42" s="2659"/>
      <c r="D42" s="2659"/>
      <c r="E42" s="2659"/>
      <c r="F42" s="2659"/>
      <c r="G42" s="2659"/>
      <c r="H42" s="2659"/>
      <c r="I42" s="2659"/>
      <c r="J42" s="2659"/>
      <c r="K42" s="2659"/>
    </row>
    <row r="43" spans="1:11" x14ac:dyDescent="0.2">
      <c r="A43" s="2660" t="s">
        <v>1930</v>
      </c>
      <c r="B43" s="2660"/>
      <c r="C43" s="2660"/>
      <c r="D43" s="2660"/>
      <c r="E43" s="2660"/>
      <c r="F43" s="2660"/>
      <c r="G43" s="2660"/>
      <c r="H43" s="2660"/>
      <c r="I43" s="2660"/>
      <c r="J43" s="2660"/>
      <c r="K43" s="2660"/>
    </row>
    <row r="44" spans="1:11" ht="48" customHeight="1" x14ac:dyDescent="0.2">
      <c r="A44" s="2661"/>
      <c r="B44" s="2661"/>
      <c r="C44" s="2661"/>
      <c r="D44" s="2661"/>
      <c r="E44" s="2661"/>
      <c r="F44" s="2661"/>
      <c r="G44" s="2661"/>
      <c r="H44" s="2661"/>
      <c r="I44" s="2661"/>
      <c r="J44" s="2661"/>
      <c r="K44" s="2661"/>
    </row>
    <row r="45" spans="1:11" ht="15.75" x14ac:dyDescent="0.25">
      <c r="A45" s="577" t="s">
        <v>1931</v>
      </c>
      <c r="B45" s="577"/>
      <c r="C45" s="2662" t="str">
        <f>C7</f>
        <v xml:space="preserve">Jh </v>
      </c>
      <c r="D45" s="2662"/>
      <c r="E45" s="577" t="s">
        <v>201</v>
      </c>
      <c r="F45" s="2663" t="str">
        <f>F7</f>
        <v xml:space="preserve">ofj"B </v>
      </c>
      <c r="G45" s="2664"/>
      <c r="H45" s="577" t="s">
        <v>1932</v>
      </c>
      <c r="I45" s="577"/>
      <c r="J45" s="577"/>
      <c r="K45" s="590" t="str">
        <f>K7</f>
        <v>L-14</v>
      </c>
    </row>
    <row r="46" spans="1:11" ht="18.75" x14ac:dyDescent="0.3">
      <c r="A46" s="577" t="s">
        <v>1933</v>
      </c>
      <c r="B46" s="577"/>
      <c r="C46" s="577"/>
      <c r="D46" s="591" t="str">
        <f>D8</f>
        <v/>
      </c>
      <c r="E46" s="577" t="s">
        <v>1934</v>
      </c>
      <c r="F46" s="577"/>
      <c r="G46" s="592" t="str">
        <f>D46</f>
        <v/>
      </c>
      <c r="H46" s="577" t="s">
        <v>1935</v>
      </c>
      <c r="I46" s="499"/>
      <c r="J46" s="2656">
        <f>J8</f>
        <v>45961</v>
      </c>
      <c r="K46" s="2657"/>
    </row>
    <row r="47" spans="1:11" ht="18.75" x14ac:dyDescent="0.3">
      <c r="A47" s="579" t="s">
        <v>1936</v>
      </c>
      <c r="B47" s="2665">
        <f>B9</f>
        <v>57</v>
      </c>
      <c r="C47" s="2665"/>
      <c r="D47" s="2665"/>
      <c r="E47" s="2666" t="s">
        <v>1937</v>
      </c>
      <c r="F47" s="2667"/>
      <c r="G47" s="2668" t="str">
        <f>G9</f>
        <v>RJRA1</v>
      </c>
      <c r="H47" s="2669"/>
      <c r="I47" s="2670"/>
      <c r="J47" s="580"/>
      <c r="K47" s="581"/>
    </row>
    <row r="48" spans="1:11" ht="15.75" x14ac:dyDescent="0.25">
      <c r="A48" s="2671" t="s">
        <v>1938</v>
      </c>
      <c r="B48" s="2671"/>
      <c r="C48" s="2671"/>
      <c r="D48" s="2671"/>
      <c r="E48" s="2671"/>
      <c r="F48" s="2671"/>
      <c r="G48" s="2671"/>
      <c r="H48" s="2671"/>
      <c r="I48" s="2671"/>
      <c r="J48" s="2671"/>
      <c r="K48" s="2671"/>
    </row>
    <row r="49" spans="1:11" ht="25.5" x14ac:dyDescent="0.2">
      <c r="A49" s="2672" t="s">
        <v>1939</v>
      </c>
      <c r="B49" s="582" t="s">
        <v>1940</v>
      </c>
      <c r="C49" s="704" t="s">
        <v>1958</v>
      </c>
      <c r="D49" s="582" t="s">
        <v>1940</v>
      </c>
      <c r="E49" s="593" t="s">
        <v>1959</v>
      </c>
      <c r="F49" s="582" t="s">
        <v>1940</v>
      </c>
      <c r="G49" s="593" t="s">
        <v>1960</v>
      </c>
      <c r="H49" s="582" t="s">
        <v>1940</v>
      </c>
      <c r="I49" s="593" t="s">
        <v>1961</v>
      </c>
      <c r="J49" s="582" t="s">
        <v>1940</v>
      </c>
      <c r="K49" s="593" t="s">
        <v>1962</v>
      </c>
    </row>
    <row r="50" spans="1:11" ht="51" x14ac:dyDescent="0.2">
      <c r="A50" s="2673"/>
      <c r="B50" s="583" t="s">
        <v>1946</v>
      </c>
      <c r="C50" s="584" t="s">
        <v>1947</v>
      </c>
      <c r="D50" s="583" t="s">
        <v>1946</v>
      </c>
      <c r="E50" s="584" t="s">
        <v>1947</v>
      </c>
      <c r="F50" s="583" t="s">
        <v>1946</v>
      </c>
      <c r="G50" s="584" t="s">
        <v>1947</v>
      </c>
      <c r="H50" s="583" t="s">
        <v>1946</v>
      </c>
      <c r="I50" s="584" t="s">
        <v>1947</v>
      </c>
      <c r="J50" s="583" t="s">
        <v>1946</v>
      </c>
      <c r="K50" s="584" t="s">
        <v>1947</v>
      </c>
    </row>
    <row r="51" spans="1:11" ht="20.25" x14ac:dyDescent="0.3">
      <c r="A51" s="585" t="s">
        <v>893</v>
      </c>
      <c r="B51" s="541">
        <v>57000</v>
      </c>
      <c r="C51" s="537">
        <f>ROUND(B51*10%,0)</f>
        <v>5700</v>
      </c>
      <c r="D51" s="541">
        <v>57000</v>
      </c>
      <c r="E51" s="537">
        <f>ROUND(D51*10%,0)</f>
        <v>5700</v>
      </c>
      <c r="F51" s="541">
        <v>57000</v>
      </c>
      <c r="G51" s="537">
        <f>ROUND(F51*10%,0)</f>
        <v>5700</v>
      </c>
      <c r="H51" s="541">
        <v>57000</v>
      </c>
      <c r="I51" s="537">
        <f>ROUND(H51*10%,0)</f>
        <v>5700</v>
      </c>
      <c r="J51" s="541">
        <v>57000</v>
      </c>
      <c r="K51" s="537">
        <f>ROUND(J51*10%,0)</f>
        <v>5700</v>
      </c>
    </row>
    <row r="52" spans="1:11" ht="20.25" x14ac:dyDescent="0.3">
      <c r="A52" s="585" t="s">
        <v>882</v>
      </c>
      <c r="B52" s="541">
        <v>57000</v>
      </c>
      <c r="C52" s="537">
        <f t="shared" ref="C52:C66" si="6">ROUND(B52*10%,0)</f>
        <v>5700</v>
      </c>
      <c r="D52" s="541">
        <v>57000</v>
      </c>
      <c r="E52" s="537">
        <f t="shared" ref="E52:E66" si="7">ROUND(D52*10%,0)</f>
        <v>5700</v>
      </c>
      <c r="F52" s="541">
        <v>57000</v>
      </c>
      <c r="G52" s="537">
        <f t="shared" ref="G52:G66" si="8">ROUND(F52*10%,0)</f>
        <v>5700</v>
      </c>
      <c r="H52" s="541">
        <v>57000</v>
      </c>
      <c r="I52" s="537">
        <f t="shared" ref="I52:I66" si="9">ROUND(H52*10%,0)</f>
        <v>5700</v>
      </c>
      <c r="J52" s="541">
        <v>57000</v>
      </c>
      <c r="K52" s="537">
        <f t="shared" ref="K52:K66" si="10">ROUND(J52*10%,0)</f>
        <v>5700</v>
      </c>
    </row>
    <row r="53" spans="1:11" ht="20.25" x14ac:dyDescent="0.3">
      <c r="A53" s="585" t="s">
        <v>883</v>
      </c>
      <c r="B53" s="541">
        <v>57000</v>
      </c>
      <c r="C53" s="537">
        <f t="shared" si="6"/>
        <v>5700</v>
      </c>
      <c r="D53" s="541">
        <v>57000</v>
      </c>
      <c r="E53" s="537">
        <f t="shared" si="7"/>
        <v>5700</v>
      </c>
      <c r="F53" s="541">
        <v>57000</v>
      </c>
      <c r="G53" s="537">
        <f t="shared" si="8"/>
        <v>5700</v>
      </c>
      <c r="H53" s="541">
        <v>57000</v>
      </c>
      <c r="I53" s="537">
        <f t="shared" si="9"/>
        <v>5700</v>
      </c>
      <c r="J53" s="541">
        <v>57000</v>
      </c>
      <c r="K53" s="537">
        <f t="shared" si="10"/>
        <v>5700</v>
      </c>
    </row>
    <row r="54" spans="1:11" ht="20.25" x14ac:dyDescent="0.3">
      <c r="A54" s="585" t="s">
        <v>884</v>
      </c>
      <c r="B54" s="541">
        <v>57000</v>
      </c>
      <c r="C54" s="537">
        <f t="shared" si="6"/>
        <v>5700</v>
      </c>
      <c r="D54" s="541">
        <v>57000</v>
      </c>
      <c r="E54" s="537">
        <f t="shared" si="7"/>
        <v>5700</v>
      </c>
      <c r="F54" s="541">
        <v>57000</v>
      </c>
      <c r="G54" s="537">
        <f t="shared" si="8"/>
        <v>5700</v>
      </c>
      <c r="H54" s="541">
        <v>57000</v>
      </c>
      <c r="I54" s="537">
        <f t="shared" si="9"/>
        <v>5700</v>
      </c>
      <c r="J54" s="541">
        <v>57000</v>
      </c>
      <c r="K54" s="537">
        <f t="shared" si="10"/>
        <v>5700</v>
      </c>
    </row>
    <row r="55" spans="1:11" ht="20.25" x14ac:dyDescent="0.3">
      <c r="A55" s="585" t="s">
        <v>885</v>
      </c>
      <c r="B55" s="541">
        <v>57000</v>
      </c>
      <c r="C55" s="537">
        <f t="shared" si="6"/>
        <v>5700</v>
      </c>
      <c r="D55" s="541">
        <v>57000</v>
      </c>
      <c r="E55" s="537">
        <f t="shared" si="7"/>
        <v>5700</v>
      </c>
      <c r="F55" s="541">
        <v>57000</v>
      </c>
      <c r="G55" s="537">
        <f t="shared" si="8"/>
        <v>5700</v>
      </c>
      <c r="H55" s="541">
        <v>57000</v>
      </c>
      <c r="I55" s="537">
        <f t="shared" si="9"/>
        <v>5700</v>
      </c>
      <c r="J55" s="541">
        <v>57000</v>
      </c>
      <c r="K55" s="537">
        <f t="shared" si="10"/>
        <v>5700</v>
      </c>
    </row>
    <row r="56" spans="1:11" ht="20.25" x14ac:dyDescent="0.3">
      <c r="A56" s="585" t="s">
        <v>886</v>
      </c>
      <c r="B56" s="541">
        <v>57000</v>
      </c>
      <c r="C56" s="537">
        <f t="shared" si="6"/>
        <v>5700</v>
      </c>
      <c r="D56" s="541">
        <v>57000</v>
      </c>
      <c r="E56" s="537">
        <f t="shared" si="7"/>
        <v>5700</v>
      </c>
      <c r="F56" s="541">
        <v>57000</v>
      </c>
      <c r="G56" s="537">
        <f t="shared" si="8"/>
        <v>5700</v>
      </c>
      <c r="H56" s="541">
        <v>57000</v>
      </c>
      <c r="I56" s="537">
        <f t="shared" si="9"/>
        <v>5700</v>
      </c>
      <c r="J56" s="541">
        <v>57000</v>
      </c>
      <c r="K56" s="537">
        <f t="shared" si="10"/>
        <v>5700</v>
      </c>
    </row>
    <row r="57" spans="1:11" ht="20.25" x14ac:dyDescent="0.3">
      <c r="A57" s="585" t="s">
        <v>887</v>
      </c>
      <c r="B57" s="541">
        <v>57000</v>
      </c>
      <c r="C57" s="537">
        <f t="shared" si="6"/>
        <v>5700</v>
      </c>
      <c r="D57" s="541">
        <v>57000</v>
      </c>
      <c r="E57" s="537">
        <f t="shared" si="7"/>
        <v>5700</v>
      </c>
      <c r="F57" s="541">
        <v>57000</v>
      </c>
      <c r="G57" s="537">
        <f t="shared" si="8"/>
        <v>5700</v>
      </c>
      <c r="H57" s="541">
        <v>57000</v>
      </c>
      <c r="I57" s="537">
        <f t="shared" si="9"/>
        <v>5700</v>
      </c>
      <c r="J57" s="541">
        <v>57000</v>
      </c>
      <c r="K57" s="537">
        <f t="shared" si="10"/>
        <v>5700</v>
      </c>
    </row>
    <row r="58" spans="1:11" ht="20.25" x14ac:dyDescent="0.3">
      <c r="A58" s="585" t="s">
        <v>888</v>
      </c>
      <c r="B58" s="541">
        <v>57000</v>
      </c>
      <c r="C58" s="537">
        <f t="shared" si="6"/>
        <v>5700</v>
      </c>
      <c r="D58" s="541">
        <v>57000</v>
      </c>
      <c r="E58" s="537">
        <f t="shared" si="7"/>
        <v>5700</v>
      </c>
      <c r="F58" s="541">
        <v>57000</v>
      </c>
      <c r="G58" s="537">
        <f t="shared" si="8"/>
        <v>5700</v>
      </c>
      <c r="H58" s="541">
        <v>57000</v>
      </c>
      <c r="I58" s="537">
        <f t="shared" si="9"/>
        <v>5700</v>
      </c>
      <c r="J58" s="541">
        <v>57000</v>
      </c>
      <c r="K58" s="537">
        <f t="shared" si="10"/>
        <v>5700</v>
      </c>
    </row>
    <row r="59" spans="1:11" ht="20.25" x14ac:dyDescent="0.3">
      <c r="A59" s="585" t="s">
        <v>889</v>
      </c>
      <c r="B59" s="541">
        <v>57000</v>
      </c>
      <c r="C59" s="537">
        <f t="shared" si="6"/>
        <v>5700</v>
      </c>
      <c r="D59" s="541">
        <v>57000</v>
      </c>
      <c r="E59" s="537">
        <f t="shared" si="7"/>
        <v>5700</v>
      </c>
      <c r="F59" s="541">
        <v>57000</v>
      </c>
      <c r="G59" s="537">
        <f t="shared" si="8"/>
        <v>5700</v>
      </c>
      <c r="H59" s="541">
        <v>57000</v>
      </c>
      <c r="I59" s="537">
        <f t="shared" si="9"/>
        <v>5700</v>
      </c>
      <c r="J59" s="541">
        <v>57000</v>
      </c>
      <c r="K59" s="537">
        <f t="shared" si="10"/>
        <v>5700</v>
      </c>
    </row>
    <row r="60" spans="1:11" ht="20.25" x14ac:dyDescent="0.3">
      <c r="A60" s="585" t="s">
        <v>890</v>
      </c>
      <c r="B60" s="541">
        <v>57000</v>
      </c>
      <c r="C60" s="537">
        <f t="shared" si="6"/>
        <v>5700</v>
      </c>
      <c r="D60" s="541">
        <v>57000</v>
      </c>
      <c r="E60" s="537">
        <f t="shared" si="7"/>
        <v>5700</v>
      </c>
      <c r="F60" s="541">
        <v>57000</v>
      </c>
      <c r="G60" s="537">
        <f t="shared" si="8"/>
        <v>5700</v>
      </c>
      <c r="H60" s="541">
        <v>57000</v>
      </c>
      <c r="I60" s="537">
        <f t="shared" si="9"/>
        <v>5700</v>
      </c>
      <c r="J60" s="541">
        <v>57000</v>
      </c>
      <c r="K60" s="537">
        <f t="shared" si="10"/>
        <v>5700</v>
      </c>
    </row>
    <row r="61" spans="1:11" ht="20.25" x14ac:dyDescent="0.3">
      <c r="A61" s="585" t="s">
        <v>891</v>
      </c>
      <c r="B61" s="541">
        <v>57000</v>
      </c>
      <c r="C61" s="537">
        <f t="shared" si="6"/>
        <v>5700</v>
      </c>
      <c r="D61" s="541">
        <v>57000</v>
      </c>
      <c r="E61" s="537">
        <f t="shared" si="7"/>
        <v>5700</v>
      </c>
      <c r="F61" s="541">
        <v>57000</v>
      </c>
      <c r="G61" s="537">
        <f t="shared" si="8"/>
        <v>5700</v>
      </c>
      <c r="H61" s="541">
        <v>57000</v>
      </c>
      <c r="I61" s="537">
        <f t="shared" si="9"/>
        <v>5700</v>
      </c>
      <c r="J61" s="541">
        <v>57000</v>
      </c>
      <c r="K61" s="537">
        <f t="shared" si="10"/>
        <v>5700</v>
      </c>
    </row>
    <row r="62" spans="1:11" ht="20.25" x14ac:dyDescent="0.3">
      <c r="A62" s="585" t="s">
        <v>892</v>
      </c>
      <c r="B62" s="541">
        <v>57000</v>
      </c>
      <c r="C62" s="537">
        <f t="shared" si="6"/>
        <v>5700</v>
      </c>
      <c r="D62" s="541">
        <v>57000</v>
      </c>
      <c r="E62" s="537">
        <f t="shared" si="7"/>
        <v>5700</v>
      </c>
      <c r="F62" s="541">
        <v>57000</v>
      </c>
      <c r="G62" s="537">
        <f t="shared" si="8"/>
        <v>5700</v>
      </c>
      <c r="H62" s="541">
        <v>57000</v>
      </c>
      <c r="I62" s="537">
        <f t="shared" si="9"/>
        <v>5700</v>
      </c>
      <c r="J62" s="541">
        <v>57000</v>
      </c>
      <c r="K62" s="537">
        <f t="shared" si="10"/>
        <v>5700</v>
      </c>
    </row>
    <row r="63" spans="1:11" ht="20.25" x14ac:dyDescent="0.3">
      <c r="A63" s="585" t="s">
        <v>1948</v>
      </c>
      <c r="B63" s="541">
        <v>57000</v>
      </c>
      <c r="C63" s="537">
        <f t="shared" si="6"/>
        <v>5700</v>
      </c>
      <c r="D63" s="541">
        <v>57000</v>
      </c>
      <c r="E63" s="537">
        <f t="shared" si="7"/>
        <v>5700</v>
      </c>
      <c r="F63" s="541">
        <v>57000</v>
      </c>
      <c r="G63" s="537">
        <f t="shared" si="8"/>
        <v>5700</v>
      </c>
      <c r="H63" s="541">
        <v>57000</v>
      </c>
      <c r="I63" s="537">
        <f t="shared" si="9"/>
        <v>5700</v>
      </c>
      <c r="J63" s="541">
        <v>57000</v>
      </c>
      <c r="K63" s="537">
        <f t="shared" si="10"/>
        <v>5700</v>
      </c>
    </row>
    <row r="64" spans="1:11" ht="20.25" x14ac:dyDescent="0.3">
      <c r="A64" s="585" t="s">
        <v>1949</v>
      </c>
      <c r="B64" s="541">
        <v>57000</v>
      </c>
      <c r="C64" s="537">
        <f t="shared" si="6"/>
        <v>5700</v>
      </c>
      <c r="D64" s="541">
        <v>57000</v>
      </c>
      <c r="E64" s="537">
        <f t="shared" si="7"/>
        <v>5700</v>
      </c>
      <c r="F64" s="541">
        <v>57000</v>
      </c>
      <c r="G64" s="537">
        <f t="shared" si="8"/>
        <v>5700</v>
      </c>
      <c r="H64" s="541">
        <v>57000</v>
      </c>
      <c r="I64" s="537">
        <f t="shared" si="9"/>
        <v>5700</v>
      </c>
      <c r="J64" s="541">
        <v>57000</v>
      </c>
      <c r="K64" s="537">
        <f t="shared" si="10"/>
        <v>5700</v>
      </c>
    </row>
    <row r="65" spans="1:11" ht="20.25" x14ac:dyDescent="0.3">
      <c r="A65" s="585" t="s">
        <v>1950</v>
      </c>
      <c r="B65" s="541">
        <v>57000</v>
      </c>
      <c r="C65" s="537">
        <f t="shared" si="6"/>
        <v>5700</v>
      </c>
      <c r="D65" s="541">
        <v>57000</v>
      </c>
      <c r="E65" s="537">
        <f t="shared" si="7"/>
        <v>5700</v>
      </c>
      <c r="F65" s="541">
        <v>57000</v>
      </c>
      <c r="G65" s="537">
        <f t="shared" si="8"/>
        <v>5700</v>
      </c>
      <c r="H65" s="541">
        <v>57000</v>
      </c>
      <c r="I65" s="537">
        <f t="shared" si="9"/>
        <v>5700</v>
      </c>
      <c r="J65" s="541">
        <v>57000</v>
      </c>
      <c r="K65" s="537">
        <f t="shared" si="10"/>
        <v>5700</v>
      </c>
    </row>
    <row r="66" spans="1:11" ht="20.25" x14ac:dyDescent="0.3">
      <c r="A66" s="585" t="s">
        <v>1951</v>
      </c>
      <c r="B66" s="541">
        <v>57000</v>
      </c>
      <c r="C66" s="537">
        <f t="shared" si="6"/>
        <v>5700</v>
      </c>
      <c r="D66" s="541">
        <v>57000</v>
      </c>
      <c r="E66" s="537">
        <f t="shared" si="7"/>
        <v>5700</v>
      </c>
      <c r="F66" s="541">
        <v>57000</v>
      </c>
      <c r="G66" s="537">
        <f t="shared" si="8"/>
        <v>5700</v>
      </c>
      <c r="H66" s="541">
        <v>57000</v>
      </c>
      <c r="I66" s="537">
        <f t="shared" si="9"/>
        <v>5700</v>
      </c>
      <c r="J66" s="541">
        <v>57000</v>
      </c>
      <c r="K66" s="537">
        <f t="shared" si="10"/>
        <v>5700</v>
      </c>
    </row>
    <row r="67" spans="1:11" ht="20.25" x14ac:dyDescent="0.3">
      <c r="A67" s="586" t="s">
        <v>1952</v>
      </c>
      <c r="B67" s="587">
        <f>SUM(B51:B66)</f>
        <v>912000</v>
      </c>
      <c r="C67" s="587">
        <f t="shared" ref="C67:K67" si="11">SUM(C51:C66)</f>
        <v>91200</v>
      </c>
      <c r="D67" s="587">
        <f t="shared" si="11"/>
        <v>912000</v>
      </c>
      <c r="E67" s="587">
        <f t="shared" si="11"/>
        <v>91200</v>
      </c>
      <c r="F67" s="587">
        <f t="shared" si="11"/>
        <v>912000</v>
      </c>
      <c r="G67" s="587">
        <f t="shared" si="11"/>
        <v>91200</v>
      </c>
      <c r="H67" s="587">
        <f t="shared" si="11"/>
        <v>912000</v>
      </c>
      <c r="I67" s="587">
        <f t="shared" si="11"/>
        <v>91200</v>
      </c>
      <c r="J67" s="587">
        <f t="shared" si="11"/>
        <v>912000</v>
      </c>
      <c r="K67" s="587">
        <f t="shared" si="11"/>
        <v>91200</v>
      </c>
    </row>
    <row r="68" spans="1:11" ht="18.75" x14ac:dyDescent="0.2">
      <c r="A68" s="588"/>
      <c r="B68" s="2674" t="s">
        <v>1953</v>
      </c>
      <c r="C68" s="2674"/>
      <c r="D68" s="2674"/>
      <c r="E68" s="2675" t="str">
        <f>C45</f>
        <v xml:space="preserve">Jh </v>
      </c>
      <c r="F68" s="2675"/>
      <c r="G68" s="2675"/>
      <c r="H68" s="2675" t="s">
        <v>1954</v>
      </c>
      <c r="I68" s="2675"/>
      <c r="J68" s="2675"/>
      <c r="K68" s="2675"/>
    </row>
    <row r="69" spans="1:11" ht="18.75" x14ac:dyDescent="0.3">
      <c r="A69" s="501" t="s">
        <v>1955</v>
      </c>
      <c r="B69" s="588"/>
      <c r="C69" s="588"/>
      <c r="D69" s="588"/>
      <c r="E69" s="588"/>
      <c r="F69" s="588"/>
      <c r="G69" s="588"/>
      <c r="H69" s="588"/>
      <c r="I69" s="588"/>
      <c r="J69" s="588"/>
      <c r="K69" s="588"/>
    </row>
    <row r="70" spans="1:11" ht="20.25" x14ac:dyDescent="0.3">
      <c r="A70" s="500"/>
      <c r="B70" s="500"/>
      <c r="C70" s="500"/>
      <c r="D70" s="500"/>
      <c r="E70" s="500"/>
      <c r="F70" s="500"/>
      <c r="G70" s="500"/>
      <c r="H70" s="500"/>
      <c r="I70" s="500"/>
      <c r="J70" s="500"/>
      <c r="K70" s="500"/>
    </row>
    <row r="71" spans="1:11" x14ac:dyDescent="0.2">
      <c r="A71" s="588"/>
      <c r="B71" s="588"/>
      <c r="C71" s="588"/>
      <c r="D71" s="588"/>
      <c r="E71" s="588"/>
      <c r="F71" s="588"/>
      <c r="G71" s="588"/>
      <c r="H71" s="588"/>
      <c r="I71" s="2676"/>
      <c r="J71" s="2676"/>
      <c r="K71" s="2676"/>
    </row>
    <row r="72" spans="1:11" ht="20.25" x14ac:dyDescent="0.3">
      <c r="A72" s="500"/>
      <c r="B72" s="500"/>
      <c r="C72" s="500"/>
      <c r="D72" s="500"/>
      <c r="E72" s="500"/>
      <c r="F72" s="500" t="s">
        <v>1956</v>
      </c>
      <c r="G72" s="500"/>
      <c r="H72" s="500"/>
      <c r="I72" s="500"/>
      <c r="J72" s="500"/>
      <c r="K72" s="500"/>
    </row>
    <row r="73" spans="1:11" ht="20.25" x14ac:dyDescent="0.3">
      <c r="A73" s="500"/>
      <c r="B73" s="500"/>
      <c r="C73" s="500"/>
      <c r="D73" s="500"/>
      <c r="E73" s="500"/>
      <c r="F73" s="500"/>
      <c r="G73" s="500"/>
      <c r="H73" s="500"/>
      <c r="I73" s="497"/>
      <c r="J73" s="500"/>
      <c r="K73" s="500"/>
    </row>
    <row r="74" spans="1:11" ht="20.25" x14ac:dyDescent="0.3">
      <c r="A74" s="500"/>
      <c r="B74" s="500"/>
      <c r="C74" s="500"/>
      <c r="D74" s="500"/>
      <c r="E74" s="500"/>
      <c r="F74" s="2677" t="s">
        <v>1957</v>
      </c>
      <c r="G74" s="2677"/>
      <c r="H74" s="2678" t="str">
        <f>H36</f>
        <v>jktleUn ftyk&amp;jktleUn</v>
      </c>
      <c r="I74" s="2678"/>
      <c r="J74" s="2678"/>
      <c r="K74" s="2678"/>
    </row>
    <row r="75" spans="1:11" ht="20.25" x14ac:dyDescent="0.3">
      <c r="A75" s="500"/>
      <c r="B75" s="500"/>
      <c r="C75" s="500"/>
      <c r="D75" s="500"/>
      <c r="E75" s="500"/>
      <c r="F75" s="500"/>
      <c r="G75" s="500"/>
      <c r="H75" s="500"/>
      <c r="I75" s="500"/>
      <c r="J75" s="500"/>
      <c r="K75" s="500"/>
    </row>
    <row r="76" spans="1:11" ht="20.25" x14ac:dyDescent="0.3">
      <c r="A76" s="500"/>
      <c r="B76" s="500"/>
      <c r="C76" s="500"/>
      <c r="D76" s="500"/>
      <c r="E76" s="500"/>
      <c r="F76" s="500"/>
      <c r="G76" s="500"/>
      <c r="H76" s="500"/>
      <c r="I76" s="500"/>
      <c r="J76" s="500"/>
      <c r="K76" s="500"/>
    </row>
    <row r="77" spans="1:11" x14ac:dyDescent="0.2">
      <c r="A77" s="589" t="s">
        <v>1614</v>
      </c>
      <c r="B77" s="497"/>
      <c r="C77" s="497"/>
      <c r="D77" s="497"/>
      <c r="E77" s="497"/>
      <c r="F77" s="497"/>
      <c r="G77" s="497"/>
      <c r="H77" s="497"/>
      <c r="I77" s="497"/>
      <c r="J77" s="497"/>
      <c r="K77" s="497"/>
    </row>
    <row r="78" spans="1:11" x14ac:dyDescent="0.2">
      <c r="A78" s="497"/>
      <c r="B78" s="497"/>
      <c r="C78" s="497"/>
      <c r="D78" s="497"/>
      <c r="E78" s="497"/>
      <c r="F78" s="497"/>
      <c r="G78" s="497"/>
      <c r="H78" s="497"/>
      <c r="I78" s="497"/>
      <c r="J78" s="497"/>
      <c r="K78" s="497"/>
    </row>
    <row r="79" spans="1:11" s="197" customFormat="1" x14ac:dyDescent="0.2">
      <c r="A79" s="497"/>
      <c r="B79" s="497"/>
      <c r="C79" s="497"/>
      <c r="D79" s="497"/>
      <c r="E79" s="497"/>
      <c r="F79" s="497"/>
      <c r="G79" s="497"/>
      <c r="H79" s="497"/>
      <c r="I79" s="497"/>
      <c r="J79" s="497"/>
      <c r="K79" s="497"/>
    </row>
    <row r="80" spans="1:11" x14ac:dyDescent="0.2">
      <c r="A80" s="497"/>
      <c r="B80" s="497"/>
      <c r="C80" s="497"/>
      <c r="D80" s="497"/>
      <c r="E80" s="497"/>
      <c r="F80" s="497"/>
      <c r="G80" s="497"/>
      <c r="H80" s="497"/>
      <c r="I80" s="497"/>
      <c r="J80" s="497"/>
      <c r="K80" s="497"/>
    </row>
    <row r="81" spans="1:11" ht="20.25" x14ac:dyDescent="0.2">
      <c r="A81" s="2658" t="str">
        <f>A3</f>
        <v>iz/kkukpk;Z jktdh; mPp ek/;fed fo|ky;  ftyk &amp; jktleUn</v>
      </c>
      <c r="B81" s="2658"/>
      <c r="C81" s="2658"/>
      <c r="D81" s="2658"/>
      <c r="E81" s="2658"/>
      <c r="F81" s="2658"/>
      <c r="G81" s="2658"/>
      <c r="H81" s="2658"/>
      <c r="I81" s="2658"/>
      <c r="J81" s="2658"/>
      <c r="K81" s="2658"/>
    </row>
    <row r="82" spans="1:11" ht="20.25" x14ac:dyDescent="0.2">
      <c r="A82" s="2659" t="s">
        <v>1929</v>
      </c>
      <c r="B82" s="2659"/>
      <c r="C82" s="2659"/>
      <c r="D82" s="2659"/>
      <c r="E82" s="2659"/>
      <c r="F82" s="2659"/>
      <c r="G82" s="2659"/>
      <c r="H82" s="2659"/>
      <c r="I82" s="2659"/>
      <c r="J82" s="2659"/>
      <c r="K82" s="2659"/>
    </row>
    <row r="83" spans="1:11" x14ac:dyDescent="0.2">
      <c r="A83" s="2660" t="s">
        <v>1930</v>
      </c>
      <c r="B83" s="2660"/>
      <c r="C83" s="2660"/>
      <c r="D83" s="2660"/>
      <c r="E83" s="2660"/>
      <c r="F83" s="2660"/>
      <c r="G83" s="2660"/>
      <c r="H83" s="2660"/>
      <c r="I83" s="2660"/>
      <c r="J83" s="2660"/>
      <c r="K83" s="2660"/>
    </row>
    <row r="84" spans="1:11" ht="46.5" customHeight="1" x14ac:dyDescent="0.2">
      <c r="A84" s="2661"/>
      <c r="B84" s="2661"/>
      <c r="C84" s="2661"/>
      <c r="D84" s="2661"/>
      <c r="E84" s="2661"/>
      <c r="F84" s="2661"/>
      <c r="G84" s="2661"/>
      <c r="H84" s="2661"/>
      <c r="I84" s="2661"/>
      <c r="J84" s="2661"/>
      <c r="K84" s="2661"/>
    </row>
    <row r="85" spans="1:11" ht="15.75" x14ac:dyDescent="0.25">
      <c r="A85" s="577" t="s">
        <v>1931</v>
      </c>
      <c r="B85" s="577"/>
      <c r="C85" s="2662" t="str">
        <f>C7</f>
        <v xml:space="preserve">Jh </v>
      </c>
      <c r="D85" s="2662"/>
      <c r="E85" s="577" t="s">
        <v>201</v>
      </c>
      <c r="F85" s="2663" t="str">
        <f>F7</f>
        <v xml:space="preserve">ofj"B </v>
      </c>
      <c r="G85" s="2664"/>
      <c r="H85" s="577" t="s">
        <v>1932</v>
      </c>
      <c r="I85" s="577"/>
      <c r="J85" s="577"/>
      <c r="K85" s="590" t="str">
        <f>K7</f>
        <v>L-14</v>
      </c>
    </row>
    <row r="86" spans="1:11" ht="18.75" x14ac:dyDescent="0.3">
      <c r="A86" s="577" t="s">
        <v>1933</v>
      </c>
      <c r="B86" s="577"/>
      <c r="C86" s="577"/>
      <c r="D86" s="591" t="str">
        <f>D8</f>
        <v/>
      </c>
      <c r="E86" s="577" t="s">
        <v>1934</v>
      </c>
      <c r="F86" s="577"/>
      <c r="G86" s="592" t="str">
        <f>D86</f>
        <v/>
      </c>
      <c r="H86" s="577" t="s">
        <v>1935</v>
      </c>
      <c r="I86" s="499"/>
      <c r="J86" s="2656">
        <f>J46</f>
        <v>45961</v>
      </c>
      <c r="K86" s="2657"/>
    </row>
    <row r="87" spans="1:11" ht="18.75" x14ac:dyDescent="0.3">
      <c r="A87" s="579" t="s">
        <v>1936</v>
      </c>
      <c r="B87" s="2665">
        <f>B9</f>
        <v>57</v>
      </c>
      <c r="C87" s="2665"/>
      <c r="D87" s="2665"/>
      <c r="E87" s="2666" t="s">
        <v>1937</v>
      </c>
      <c r="F87" s="2667"/>
      <c r="G87" s="2668" t="str">
        <f>G9</f>
        <v>RJRA1</v>
      </c>
      <c r="H87" s="2669"/>
      <c r="I87" s="2670"/>
      <c r="J87" s="580"/>
      <c r="K87" s="581"/>
    </row>
    <row r="88" spans="1:11" ht="15.75" x14ac:dyDescent="0.25">
      <c r="A88" s="2671" t="s">
        <v>1938</v>
      </c>
      <c r="B88" s="2671"/>
      <c r="C88" s="2671"/>
      <c r="D88" s="2671"/>
      <c r="E88" s="2671"/>
      <c r="F88" s="2671"/>
      <c r="G88" s="2671"/>
      <c r="H88" s="2671"/>
      <c r="I88" s="2671"/>
      <c r="J88" s="2671"/>
      <c r="K88" s="2671"/>
    </row>
    <row r="89" spans="1:11" ht="25.5" x14ac:dyDescent="0.2">
      <c r="A89" s="2672" t="s">
        <v>1939</v>
      </c>
      <c r="B89" s="582" t="s">
        <v>1940</v>
      </c>
      <c r="C89" s="704" t="s">
        <v>1963</v>
      </c>
      <c r="D89" s="582" t="s">
        <v>1940</v>
      </c>
      <c r="E89" s="593" t="s">
        <v>1964</v>
      </c>
      <c r="F89" s="582" t="s">
        <v>1940</v>
      </c>
      <c r="G89" s="593" t="s">
        <v>1965</v>
      </c>
      <c r="H89" s="582" t="s">
        <v>1940</v>
      </c>
      <c r="I89" s="593" t="s">
        <v>1966</v>
      </c>
      <c r="J89" s="582" t="s">
        <v>1940</v>
      </c>
      <c r="K89" s="593" t="s">
        <v>1967</v>
      </c>
    </row>
    <row r="90" spans="1:11" ht="51" x14ac:dyDescent="0.2">
      <c r="A90" s="2673"/>
      <c r="B90" s="583" t="s">
        <v>1946</v>
      </c>
      <c r="C90" s="584" t="s">
        <v>1947</v>
      </c>
      <c r="D90" s="583" t="s">
        <v>1946</v>
      </c>
      <c r="E90" s="584" t="s">
        <v>1947</v>
      </c>
      <c r="F90" s="583" t="s">
        <v>1946</v>
      </c>
      <c r="G90" s="584" t="s">
        <v>1947</v>
      </c>
      <c r="H90" s="583" t="s">
        <v>1946</v>
      </c>
      <c r="I90" s="584" t="s">
        <v>1947</v>
      </c>
      <c r="J90" s="583" t="s">
        <v>1946</v>
      </c>
      <c r="K90" s="584" t="s">
        <v>1947</v>
      </c>
    </row>
    <row r="91" spans="1:11" ht="20.25" x14ac:dyDescent="0.3">
      <c r="A91" s="585" t="s">
        <v>893</v>
      </c>
      <c r="B91" s="541">
        <v>57000</v>
      </c>
      <c r="C91" s="537">
        <f>ROUND(B91*10%,0)</f>
        <v>5700</v>
      </c>
      <c r="D91" s="541">
        <v>57000</v>
      </c>
      <c r="E91" s="537">
        <f>ROUND(D91*10%,0)</f>
        <v>5700</v>
      </c>
      <c r="F91" s="541">
        <v>57000</v>
      </c>
      <c r="G91" s="537">
        <f>ROUND(F91*10%,0)</f>
        <v>5700</v>
      </c>
      <c r="H91" s="541">
        <v>57000</v>
      </c>
      <c r="I91" s="537">
        <f>ROUND(H91*10%,0)</f>
        <v>5700</v>
      </c>
      <c r="J91" s="541">
        <v>57000</v>
      </c>
      <c r="K91" s="537">
        <f>ROUND(J91*10%,0)</f>
        <v>5700</v>
      </c>
    </row>
    <row r="92" spans="1:11" ht="20.25" x14ac:dyDescent="0.3">
      <c r="A92" s="585" t="s">
        <v>882</v>
      </c>
      <c r="B92" s="541">
        <v>57000</v>
      </c>
      <c r="C92" s="537">
        <f t="shared" ref="C92:C106" si="12">ROUND(B92*10%,0)</f>
        <v>5700</v>
      </c>
      <c r="D92" s="541">
        <v>57000</v>
      </c>
      <c r="E92" s="537">
        <f t="shared" ref="E92:E106" si="13">ROUND(D92*10%,0)</f>
        <v>5700</v>
      </c>
      <c r="F92" s="541">
        <v>57000</v>
      </c>
      <c r="G92" s="537">
        <f t="shared" ref="G92:G106" si="14">ROUND(F92*10%,0)</f>
        <v>5700</v>
      </c>
      <c r="H92" s="541">
        <v>57000</v>
      </c>
      <c r="I92" s="537">
        <f t="shared" ref="I92:I106" si="15">ROUND(H92*10%,0)</f>
        <v>5700</v>
      </c>
      <c r="J92" s="541">
        <v>57000</v>
      </c>
      <c r="K92" s="537">
        <f t="shared" ref="K92:K106" si="16">ROUND(J92*10%,0)</f>
        <v>5700</v>
      </c>
    </row>
    <row r="93" spans="1:11" ht="20.25" x14ac:dyDescent="0.3">
      <c r="A93" s="585" t="s">
        <v>883</v>
      </c>
      <c r="B93" s="541">
        <v>57000</v>
      </c>
      <c r="C93" s="537">
        <f t="shared" si="12"/>
        <v>5700</v>
      </c>
      <c r="D93" s="541">
        <v>57000</v>
      </c>
      <c r="E93" s="537">
        <f t="shared" si="13"/>
        <v>5700</v>
      </c>
      <c r="F93" s="541">
        <v>57000</v>
      </c>
      <c r="G93" s="537">
        <f t="shared" si="14"/>
        <v>5700</v>
      </c>
      <c r="H93" s="541">
        <v>57000</v>
      </c>
      <c r="I93" s="537">
        <f t="shared" si="15"/>
        <v>5700</v>
      </c>
      <c r="J93" s="541">
        <v>57000</v>
      </c>
      <c r="K93" s="537">
        <f t="shared" si="16"/>
        <v>5700</v>
      </c>
    </row>
    <row r="94" spans="1:11" ht="20.25" x14ac:dyDescent="0.3">
      <c r="A94" s="585" t="s">
        <v>884</v>
      </c>
      <c r="B94" s="541">
        <v>57000</v>
      </c>
      <c r="C94" s="537">
        <f t="shared" si="12"/>
        <v>5700</v>
      </c>
      <c r="D94" s="541">
        <v>57000</v>
      </c>
      <c r="E94" s="537">
        <f t="shared" si="13"/>
        <v>5700</v>
      </c>
      <c r="F94" s="541">
        <v>57000</v>
      </c>
      <c r="G94" s="537">
        <f t="shared" si="14"/>
        <v>5700</v>
      </c>
      <c r="H94" s="541">
        <v>57000</v>
      </c>
      <c r="I94" s="537">
        <f t="shared" si="15"/>
        <v>5700</v>
      </c>
      <c r="J94" s="541">
        <v>57000</v>
      </c>
      <c r="K94" s="537">
        <f t="shared" si="16"/>
        <v>5700</v>
      </c>
    </row>
    <row r="95" spans="1:11" ht="20.25" x14ac:dyDescent="0.3">
      <c r="A95" s="585" t="s">
        <v>885</v>
      </c>
      <c r="B95" s="541">
        <v>57000</v>
      </c>
      <c r="C95" s="537">
        <f t="shared" si="12"/>
        <v>5700</v>
      </c>
      <c r="D95" s="541">
        <v>57000</v>
      </c>
      <c r="E95" s="537">
        <f t="shared" si="13"/>
        <v>5700</v>
      </c>
      <c r="F95" s="541">
        <v>57000</v>
      </c>
      <c r="G95" s="537">
        <f t="shared" si="14"/>
        <v>5700</v>
      </c>
      <c r="H95" s="541">
        <v>57000</v>
      </c>
      <c r="I95" s="537">
        <f t="shared" si="15"/>
        <v>5700</v>
      </c>
      <c r="J95" s="541">
        <v>57000</v>
      </c>
      <c r="K95" s="537">
        <f t="shared" si="16"/>
        <v>5700</v>
      </c>
    </row>
    <row r="96" spans="1:11" ht="20.25" x14ac:dyDescent="0.3">
      <c r="A96" s="585" t="s">
        <v>886</v>
      </c>
      <c r="B96" s="541">
        <v>57000</v>
      </c>
      <c r="C96" s="537">
        <f t="shared" si="12"/>
        <v>5700</v>
      </c>
      <c r="D96" s="541">
        <v>57000</v>
      </c>
      <c r="E96" s="537">
        <f t="shared" si="13"/>
        <v>5700</v>
      </c>
      <c r="F96" s="541">
        <v>57000</v>
      </c>
      <c r="G96" s="537">
        <f t="shared" si="14"/>
        <v>5700</v>
      </c>
      <c r="H96" s="541">
        <v>57000</v>
      </c>
      <c r="I96" s="537">
        <f t="shared" si="15"/>
        <v>5700</v>
      </c>
      <c r="J96" s="541">
        <v>57000</v>
      </c>
      <c r="K96" s="537">
        <f t="shared" si="16"/>
        <v>5700</v>
      </c>
    </row>
    <row r="97" spans="1:11" ht="20.25" x14ac:dyDescent="0.3">
      <c r="A97" s="585" t="s">
        <v>887</v>
      </c>
      <c r="B97" s="541">
        <v>57000</v>
      </c>
      <c r="C97" s="537">
        <f t="shared" si="12"/>
        <v>5700</v>
      </c>
      <c r="D97" s="541">
        <v>57000</v>
      </c>
      <c r="E97" s="537">
        <f t="shared" si="13"/>
        <v>5700</v>
      </c>
      <c r="F97" s="541">
        <v>57000</v>
      </c>
      <c r="G97" s="537">
        <f t="shared" si="14"/>
        <v>5700</v>
      </c>
      <c r="H97" s="541">
        <v>57000</v>
      </c>
      <c r="I97" s="537">
        <f t="shared" si="15"/>
        <v>5700</v>
      </c>
      <c r="J97" s="541">
        <v>57000</v>
      </c>
      <c r="K97" s="537">
        <f t="shared" si="16"/>
        <v>5700</v>
      </c>
    </row>
    <row r="98" spans="1:11" ht="20.25" x14ac:dyDescent="0.3">
      <c r="A98" s="585" t="s">
        <v>888</v>
      </c>
      <c r="B98" s="541">
        <v>57000</v>
      </c>
      <c r="C98" s="537">
        <f t="shared" si="12"/>
        <v>5700</v>
      </c>
      <c r="D98" s="541">
        <v>57000</v>
      </c>
      <c r="E98" s="537">
        <f t="shared" si="13"/>
        <v>5700</v>
      </c>
      <c r="F98" s="541">
        <v>57000</v>
      </c>
      <c r="G98" s="537">
        <f t="shared" si="14"/>
        <v>5700</v>
      </c>
      <c r="H98" s="541">
        <v>57000</v>
      </c>
      <c r="I98" s="537">
        <f t="shared" si="15"/>
        <v>5700</v>
      </c>
      <c r="J98" s="541">
        <v>57000</v>
      </c>
      <c r="K98" s="537">
        <f t="shared" si="16"/>
        <v>5700</v>
      </c>
    </row>
    <row r="99" spans="1:11" ht="20.25" x14ac:dyDescent="0.3">
      <c r="A99" s="585" t="s">
        <v>889</v>
      </c>
      <c r="B99" s="541">
        <v>57000</v>
      </c>
      <c r="C99" s="537">
        <f t="shared" si="12"/>
        <v>5700</v>
      </c>
      <c r="D99" s="541">
        <v>57000</v>
      </c>
      <c r="E99" s="537">
        <f t="shared" si="13"/>
        <v>5700</v>
      </c>
      <c r="F99" s="541">
        <v>57000</v>
      </c>
      <c r="G99" s="537">
        <f t="shared" si="14"/>
        <v>5700</v>
      </c>
      <c r="H99" s="541">
        <v>57000</v>
      </c>
      <c r="I99" s="537">
        <f t="shared" si="15"/>
        <v>5700</v>
      </c>
      <c r="J99" s="541">
        <v>57000</v>
      </c>
      <c r="K99" s="537">
        <f t="shared" si="16"/>
        <v>5700</v>
      </c>
    </row>
    <row r="100" spans="1:11" ht="20.25" x14ac:dyDescent="0.3">
      <c r="A100" s="585" t="s">
        <v>890</v>
      </c>
      <c r="B100" s="541">
        <v>57000</v>
      </c>
      <c r="C100" s="537">
        <f t="shared" si="12"/>
        <v>5700</v>
      </c>
      <c r="D100" s="541">
        <v>57000</v>
      </c>
      <c r="E100" s="537">
        <f t="shared" si="13"/>
        <v>5700</v>
      </c>
      <c r="F100" s="541">
        <v>57000</v>
      </c>
      <c r="G100" s="537">
        <f t="shared" si="14"/>
        <v>5700</v>
      </c>
      <c r="H100" s="541">
        <v>57000</v>
      </c>
      <c r="I100" s="537">
        <f t="shared" si="15"/>
        <v>5700</v>
      </c>
      <c r="J100" s="541">
        <v>57000</v>
      </c>
      <c r="K100" s="537">
        <f t="shared" si="16"/>
        <v>5700</v>
      </c>
    </row>
    <row r="101" spans="1:11" ht="20.25" x14ac:dyDescent="0.3">
      <c r="A101" s="585" t="s">
        <v>891</v>
      </c>
      <c r="B101" s="541">
        <v>57000</v>
      </c>
      <c r="C101" s="537">
        <f t="shared" si="12"/>
        <v>5700</v>
      </c>
      <c r="D101" s="541">
        <v>57000</v>
      </c>
      <c r="E101" s="537">
        <f t="shared" si="13"/>
        <v>5700</v>
      </c>
      <c r="F101" s="541">
        <v>57000</v>
      </c>
      <c r="G101" s="537">
        <f t="shared" si="14"/>
        <v>5700</v>
      </c>
      <c r="H101" s="541">
        <v>57000</v>
      </c>
      <c r="I101" s="537">
        <f t="shared" si="15"/>
        <v>5700</v>
      </c>
      <c r="J101" s="541">
        <v>57000</v>
      </c>
      <c r="K101" s="537">
        <f t="shared" si="16"/>
        <v>5700</v>
      </c>
    </row>
    <row r="102" spans="1:11" ht="20.25" x14ac:dyDescent="0.3">
      <c r="A102" s="585" t="s">
        <v>892</v>
      </c>
      <c r="B102" s="541">
        <v>57000</v>
      </c>
      <c r="C102" s="537">
        <f t="shared" si="12"/>
        <v>5700</v>
      </c>
      <c r="D102" s="541">
        <v>57000</v>
      </c>
      <c r="E102" s="537">
        <f t="shared" si="13"/>
        <v>5700</v>
      </c>
      <c r="F102" s="541">
        <v>57000</v>
      </c>
      <c r="G102" s="537">
        <f t="shared" si="14"/>
        <v>5700</v>
      </c>
      <c r="H102" s="541">
        <v>57000</v>
      </c>
      <c r="I102" s="537">
        <f t="shared" si="15"/>
        <v>5700</v>
      </c>
      <c r="J102" s="541">
        <v>57000</v>
      </c>
      <c r="K102" s="537">
        <f t="shared" si="16"/>
        <v>5700</v>
      </c>
    </row>
    <row r="103" spans="1:11" ht="20.25" x14ac:dyDescent="0.3">
      <c r="A103" s="585" t="s">
        <v>1948</v>
      </c>
      <c r="B103" s="541">
        <v>57000</v>
      </c>
      <c r="C103" s="537">
        <f t="shared" si="12"/>
        <v>5700</v>
      </c>
      <c r="D103" s="541">
        <v>57000</v>
      </c>
      <c r="E103" s="537">
        <f t="shared" si="13"/>
        <v>5700</v>
      </c>
      <c r="F103" s="541">
        <v>57000</v>
      </c>
      <c r="G103" s="537">
        <f t="shared" si="14"/>
        <v>5700</v>
      </c>
      <c r="H103" s="541">
        <v>57000</v>
      </c>
      <c r="I103" s="537">
        <f t="shared" si="15"/>
        <v>5700</v>
      </c>
      <c r="J103" s="541">
        <v>57000</v>
      </c>
      <c r="K103" s="537">
        <f t="shared" si="16"/>
        <v>5700</v>
      </c>
    </row>
    <row r="104" spans="1:11" ht="20.25" x14ac:dyDescent="0.3">
      <c r="A104" s="585" t="s">
        <v>1949</v>
      </c>
      <c r="B104" s="541">
        <v>57000</v>
      </c>
      <c r="C104" s="537">
        <f t="shared" si="12"/>
        <v>5700</v>
      </c>
      <c r="D104" s="541">
        <v>57000</v>
      </c>
      <c r="E104" s="537">
        <f t="shared" si="13"/>
        <v>5700</v>
      </c>
      <c r="F104" s="541">
        <v>57000</v>
      </c>
      <c r="G104" s="537">
        <f t="shared" si="14"/>
        <v>5700</v>
      </c>
      <c r="H104" s="541">
        <v>57000</v>
      </c>
      <c r="I104" s="537">
        <f t="shared" si="15"/>
        <v>5700</v>
      </c>
      <c r="J104" s="541">
        <v>57000</v>
      </c>
      <c r="K104" s="537">
        <f t="shared" si="16"/>
        <v>5700</v>
      </c>
    </row>
    <row r="105" spans="1:11" ht="20.25" x14ac:dyDescent="0.3">
      <c r="A105" s="585" t="s">
        <v>1950</v>
      </c>
      <c r="B105" s="541">
        <v>57000</v>
      </c>
      <c r="C105" s="537">
        <f t="shared" si="12"/>
        <v>5700</v>
      </c>
      <c r="D105" s="541">
        <v>57000</v>
      </c>
      <c r="E105" s="537">
        <f t="shared" si="13"/>
        <v>5700</v>
      </c>
      <c r="F105" s="541">
        <v>57000</v>
      </c>
      <c r="G105" s="537">
        <f t="shared" si="14"/>
        <v>5700</v>
      </c>
      <c r="H105" s="541">
        <v>57000</v>
      </c>
      <c r="I105" s="537">
        <f t="shared" si="15"/>
        <v>5700</v>
      </c>
      <c r="J105" s="541">
        <v>57000</v>
      </c>
      <c r="K105" s="537">
        <f t="shared" si="16"/>
        <v>5700</v>
      </c>
    </row>
    <row r="106" spans="1:11" ht="20.25" x14ac:dyDescent="0.3">
      <c r="A106" s="585" t="s">
        <v>1951</v>
      </c>
      <c r="B106" s="541">
        <v>57000</v>
      </c>
      <c r="C106" s="537">
        <f t="shared" si="12"/>
        <v>5700</v>
      </c>
      <c r="D106" s="541">
        <v>57000</v>
      </c>
      <c r="E106" s="537">
        <f t="shared" si="13"/>
        <v>5700</v>
      </c>
      <c r="F106" s="541">
        <v>57000</v>
      </c>
      <c r="G106" s="537">
        <f t="shared" si="14"/>
        <v>5700</v>
      </c>
      <c r="H106" s="541">
        <v>57000</v>
      </c>
      <c r="I106" s="537">
        <f t="shared" si="15"/>
        <v>5700</v>
      </c>
      <c r="J106" s="541">
        <v>57000</v>
      </c>
      <c r="K106" s="537">
        <f t="shared" si="16"/>
        <v>5700</v>
      </c>
    </row>
    <row r="107" spans="1:11" ht="20.25" x14ac:dyDescent="0.3">
      <c r="A107" s="586" t="s">
        <v>1952</v>
      </c>
      <c r="B107" s="587">
        <f>SUM(B91:B106)</f>
        <v>912000</v>
      </c>
      <c r="C107" s="587">
        <f t="shared" ref="C107:K107" si="17">SUM(C91:C106)</f>
        <v>91200</v>
      </c>
      <c r="D107" s="587">
        <f t="shared" si="17"/>
        <v>912000</v>
      </c>
      <c r="E107" s="587">
        <f t="shared" si="17"/>
        <v>91200</v>
      </c>
      <c r="F107" s="587">
        <f t="shared" si="17"/>
        <v>912000</v>
      </c>
      <c r="G107" s="587">
        <f t="shared" si="17"/>
        <v>91200</v>
      </c>
      <c r="H107" s="587">
        <f t="shared" si="17"/>
        <v>912000</v>
      </c>
      <c r="I107" s="587">
        <f t="shared" si="17"/>
        <v>91200</v>
      </c>
      <c r="J107" s="587">
        <f t="shared" si="17"/>
        <v>912000</v>
      </c>
      <c r="K107" s="587">
        <f t="shared" si="17"/>
        <v>91200</v>
      </c>
    </row>
    <row r="108" spans="1:11" ht="18.75" x14ac:dyDescent="0.2">
      <c r="A108" s="588"/>
      <c r="B108" s="2674" t="s">
        <v>1953</v>
      </c>
      <c r="C108" s="2674"/>
      <c r="D108" s="2674"/>
      <c r="E108" s="2675" t="str">
        <f>C85</f>
        <v xml:space="preserve">Jh </v>
      </c>
      <c r="F108" s="2675"/>
      <c r="G108" s="2675"/>
      <c r="H108" s="2675" t="s">
        <v>1954</v>
      </c>
      <c r="I108" s="2675"/>
      <c r="J108" s="2675"/>
      <c r="K108" s="2675"/>
    </row>
    <row r="109" spans="1:11" ht="18.75" x14ac:dyDescent="0.3">
      <c r="A109" s="501" t="s">
        <v>1955</v>
      </c>
      <c r="B109" s="588"/>
      <c r="C109" s="588"/>
      <c r="D109" s="588"/>
      <c r="E109" s="588"/>
      <c r="F109" s="588"/>
      <c r="G109" s="588"/>
      <c r="H109" s="588"/>
      <c r="I109" s="588"/>
      <c r="J109" s="588"/>
      <c r="K109" s="588"/>
    </row>
    <row r="110" spans="1:11" ht="20.25" x14ac:dyDescent="0.3">
      <c r="A110" s="500"/>
      <c r="B110" s="500"/>
      <c r="C110" s="500"/>
      <c r="D110" s="500"/>
      <c r="E110" s="500"/>
      <c r="F110" s="500"/>
      <c r="G110" s="500"/>
      <c r="H110" s="500"/>
      <c r="I110" s="500"/>
      <c r="J110" s="500"/>
      <c r="K110" s="500"/>
    </row>
    <row r="111" spans="1:11" x14ac:dyDescent="0.2">
      <c r="A111" s="588"/>
      <c r="B111" s="588"/>
      <c r="C111" s="588"/>
      <c r="D111" s="588"/>
      <c r="E111" s="588"/>
      <c r="F111" s="588"/>
      <c r="G111" s="588"/>
      <c r="H111" s="588"/>
      <c r="I111" s="2676"/>
      <c r="J111" s="2676"/>
      <c r="K111" s="2676"/>
    </row>
    <row r="112" spans="1:11" ht="20.25" x14ac:dyDescent="0.3">
      <c r="A112" s="500"/>
      <c r="B112" s="500"/>
      <c r="C112" s="500"/>
      <c r="D112" s="500"/>
      <c r="E112" s="500"/>
      <c r="F112" s="500" t="s">
        <v>1956</v>
      </c>
      <c r="G112" s="500"/>
      <c r="H112" s="500"/>
      <c r="I112" s="500"/>
      <c r="J112" s="500"/>
      <c r="K112" s="500"/>
    </row>
    <row r="113" spans="1:11" ht="20.25" x14ac:dyDescent="0.3">
      <c r="A113" s="500"/>
      <c r="B113" s="500"/>
      <c r="C113" s="500"/>
      <c r="D113" s="500"/>
      <c r="E113" s="500"/>
      <c r="F113" s="500"/>
      <c r="G113" s="500"/>
      <c r="H113" s="500"/>
      <c r="I113" s="497"/>
      <c r="J113" s="500"/>
      <c r="K113" s="500"/>
    </row>
    <row r="114" spans="1:11" ht="20.25" x14ac:dyDescent="0.3">
      <c r="A114" s="500"/>
      <c r="B114" s="500"/>
      <c r="C114" s="500"/>
      <c r="D114" s="500"/>
      <c r="E114" s="500"/>
      <c r="F114" s="2677" t="s">
        <v>1957</v>
      </c>
      <c r="G114" s="2677"/>
      <c r="H114" s="2678" t="str">
        <f>H36</f>
        <v>jktleUn ftyk&amp;jktleUn</v>
      </c>
      <c r="I114" s="2678"/>
      <c r="J114" s="2678"/>
      <c r="K114" s="2678"/>
    </row>
    <row r="115" spans="1:11" ht="20.25" x14ac:dyDescent="0.3">
      <c r="A115" s="589" t="s">
        <v>1614</v>
      </c>
      <c r="B115" s="500"/>
      <c r="C115" s="500"/>
      <c r="D115" s="500"/>
      <c r="E115" s="500"/>
      <c r="F115" s="500"/>
      <c r="G115" s="500"/>
      <c r="H115" s="500"/>
      <c r="I115" s="500"/>
      <c r="J115" s="500"/>
      <c r="K115" s="500"/>
    </row>
    <row r="116" spans="1:11" ht="20.25" x14ac:dyDescent="0.3">
      <c r="A116" s="500"/>
      <c r="B116" s="500"/>
      <c r="C116" s="500"/>
      <c r="D116" s="500"/>
      <c r="E116" s="500"/>
      <c r="F116" s="500"/>
      <c r="G116" s="500"/>
      <c r="H116" s="500"/>
      <c r="I116" s="500"/>
      <c r="J116" s="500"/>
      <c r="K116" s="500"/>
    </row>
    <row r="117" spans="1:11" x14ac:dyDescent="0.2">
      <c r="A117" s="497"/>
      <c r="B117" s="497"/>
      <c r="C117" s="497"/>
      <c r="D117" s="497"/>
      <c r="E117" s="497"/>
      <c r="F117" s="497"/>
      <c r="G117" s="497"/>
      <c r="H117" s="497"/>
      <c r="I117" s="497"/>
      <c r="J117" s="497"/>
      <c r="K117" s="497"/>
    </row>
    <row r="118" spans="1:11" s="197" customFormat="1" x14ac:dyDescent="0.2">
      <c r="A118" s="497"/>
      <c r="B118" s="497"/>
      <c r="C118" s="497"/>
      <c r="D118" s="497"/>
      <c r="E118" s="497"/>
      <c r="F118" s="497"/>
      <c r="G118" s="497"/>
      <c r="H118" s="497"/>
      <c r="I118" s="497"/>
      <c r="J118" s="497"/>
      <c r="K118" s="497"/>
    </row>
    <row r="119" spans="1:11" s="197" customFormat="1" x14ac:dyDescent="0.2">
      <c r="A119" s="497"/>
      <c r="B119" s="497"/>
      <c r="C119" s="497"/>
      <c r="D119" s="497"/>
      <c r="E119" s="497"/>
      <c r="F119" s="497"/>
      <c r="G119" s="497"/>
      <c r="H119" s="497"/>
      <c r="I119" s="497"/>
      <c r="J119" s="497"/>
      <c r="K119" s="497"/>
    </row>
    <row r="120" spans="1:11" ht="20.25" x14ac:dyDescent="0.2">
      <c r="A120" s="2658" t="str">
        <f>A3</f>
        <v>iz/kkukpk;Z jktdh; mPp ek/;fed fo|ky;  ftyk &amp; jktleUn</v>
      </c>
      <c r="B120" s="2658"/>
      <c r="C120" s="2658"/>
      <c r="D120" s="2658"/>
      <c r="E120" s="2658"/>
      <c r="F120" s="2658"/>
      <c r="G120" s="2658"/>
      <c r="H120" s="2658"/>
      <c r="I120" s="2658"/>
      <c r="J120" s="2658"/>
      <c r="K120" s="2658"/>
    </row>
    <row r="121" spans="1:11" ht="20.25" x14ac:dyDescent="0.2">
      <c r="A121" s="2659" t="s">
        <v>1929</v>
      </c>
      <c r="B121" s="2659"/>
      <c r="C121" s="2659"/>
      <c r="D121" s="2659"/>
      <c r="E121" s="2659"/>
      <c r="F121" s="2659"/>
      <c r="G121" s="2659"/>
      <c r="H121" s="2659"/>
      <c r="I121" s="2659"/>
      <c r="J121" s="2659"/>
      <c r="K121" s="2659"/>
    </row>
    <row r="122" spans="1:11" x14ac:dyDescent="0.2">
      <c r="A122" s="2660" t="s">
        <v>1930</v>
      </c>
      <c r="B122" s="2660"/>
      <c r="C122" s="2660"/>
      <c r="D122" s="2660"/>
      <c r="E122" s="2660"/>
      <c r="F122" s="2660"/>
      <c r="G122" s="2660"/>
      <c r="H122" s="2660"/>
      <c r="I122" s="2660"/>
      <c r="J122" s="2660"/>
      <c r="K122" s="2660"/>
    </row>
    <row r="123" spans="1:11" ht="48.75" customHeight="1" x14ac:dyDescent="0.2">
      <c r="A123" s="2661"/>
      <c r="B123" s="2661"/>
      <c r="C123" s="2661"/>
      <c r="D123" s="2661"/>
      <c r="E123" s="2661"/>
      <c r="F123" s="2661"/>
      <c r="G123" s="2661"/>
      <c r="H123" s="2661"/>
      <c r="I123" s="2661"/>
      <c r="J123" s="2661"/>
      <c r="K123" s="2661"/>
    </row>
    <row r="124" spans="1:11" ht="15.75" x14ac:dyDescent="0.25">
      <c r="A124" s="577" t="s">
        <v>1931</v>
      </c>
      <c r="B124" s="577"/>
      <c r="C124" s="2662" t="str">
        <f>C7</f>
        <v xml:space="preserve">Jh </v>
      </c>
      <c r="D124" s="2662"/>
      <c r="E124" s="577" t="s">
        <v>201</v>
      </c>
      <c r="F124" s="2663" t="str">
        <f>F7</f>
        <v xml:space="preserve">ofj"B </v>
      </c>
      <c r="G124" s="2664"/>
      <c r="H124" s="577" t="s">
        <v>1932</v>
      </c>
      <c r="I124" s="577"/>
      <c r="J124" s="577"/>
      <c r="K124" s="590" t="str">
        <f>K7</f>
        <v>L-14</v>
      </c>
    </row>
    <row r="125" spans="1:11" ht="18.75" x14ac:dyDescent="0.3">
      <c r="A125" s="577" t="s">
        <v>1933</v>
      </c>
      <c r="B125" s="577"/>
      <c r="C125" s="577"/>
      <c r="D125" s="591" t="str">
        <f>D8</f>
        <v/>
      </c>
      <c r="E125" s="577" t="s">
        <v>1934</v>
      </c>
      <c r="F125" s="577"/>
      <c r="G125" s="592" t="str">
        <f>D125</f>
        <v/>
      </c>
      <c r="H125" s="577" t="s">
        <v>1935</v>
      </c>
      <c r="I125" s="499"/>
      <c r="J125" s="2656">
        <f>J46</f>
        <v>45961</v>
      </c>
      <c r="K125" s="2657"/>
    </row>
    <row r="126" spans="1:11" ht="18.75" x14ac:dyDescent="0.3">
      <c r="A126" s="579" t="s">
        <v>1936</v>
      </c>
      <c r="B126" s="2665">
        <f>B9</f>
        <v>57</v>
      </c>
      <c r="C126" s="2665"/>
      <c r="D126" s="2665"/>
      <c r="E126" s="2666" t="s">
        <v>1937</v>
      </c>
      <c r="F126" s="2667"/>
      <c r="G126" s="2668" t="str">
        <f>G9</f>
        <v>RJRA1</v>
      </c>
      <c r="H126" s="2669"/>
      <c r="I126" s="2670"/>
      <c r="J126" s="580"/>
      <c r="K126" s="581"/>
    </row>
    <row r="127" spans="1:11" ht="15.75" x14ac:dyDescent="0.25">
      <c r="A127" s="2671" t="s">
        <v>1938</v>
      </c>
      <c r="B127" s="2671"/>
      <c r="C127" s="2671"/>
      <c r="D127" s="2671"/>
      <c r="E127" s="2671"/>
      <c r="F127" s="2671"/>
      <c r="G127" s="2671"/>
      <c r="H127" s="2671"/>
      <c r="I127" s="2671"/>
      <c r="J127" s="2671"/>
      <c r="K127" s="2671"/>
    </row>
    <row r="128" spans="1:11" ht="25.5" x14ac:dyDescent="0.2">
      <c r="A128" s="2672" t="s">
        <v>1939</v>
      </c>
      <c r="B128" s="582" t="s">
        <v>1940</v>
      </c>
      <c r="C128" s="704" t="s">
        <v>1968</v>
      </c>
      <c r="D128" s="582" t="s">
        <v>1940</v>
      </c>
      <c r="E128" s="593" t="s">
        <v>1969</v>
      </c>
      <c r="F128" s="582" t="s">
        <v>1940</v>
      </c>
      <c r="G128" s="593" t="s">
        <v>1970</v>
      </c>
      <c r="H128" s="582" t="s">
        <v>1940</v>
      </c>
      <c r="I128" s="593" t="s">
        <v>1971</v>
      </c>
      <c r="J128" s="582" t="s">
        <v>1940</v>
      </c>
      <c r="K128" s="593" t="s">
        <v>1972</v>
      </c>
    </row>
    <row r="129" spans="1:11" ht="51" x14ac:dyDescent="0.2">
      <c r="A129" s="2673"/>
      <c r="B129" s="583" t="s">
        <v>1946</v>
      </c>
      <c r="C129" s="584" t="s">
        <v>1947</v>
      </c>
      <c r="D129" s="583" t="s">
        <v>1946</v>
      </c>
      <c r="E129" s="584" t="s">
        <v>1947</v>
      </c>
      <c r="F129" s="583" t="s">
        <v>1946</v>
      </c>
      <c r="G129" s="584" t="s">
        <v>1947</v>
      </c>
      <c r="H129" s="583" t="s">
        <v>1946</v>
      </c>
      <c r="I129" s="584" t="s">
        <v>1947</v>
      </c>
      <c r="J129" s="583" t="s">
        <v>1946</v>
      </c>
      <c r="K129" s="584" t="s">
        <v>1947</v>
      </c>
    </row>
    <row r="130" spans="1:11" ht="20.25" x14ac:dyDescent="0.3">
      <c r="A130" s="585" t="s">
        <v>893</v>
      </c>
      <c r="B130" s="541">
        <v>57000</v>
      </c>
      <c r="C130" s="537">
        <f>ROUND(B130*10%,0)</f>
        <v>5700</v>
      </c>
      <c r="D130" s="541">
        <v>57000</v>
      </c>
      <c r="E130" s="537">
        <f>ROUND(D130*10%,0)</f>
        <v>5700</v>
      </c>
      <c r="F130" s="541">
        <v>57000</v>
      </c>
      <c r="G130" s="537">
        <f>ROUND(F130*10%,0)</f>
        <v>5700</v>
      </c>
      <c r="H130" s="541">
        <v>57000</v>
      </c>
      <c r="I130" s="537">
        <f>ROUND(H130*10%,0)</f>
        <v>5700</v>
      </c>
      <c r="J130" s="541">
        <v>57000</v>
      </c>
      <c r="K130" s="537">
        <f>ROUND(J130*10%,0)</f>
        <v>5700</v>
      </c>
    </row>
    <row r="131" spans="1:11" ht="20.25" x14ac:dyDescent="0.3">
      <c r="A131" s="585" t="s">
        <v>882</v>
      </c>
      <c r="B131" s="541">
        <v>57000</v>
      </c>
      <c r="C131" s="537">
        <f t="shared" ref="C131:C145" si="18">ROUND(B131*10%,0)</f>
        <v>5700</v>
      </c>
      <c r="D131" s="541">
        <v>57000</v>
      </c>
      <c r="E131" s="537">
        <f t="shared" ref="E131:E145" si="19">ROUND(D131*10%,0)</f>
        <v>5700</v>
      </c>
      <c r="F131" s="541">
        <v>57000</v>
      </c>
      <c r="G131" s="537">
        <f t="shared" ref="G131:G145" si="20">ROUND(F131*10%,0)</f>
        <v>5700</v>
      </c>
      <c r="H131" s="541">
        <v>57000</v>
      </c>
      <c r="I131" s="537">
        <f t="shared" ref="I131:I145" si="21">ROUND(H131*10%,0)</f>
        <v>5700</v>
      </c>
      <c r="J131" s="541">
        <v>57000</v>
      </c>
      <c r="K131" s="537">
        <f t="shared" ref="K131:K145" si="22">ROUND(J131*10%,0)</f>
        <v>5700</v>
      </c>
    </row>
    <row r="132" spans="1:11" ht="20.25" x14ac:dyDescent="0.3">
      <c r="A132" s="585" t="s">
        <v>883</v>
      </c>
      <c r="B132" s="541">
        <v>57000</v>
      </c>
      <c r="C132" s="537">
        <f t="shared" si="18"/>
        <v>5700</v>
      </c>
      <c r="D132" s="541">
        <v>57000</v>
      </c>
      <c r="E132" s="537">
        <f t="shared" si="19"/>
        <v>5700</v>
      </c>
      <c r="F132" s="541">
        <v>57000</v>
      </c>
      <c r="G132" s="537">
        <f t="shared" si="20"/>
        <v>5700</v>
      </c>
      <c r="H132" s="541">
        <v>57000</v>
      </c>
      <c r="I132" s="537">
        <f t="shared" si="21"/>
        <v>5700</v>
      </c>
      <c r="J132" s="541">
        <v>57000</v>
      </c>
      <c r="K132" s="537">
        <f t="shared" si="22"/>
        <v>5700</v>
      </c>
    </row>
    <row r="133" spans="1:11" ht="20.25" x14ac:dyDescent="0.3">
      <c r="A133" s="585" t="s">
        <v>884</v>
      </c>
      <c r="B133" s="541">
        <v>57000</v>
      </c>
      <c r="C133" s="537">
        <f t="shared" si="18"/>
        <v>5700</v>
      </c>
      <c r="D133" s="541">
        <v>57000</v>
      </c>
      <c r="E133" s="537">
        <f t="shared" si="19"/>
        <v>5700</v>
      </c>
      <c r="F133" s="541">
        <v>57000</v>
      </c>
      <c r="G133" s="537">
        <f t="shared" si="20"/>
        <v>5700</v>
      </c>
      <c r="H133" s="541">
        <v>57000</v>
      </c>
      <c r="I133" s="537">
        <f t="shared" si="21"/>
        <v>5700</v>
      </c>
      <c r="J133" s="541">
        <v>57000</v>
      </c>
      <c r="K133" s="537">
        <f t="shared" si="22"/>
        <v>5700</v>
      </c>
    </row>
    <row r="134" spans="1:11" ht="20.25" x14ac:dyDescent="0.3">
      <c r="A134" s="585" t="s">
        <v>885</v>
      </c>
      <c r="B134" s="541">
        <v>57000</v>
      </c>
      <c r="C134" s="537">
        <f t="shared" si="18"/>
        <v>5700</v>
      </c>
      <c r="D134" s="541">
        <v>57000</v>
      </c>
      <c r="E134" s="537">
        <f t="shared" si="19"/>
        <v>5700</v>
      </c>
      <c r="F134" s="541">
        <v>57000</v>
      </c>
      <c r="G134" s="537">
        <f t="shared" si="20"/>
        <v>5700</v>
      </c>
      <c r="H134" s="541">
        <v>57000</v>
      </c>
      <c r="I134" s="537">
        <f t="shared" si="21"/>
        <v>5700</v>
      </c>
      <c r="J134" s="541">
        <v>57000</v>
      </c>
      <c r="K134" s="537">
        <f t="shared" si="22"/>
        <v>5700</v>
      </c>
    </row>
    <row r="135" spans="1:11" ht="20.25" x14ac:dyDescent="0.3">
      <c r="A135" s="585" t="s">
        <v>886</v>
      </c>
      <c r="B135" s="541">
        <v>57000</v>
      </c>
      <c r="C135" s="537">
        <f t="shared" si="18"/>
        <v>5700</v>
      </c>
      <c r="D135" s="541">
        <v>57000</v>
      </c>
      <c r="E135" s="537">
        <f t="shared" si="19"/>
        <v>5700</v>
      </c>
      <c r="F135" s="541">
        <v>57000</v>
      </c>
      <c r="G135" s="537">
        <f t="shared" si="20"/>
        <v>5700</v>
      </c>
      <c r="H135" s="541">
        <v>57000</v>
      </c>
      <c r="I135" s="537">
        <f t="shared" si="21"/>
        <v>5700</v>
      </c>
      <c r="J135" s="541">
        <v>57000</v>
      </c>
      <c r="K135" s="537">
        <f t="shared" si="22"/>
        <v>5700</v>
      </c>
    </row>
    <row r="136" spans="1:11" ht="20.25" x14ac:dyDescent="0.3">
      <c r="A136" s="585" t="s">
        <v>887</v>
      </c>
      <c r="B136" s="541">
        <v>57000</v>
      </c>
      <c r="C136" s="537">
        <f t="shared" si="18"/>
        <v>5700</v>
      </c>
      <c r="D136" s="541">
        <v>57000</v>
      </c>
      <c r="E136" s="537">
        <f t="shared" si="19"/>
        <v>5700</v>
      </c>
      <c r="F136" s="541">
        <v>57000</v>
      </c>
      <c r="G136" s="537">
        <f t="shared" si="20"/>
        <v>5700</v>
      </c>
      <c r="H136" s="541">
        <v>57000</v>
      </c>
      <c r="I136" s="537">
        <f t="shared" si="21"/>
        <v>5700</v>
      </c>
      <c r="J136" s="541">
        <v>57000</v>
      </c>
      <c r="K136" s="537">
        <f t="shared" si="22"/>
        <v>5700</v>
      </c>
    </row>
    <row r="137" spans="1:11" ht="20.25" x14ac:dyDescent="0.3">
      <c r="A137" s="585" t="s">
        <v>888</v>
      </c>
      <c r="B137" s="541">
        <v>57000</v>
      </c>
      <c r="C137" s="537">
        <f t="shared" si="18"/>
        <v>5700</v>
      </c>
      <c r="D137" s="541">
        <v>57000</v>
      </c>
      <c r="E137" s="537">
        <f t="shared" si="19"/>
        <v>5700</v>
      </c>
      <c r="F137" s="541">
        <v>57000</v>
      </c>
      <c r="G137" s="537">
        <f t="shared" si="20"/>
        <v>5700</v>
      </c>
      <c r="H137" s="541">
        <v>57000</v>
      </c>
      <c r="I137" s="537">
        <f t="shared" si="21"/>
        <v>5700</v>
      </c>
      <c r="J137" s="541">
        <v>57000</v>
      </c>
      <c r="K137" s="537">
        <f t="shared" si="22"/>
        <v>5700</v>
      </c>
    </row>
    <row r="138" spans="1:11" ht="20.25" x14ac:dyDescent="0.3">
      <c r="A138" s="585" t="s">
        <v>889</v>
      </c>
      <c r="B138" s="541">
        <v>57000</v>
      </c>
      <c r="C138" s="537">
        <f t="shared" si="18"/>
        <v>5700</v>
      </c>
      <c r="D138" s="541">
        <v>57000</v>
      </c>
      <c r="E138" s="537">
        <f t="shared" si="19"/>
        <v>5700</v>
      </c>
      <c r="F138" s="541">
        <v>57000</v>
      </c>
      <c r="G138" s="537">
        <f t="shared" si="20"/>
        <v>5700</v>
      </c>
      <c r="H138" s="541">
        <v>57000</v>
      </c>
      <c r="I138" s="537">
        <f t="shared" si="21"/>
        <v>5700</v>
      </c>
      <c r="J138" s="541">
        <v>57000</v>
      </c>
      <c r="K138" s="537">
        <f t="shared" si="22"/>
        <v>5700</v>
      </c>
    </row>
    <row r="139" spans="1:11" ht="20.25" x14ac:dyDescent="0.3">
      <c r="A139" s="585" t="s">
        <v>890</v>
      </c>
      <c r="B139" s="541">
        <v>57000</v>
      </c>
      <c r="C139" s="537">
        <f t="shared" si="18"/>
        <v>5700</v>
      </c>
      <c r="D139" s="541">
        <v>57000</v>
      </c>
      <c r="E139" s="537">
        <f t="shared" si="19"/>
        <v>5700</v>
      </c>
      <c r="F139" s="541">
        <v>57000</v>
      </c>
      <c r="G139" s="537">
        <f t="shared" si="20"/>
        <v>5700</v>
      </c>
      <c r="H139" s="541">
        <v>57000</v>
      </c>
      <c r="I139" s="537">
        <f t="shared" si="21"/>
        <v>5700</v>
      </c>
      <c r="J139" s="541">
        <v>57000</v>
      </c>
      <c r="K139" s="537">
        <f t="shared" si="22"/>
        <v>5700</v>
      </c>
    </row>
    <row r="140" spans="1:11" ht="20.25" x14ac:dyDescent="0.3">
      <c r="A140" s="585" t="s">
        <v>891</v>
      </c>
      <c r="B140" s="541">
        <v>57000</v>
      </c>
      <c r="C140" s="537">
        <f t="shared" si="18"/>
        <v>5700</v>
      </c>
      <c r="D140" s="541">
        <v>57000</v>
      </c>
      <c r="E140" s="537">
        <f t="shared" si="19"/>
        <v>5700</v>
      </c>
      <c r="F140" s="541">
        <v>57000</v>
      </c>
      <c r="G140" s="537">
        <f t="shared" si="20"/>
        <v>5700</v>
      </c>
      <c r="H140" s="541">
        <v>57000</v>
      </c>
      <c r="I140" s="537">
        <f t="shared" si="21"/>
        <v>5700</v>
      </c>
      <c r="J140" s="541">
        <v>57000</v>
      </c>
      <c r="K140" s="537">
        <f t="shared" si="22"/>
        <v>5700</v>
      </c>
    </row>
    <row r="141" spans="1:11" ht="20.25" x14ac:dyDescent="0.3">
      <c r="A141" s="585" t="s">
        <v>892</v>
      </c>
      <c r="B141" s="541">
        <v>57000</v>
      </c>
      <c r="C141" s="537">
        <f t="shared" si="18"/>
        <v>5700</v>
      </c>
      <c r="D141" s="541">
        <v>57000</v>
      </c>
      <c r="E141" s="537">
        <f t="shared" si="19"/>
        <v>5700</v>
      </c>
      <c r="F141" s="541">
        <v>57000</v>
      </c>
      <c r="G141" s="537">
        <f t="shared" si="20"/>
        <v>5700</v>
      </c>
      <c r="H141" s="541">
        <v>57000</v>
      </c>
      <c r="I141" s="537">
        <f t="shared" si="21"/>
        <v>5700</v>
      </c>
      <c r="J141" s="541">
        <v>57000</v>
      </c>
      <c r="K141" s="537">
        <f t="shared" si="22"/>
        <v>5700</v>
      </c>
    </row>
    <row r="142" spans="1:11" ht="20.25" x14ac:dyDescent="0.3">
      <c r="A142" s="585" t="s">
        <v>1948</v>
      </c>
      <c r="B142" s="541">
        <v>57000</v>
      </c>
      <c r="C142" s="537">
        <f t="shared" si="18"/>
        <v>5700</v>
      </c>
      <c r="D142" s="541">
        <v>57000</v>
      </c>
      <c r="E142" s="537">
        <f t="shared" si="19"/>
        <v>5700</v>
      </c>
      <c r="F142" s="541">
        <v>57000</v>
      </c>
      <c r="G142" s="537">
        <f t="shared" si="20"/>
        <v>5700</v>
      </c>
      <c r="H142" s="541">
        <v>57000</v>
      </c>
      <c r="I142" s="537">
        <f t="shared" si="21"/>
        <v>5700</v>
      </c>
      <c r="J142" s="541">
        <v>57000</v>
      </c>
      <c r="K142" s="537">
        <f t="shared" si="22"/>
        <v>5700</v>
      </c>
    </row>
    <row r="143" spans="1:11" ht="20.25" x14ac:dyDescent="0.3">
      <c r="A143" s="585" t="s">
        <v>1949</v>
      </c>
      <c r="B143" s="541">
        <v>57000</v>
      </c>
      <c r="C143" s="537">
        <f t="shared" si="18"/>
        <v>5700</v>
      </c>
      <c r="D143" s="541">
        <v>57000</v>
      </c>
      <c r="E143" s="537">
        <f t="shared" si="19"/>
        <v>5700</v>
      </c>
      <c r="F143" s="541">
        <v>57000</v>
      </c>
      <c r="G143" s="537">
        <f t="shared" si="20"/>
        <v>5700</v>
      </c>
      <c r="H143" s="541">
        <v>57000</v>
      </c>
      <c r="I143" s="537">
        <f t="shared" si="21"/>
        <v>5700</v>
      </c>
      <c r="J143" s="541">
        <v>57000</v>
      </c>
      <c r="K143" s="537">
        <f t="shared" si="22"/>
        <v>5700</v>
      </c>
    </row>
    <row r="144" spans="1:11" ht="20.25" x14ac:dyDescent="0.3">
      <c r="A144" s="585" t="s">
        <v>1950</v>
      </c>
      <c r="B144" s="541">
        <v>57000</v>
      </c>
      <c r="C144" s="537">
        <f t="shared" si="18"/>
        <v>5700</v>
      </c>
      <c r="D144" s="541">
        <v>57000</v>
      </c>
      <c r="E144" s="537">
        <f t="shared" si="19"/>
        <v>5700</v>
      </c>
      <c r="F144" s="541">
        <v>57000</v>
      </c>
      <c r="G144" s="537">
        <f t="shared" si="20"/>
        <v>5700</v>
      </c>
      <c r="H144" s="541">
        <v>57000</v>
      </c>
      <c r="I144" s="537">
        <f t="shared" si="21"/>
        <v>5700</v>
      </c>
      <c r="J144" s="541">
        <v>57000</v>
      </c>
      <c r="K144" s="537">
        <f t="shared" si="22"/>
        <v>5700</v>
      </c>
    </row>
    <row r="145" spans="1:11" ht="20.25" x14ac:dyDescent="0.3">
      <c r="A145" s="585" t="s">
        <v>1951</v>
      </c>
      <c r="B145" s="541">
        <v>57000</v>
      </c>
      <c r="C145" s="537">
        <f t="shared" si="18"/>
        <v>5700</v>
      </c>
      <c r="D145" s="541">
        <v>57000</v>
      </c>
      <c r="E145" s="537">
        <f t="shared" si="19"/>
        <v>5700</v>
      </c>
      <c r="F145" s="541">
        <v>57000</v>
      </c>
      <c r="G145" s="537">
        <f t="shared" si="20"/>
        <v>5700</v>
      </c>
      <c r="H145" s="541">
        <v>57000</v>
      </c>
      <c r="I145" s="537">
        <f t="shared" si="21"/>
        <v>5700</v>
      </c>
      <c r="J145" s="541">
        <v>57000</v>
      </c>
      <c r="K145" s="537">
        <f t="shared" si="22"/>
        <v>5700</v>
      </c>
    </row>
    <row r="146" spans="1:11" ht="20.25" x14ac:dyDescent="0.3">
      <c r="A146" s="586" t="s">
        <v>1952</v>
      </c>
      <c r="B146" s="587">
        <f>SUM(B130:B145)</f>
        <v>912000</v>
      </c>
      <c r="C146" s="587">
        <f t="shared" ref="C146:K146" si="23">SUM(C130:C145)</f>
        <v>91200</v>
      </c>
      <c r="D146" s="587">
        <f t="shared" si="23"/>
        <v>912000</v>
      </c>
      <c r="E146" s="587">
        <f t="shared" si="23"/>
        <v>91200</v>
      </c>
      <c r="F146" s="587">
        <f t="shared" si="23"/>
        <v>912000</v>
      </c>
      <c r="G146" s="587">
        <f t="shared" si="23"/>
        <v>91200</v>
      </c>
      <c r="H146" s="587">
        <f t="shared" si="23"/>
        <v>912000</v>
      </c>
      <c r="I146" s="587">
        <f t="shared" si="23"/>
        <v>91200</v>
      </c>
      <c r="J146" s="587">
        <f t="shared" si="23"/>
        <v>912000</v>
      </c>
      <c r="K146" s="587">
        <f t="shared" si="23"/>
        <v>91200</v>
      </c>
    </row>
    <row r="147" spans="1:11" ht="18.75" x14ac:dyDescent="0.2">
      <c r="A147" s="588"/>
      <c r="B147" s="2674" t="s">
        <v>1953</v>
      </c>
      <c r="C147" s="2674"/>
      <c r="D147" s="2674"/>
      <c r="E147" s="2675" t="str">
        <f>C124</f>
        <v xml:space="preserve">Jh </v>
      </c>
      <c r="F147" s="2675"/>
      <c r="G147" s="2675"/>
      <c r="H147" s="2675" t="s">
        <v>1954</v>
      </c>
      <c r="I147" s="2675"/>
      <c r="J147" s="2675"/>
      <c r="K147" s="2675"/>
    </row>
    <row r="148" spans="1:11" ht="18.75" x14ac:dyDescent="0.3">
      <c r="A148" s="501" t="s">
        <v>1955</v>
      </c>
      <c r="B148" s="588"/>
      <c r="C148" s="588"/>
      <c r="D148" s="588"/>
      <c r="E148" s="588"/>
      <c r="F148" s="588"/>
      <c r="G148" s="588"/>
      <c r="H148" s="588"/>
      <c r="I148" s="588"/>
      <c r="J148" s="588"/>
      <c r="K148" s="588"/>
    </row>
    <row r="149" spans="1:11" ht="20.25" x14ac:dyDescent="0.3">
      <c r="A149" s="500"/>
      <c r="B149" s="500"/>
      <c r="C149" s="500"/>
      <c r="D149" s="500"/>
      <c r="E149" s="500"/>
      <c r="F149" s="500"/>
      <c r="G149" s="500"/>
      <c r="H149" s="500"/>
      <c r="I149" s="500"/>
      <c r="J149" s="500"/>
      <c r="K149" s="500"/>
    </row>
    <row r="150" spans="1:11" ht="20.25" x14ac:dyDescent="0.3">
      <c r="A150" s="500"/>
      <c r="B150" s="500"/>
      <c r="C150" s="500"/>
      <c r="D150" s="500"/>
      <c r="E150" s="500"/>
      <c r="F150" s="500" t="s">
        <v>1956</v>
      </c>
      <c r="G150" s="500"/>
      <c r="H150" s="500"/>
      <c r="I150" s="500"/>
      <c r="J150" s="500"/>
      <c r="K150" s="500"/>
    </row>
    <row r="151" spans="1:11" ht="20.25" x14ac:dyDescent="0.3">
      <c r="A151" s="500"/>
      <c r="B151" s="500"/>
      <c r="C151" s="500"/>
      <c r="D151" s="500"/>
      <c r="E151" s="500"/>
      <c r="F151" s="500"/>
      <c r="G151" s="500"/>
      <c r="H151" s="500"/>
      <c r="I151" s="497"/>
      <c r="J151" s="500"/>
      <c r="K151" s="500"/>
    </row>
    <row r="152" spans="1:11" ht="20.25" x14ac:dyDescent="0.3">
      <c r="A152" s="500"/>
      <c r="B152" s="500"/>
      <c r="C152" s="500"/>
      <c r="D152" s="500"/>
      <c r="E152" s="500"/>
      <c r="F152" s="2677" t="s">
        <v>1957</v>
      </c>
      <c r="G152" s="2677"/>
      <c r="H152" s="2678" t="str">
        <f>H36</f>
        <v>jktleUn ftyk&amp;jktleUn</v>
      </c>
      <c r="I152" s="2678"/>
      <c r="J152" s="2678"/>
      <c r="K152" s="2678"/>
    </row>
    <row r="153" spans="1:11" ht="20.25" x14ac:dyDescent="0.3">
      <c r="A153" s="500"/>
      <c r="B153" s="500"/>
      <c r="C153" s="500"/>
      <c r="D153" s="500"/>
      <c r="E153" s="500"/>
      <c r="F153" s="500"/>
      <c r="G153" s="500"/>
      <c r="H153" s="500"/>
      <c r="I153" s="500"/>
      <c r="J153" s="500"/>
      <c r="K153" s="500"/>
    </row>
    <row r="154" spans="1:11" ht="20.25" x14ac:dyDescent="0.3">
      <c r="A154" s="589" t="s">
        <v>1614</v>
      </c>
      <c r="B154" s="500"/>
      <c r="C154" s="500"/>
      <c r="D154" s="500"/>
      <c r="E154" s="500"/>
      <c r="F154" s="500"/>
      <c r="G154" s="500"/>
      <c r="H154" s="500"/>
      <c r="I154" s="500"/>
      <c r="J154" s="500"/>
      <c r="K154" s="500"/>
    </row>
    <row r="155" spans="1:11" x14ac:dyDescent="0.2">
      <c r="A155" s="497"/>
      <c r="B155" s="497"/>
      <c r="C155" s="497"/>
      <c r="D155" s="497"/>
      <c r="E155" s="497"/>
      <c r="F155" s="497"/>
      <c r="G155" s="497"/>
      <c r="H155" s="497"/>
      <c r="I155" s="497"/>
      <c r="J155" s="497"/>
      <c r="K155" s="497"/>
    </row>
    <row r="156" spans="1:11" x14ac:dyDescent="0.2">
      <c r="A156" s="497"/>
      <c r="B156" s="497"/>
      <c r="C156" s="497"/>
      <c r="D156" s="497"/>
      <c r="E156" s="497"/>
      <c r="F156" s="497"/>
      <c r="G156" s="497"/>
      <c r="H156" s="497"/>
      <c r="I156" s="497"/>
      <c r="J156" s="497"/>
      <c r="K156" s="497"/>
    </row>
    <row r="157" spans="1:11" x14ac:dyDescent="0.2">
      <c r="A157" s="197"/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</row>
    <row r="158" spans="1:11" x14ac:dyDescent="0.2">
      <c r="A158" s="197"/>
      <c r="B158" s="197"/>
      <c r="C158" s="197"/>
      <c r="D158" s="197"/>
      <c r="E158" s="197"/>
      <c r="F158" s="197"/>
      <c r="G158" s="197"/>
      <c r="H158" s="197"/>
      <c r="I158" s="197"/>
      <c r="J158" s="197"/>
      <c r="K158" s="197"/>
    </row>
    <row r="159" spans="1:11" x14ac:dyDescent="0.2">
      <c r="A159" s="197"/>
      <c r="B159" s="197"/>
      <c r="C159" s="197"/>
      <c r="D159" s="197"/>
      <c r="E159" s="197"/>
      <c r="F159" s="197"/>
      <c r="G159" s="197"/>
      <c r="H159" s="197"/>
      <c r="I159" s="197"/>
      <c r="J159" s="197"/>
      <c r="K159" s="197"/>
    </row>
    <row r="160" spans="1:11" x14ac:dyDescent="0.2">
      <c r="A160" s="197"/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</row>
    <row r="161" spans="1:11" x14ac:dyDescent="0.2">
      <c r="A161" s="197"/>
      <c r="B161" s="197"/>
      <c r="C161" s="197"/>
      <c r="D161" s="197"/>
      <c r="E161" s="197"/>
      <c r="F161" s="197"/>
      <c r="G161" s="197"/>
      <c r="H161" s="197"/>
      <c r="I161" s="197"/>
      <c r="J161" s="197"/>
      <c r="K161" s="197"/>
    </row>
    <row r="162" spans="1:11" x14ac:dyDescent="0.2">
      <c r="A162" s="197"/>
      <c r="B162" s="197"/>
      <c r="C162" s="197"/>
      <c r="D162" s="197"/>
      <c r="E162" s="197"/>
      <c r="F162" s="197"/>
      <c r="G162" s="197"/>
      <c r="H162" s="197"/>
      <c r="I162" s="197"/>
      <c r="J162" s="197"/>
      <c r="K162" s="197"/>
    </row>
    <row r="163" spans="1:11" x14ac:dyDescent="0.2">
      <c r="A163" s="197"/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</row>
    <row r="164" spans="1:11" x14ac:dyDescent="0.2">
      <c r="A164" s="197"/>
      <c r="B164" s="197"/>
      <c r="C164" s="197"/>
      <c r="D164" s="197"/>
      <c r="E164" s="197"/>
      <c r="F164" s="197"/>
      <c r="G164" s="197"/>
      <c r="H164" s="197"/>
      <c r="I164" s="197"/>
      <c r="J164" s="197"/>
      <c r="K164" s="197"/>
    </row>
  </sheetData>
  <sheetProtection sheet="1" objects="1" scenarios="1" selectLockedCells="1"/>
  <mergeCells count="67">
    <mergeCell ref="F152:G152"/>
    <mergeCell ref="H152:K152"/>
    <mergeCell ref="B126:D126"/>
    <mergeCell ref="E126:F126"/>
    <mergeCell ref="G126:I126"/>
    <mergeCell ref="A127:K127"/>
    <mergeCell ref="A128:A129"/>
    <mergeCell ref="B147:D147"/>
    <mergeCell ref="E147:G147"/>
    <mergeCell ref="H147:K147"/>
    <mergeCell ref="J125:K125"/>
    <mergeCell ref="B108:D108"/>
    <mergeCell ref="E108:G108"/>
    <mergeCell ref="H108:K108"/>
    <mergeCell ref="I111:K111"/>
    <mergeCell ref="F114:G114"/>
    <mergeCell ref="H114:K114"/>
    <mergeCell ref="A120:K120"/>
    <mergeCell ref="A121:K121"/>
    <mergeCell ref="A122:K123"/>
    <mergeCell ref="C124:D124"/>
    <mergeCell ref="F124:G124"/>
    <mergeCell ref="A89:A90"/>
    <mergeCell ref="F74:G74"/>
    <mergeCell ref="H74:K74"/>
    <mergeCell ref="A81:K81"/>
    <mergeCell ref="A82:K82"/>
    <mergeCell ref="A83:K84"/>
    <mergeCell ref="C85:D85"/>
    <mergeCell ref="F85:G85"/>
    <mergeCell ref="J86:K86"/>
    <mergeCell ref="B87:D87"/>
    <mergeCell ref="E87:F87"/>
    <mergeCell ref="G87:I87"/>
    <mergeCell ref="A88:K88"/>
    <mergeCell ref="I71:K71"/>
    <mergeCell ref="C45:D45"/>
    <mergeCell ref="F45:G45"/>
    <mergeCell ref="J46:K46"/>
    <mergeCell ref="B47:D47"/>
    <mergeCell ref="E47:F47"/>
    <mergeCell ref="G47:I47"/>
    <mergeCell ref="A48:K48"/>
    <mergeCell ref="A49:A50"/>
    <mergeCell ref="B68:D68"/>
    <mergeCell ref="E68:G68"/>
    <mergeCell ref="H68:K68"/>
    <mergeCell ref="A43:K44"/>
    <mergeCell ref="B9:D9"/>
    <mergeCell ref="E9:F9"/>
    <mergeCell ref="G9:I9"/>
    <mergeCell ref="A10:K10"/>
    <mergeCell ref="A11:A12"/>
    <mergeCell ref="B30:D30"/>
    <mergeCell ref="E30:G30"/>
    <mergeCell ref="H30:K30"/>
    <mergeCell ref="I33:K33"/>
    <mergeCell ref="F36:G36"/>
    <mergeCell ref="H36:K36"/>
    <mergeCell ref="A41:K41"/>
    <mergeCell ref="A42:K42"/>
    <mergeCell ref="J8:K8"/>
    <mergeCell ref="A3:K3"/>
    <mergeCell ref="A4:K4"/>
    <mergeCell ref="A5:K6"/>
    <mergeCell ref="C7:D7"/>
    <mergeCell ref="F7:G7"/>
  </mergeCells>
  <pageMargins left="0.25" right="0.25" top="0.39" bottom="0.41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B30" sqref="B30:C30"/>
    </sheetView>
  </sheetViews>
  <sheetFormatPr defaultRowHeight="12.75" x14ac:dyDescent="0.2"/>
  <cols>
    <col min="1" max="1" width="1.5703125" customWidth="1"/>
    <col min="2" max="2" width="4.28515625" customWidth="1"/>
    <col min="3" max="3" width="36.28515625" customWidth="1"/>
    <col min="4" max="4" width="21.85546875" customWidth="1"/>
    <col min="5" max="5" width="35.85546875" customWidth="1"/>
  </cols>
  <sheetData>
    <row r="1" spans="1:5" ht="20.25" x14ac:dyDescent="0.2">
      <c r="A1" s="197"/>
      <c r="B1" s="2683" t="str">
        <f>MASTER!C8</f>
        <v>jktdh; mPp ek/;fed izkFkfed fo|ky; &amp;  ftyk &amp; jktleUn</v>
      </c>
      <c r="C1" s="2683"/>
      <c r="D1" s="2683"/>
      <c r="E1" s="2683"/>
    </row>
    <row r="2" spans="1:5" ht="20.25" x14ac:dyDescent="0.3">
      <c r="A2" s="197"/>
      <c r="B2" s="2684" t="s">
        <v>1973</v>
      </c>
      <c r="C2" s="2684"/>
      <c r="D2" s="2684"/>
      <c r="E2" s="2684"/>
    </row>
    <row r="3" spans="1:5" ht="61.5" customHeight="1" x14ac:dyDescent="0.2">
      <c r="A3" s="197"/>
      <c r="B3" s="2685" t="s">
        <v>1974</v>
      </c>
      <c r="C3" s="2685"/>
      <c r="D3" s="2685"/>
      <c r="E3" s="2685"/>
    </row>
    <row r="4" spans="1:5" ht="18.75" x14ac:dyDescent="0.3">
      <c r="A4" s="197"/>
      <c r="B4" s="595">
        <v>1</v>
      </c>
      <c r="C4" s="596" t="s">
        <v>1975</v>
      </c>
      <c r="D4" s="2686" t="str">
        <f>MASTER!C2</f>
        <v xml:space="preserve">Jh </v>
      </c>
      <c r="E4" s="2686"/>
    </row>
    <row r="5" spans="1:5" ht="18.75" x14ac:dyDescent="0.3">
      <c r="A5" s="197"/>
      <c r="B5" s="595">
        <v>2</v>
      </c>
      <c r="C5" s="596" t="s">
        <v>201</v>
      </c>
      <c r="D5" s="2687" t="str">
        <f>MASTER!C7</f>
        <v xml:space="preserve">ofj"B </v>
      </c>
      <c r="E5" s="2686"/>
    </row>
    <row r="6" spans="1:5" ht="18.75" x14ac:dyDescent="0.3">
      <c r="A6" s="197"/>
      <c r="B6" s="2688">
        <v>3</v>
      </c>
      <c r="C6" s="2690" t="s">
        <v>1976</v>
      </c>
      <c r="D6" s="2686" t="str">
        <f>MASTER!C9</f>
        <v>f'k{kk foHkkx</v>
      </c>
      <c r="E6" s="2686"/>
    </row>
    <row r="7" spans="1:5" ht="18.75" x14ac:dyDescent="0.3">
      <c r="A7" s="197"/>
      <c r="B7" s="2689"/>
      <c r="C7" s="2691"/>
      <c r="D7" s="2686" t="str">
        <f>MASTER!C8</f>
        <v>jktdh; mPp ek/;fed izkFkfed fo|ky; &amp;  ftyk &amp; jktleUn</v>
      </c>
      <c r="E7" s="2686"/>
    </row>
    <row r="8" spans="1:5" ht="18.75" x14ac:dyDescent="0.3">
      <c r="A8" s="197"/>
      <c r="B8" s="595">
        <v>4</v>
      </c>
      <c r="C8" s="596" t="s">
        <v>744</v>
      </c>
      <c r="D8" s="2681">
        <f>MASTER!C6</f>
        <v>25392</v>
      </c>
      <c r="E8" s="2682"/>
    </row>
    <row r="9" spans="1:5" ht="18.75" x14ac:dyDescent="0.3">
      <c r="A9" s="197"/>
      <c r="B9" s="595">
        <v>5</v>
      </c>
      <c r="C9" s="596" t="s">
        <v>1977</v>
      </c>
      <c r="D9" s="2681">
        <f>MASTER!C24</f>
        <v>31668</v>
      </c>
      <c r="E9" s="2682"/>
    </row>
    <row r="10" spans="1:5" ht="18.75" x14ac:dyDescent="0.3">
      <c r="A10" s="197"/>
      <c r="B10" s="595">
        <v>6</v>
      </c>
      <c r="C10" s="596" t="s">
        <v>1978</v>
      </c>
      <c r="D10" s="2681">
        <f>MASTER!C25</f>
        <v>45961</v>
      </c>
      <c r="E10" s="2682"/>
    </row>
    <row r="11" spans="1:5" ht="18.75" x14ac:dyDescent="0.3">
      <c r="A11" s="197"/>
      <c r="B11" s="595">
        <v>7</v>
      </c>
      <c r="C11" s="597" t="s">
        <v>1979</v>
      </c>
      <c r="D11" s="2692">
        <f>MASTER!C59</f>
        <v>57</v>
      </c>
      <c r="E11" s="2692"/>
    </row>
    <row r="12" spans="1:5" ht="18.75" x14ac:dyDescent="0.3">
      <c r="A12" s="197"/>
      <c r="B12" s="595">
        <v>8</v>
      </c>
      <c r="C12" s="597" t="s">
        <v>1980</v>
      </c>
      <c r="D12" s="2693">
        <v>0</v>
      </c>
      <c r="E12" s="2693"/>
    </row>
    <row r="13" spans="1:5" ht="18.75" x14ac:dyDescent="0.3">
      <c r="A13" s="197"/>
      <c r="B13" s="595">
        <v>9</v>
      </c>
      <c r="C13" s="597" t="s">
        <v>1888</v>
      </c>
      <c r="D13" s="2681" t="str">
        <f>MASTER!C3</f>
        <v>RJRA1</v>
      </c>
      <c r="E13" s="2682"/>
    </row>
    <row r="14" spans="1:5" ht="18.75" x14ac:dyDescent="0.3">
      <c r="A14" s="197"/>
      <c r="B14" s="2688">
        <v>10</v>
      </c>
      <c r="C14" s="2690" t="s">
        <v>1981</v>
      </c>
      <c r="D14" s="598" t="s">
        <v>1982</v>
      </c>
      <c r="E14" s="605">
        <v>123456789</v>
      </c>
    </row>
    <row r="15" spans="1:5" ht="18.75" x14ac:dyDescent="0.3">
      <c r="A15" s="197"/>
      <c r="B15" s="2694"/>
      <c r="C15" s="2695"/>
      <c r="D15" s="598" t="s">
        <v>1983</v>
      </c>
      <c r="E15" s="605">
        <v>123456789</v>
      </c>
    </row>
    <row r="16" spans="1:5" ht="18.75" x14ac:dyDescent="0.3">
      <c r="A16" s="197"/>
      <c r="B16" s="2694"/>
      <c r="C16" s="2695"/>
      <c r="D16" s="598" t="s">
        <v>1984</v>
      </c>
      <c r="E16" s="605">
        <v>123456789</v>
      </c>
    </row>
    <row r="17" spans="1:5" ht="18.75" x14ac:dyDescent="0.3">
      <c r="A17" s="197"/>
      <c r="B17" s="2694"/>
      <c r="C17" s="2695"/>
      <c r="D17" s="598" t="s">
        <v>1985</v>
      </c>
      <c r="E17" s="605">
        <v>123456789</v>
      </c>
    </row>
    <row r="18" spans="1:5" ht="18.75" x14ac:dyDescent="0.3">
      <c r="A18" s="197"/>
      <c r="B18" s="2689"/>
      <c r="C18" s="2691"/>
      <c r="D18" s="598" t="s">
        <v>1986</v>
      </c>
      <c r="E18" s="599">
        <f>SUM(E14:E17)</f>
        <v>493827156</v>
      </c>
    </row>
    <row r="19" spans="1:5" ht="53.25" customHeight="1" x14ac:dyDescent="0.2">
      <c r="A19" s="197"/>
      <c r="B19" s="595">
        <v>11</v>
      </c>
      <c r="C19" s="600" t="s">
        <v>1997</v>
      </c>
      <c r="D19" s="2696" t="s">
        <v>503</v>
      </c>
      <c r="E19" s="2697"/>
    </row>
    <row r="20" spans="1:5" ht="18.75" x14ac:dyDescent="0.3">
      <c r="A20" s="197"/>
      <c r="B20" s="2688">
        <v>12</v>
      </c>
      <c r="C20" s="2698" t="s">
        <v>1987</v>
      </c>
      <c r="D20" s="598" t="s">
        <v>1982</v>
      </c>
      <c r="E20" s="605">
        <v>0</v>
      </c>
    </row>
    <row r="21" spans="1:5" ht="18.75" x14ac:dyDescent="0.3">
      <c r="A21" s="197"/>
      <c r="B21" s="2694"/>
      <c r="C21" s="2699"/>
      <c r="D21" s="598" t="s">
        <v>1983</v>
      </c>
      <c r="E21" s="605">
        <v>0</v>
      </c>
    </row>
    <row r="22" spans="1:5" ht="18.75" x14ac:dyDescent="0.3">
      <c r="A22" s="197"/>
      <c r="B22" s="2694"/>
      <c r="C22" s="2699"/>
      <c r="D22" s="598" t="s">
        <v>1984</v>
      </c>
      <c r="E22" s="605">
        <v>0</v>
      </c>
    </row>
    <row r="23" spans="1:5" ht="18.75" x14ac:dyDescent="0.3">
      <c r="A23" s="197"/>
      <c r="B23" s="2694"/>
      <c r="C23" s="2699"/>
      <c r="D23" s="606" t="s">
        <v>1988</v>
      </c>
      <c r="E23" s="605">
        <v>0</v>
      </c>
    </row>
    <row r="24" spans="1:5" ht="18.75" x14ac:dyDescent="0.3">
      <c r="A24" s="197"/>
      <c r="B24" s="2689"/>
      <c r="C24" s="2700"/>
      <c r="D24" s="598" t="s">
        <v>1986</v>
      </c>
      <c r="E24" s="599">
        <f>SUM(E20:E23)</f>
        <v>0</v>
      </c>
    </row>
    <row r="25" spans="1:5" ht="18.75" x14ac:dyDescent="0.2">
      <c r="A25" s="197"/>
      <c r="B25" s="601">
        <v>13</v>
      </c>
      <c r="C25" s="602" t="s">
        <v>1989</v>
      </c>
      <c r="D25" s="2679" t="s">
        <v>1990</v>
      </c>
      <c r="E25" s="2680"/>
    </row>
    <row r="26" spans="1:5" ht="18.75" x14ac:dyDescent="0.3">
      <c r="A26" s="197"/>
      <c r="B26" s="501" t="s">
        <v>1991</v>
      </c>
      <c r="C26" s="497"/>
      <c r="D26" s="603"/>
      <c r="E26" s="501"/>
    </row>
    <row r="27" spans="1:5" ht="18.75" x14ac:dyDescent="0.3">
      <c r="A27" s="197"/>
      <c r="B27" s="501" t="s">
        <v>1992</v>
      </c>
      <c r="C27" s="497"/>
      <c r="D27" s="603" t="s">
        <v>136</v>
      </c>
      <c r="E27" s="501"/>
    </row>
    <row r="28" spans="1:5" ht="18.75" x14ac:dyDescent="0.3">
      <c r="A28" s="197"/>
      <c r="B28" s="604"/>
      <c r="C28" s="501" t="s">
        <v>1993</v>
      </c>
      <c r="D28" s="604"/>
      <c r="E28" s="604"/>
    </row>
    <row r="29" spans="1:5" ht="18.75" x14ac:dyDescent="0.3">
      <c r="A29" s="197"/>
      <c r="B29" s="501" t="s">
        <v>1994</v>
      </c>
      <c r="C29" s="604"/>
      <c r="D29" s="604"/>
      <c r="E29" s="604"/>
    </row>
    <row r="30" spans="1:5" ht="18.75" x14ac:dyDescent="0.3">
      <c r="A30" s="197"/>
      <c r="B30" s="2594" t="s">
        <v>2311</v>
      </c>
      <c r="C30" s="2594"/>
      <c r="D30" s="497"/>
      <c r="E30" s="497"/>
    </row>
    <row r="31" spans="1:5" ht="16.5" x14ac:dyDescent="0.25">
      <c r="A31" s="197"/>
      <c r="B31" s="604"/>
      <c r="C31" s="604"/>
      <c r="D31" s="2701" t="s">
        <v>181</v>
      </c>
      <c r="E31" s="2701"/>
    </row>
    <row r="32" spans="1:5" ht="16.5" x14ac:dyDescent="0.25">
      <c r="A32" s="197"/>
      <c r="B32" s="604"/>
      <c r="C32" s="604"/>
      <c r="D32" s="604"/>
      <c r="E32" s="604"/>
    </row>
    <row r="33" spans="1:5" ht="16.5" x14ac:dyDescent="0.25">
      <c r="A33" s="197"/>
      <c r="B33" s="604"/>
      <c r="C33" s="604"/>
      <c r="D33" s="2702" t="str">
        <f>MASTER!E60</f>
        <v>Jheku~ mifuns'kd egksn;</v>
      </c>
      <c r="E33" s="2702"/>
    </row>
    <row r="34" spans="1:5" ht="16.5" x14ac:dyDescent="0.25">
      <c r="A34" s="197"/>
      <c r="B34" s="604"/>
      <c r="C34" s="604"/>
      <c r="D34" s="2703" t="str">
        <f>MASTER!E61</f>
        <v xml:space="preserve">jkT; chek ,oa izko/kk;h fu/kh foHkkx </v>
      </c>
      <c r="E34" s="2703"/>
    </row>
    <row r="35" spans="1:5" ht="16.5" x14ac:dyDescent="0.25">
      <c r="A35" s="197"/>
      <c r="B35" s="497"/>
      <c r="C35" s="497"/>
      <c r="D35" s="2703" t="str">
        <f>MASTER!E62</f>
        <v>jktleUn ftyk&amp;jktleUn ¼ jktLFkku ½</v>
      </c>
      <c r="E35" s="2703"/>
    </row>
    <row r="36" spans="1:5" x14ac:dyDescent="0.2">
      <c r="A36" s="197"/>
      <c r="B36" s="497"/>
      <c r="C36" s="497"/>
      <c r="D36" s="497"/>
      <c r="E36" s="497"/>
    </row>
    <row r="37" spans="1:5" x14ac:dyDescent="0.2">
      <c r="A37" s="197"/>
      <c r="B37" s="589" t="s">
        <v>1614</v>
      </c>
      <c r="C37" s="497"/>
      <c r="D37" s="497"/>
      <c r="E37" s="497"/>
    </row>
    <row r="38" spans="1:5" x14ac:dyDescent="0.2">
      <c r="A38" s="197"/>
      <c r="B38" s="197"/>
      <c r="C38" s="197"/>
      <c r="D38" s="197"/>
      <c r="E38" s="468"/>
    </row>
    <row r="39" spans="1:5" x14ac:dyDescent="0.2">
      <c r="A39" s="197"/>
      <c r="B39" s="197"/>
      <c r="C39" s="197"/>
      <c r="D39" s="197"/>
      <c r="E39" s="197"/>
    </row>
  </sheetData>
  <sheetProtection sheet="1" objects="1" scenarios="1" selectLockedCells="1"/>
  <mergeCells count="26">
    <mergeCell ref="D31:E31"/>
    <mergeCell ref="D33:E33"/>
    <mergeCell ref="D34:E34"/>
    <mergeCell ref="D35:E35"/>
    <mergeCell ref="B30:C30"/>
    <mergeCell ref="B14:B18"/>
    <mergeCell ref="C14:C18"/>
    <mergeCell ref="D19:E19"/>
    <mergeCell ref="B20:B24"/>
    <mergeCell ref="C20:C24"/>
    <mergeCell ref="D25:E25"/>
    <mergeCell ref="D13:E13"/>
    <mergeCell ref="B1:E1"/>
    <mergeCell ref="B2:E2"/>
    <mergeCell ref="B3:E3"/>
    <mergeCell ref="D4:E4"/>
    <mergeCell ref="D5:E5"/>
    <mergeCell ref="B6:B7"/>
    <mergeCell ref="C6:C7"/>
    <mergeCell ref="D6:E6"/>
    <mergeCell ref="D7:E7"/>
    <mergeCell ref="D8:E8"/>
    <mergeCell ref="D9:E9"/>
    <mergeCell ref="D10:E10"/>
    <mergeCell ref="D11:E11"/>
    <mergeCell ref="D12:E12"/>
  </mergeCells>
  <pageMargins left="0.25" right="0.25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J12" sqref="J12:L12"/>
    </sheetView>
  </sheetViews>
  <sheetFormatPr defaultRowHeight="12.75" x14ac:dyDescent="0.2"/>
  <cols>
    <col min="1" max="1" width="0.85546875" customWidth="1"/>
    <col min="2" max="2" width="6.28515625" customWidth="1"/>
    <col min="3" max="3" width="12.28515625" customWidth="1"/>
    <col min="4" max="4" width="6.28515625" customWidth="1"/>
    <col min="5" max="5" width="14" customWidth="1"/>
    <col min="6" max="6" width="12.5703125" customWidth="1"/>
    <col min="7" max="7" width="2.140625" customWidth="1"/>
  </cols>
  <sheetData>
    <row r="1" spans="1:12" x14ac:dyDescent="0.2">
      <c r="A1" s="1074"/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</row>
    <row r="2" spans="1:12" ht="23.25" x14ac:dyDescent="0.35">
      <c r="A2" s="1118"/>
      <c r="B2" s="2705" t="s">
        <v>1771</v>
      </c>
      <c r="C2" s="2705"/>
      <c r="D2" s="2705"/>
      <c r="E2" s="2705"/>
      <c r="F2" s="2705"/>
      <c r="G2" s="1118"/>
      <c r="H2" s="1118" t="s">
        <v>1772</v>
      </c>
      <c r="I2" s="1118"/>
      <c r="J2" s="2706">
        <f>MASTER!C49</f>
        <v>51</v>
      </c>
      <c r="K2" s="2706"/>
      <c r="L2" s="2706"/>
    </row>
    <row r="3" spans="1:12" ht="18.75" x14ac:dyDescent="0.3">
      <c r="A3" s="1118"/>
      <c r="B3" s="2705"/>
      <c r="C3" s="2705"/>
      <c r="D3" s="2705"/>
      <c r="E3" s="2705"/>
      <c r="F3" s="2705"/>
      <c r="G3" s="1118"/>
      <c r="H3" s="1118" t="s">
        <v>276</v>
      </c>
      <c r="I3" s="1118"/>
      <c r="J3" s="1118" t="str">
        <f>MASTER!C9</f>
        <v>f'k{kk foHkkx</v>
      </c>
      <c r="K3" s="1118"/>
      <c r="L3" s="1118"/>
    </row>
    <row r="4" spans="1:12" ht="18.75" x14ac:dyDescent="0.3">
      <c r="A4" s="1118"/>
      <c r="B4" s="2707" t="s">
        <v>571</v>
      </c>
      <c r="C4" s="2707"/>
      <c r="D4" s="2707"/>
      <c r="E4" s="2707"/>
      <c r="F4" s="2707"/>
      <c r="G4" s="1118"/>
      <c r="H4" s="1118" t="s">
        <v>1773</v>
      </c>
      <c r="I4" s="1118"/>
      <c r="J4" s="1118"/>
      <c r="K4" s="1118"/>
      <c r="L4" s="1118"/>
    </row>
    <row r="5" spans="1:12" ht="39.75" customHeight="1" x14ac:dyDescent="0.3">
      <c r="A5" s="1118"/>
      <c r="B5" s="1138" t="s">
        <v>1774</v>
      </c>
      <c r="C5" s="1275" t="str">
        <f>MASTER!C48</f>
        <v>,l-ch-vkbZ-]  ftyk &amp; jktleUn</v>
      </c>
      <c r="D5" s="1138" t="s">
        <v>1775</v>
      </c>
      <c r="E5" s="2708" t="str">
        <f>MASTER!D95</f>
        <v>SBIN0031</v>
      </c>
      <c r="F5" s="2708"/>
      <c r="G5" s="1118"/>
      <c r="H5" s="1138" t="s">
        <v>1776</v>
      </c>
      <c r="I5" s="1138"/>
      <c r="J5" s="1138"/>
      <c r="K5" s="1118"/>
      <c r="L5" s="1118"/>
    </row>
    <row r="6" spans="1:12" ht="18.75" x14ac:dyDescent="0.3">
      <c r="A6" s="1118"/>
      <c r="B6" s="2709" t="s">
        <v>1777</v>
      </c>
      <c r="C6" s="2709"/>
      <c r="D6" s="2709"/>
      <c r="E6" s="2709"/>
      <c r="F6" s="2709"/>
      <c r="G6" s="2709"/>
      <c r="H6" s="2709"/>
      <c r="I6" s="2709"/>
      <c r="J6" s="2709"/>
      <c r="K6" s="2709"/>
      <c r="L6" s="2709"/>
    </row>
    <row r="7" spans="1:12" ht="23.25" x14ac:dyDescent="0.35">
      <c r="A7" s="1118"/>
      <c r="B7" s="2401" t="s">
        <v>1778</v>
      </c>
      <c r="C7" s="2401"/>
      <c r="D7" s="2401"/>
      <c r="E7" s="2401"/>
      <c r="F7" s="2401"/>
      <c r="G7" s="2401"/>
      <c r="H7" s="2401"/>
      <c r="I7" s="2401"/>
      <c r="J7" s="2401"/>
      <c r="K7" s="2401"/>
      <c r="L7" s="2401"/>
    </row>
    <row r="8" spans="1:12" ht="18.75" x14ac:dyDescent="0.3">
      <c r="A8" s="1118"/>
      <c r="B8" s="1118" t="s">
        <v>1779</v>
      </c>
      <c r="C8" s="1118"/>
      <c r="D8" s="1118"/>
      <c r="E8" s="1118"/>
      <c r="F8" s="1118"/>
      <c r="G8" s="1118" t="str">
        <f>MASTER!C2</f>
        <v xml:space="preserve">Jh </v>
      </c>
      <c r="H8" s="1118"/>
      <c r="I8" s="1118"/>
      <c r="J8" s="1118"/>
      <c r="K8" s="1118"/>
      <c r="L8" s="1118"/>
    </row>
    <row r="9" spans="1:12" ht="18.75" x14ac:dyDescent="0.3">
      <c r="A9" s="1118"/>
      <c r="B9" s="1118" t="s">
        <v>1780</v>
      </c>
      <c r="C9" s="1118"/>
      <c r="D9" s="2710">
        <f>MASTER!C68</f>
        <v>294</v>
      </c>
      <c r="E9" s="2711"/>
      <c r="F9" s="1118" t="s">
        <v>1781</v>
      </c>
      <c r="G9" s="1118"/>
      <c r="H9" s="1118"/>
      <c r="I9" s="1118"/>
      <c r="J9" s="1118"/>
      <c r="K9" s="1118"/>
      <c r="L9" s="1118"/>
    </row>
    <row r="10" spans="1:12" ht="18.75" x14ac:dyDescent="0.3">
      <c r="A10" s="1118"/>
      <c r="B10" s="1118"/>
      <c r="C10" s="1118"/>
      <c r="D10" s="1118"/>
      <c r="E10" s="1118"/>
      <c r="F10" s="1118"/>
      <c r="G10" s="1118"/>
      <c r="H10" s="1118"/>
      <c r="I10" s="1118"/>
      <c r="J10" s="1118"/>
      <c r="K10" s="1118"/>
      <c r="L10" s="1118"/>
    </row>
    <row r="11" spans="1:12" ht="18.75" x14ac:dyDescent="0.3">
      <c r="A11" s="1118"/>
      <c r="B11" s="1118" t="s">
        <v>1782</v>
      </c>
      <c r="C11" s="1118"/>
      <c r="D11" s="1118"/>
      <c r="E11" s="1118" t="s">
        <v>744</v>
      </c>
      <c r="F11" s="1276">
        <f>MASTER!C6</f>
        <v>25392</v>
      </c>
      <c r="G11" s="1118"/>
      <c r="H11" s="1118" t="s">
        <v>181</v>
      </c>
      <c r="I11" s="1118"/>
      <c r="J11" s="1118"/>
      <c r="K11" s="1118"/>
      <c r="L11" s="1118"/>
    </row>
    <row r="12" spans="1:12" ht="18.75" x14ac:dyDescent="0.3">
      <c r="A12" s="1118"/>
      <c r="B12" s="1118" t="s">
        <v>351</v>
      </c>
      <c r="C12" s="553" t="str">
        <f>G8</f>
        <v xml:space="preserve">Jh </v>
      </c>
      <c r="D12" s="1118"/>
      <c r="E12" s="1118" t="s">
        <v>1783</v>
      </c>
      <c r="F12" s="714" t="str">
        <f>MASTER!D96</f>
        <v>AINP</v>
      </c>
      <c r="G12" s="1118"/>
      <c r="H12" s="553" t="s">
        <v>1784</v>
      </c>
      <c r="I12" s="1118"/>
      <c r="J12" s="2715" t="s">
        <v>2655</v>
      </c>
      <c r="K12" s="2715"/>
      <c r="L12" s="2715"/>
    </row>
    <row r="13" spans="1:12" ht="20.25" x14ac:dyDescent="0.3">
      <c r="A13" s="1118"/>
      <c r="B13" s="1118" t="s">
        <v>1785</v>
      </c>
      <c r="C13" s="2712" t="str">
        <f>MASTER!C65</f>
        <v xml:space="preserve"> ftyk &amp; jktleUn</v>
      </c>
      <c r="D13" s="2712"/>
      <c r="E13" s="1118" t="s">
        <v>1578</v>
      </c>
      <c r="F13" s="1179">
        <f>MASTER!F28</f>
        <v>9</v>
      </c>
      <c r="G13" s="1118"/>
      <c r="H13" s="1118" t="s">
        <v>175</v>
      </c>
      <c r="I13" s="2594" t="s">
        <v>2574</v>
      </c>
      <c r="J13" s="2594"/>
      <c r="K13" s="2594"/>
      <c r="L13" s="2594"/>
    </row>
    <row r="14" spans="1:12" ht="18.75" x14ac:dyDescent="0.3">
      <c r="A14" s="1277"/>
      <c r="B14" s="1277" t="s">
        <v>851</v>
      </c>
      <c r="C14" s="607" t="str">
        <f>MASTER!C66</f>
        <v>16.03.2024</v>
      </c>
      <c r="D14" s="1277"/>
      <c r="E14" s="1277" t="s">
        <v>1786</v>
      </c>
      <c r="F14" s="1278">
        <f>MASTER!E59</f>
        <v>888</v>
      </c>
      <c r="G14" s="1277"/>
      <c r="H14" s="1277" t="s">
        <v>1787</v>
      </c>
      <c r="I14" s="1277"/>
      <c r="J14" s="1277"/>
      <c r="K14" s="1277"/>
      <c r="L14" s="1277"/>
    </row>
    <row r="15" spans="1:12" ht="18.75" x14ac:dyDescent="0.3">
      <c r="A15" s="1118"/>
      <c r="B15" s="2713" t="s">
        <v>1788</v>
      </c>
      <c r="C15" s="2713"/>
      <c r="D15" s="2713"/>
      <c r="E15" s="2713"/>
      <c r="F15" s="2713"/>
      <c r="G15" s="2713"/>
      <c r="H15" s="2713"/>
      <c r="I15" s="2713"/>
      <c r="J15" s="2713"/>
      <c r="K15" s="2713"/>
      <c r="L15" s="2713"/>
    </row>
    <row r="16" spans="1:12" ht="18.75" x14ac:dyDescent="0.3">
      <c r="A16" s="1118"/>
      <c r="B16" s="1118" t="s">
        <v>1789</v>
      </c>
      <c r="C16" s="1118"/>
      <c r="D16" s="1118"/>
      <c r="E16" s="1118"/>
      <c r="F16" s="608" t="str">
        <f>C14</f>
        <v>16.03.2024</v>
      </c>
      <c r="G16" s="1118" t="s">
        <v>1790</v>
      </c>
      <c r="H16" s="1118"/>
      <c r="I16" s="1118"/>
      <c r="J16" s="1118"/>
      <c r="K16" s="1118"/>
      <c r="L16" s="1118"/>
    </row>
    <row r="17" spans="1:12" ht="18.75" x14ac:dyDescent="0.3">
      <c r="A17" s="1118"/>
      <c r="B17" s="1118" t="s">
        <v>1791</v>
      </c>
      <c r="C17" s="1118"/>
      <c r="D17" s="1118"/>
      <c r="E17" s="1118"/>
      <c r="F17" s="1279"/>
      <c r="G17" s="1118"/>
      <c r="H17" s="1118"/>
      <c r="I17" s="1118"/>
      <c r="J17" s="1118"/>
      <c r="K17" s="1118"/>
      <c r="L17" s="1118"/>
    </row>
    <row r="18" spans="1:12" ht="18.75" x14ac:dyDescent="0.3">
      <c r="A18" s="1118"/>
      <c r="B18" s="1118" t="s">
        <v>1792</v>
      </c>
      <c r="C18" s="1118"/>
      <c r="D18" s="1118"/>
      <c r="E18" s="1118"/>
      <c r="F18" s="1279"/>
      <c r="G18" s="1118"/>
      <c r="H18" s="1118"/>
      <c r="I18" s="1118"/>
      <c r="J18" s="1118"/>
      <c r="K18" s="1118"/>
      <c r="L18" s="1118"/>
    </row>
    <row r="19" spans="1:12" ht="18.75" x14ac:dyDescent="0.3">
      <c r="A19" s="1118"/>
      <c r="B19" s="1118" t="s">
        <v>1793</v>
      </c>
      <c r="C19" s="1118"/>
      <c r="D19" s="1118"/>
      <c r="E19" s="1118"/>
      <c r="F19" s="2714" t="str">
        <f>C13</f>
        <v xml:space="preserve"> ftyk &amp; jktleUn</v>
      </c>
      <c r="G19" s="2714"/>
      <c r="H19" s="2714"/>
      <c r="I19" s="2714"/>
      <c r="J19" s="2714"/>
      <c r="K19" s="2714"/>
      <c r="L19" s="2714"/>
    </row>
    <row r="20" spans="1:12" ht="18.75" x14ac:dyDescent="0.3">
      <c r="A20" s="1118"/>
      <c r="B20" s="1118" t="s">
        <v>1794</v>
      </c>
      <c r="C20" s="1118"/>
      <c r="D20" s="1118"/>
      <c r="E20" s="1118"/>
      <c r="F20" s="1118"/>
      <c r="G20" s="1118"/>
      <c r="H20" s="1118"/>
      <c r="I20" s="1118"/>
      <c r="J20" s="1118"/>
      <c r="K20" s="1118"/>
      <c r="L20" s="1118"/>
    </row>
    <row r="21" spans="1:12" ht="18.75" x14ac:dyDescent="0.3">
      <c r="A21" s="1118"/>
      <c r="B21" s="1118" t="s">
        <v>1795</v>
      </c>
      <c r="C21" s="1118"/>
      <c r="D21" s="1118"/>
      <c r="E21" s="1118"/>
      <c r="F21" s="1118"/>
      <c r="G21" s="1118"/>
      <c r="H21" s="1118"/>
      <c r="I21" s="1118"/>
      <c r="J21" s="1118"/>
      <c r="K21" s="1118"/>
      <c r="L21" s="1118"/>
    </row>
    <row r="22" spans="1:12" ht="18.75" x14ac:dyDescent="0.3">
      <c r="A22" s="1118"/>
      <c r="B22" s="2704" t="s">
        <v>1796</v>
      </c>
      <c r="C22" s="2704"/>
      <c r="D22" s="2704"/>
      <c r="E22" s="2704"/>
      <c r="F22" s="2704"/>
      <c r="G22" s="2704"/>
      <c r="H22" s="2704"/>
      <c r="I22" s="2704"/>
      <c r="J22" s="2704"/>
      <c r="K22" s="2704"/>
      <c r="L22" s="2704"/>
    </row>
    <row r="23" spans="1:12" ht="18.75" x14ac:dyDescent="0.3">
      <c r="A23" s="1118"/>
      <c r="B23" s="1118" t="s">
        <v>1797</v>
      </c>
      <c r="C23" s="1118"/>
      <c r="D23" s="1118"/>
      <c r="E23" s="1118"/>
      <c r="F23" s="1118"/>
      <c r="G23" s="1118"/>
      <c r="H23" s="1118"/>
      <c r="I23" s="1118"/>
      <c r="J23" s="1118"/>
      <c r="K23" s="1118"/>
      <c r="L23" s="1118"/>
    </row>
    <row r="24" spans="1:12" ht="24" x14ac:dyDescent="0.3">
      <c r="A24" s="1118"/>
      <c r="B24" s="791" t="s">
        <v>346</v>
      </c>
      <c r="C24" s="609" t="str">
        <f>C13</f>
        <v xml:space="preserve"> ftyk &amp; jktleUn</v>
      </c>
      <c r="D24" s="791" t="s">
        <v>1798</v>
      </c>
      <c r="E24" s="1280" t="str">
        <f>MASTER!C12</f>
        <v>421 ] 'khryk ekrk efUnj ds ikl ]eksgYyk ]</v>
      </c>
      <c r="F24" s="1118"/>
      <c r="G24" s="1118" t="s">
        <v>20</v>
      </c>
      <c r="H24" s="1118"/>
      <c r="I24" s="1118"/>
      <c r="J24" s="1118"/>
      <c r="K24" s="1118"/>
      <c r="L24" s="1118"/>
    </row>
    <row r="25" spans="1:12" ht="18.75" x14ac:dyDescent="0.3">
      <c r="A25" s="1118"/>
      <c r="B25" s="1118"/>
      <c r="C25" s="1118" t="str">
        <f>MASTER!C13</f>
        <v xml:space="preserve"> ]jktleUn ¼jktLFkku½ fiudksM 313327</v>
      </c>
      <c r="D25" s="1118"/>
      <c r="E25" s="1118"/>
      <c r="F25" s="1118"/>
      <c r="G25" s="1118"/>
      <c r="H25" s="1118"/>
      <c r="I25" s="1118"/>
      <c r="J25" s="1118"/>
      <c r="K25" s="1118"/>
      <c r="L25" s="1118"/>
    </row>
    <row r="26" spans="1:12" ht="18.75" x14ac:dyDescent="0.3">
      <c r="A26" s="1118"/>
      <c r="B26" s="1118" t="s">
        <v>761</v>
      </c>
      <c r="C26" s="976" t="str">
        <f>C14</f>
        <v>16.03.2024</v>
      </c>
      <c r="D26" s="1118"/>
      <c r="E26" s="1118"/>
      <c r="F26" s="1118"/>
      <c r="G26" s="1118" t="s">
        <v>1799</v>
      </c>
      <c r="H26" s="1118"/>
      <c r="I26" s="1118"/>
      <c r="J26" s="1118" t="str">
        <f>G8</f>
        <v xml:space="preserve">Jh </v>
      </c>
      <c r="K26" s="1118"/>
      <c r="L26" s="1118"/>
    </row>
    <row r="27" spans="1:12" ht="20.25" x14ac:dyDescent="0.3">
      <c r="A27" s="1277"/>
      <c r="B27" s="1277" t="s">
        <v>1800</v>
      </c>
      <c r="C27" s="1277"/>
      <c r="D27" s="2716">
        <f>F13</f>
        <v>9</v>
      </c>
      <c r="E27" s="2716"/>
      <c r="F27" s="1277"/>
      <c r="G27" s="1277" t="s">
        <v>1801</v>
      </c>
      <c r="H27" s="1277"/>
      <c r="I27" s="1277"/>
      <c r="J27" s="2717">
        <f>D9</f>
        <v>294</v>
      </c>
      <c r="K27" s="2717"/>
      <c r="L27" s="1277"/>
    </row>
    <row r="28" spans="1:12" ht="18.75" x14ac:dyDescent="0.3">
      <c r="A28" s="1118"/>
      <c r="B28" s="2709" t="s">
        <v>1802</v>
      </c>
      <c r="C28" s="2709"/>
      <c r="D28" s="2709"/>
      <c r="E28" s="2709"/>
      <c r="F28" s="2709"/>
      <c r="G28" s="2709"/>
      <c r="H28" s="2709"/>
      <c r="I28" s="2709"/>
      <c r="J28" s="2709"/>
      <c r="K28" s="2709"/>
      <c r="L28" s="2709"/>
    </row>
    <row r="29" spans="1:12" ht="18.75" x14ac:dyDescent="0.3">
      <c r="A29" s="1118"/>
      <c r="B29" s="1118" t="s">
        <v>1803</v>
      </c>
      <c r="C29" s="1118"/>
      <c r="D29" s="1118"/>
      <c r="E29" s="1118"/>
      <c r="F29" s="1118"/>
      <c r="G29" s="1118"/>
      <c r="H29" s="1118"/>
      <c r="I29" s="1118"/>
      <c r="J29" s="1118"/>
      <c r="K29" s="1118"/>
      <c r="L29" s="1118"/>
    </row>
    <row r="30" spans="1:12" ht="18.75" x14ac:dyDescent="0.3">
      <c r="A30" s="1118"/>
      <c r="B30" s="1118" t="s">
        <v>1804</v>
      </c>
      <c r="C30" s="1118"/>
      <c r="D30" s="1118"/>
      <c r="E30" s="1118"/>
      <c r="F30" s="1118"/>
      <c r="G30" s="1118"/>
      <c r="H30" s="1118"/>
      <c r="I30" s="1118"/>
      <c r="J30" s="1118"/>
      <c r="K30" s="1118"/>
      <c r="L30" s="1118"/>
    </row>
    <row r="31" spans="1:12" ht="18.75" x14ac:dyDescent="0.3">
      <c r="A31" s="1118"/>
      <c r="B31" s="1118" t="s">
        <v>346</v>
      </c>
      <c r="C31" s="2594" t="str">
        <f>C24</f>
        <v xml:space="preserve"> ftyk &amp; jktleUn</v>
      </c>
      <c r="D31" s="2594"/>
      <c r="E31" s="2594"/>
      <c r="F31" s="1118"/>
      <c r="G31" s="1118" t="s">
        <v>20</v>
      </c>
      <c r="H31" s="1118"/>
      <c r="I31" s="1118"/>
      <c r="J31" s="1118"/>
      <c r="K31" s="1118"/>
      <c r="L31" s="1118"/>
    </row>
    <row r="32" spans="1:12" ht="18.75" x14ac:dyDescent="0.3">
      <c r="A32" s="1118"/>
      <c r="B32" s="1118"/>
      <c r="C32" s="1118"/>
      <c r="D32" s="1118"/>
      <c r="E32" s="1118"/>
      <c r="F32" s="1118"/>
      <c r="G32" s="1118"/>
      <c r="H32" s="1118"/>
      <c r="I32" s="1118"/>
      <c r="J32" s="1118"/>
      <c r="K32" s="1118"/>
      <c r="L32" s="1118"/>
    </row>
    <row r="33" spans="1:12" ht="18.75" x14ac:dyDescent="0.3">
      <c r="A33" s="1118"/>
      <c r="B33" s="1118" t="s">
        <v>761</v>
      </c>
      <c r="C33" s="976" t="str">
        <f>C26</f>
        <v>16.03.2024</v>
      </c>
      <c r="D33" s="1118"/>
      <c r="E33" s="1118"/>
      <c r="F33" s="1118"/>
      <c r="G33" s="1118" t="s">
        <v>1799</v>
      </c>
      <c r="H33" s="1118"/>
      <c r="I33" s="1118"/>
      <c r="J33" s="1118" t="str">
        <f>J26</f>
        <v xml:space="preserve">Jh </v>
      </c>
      <c r="K33" s="1118"/>
      <c r="L33" s="1118"/>
    </row>
    <row r="34" spans="1:12" ht="18.75" x14ac:dyDescent="0.3">
      <c r="A34" s="1118"/>
      <c r="B34" s="1118" t="s">
        <v>1805</v>
      </c>
      <c r="C34" s="1118"/>
      <c r="D34" s="2718">
        <f>D27</f>
        <v>9</v>
      </c>
      <c r="E34" s="2718"/>
      <c r="F34" s="1118"/>
      <c r="G34" s="1118" t="s">
        <v>1801</v>
      </c>
      <c r="H34" s="1118"/>
      <c r="I34" s="1118"/>
      <c r="J34" s="2719">
        <f>J27</f>
        <v>294</v>
      </c>
      <c r="K34" s="2719"/>
      <c r="L34" s="1118"/>
    </row>
    <row r="35" spans="1:12" ht="18.75" x14ac:dyDescent="0.3">
      <c r="A35" s="1118"/>
      <c r="B35" s="1118"/>
      <c r="C35" s="1118"/>
      <c r="D35" s="1118"/>
      <c r="E35" s="1118"/>
      <c r="F35" s="1118"/>
      <c r="G35" s="1118"/>
      <c r="H35" s="1118"/>
      <c r="I35" s="1118"/>
      <c r="J35" s="1118"/>
      <c r="K35" s="1118"/>
      <c r="L35" s="1118"/>
    </row>
    <row r="36" spans="1:12" ht="18.75" x14ac:dyDescent="0.3">
      <c r="A36" s="1118"/>
      <c r="B36" s="1118" t="s">
        <v>1806</v>
      </c>
      <c r="C36" s="1118"/>
      <c r="D36" s="1118"/>
      <c r="E36" s="1118"/>
      <c r="F36" s="1118"/>
      <c r="G36" s="1118"/>
      <c r="H36" s="1118"/>
      <c r="I36" s="1118"/>
      <c r="J36" s="1118"/>
      <c r="K36" s="1118"/>
      <c r="L36" s="1118"/>
    </row>
    <row r="37" spans="1:12" ht="18.75" x14ac:dyDescent="0.3">
      <c r="A37" s="1118"/>
      <c r="B37" s="1118"/>
      <c r="C37" s="1118"/>
      <c r="D37" s="1118"/>
      <c r="E37" s="1118"/>
      <c r="F37" s="1118"/>
      <c r="G37" s="1118"/>
      <c r="H37" s="1118"/>
      <c r="I37" s="1118"/>
      <c r="J37" s="1118"/>
      <c r="K37" s="1118"/>
      <c r="L37" s="1118"/>
    </row>
    <row r="38" spans="1:12" ht="18.75" x14ac:dyDescent="0.3">
      <c r="A38" s="1118"/>
      <c r="B38" s="1118" t="s">
        <v>346</v>
      </c>
      <c r="C38" s="2594" t="str">
        <f>C31</f>
        <v xml:space="preserve"> ftyk &amp; jktleUn</v>
      </c>
      <c r="D38" s="2594"/>
      <c r="E38" s="2594"/>
      <c r="F38" s="1118"/>
      <c r="G38" s="1118" t="s">
        <v>1807</v>
      </c>
      <c r="H38" s="1118"/>
      <c r="I38" s="1118"/>
      <c r="J38" s="1118"/>
      <c r="K38" s="1118"/>
      <c r="L38" s="1118"/>
    </row>
    <row r="39" spans="1:12" ht="18.75" x14ac:dyDescent="0.3">
      <c r="A39" s="1118"/>
      <c r="B39" s="1118" t="s">
        <v>761</v>
      </c>
      <c r="C39" s="976" t="str">
        <f>C33</f>
        <v>16.03.2024</v>
      </c>
      <c r="D39" s="1118"/>
      <c r="E39" s="1118"/>
      <c r="F39" s="1118"/>
      <c r="G39" s="1118" t="s">
        <v>1808</v>
      </c>
      <c r="H39" s="1118"/>
      <c r="I39" s="2714" t="str">
        <f>I13</f>
        <v>Jh Hkxorh yky luk&lt;;</v>
      </c>
      <c r="J39" s="2594"/>
      <c r="K39" s="2594"/>
      <c r="L39" s="2594"/>
    </row>
    <row r="40" spans="1:12" ht="18.75" x14ac:dyDescent="0.3">
      <c r="A40" s="1118"/>
      <c r="B40" s="1118"/>
      <c r="C40" s="1118"/>
      <c r="D40" s="1118"/>
      <c r="E40" s="1118"/>
      <c r="F40" s="1118"/>
      <c r="G40" s="1118" t="s">
        <v>1192</v>
      </c>
      <c r="H40" s="1118"/>
      <c r="I40" s="2714" t="str">
        <f>J12</f>
        <v>iz'kklfud vf/kdkjh</v>
      </c>
      <c r="J40" s="2594"/>
      <c r="K40" s="2594"/>
      <c r="L40" s="2594"/>
    </row>
    <row r="41" spans="1:12" ht="18.75" x14ac:dyDescent="0.3">
      <c r="A41" s="1118"/>
      <c r="B41" s="1281" t="s">
        <v>1614</v>
      </c>
      <c r="C41" s="1118"/>
      <c r="D41" s="1118"/>
      <c r="E41" s="1118"/>
      <c r="F41" s="1118"/>
      <c r="G41" s="1118"/>
      <c r="H41" s="1118"/>
      <c r="I41" s="1118"/>
      <c r="J41" s="1118"/>
      <c r="K41" s="1118"/>
      <c r="L41" s="1118"/>
    </row>
    <row r="42" spans="1:12" ht="18.75" x14ac:dyDescent="0.3">
      <c r="A42" s="1118"/>
      <c r="B42" s="1118"/>
      <c r="C42" s="1118"/>
      <c r="D42" s="1118"/>
      <c r="E42" s="1118"/>
      <c r="F42" s="1118"/>
      <c r="G42" s="1118"/>
      <c r="H42" s="1118"/>
      <c r="I42" s="1118"/>
      <c r="J42" s="1118"/>
      <c r="K42" s="1118"/>
      <c r="L42" s="1118"/>
    </row>
    <row r="43" spans="1:12" ht="18.75" x14ac:dyDescent="0.3">
      <c r="A43" s="1118"/>
      <c r="B43" s="1118"/>
      <c r="C43" s="1118"/>
      <c r="D43" s="1118"/>
      <c r="E43" s="1118"/>
      <c r="F43" s="1118"/>
      <c r="G43" s="1118"/>
      <c r="H43" s="1118"/>
      <c r="I43" s="1118"/>
      <c r="J43" s="1118"/>
      <c r="K43" s="1118"/>
      <c r="L43" s="1118"/>
    </row>
    <row r="44" spans="1:12" x14ac:dyDescent="0.2">
      <c r="A44" s="1074"/>
      <c r="B44" s="1074"/>
      <c r="C44" s="1074"/>
      <c r="D44" s="1074"/>
      <c r="E44" s="1074"/>
      <c r="F44" s="1074"/>
      <c r="G44" s="1074"/>
      <c r="H44" s="1074"/>
      <c r="I44" s="1074"/>
      <c r="J44" s="1074"/>
      <c r="K44" s="1074"/>
      <c r="L44" s="1074"/>
    </row>
  </sheetData>
  <sheetProtection password="CFA1" sheet="1" objects="1" scenarios="1" selectLockedCells="1"/>
  <mergeCells count="22">
    <mergeCell ref="I40:L40"/>
    <mergeCell ref="D27:E27"/>
    <mergeCell ref="J27:K27"/>
    <mergeCell ref="B28:L28"/>
    <mergeCell ref="D34:E34"/>
    <mergeCell ref="J34:K34"/>
    <mergeCell ref="I39:L39"/>
    <mergeCell ref="C31:E31"/>
    <mergeCell ref="C38:E38"/>
    <mergeCell ref="B22:L22"/>
    <mergeCell ref="B2:F3"/>
    <mergeCell ref="J2:L2"/>
    <mergeCell ref="B4:F4"/>
    <mergeCell ref="E5:F5"/>
    <mergeCell ref="B6:L6"/>
    <mergeCell ref="B7:L7"/>
    <mergeCell ref="D9:E9"/>
    <mergeCell ref="C13:D13"/>
    <mergeCell ref="I13:L13"/>
    <mergeCell ref="B15:L15"/>
    <mergeCell ref="F19:L19"/>
    <mergeCell ref="J12:L12"/>
  </mergeCells>
  <pageMargins left="0.25" right="0.25" top="0.32" bottom="0.36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R24"/>
  <sheetViews>
    <sheetView workbookViewId="0">
      <selection activeCell="O14" sqref="O14:R14"/>
    </sheetView>
  </sheetViews>
  <sheetFormatPr defaultRowHeight="12.75" x14ac:dyDescent="0.2"/>
  <cols>
    <col min="1" max="1" width="4.5703125" style="197" customWidth="1"/>
    <col min="2" max="2" width="6.28515625" style="197" customWidth="1"/>
    <col min="3" max="3" width="12.28515625" style="197" customWidth="1"/>
    <col min="4" max="4" width="6.28515625" style="197" customWidth="1"/>
    <col min="5" max="5" width="14" style="197" customWidth="1"/>
    <col min="6" max="6" width="12.5703125" style="197" customWidth="1"/>
    <col min="7" max="7" width="2.140625" style="197" customWidth="1"/>
    <col min="8" max="8" width="9.140625" style="197"/>
    <col min="9" max="9" width="6.140625" style="197" customWidth="1"/>
    <col min="10" max="16384" width="9.140625" style="197"/>
  </cols>
  <sheetData>
    <row r="10" spans="1:18" ht="58.5" customHeight="1" x14ac:dyDescent="0.3">
      <c r="A10" s="1118"/>
      <c r="B10" s="2720" t="s">
        <v>2575</v>
      </c>
      <c r="C10" s="2720"/>
      <c r="D10" s="2720"/>
      <c r="E10" s="2720"/>
      <c r="F10" s="2720"/>
      <c r="G10" s="2720"/>
      <c r="H10" s="2720"/>
      <c r="I10" s="2720"/>
      <c r="J10" s="2720"/>
      <c r="K10" s="2720"/>
      <c r="L10" s="2720"/>
    </row>
    <row r="11" spans="1:18" ht="18.75" x14ac:dyDescent="0.3">
      <c r="A11" s="1118"/>
      <c r="B11" s="1440" t="s">
        <v>2576</v>
      </c>
      <c r="C11" s="1440"/>
      <c r="D11" s="1440"/>
      <c r="E11" s="1440"/>
      <c r="F11" s="1440"/>
      <c r="G11" s="2722" t="str">
        <f>MASTER!C2</f>
        <v xml:space="preserve">Jh </v>
      </c>
      <c r="H11" s="2722"/>
      <c r="I11" s="2722"/>
      <c r="J11" s="2722"/>
      <c r="K11" s="1440" t="s">
        <v>2578</v>
      </c>
      <c r="L11" s="1440"/>
    </row>
    <row r="12" spans="1:18" ht="18.75" x14ac:dyDescent="0.3">
      <c r="A12" s="1118"/>
      <c r="B12" s="1440" t="s">
        <v>2577</v>
      </c>
      <c r="C12" s="1440"/>
      <c r="D12" s="381"/>
      <c r="E12" s="1441"/>
      <c r="F12" s="2723">
        <f>MASTER!C68</f>
        <v>294</v>
      </c>
      <c r="G12" s="2723"/>
      <c r="H12" s="2723"/>
      <c r="I12" s="1440" t="s">
        <v>2579</v>
      </c>
      <c r="J12" s="1440"/>
      <c r="K12" s="1440"/>
      <c r="L12" s="1440"/>
    </row>
    <row r="13" spans="1:18" ht="20.25" x14ac:dyDescent="0.3">
      <c r="A13" s="1118"/>
      <c r="B13" s="2727" t="str">
        <f>O14</f>
        <v>XXXXXXX77</v>
      </c>
      <c r="C13" s="2727"/>
      <c r="D13" s="2727"/>
      <c r="E13" s="2727"/>
      <c r="F13" s="1440" t="s">
        <v>2580</v>
      </c>
      <c r="G13" s="1442"/>
      <c r="H13" s="1442"/>
      <c r="I13" s="1440"/>
      <c r="J13" s="1440"/>
      <c r="K13" s="1440"/>
      <c r="L13" s="1440"/>
      <c r="O13" s="2724">
        <f>MASTER!C49</f>
        <v>51</v>
      </c>
      <c r="P13" s="2724"/>
      <c r="Q13" s="2724"/>
      <c r="R13" s="2724"/>
    </row>
    <row r="14" spans="1:18" ht="20.25" x14ac:dyDescent="0.3">
      <c r="A14" s="1118"/>
      <c r="B14" s="1443"/>
      <c r="C14" s="1443"/>
      <c r="D14" s="1443"/>
      <c r="E14" s="1443"/>
      <c r="F14" s="1440"/>
      <c r="G14" s="1442"/>
      <c r="H14" s="1442"/>
      <c r="I14" s="1440"/>
      <c r="J14" s="1440"/>
      <c r="K14" s="1440"/>
      <c r="L14" s="1440"/>
      <c r="O14" s="2726" t="s">
        <v>2659</v>
      </c>
      <c r="P14" s="2726"/>
      <c r="Q14" s="2726"/>
      <c r="R14" s="2726"/>
    </row>
    <row r="15" spans="1:18" ht="20.25" x14ac:dyDescent="0.3">
      <c r="A15" s="1118"/>
      <c r="B15" s="1440" t="s">
        <v>2506</v>
      </c>
      <c r="C15" s="1443"/>
      <c r="D15" s="2728">
        <f>O15</f>
        <v>9</v>
      </c>
      <c r="E15" s="2728"/>
      <c r="F15" s="2728"/>
      <c r="G15" s="2728"/>
      <c r="H15" s="1442"/>
      <c r="I15" s="1440"/>
      <c r="J15" s="1440"/>
      <c r="K15" s="1440"/>
      <c r="L15" s="1440"/>
      <c r="O15" s="2726">
        <f>MASTER!F28</f>
        <v>9</v>
      </c>
      <c r="P15" s="2726"/>
      <c r="Q15" s="2726"/>
      <c r="R15" s="2726"/>
    </row>
    <row r="16" spans="1:18" ht="20.25" x14ac:dyDescent="0.3">
      <c r="A16" s="1118"/>
      <c r="B16" s="1443"/>
      <c r="C16" s="1443"/>
      <c r="D16" s="1443"/>
      <c r="E16" s="1443"/>
      <c r="F16" s="1440"/>
      <c r="G16" s="1473"/>
      <c r="H16" s="1473"/>
      <c r="I16" s="1440"/>
      <c r="J16" s="1440"/>
      <c r="K16" s="1440"/>
      <c r="L16" s="1440"/>
    </row>
    <row r="17" spans="1:18" ht="20.25" x14ac:dyDescent="0.3">
      <c r="A17" s="1118"/>
      <c r="B17" s="1443"/>
      <c r="C17" s="1443"/>
      <c r="D17" s="1443"/>
      <c r="E17" s="1443"/>
      <c r="F17" s="1440"/>
      <c r="G17" s="1473"/>
      <c r="H17" s="1473"/>
      <c r="I17" s="1440"/>
      <c r="J17" s="1440"/>
      <c r="K17" s="1440"/>
      <c r="L17" s="1440"/>
    </row>
    <row r="18" spans="1:18" ht="18.75" x14ac:dyDescent="0.3">
      <c r="A18" s="1118"/>
      <c r="B18" s="1440"/>
      <c r="C18" s="1440"/>
      <c r="D18" s="1440"/>
      <c r="E18" s="1440"/>
      <c r="F18" s="1440"/>
      <c r="G18" s="1440"/>
      <c r="H18" s="1440"/>
      <c r="I18" s="1440"/>
      <c r="J18" s="1440"/>
      <c r="K18" s="1440"/>
      <c r="L18" s="1440"/>
    </row>
    <row r="19" spans="1:18" ht="18.75" x14ac:dyDescent="0.3">
      <c r="A19" s="1118"/>
      <c r="B19" s="1440" t="s">
        <v>2581</v>
      </c>
      <c r="C19" s="1440"/>
      <c r="D19" s="1440"/>
      <c r="E19" s="1440"/>
      <c r="F19" s="1444"/>
      <c r="G19" s="1440"/>
      <c r="H19" s="1440"/>
      <c r="I19" s="1440"/>
      <c r="J19" s="1440"/>
      <c r="K19" s="1440"/>
      <c r="L19" s="1440"/>
    </row>
    <row r="20" spans="1:18" ht="18.75" x14ac:dyDescent="0.3">
      <c r="A20" s="1118"/>
      <c r="B20" s="1440"/>
      <c r="C20" s="1445"/>
      <c r="D20" s="1440"/>
      <c r="E20" s="1440"/>
      <c r="F20" s="1446"/>
      <c r="G20" s="1440"/>
      <c r="H20" s="381"/>
      <c r="I20" s="1440"/>
      <c r="J20" s="1447"/>
      <c r="K20" s="1447"/>
      <c r="L20" s="1447"/>
    </row>
    <row r="21" spans="1:18" ht="18.75" x14ac:dyDescent="0.3">
      <c r="A21" s="1118"/>
      <c r="B21" s="1440" t="s">
        <v>1785</v>
      </c>
      <c r="C21" s="2725" t="str">
        <f>MASTER!C65</f>
        <v xml:space="preserve"> ftyk &amp; jktleUn</v>
      </c>
      <c r="D21" s="2725"/>
      <c r="E21" s="2725"/>
      <c r="F21" s="381"/>
      <c r="G21" s="1440"/>
      <c r="H21" s="1440" t="s">
        <v>175</v>
      </c>
      <c r="I21" s="2722" t="str">
        <f>O21</f>
        <v>Jh Hkxorh yky luk&lt;;</v>
      </c>
      <c r="J21" s="2722"/>
      <c r="K21" s="2722"/>
      <c r="L21" s="2722"/>
      <c r="O21" s="2721" t="s">
        <v>2574</v>
      </c>
      <c r="P21" s="2721"/>
      <c r="Q21" s="2721"/>
      <c r="R21" s="2721"/>
    </row>
    <row r="22" spans="1:18" s="1438" customFormat="1" ht="18.75" x14ac:dyDescent="0.3">
      <c r="A22" s="1437"/>
      <c r="B22" s="1448" t="s">
        <v>851</v>
      </c>
      <c r="C22" s="1449" t="str">
        <f>MASTER!C66</f>
        <v>16.03.2024</v>
      </c>
      <c r="D22" s="1448"/>
      <c r="E22" s="1448"/>
      <c r="F22" s="1450"/>
      <c r="G22" s="1448"/>
      <c r="H22" s="1445" t="s">
        <v>2582</v>
      </c>
      <c r="I22" s="1448"/>
      <c r="J22" s="1448"/>
      <c r="K22" s="1448"/>
      <c r="L22" s="1448"/>
    </row>
    <row r="23" spans="1:18" ht="18.75" x14ac:dyDescent="0.3">
      <c r="A23" s="1118"/>
      <c r="B23" s="1440"/>
      <c r="C23" s="1440"/>
      <c r="D23" s="1440"/>
      <c r="E23" s="1440"/>
      <c r="F23" s="1440"/>
      <c r="G23" s="1440"/>
      <c r="H23" s="1440"/>
      <c r="I23" s="1440"/>
      <c r="J23" s="1440"/>
      <c r="K23" s="1440"/>
      <c r="L23" s="1440"/>
    </row>
    <row r="24" spans="1:18" x14ac:dyDescent="0.2">
      <c r="A24" s="1074"/>
      <c r="B24" s="1074"/>
      <c r="C24" s="1074"/>
      <c r="D24" s="1074"/>
      <c r="E24" s="1074"/>
      <c r="F24" s="1074"/>
      <c r="G24" s="1074"/>
      <c r="H24" s="1074"/>
      <c r="I24" s="1074"/>
      <c r="J24" s="1074"/>
      <c r="K24" s="1074"/>
      <c r="L24" s="1074"/>
    </row>
  </sheetData>
  <sheetProtection password="CFA1" sheet="1" objects="1" scenarios="1" selectLockedCells="1"/>
  <mergeCells count="11">
    <mergeCell ref="B10:L10"/>
    <mergeCell ref="O21:R21"/>
    <mergeCell ref="G11:J11"/>
    <mergeCell ref="F12:H12"/>
    <mergeCell ref="O13:R13"/>
    <mergeCell ref="C21:E21"/>
    <mergeCell ref="O14:R14"/>
    <mergeCell ref="B13:E13"/>
    <mergeCell ref="I21:L21"/>
    <mergeCell ref="D15:G15"/>
    <mergeCell ref="O15:R15"/>
  </mergeCells>
  <pageMargins left="0.25" right="0.25" top="0.32" bottom="0.36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9"/>
  <sheetViews>
    <sheetView workbookViewId="0">
      <selection activeCell="L4" sqref="L4:O4"/>
    </sheetView>
  </sheetViews>
  <sheetFormatPr defaultRowHeight="14.25" x14ac:dyDescent="0.2"/>
  <cols>
    <col min="1" max="1" width="3.5703125" style="26" customWidth="1"/>
    <col min="2" max="2" width="8.140625" style="26" customWidth="1"/>
    <col min="3" max="3" width="12.42578125" style="26" customWidth="1"/>
    <col min="4" max="4" width="11.85546875" style="26" customWidth="1"/>
    <col min="5" max="5" width="18" style="26" customWidth="1"/>
    <col min="6" max="6" width="14" style="26" customWidth="1"/>
    <col min="7" max="7" width="11" style="26" customWidth="1"/>
    <col min="8" max="8" width="16.140625" style="26" customWidth="1"/>
    <col min="9" max="9" width="5.5703125" style="26" customWidth="1"/>
    <col min="10" max="10" width="9.140625" style="815"/>
    <col min="11" max="14" width="9.140625" style="26"/>
    <col min="15" max="15" width="38.85546875" style="26" customWidth="1"/>
    <col min="16" max="16384" width="9.140625" style="26"/>
  </cols>
  <sheetData>
    <row r="1" spans="1:18" ht="15" x14ac:dyDescent="0.25">
      <c r="A1" s="2099"/>
      <c r="B1" s="2099"/>
      <c r="C1" s="2099"/>
      <c r="D1" s="2099"/>
      <c r="E1" s="2099"/>
      <c r="F1" s="2099"/>
      <c r="G1" s="2099"/>
      <c r="H1" s="2099"/>
      <c r="I1" s="2099"/>
      <c r="J1" s="1284"/>
    </row>
    <row r="2" spans="1:18" ht="20.25" x14ac:dyDescent="0.3">
      <c r="A2" s="835"/>
      <c r="B2" s="1781" t="str">
        <f>MASTER!C41</f>
        <v>iz/kkukpk;Z jktdh; mPp ek/;fed fo|ky;  ftyk &amp; jktleUn</v>
      </c>
      <c r="C2" s="1781"/>
      <c r="D2" s="1781"/>
      <c r="E2" s="1781"/>
      <c r="F2" s="1781"/>
      <c r="G2" s="1781"/>
      <c r="H2" s="1781"/>
      <c r="I2" s="1781"/>
      <c r="J2" s="1284"/>
    </row>
    <row r="3" spans="1:18" ht="15" x14ac:dyDescent="0.25">
      <c r="A3" s="835"/>
      <c r="B3" s="835"/>
      <c r="C3" s="835"/>
      <c r="D3" s="835"/>
      <c r="E3" s="835"/>
      <c r="F3" s="835"/>
      <c r="G3" s="835"/>
      <c r="H3" s="835"/>
      <c r="I3" s="836"/>
      <c r="J3" s="1284"/>
    </row>
    <row r="4" spans="1:18" ht="18.75" x14ac:dyDescent="0.3">
      <c r="A4" s="836"/>
      <c r="B4" s="837" t="s">
        <v>937</v>
      </c>
      <c r="C4" s="1498" t="str">
        <f>L4</f>
        <v>jkmekfo@sdk@2023&amp;2024@2 &amp; 3</v>
      </c>
      <c r="D4" s="1498"/>
      <c r="E4" s="1498"/>
      <c r="F4" s="1498"/>
      <c r="G4" s="838" t="s">
        <v>371</v>
      </c>
      <c r="H4" s="1487" t="str">
        <f>Q4</f>
        <v>20.01.2022</v>
      </c>
      <c r="I4" s="1487"/>
      <c r="J4" s="1284"/>
      <c r="K4" s="1282" t="s">
        <v>937</v>
      </c>
      <c r="L4" s="2109" t="s">
        <v>2660</v>
      </c>
      <c r="M4" s="2109"/>
      <c r="N4" s="2109"/>
      <c r="O4" s="2109"/>
      <c r="P4" s="1283" t="s">
        <v>371</v>
      </c>
      <c r="Q4" s="2729" t="s">
        <v>2268</v>
      </c>
      <c r="R4" s="2729"/>
    </row>
    <row r="5" spans="1:18" ht="18.75" x14ac:dyDescent="0.3">
      <c r="A5" s="840"/>
      <c r="B5" s="841" t="s">
        <v>135</v>
      </c>
      <c r="C5" s="840"/>
      <c r="D5" s="840"/>
      <c r="E5" s="840"/>
      <c r="F5" s="840"/>
      <c r="G5" s="840"/>
      <c r="H5" s="840"/>
      <c r="I5" s="836"/>
      <c r="J5" s="1284"/>
    </row>
    <row r="6" spans="1:18" ht="18.75" x14ac:dyDescent="0.3">
      <c r="A6" s="840" t="s">
        <v>136</v>
      </c>
      <c r="B6" s="2104" t="str">
        <f>MASTER!C58</f>
        <v xml:space="preserve">Jheku eq[; CykWd f'k{kk vf/kdkjh egksn; </v>
      </c>
      <c r="C6" s="2104"/>
      <c r="D6" s="2104"/>
      <c r="E6" s="2104"/>
      <c r="F6" s="2104"/>
      <c r="G6" s="840"/>
      <c r="H6" s="840"/>
      <c r="I6" s="836"/>
      <c r="J6" s="1284"/>
    </row>
    <row r="7" spans="1:18" ht="18.75" x14ac:dyDescent="0.3">
      <c r="A7" s="840"/>
      <c r="B7" s="2104" t="str">
        <f>MASTER!F58</f>
        <v>jktleUn ftyk&amp;jktleUn ¼jktLFkku½</v>
      </c>
      <c r="C7" s="2104"/>
      <c r="D7" s="2104"/>
      <c r="E7" s="2104"/>
      <c r="F7" s="2104"/>
      <c r="G7" s="840"/>
      <c r="H7" s="840"/>
      <c r="I7" s="836"/>
      <c r="J7" s="1284"/>
    </row>
    <row r="8" spans="1:18" ht="18.75" x14ac:dyDescent="0.3">
      <c r="A8" s="840"/>
      <c r="B8" s="841" t="s">
        <v>123</v>
      </c>
      <c r="C8" s="1970" t="str">
        <f>MASTER!C2</f>
        <v xml:space="preserve">Jh </v>
      </c>
      <c r="D8" s="1970"/>
      <c r="E8" s="1285" t="str">
        <f>MASTER!C7</f>
        <v xml:space="preserve">ofj"B </v>
      </c>
      <c r="F8" s="838" t="s">
        <v>2374</v>
      </c>
      <c r="G8" s="840"/>
      <c r="H8" s="840"/>
      <c r="I8" s="836"/>
      <c r="J8" s="1284"/>
    </row>
    <row r="9" spans="1:18" ht="18.75" x14ac:dyDescent="0.3">
      <c r="A9" s="840"/>
      <c r="B9" s="841"/>
      <c r="C9" s="968" t="s">
        <v>2375</v>
      </c>
      <c r="D9" s="969"/>
      <c r="E9" s="844"/>
      <c r="F9" s="840"/>
      <c r="G9" s="840"/>
      <c r="H9" s="840"/>
      <c r="I9" s="836"/>
      <c r="J9" s="1284"/>
    </row>
    <row r="10" spans="1:18" ht="19.5" customHeight="1" x14ac:dyDescent="0.25">
      <c r="A10" s="840"/>
      <c r="B10" s="2730" t="s">
        <v>2379</v>
      </c>
      <c r="C10" s="2730"/>
      <c r="D10" s="2730"/>
      <c r="E10" s="2730"/>
      <c r="F10" s="2730"/>
      <c r="G10" s="2730"/>
      <c r="H10" s="2730"/>
      <c r="I10" s="2730"/>
      <c r="J10" s="1284"/>
    </row>
    <row r="11" spans="1:18" ht="18.75" x14ac:dyDescent="0.3">
      <c r="A11" s="841" t="s">
        <v>137</v>
      </c>
      <c r="B11" s="840"/>
      <c r="C11" s="840"/>
      <c r="D11" s="840"/>
      <c r="E11" s="840"/>
      <c r="F11" s="840"/>
      <c r="G11" s="840"/>
      <c r="H11" s="840"/>
      <c r="I11" s="836"/>
      <c r="J11" s="1284"/>
    </row>
    <row r="12" spans="1:18" ht="21" customHeight="1" x14ac:dyDescent="0.25">
      <c r="A12" s="840" t="s">
        <v>136</v>
      </c>
      <c r="B12" s="2731" t="s">
        <v>2370</v>
      </c>
      <c r="C12" s="2731"/>
      <c r="D12" s="2731"/>
      <c r="E12" s="2731"/>
      <c r="F12" s="2731"/>
      <c r="G12" s="2731"/>
      <c r="H12" s="2133" t="str">
        <f>MASTER!C2</f>
        <v xml:space="preserve">Jh </v>
      </c>
      <c r="I12" s="2133"/>
      <c r="J12" s="1284"/>
    </row>
    <row r="13" spans="1:18" ht="21" customHeight="1" x14ac:dyDescent="0.3">
      <c r="A13" s="885" t="s">
        <v>201</v>
      </c>
      <c r="B13" s="2732" t="str">
        <f>MASTER!C7</f>
        <v xml:space="preserve">ofj"B </v>
      </c>
      <c r="C13" s="2732"/>
      <c r="D13" s="2732"/>
      <c r="E13" s="841" t="s">
        <v>2376</v>
      </c>
      <c r="F13" s="847"/>
      <c r="G13" s="1286"/>
      <c r="H13" s="840"/>
      <c r="I13" s="836"/>
      <c r="J13" s="1284"/>
    </row>
    <row r="14" spans="1:18" ht="21" customHeight="1" x14ac:dyDescent="0.3">
      <c r="A14" s="841" t="s">
        <v>2377</v>
      </c>
      <c r="B14" s="971"/>
      <c r="C14" s="840"/>
      <c r="D14" s="968"/>
      <c r="E14" s="968"/>
      <c r="F14" s="847"/>
      <c r="G14" s="1286"/>
      <c r="H14" s="840"/>
      <c r="I14" s="836"/>
      <c r="J14" s="1284"/>
    </row>
    <row r="15" spans="1:18" ht="18.75" x14ac:dyDescent="0.3">
      <c r="A15" s="841" t="s">
        <v>2378</v>
      </c>
      <c r="B15" s="970"/>
      <c r="C15" s="840"/>
      <c r="D15" s="836"/>
      <c r="E15" s="1287">
        <f>MASTER!C6</f>
        <v>25392</v>
      </c>
      <c r="F15" s="1286" t="s">
        <v>2371</v>
      </c>
      <c r="G15" s="836"/>
      <c r="H15" s="852">
        <f>MASTER!C25</f>
        <v>45961</v>
      </c>
      <c r="I15" s="841" t="s">
        <v>490</v>
      </c>
      <c r="J15" s="1284"/>
    </row>
    <row r="16" spans="1:18" ht="18.75" x14ac:dyDescent="0.3">
      <c r="A16" s="841" t="s">
        <v>2391</v>
      </c>
      <c r="B16" s="970"/>
      <c r="C16" s="840"/>
      <c r="D16" s="849"/>
      <c r="E16" s="1286"/>
      <c r="F16" s="848"/>
      <c r="G16" s="852"/>
      <c r="H16" s="841"/>
      <c r="I16" s="836"/>
      <c r="J16" s="1284"/>
    </row>
    <row r="17" spans="1:10" ht="18.75" x14ac:dyDescent="0.3">
      <c r="A17" s="971" t="s">
        <v>2392</v>
      </c>
      <c r="B17" s="840"/>
      <c r="C17" s="841"/>
      <c r="D17" s="840"/>
      <c r="E17" s="840"/>
      <c r="F17" s="840"/>
      <c r="G17" s="840"/>
      <c r="H17" s="840"/>
      <c r="I17" s="836"/>
      <c r="J17" s="1284"/>
    </row>
    <row r="18" spans="1:10" ht="19.5" x14ac:dyDescent="0.3">
      <c r="A18" s="841" t="s">
        <v>914</v>
      </c>
      <c r="B18" s="855"/>
      <c r="C18" s="856"/>
      <c r="D18" s="840"/>
      <c r="E18" s="840"/>
      <c r="F18" s="840"/>
      <c r="G18" s="840"/>
      <c r="H18" s="840"/>
      <c r="I18" s="836"/>
      <c r="J18" s="1284"/>
    </row>
    <row r="19" spans="1:10" ht="19.5" x14ac:dyDescent="0.3">
      <c r="A19" s="840"/>
      <c r="B19" s="855"/>
      <c r="C19" s="1288" t="s">
        <v>2372</v>
      </c>
      <c r="D19" s="840"/>
      <c r="E19" s="840"/>
      <c r="F19" s="840"/>
      <c r="G19" s="840"/>
      <c r="H19" s="840"/>
      <c r="I19" s="836"/>
      <c r="J19" s="1284"/>
    </row>
    <row r="20" spans="1:10" ht="19.5" x14ac:dyDescent="0.3">
      <c r="A20" s="840"/>
      <c r="B20" s="855"/>
      <c r="C20" s="1288" t="s">
        <v>2373</v>
      </c>
      <c r="D20" s="840"/>
      <c r="E20" s="840"/>
      <c r="F20" s="840"/>
      <c r="G20" s="840"/>
      <c r="H20" s="840"/>
      <c r="I20" s="836"/>
      <c r="J20" s="1284"/>
    </row>
    <row r="21" spans="1:10" ht="19.5" x14ac:dyDescent="0.3">
      <c r="A21" s="840"/>
      <c r="B21" s="855"/>
      <c r="C21" s="1288" t="s">
        <v>2393</v>
      </c>
      <c r="D21" s="840"/>
      <c r="E21" s="840"/>
      <c r="F21" s="840"/>
      <c r="G21" s="840"/>
      <c r="H21" s="840"/>
      <c r="I21" s="836"/>
      <c r="J21" s="1284"/>
    </row>
    <row r="22" spans="1:10" ht="19.5" x14ac:dyDescent="0.3">
      <c r="A22" s="840"/>
      <c r="B22" s="855"/>
      <c r="C22" s="2106" t="s">
        <v>2394</v>
      </c>
      <c r="D22" s="2106"/>
      <c r="E22" s="2106"/>
      <c r="F22" s="2106"/>
      <c r="G22" s="840"/>
      <c r="H22" s="840"/>
      <c r="I22" s="836"/>
      <c r="J22" s="1284"/>
    </row>
    <row r="23" spans="1:10" ht="19.5" x14ac:dyDescent="0.3">
      <c r="A23" s="840"/>
      <c r="B23" s="855"/>
      <c r="C23" s="1289" t="s">
        <v>2395</v>
      </c>
      <c r="D23" s="1289"/>
      <c r="E23" s="1289"/>
      <c r="F23" s="1289"/>
      <c r="G23" s="840"/>
      <c r="H23" s="840"/>
      <c r="I23" s="836"/>
      <c r="J23" s="1284"/>
    </row>
    <row r="24" spans="1:10" ht="19.5" x14ac:dyDescent="0.3">
      <c r="A24" s="840"/>
      <c r="B24" s="855"/>
      <c r="C24" s="2105"/>
      <c r="D24" s="2105"/>
      <c r="E24" s="2105"/>
      <c r="F24" s="2105"/>
      <c r="G24" s="840"/>
      <c r="H24" s="840"/>
      <c r="I24" s="836"/>
      <c r="J24" s="1284"/>
    </row>
    <row r="25" spans="1:10" ht="19.5" x14ac:dyDescent="0.3">
      <c r="A25" s="840"/>
      <c r="B25" s="855"/>
      <c r="C25" s="974"/>
      <c r="D25" s="974"/>
      <c r="E25" s="974"/>
      <c r="F25" s="974"/>
      <c r="G25" s="840"/>
      <c r="H25" s="840"/>
      <c r="I25" s="836"/>
      <c r="J25" s="1284"/>
    </row>
    <row r="26" spans="1:10" ht="18.75" customHeight="1" x14ac:dyDescent="0.25">
      <c r="A26" s="840"/>
      <c r="B26" s="840"/>
      <c r="C26" s="840"/>
      <c r="D26" s="840"/>
      <c r="E26" s="840"/>
      <c r="F26" s="2099" t="str">
        <f>MASTER!C42</f>
        <v>iz/kkukpk;Z</v>
      </c>
      <c r="G26" s="2099"/>
      <c r="H26" s="2099"/>
      <c r="I26" s="836"/>
      <c r="J26" s="1284"/>
    </row>
    <row r="27" spans="1:10" ht="15" x14ac:dyDescent="0.25">
      <c r="A27" s="840"/>
      <c r="B27" s="840"/>
      <c r="C27" s="840"/>
      <c r="D27" s="840"/>
      <c r="E27" s="840"/>
      <c r="F27" s="2099" t="str">
        <f>MASTER!C43</f>
        <v xml:space="preserve">jktdh; mPp ek/;fed fo|ky; </v>
      </c>
      <c r="G27" s="2099"/>
      <c r="H27" s="2099"/>
      <c r="I27" s="836"/>
      <c r="J27" s="1284"/>
    </row>
    <row r="28" spans="1:10" ht="15" x14ac:dyDescent="0.25">
      <c r="A28" s="840"/>
      <c r="B28" s="840"/>
      <c r="C28" s="840"/>
      <c r="D28" s="840"/>
      <c r="E28" s="840"/>
      <c r="F28" s="2099" t="str">
        <f>MASTER!C44</f>
        <v xml:space="preserve"> ftyk &amp; jktleUn</v>
      </c>
      <c r="G28" s="2099"/>
      <c r="H28" s="2099"/>
      <c r="I28" s="836"/>
      <c r="J28" s="1284"/>
    </row>
    <row r="29" spans="1:10" ht="15" x14ac:dyDescent="0.25">
      <c r="A29" s="972"/>
      <c r="B29" s="840"/>
      <c r="C29" s="840"/>
      <c r="D29" s="840"/>
      <c r="E29" s="840"/>
      <c r="F29" s="840"/>
      <c r="G29" s="840"/>
      <c r="H29" s="840"/>
      <c r="I29" s="836"/>
      <c r="J29" s="1284"/>
    </row>
    <row r="30" spans="1:10" ht="15" x14ac:dyDescent="0.25">
      <c r="A30" s="972"/>
      <c r="B30" s="840"/>
      <c r="C30" s="840"/>
      <c r="D30" s="840"/>
      <c r="E30" s="840"/>
      <c r="F30" s="840"/>
      <c r="G30" s="840"/>
      <c r="H30" s="840"/>
      <c r="I30" s="836"/>
      <c r="J30" s="1284"/>
    </row>
    <row r="31" spans="1:10" ht="18.75" x14ac:dyDescent="0.3">
      <c r="A31" s="973"/>
      <c r="B31" s="841" t="s">
        <v>491</v>
      </c>
      <c r="C31" s="840"/>
      <c r="D31" s="840"/>
      <c r="E31" s="840"/>
      <c r="F31" s="840"/>
      <c r="G31" s="840"/>
      <c r="H31" s="840"/>
      <c r="I31" s="836"/>
      <c r="J31" s="1284"/>
    </row>
    <row r="32" spans="1:10" ht="18.75" x14ac:dyDescent="0.3">
      <c r="A32" s="973">
        <v>1</v>
      </c>
      <c r="B32" s="1483" t="str">
        <f>MASTER!F64</f>
        <v>Jheku~ funs'kd egksn;</v>
      </c>
      <c r="C32" s="1483"/>
      <c r="D32" s="1483"/>
      <c r="E32" s="1483" t="str">
        <f>MASTER!F65</f>
        <v>ek/;fed f'k{kk ] jktLFkku</v>
      </c>
      <c r="F32" s="1483"/>
      <c r="G32" s="1483" t="str">
        <f>MASTER!F66</f>
        <v>chdkusj</v>
      </c>
      <c r="H32" s="1483"/>
      <c r="I32" s="1483"/>
      <c r="J32" s="1284"/>
    </row>
    <row r="33" spans="1:10" ht="18.75" x14ac:dyDescent="0.3">
      <c r="A33" s="973">
        <v>2</v>
      </c>
      <c r="B33" s="841" t="s">
        <v>492</v>
      </c>
      <c r="C33" s="1484" t="str">
        <f>MASTER!C2</f>
        <v xml:space="preserve">Jh </v>
      </c>
      <c r="D33" s="1484"/>
      <c r="E33" s="859" t="str">
        <f>MASTER!C7</f>
        <v xml:space="preserve">ofj"B </v>
      </c>
      <c r="F33" s="840"/>
      <c r="G33" s="840"/>
      <c r="H33" s="840"/>
      <c r="I33" s="836"/>
      <c r="J33" s="1284"/>
    </row>
    <row r="34" spans="1:10" ht="18.75" x14ac:dyDescent="0.3">
      <c r="A34" s="973">
        <v>3</v>
      </c>
      <c r="B34" s="841" t="s">
        <v>912</v>
      </c>
      <c r="C34" s="840"/>
      <c r="D34" s="840"/>
      <c r="E34" s="836"/>
      <c r="F34" s="836"/>
      <c r="G34" s="836"/>
      <c r="H34" s="840"/>
      <c r="I34" s="836"/>
      <c r="J34" s="1284"/>
    </row>
    <row r="35" spans="1:10" ht="15" x14ac:dyDescent="0.25">
      <c r="A35" s="972"/>
      <c r="B35" s="840"/>
      <c r="C35" s="840"/>
      <c r="D35" s="840"/>
      <c r="E35" s="836"/>
      <c r="F35" s="836"/>
      <c r="G35" s="836"/>
      <c r="H35" s="840"/>
      <c r="I35" s="836"/>
      <c r="J35" s="1284"/>
    </row>
    <row r="36" spans="1:10" ht="15" x14ac:dyDescent="0.25">
      <c r="A36" s="840"/>
      <c r="B36" s="840"/>
      <c r="C36" s="840"/>
      <c r="D36" s="840"/>
      <c r="E36" s="860"/>
      <c r="F36" s="836"/>
      <c r="G36" s="836"/>
      <c r="H36" s="840"/>
      <c r="I36" s="836"/>
      <c r="J36" s="1284"/>
    </row>
    <row r="37" spans="1:10" ht="18.75" customHeight="1" x14ac:dyDescent="0.25">
      <c r="A37" s="972"/>
      <c r="B37" s="840"/>
      <c r="C37" s="861"/>
      <c r="D37" s="840"/>
      <c r="E37" s="840"/>
      <c r="F37" s="2099" t="str">
        <f>F26</f>
        <v>iz/kkukpk;Z</v>
      </c>
      <c r="G37" s="2099"/>
      <c r="H37" s="2099"/>
      <c r="I37" s="836"/>
      <c r="J37" s="1284"/>
    </row>
    <row r="38" spans="1:10" ht="15" x14ac:dyDescent="0.25">
      <c r="A38" s="840"/>
      <c r="B38" s="840"/>
      <c r="C38" s="840"/>
      <c r="D38" s="840"/>
      <c r="E38" s="840"/>
      <c r="F38" s="2099" t="str">
        <f>F27</f>
        <v xml:space="preserve">jktdh; mPp ek/;fed fo|ky; </v>
      </c>
      <c r="G38" s="2099"/>
      <c r="H38" s="2099"/>
      <c r="I38" s="836"/>
      <c r="J38" s="1284"/>
    </row>
    <row r="39" spans="1:10" ht="15" x14ac:dyDescent="0.25">
      <c r="A39" s="840"/>
      <c r="B39" s="836"/>
      <c r="C39" s="836"/>
      <c r="D39" s="836"/>
      <c r="E39" s="836"/>
      <c r="F39" s="2099" t="str">
        <f>F28</f>
        <v xml:space="preserve"> ftyk &amp; jktleUn</v>
      </c>
      <c r="G39" s="2099"/>
      <c r="H39" s="2099"/>
      <c r="I39" s="836"/>
      <c r="J39" s="1284"/>
    </row>
    <row r="40" spans="1:10" x14ac:dyDescent="0.2">
      <c r="A40" s="862"/>
      <c r="B40" s="863"/>
      <c r="C40" s="863"/>
      <c r="D40" s="863"/>
      <c r="E40" s="863"/>
      <c r="F40" s="863"/>
      <c r="G40" s="863"/>
      <c r="H40" s="862"/>
      <c r="I40" s="836"/>
      <c r="J40" s="1284"/>
    </row>
    <row r="41" spans="1:10" ht="15" x14ac:dyDescent="0.25">
      <c r="A41" s="836"/>
      <c r="B41" s="836"/>
      <c r="C41" s="836"/>
      <c r="D41" s="836"/>
      <c r="E41" s="836"/>
      <c r="F41" s="836"/>
      <c r="G41" s="836"/>
      <c r="H41" s="840"/>
      <c r="I41" s="836"/>
      <c r="J41" s="1284"/>
    </row>
    <row r="42" spans="1:10" ht="15" x14ac:dyDescent="0.25">
      <c r="A42" s="836"/>
      <c r="B42" s="836"/>
      <c r="C42" s="836"/>
      <c r="D42" s="836"/>
      <c r="E42" s="836"/>
      <c r="F42" s="836"/>
      <c r="G42" s="836"/>
      <c r="H42" s="840"/>
      <c r="I42" s="836"/>
      <c r="J42" s="1284"/>
    </row>
    <row r="43" spans="1:10" ht="15" x14ac:dyDescent="0.25">
      <c r="A43" s="836"/>
      <c r="B43" s="836"/>
      <c r="C43" s="836"/>
      <c r="D43" s="836"/>
      <c r="E43" s="836"/>
      <c r="F43" s="836"/>
      <c r="G43" s="836"/>
      <c r="H43" s="840"/>
      <c r="I43" s="836"/>
      <c r="J43" s="1284"/>
    </row>
    <row r="44" spans="1:10" ht="15" x14ac:dyDescent="0.25">
      <c r="H44" s="22"/>
    </row>
    <row r="45" spans="1:10" ht="15" x14ac:dyDescent="0.25">
      <c r="H45" s="22"/>
    </row>
    <row r="46" spans="1:10" ht="15" x14ac:dyDescent="0.25">
      <c r="H46" s="22"/>
    </row>
    <row r="47" spans="1:10" ht="15" x14ac:dyDescent="0.25">
      <c r="H47" s="22"/>
    </row>
    <row r="48" spans="1:10" ht="15" x14ac:dyDescent="0.25">
      <c r="F48" s="166"/>
      <c r="H48" s="22"/>
    </row>
    <row r="49" spans="6:8" ht="15" x14ac:dyDescent="0.25">
      <c r="F49" s="166"/>
      <c r="H49" s="22"/>
    </row>
  </sheetData>
  <sheetProtection sheet="1" objects="1" scenarios="1" selectLockedCells="1"/>
  <mergeCells count="25">
    <mergeCell ref="A1:I1"/>
    <mergeCell ref="C22:F22"/>
    <mergeCell ref="C24:F24"/>
    <mergeCell ref="F26:H26"/>
    <mergeCell ref="F27:H27"/>
    <mergeCell ref="C8:D8"/>
    <mergeCell ref="B10:I10"/>
    <mergeCell ref="B12:G12"/>
    <mergeCell ref="H12:I12"/>
    <mergeCell ref="B13:D13"/>
    <mergeCell ref="B2:I2"/>
    <mergeCell ref="C4:F4"/>
    <mergeCell ref="L4:O4"/>
    <mergeCell ref="Q4:R4"/>
    <mergeCell ref="F37:H37"/>
    <mergeCell ref="F38:H38"/>
    <mergeCell ref="F39:H39"/>
    <mergeCell ref="F28:H28"/>
    <mergeCell ref="H4:I4"/>
    <mergeCell ref="B6:F6"/>
    <mergeCell ref="B7:F7"/>
    <mergeCell ref="C33:D33"/>
    <mergeCell ref="B32:D32"/>
    <mergeCell ref="E32:F32"/>
    <mergeCell ref="G32:I32"/>
  </mergeCells>
  <printOptions horizontalCentered="1"/>
  <pageMargins left="0.25" right="0.25" top="0.35" bottom="0.57999999999999996" header="0.3" footer="0.3"/>
  <pageSetup paperSize="9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8"/>
  <sheetViews>
    <sheetView topLeftCell="D1" workbookViewId="0">
      <selection activeCell="F20" sqref="F20:G20"/>
    </sheetView>
  </sheetViews>
  <sheetFormatPr defaultRowHeight="20.25" x14ac:dyDescent="0.3"/>
  <cols>
    <col min="1" max="1" width="6.28515625" style="140" customWidth="1"/>
    <col min="2" max="2" width="13.42578125" style="140" customWidth="1"/>
    <col min="3" max="3" width="10.42578125" style="140" customWidth="1"/>
    <col min="4" max="4" width="33" style="140" customWidth="1"/>
    <col min="5" max="5" width="9.140625" style="140" customWidth="1"/>
    <col min="6" max="6" width="11.140625" style="140" customWidth="1"/>
    <col min="7" max="7" width="11.28515625" style="140" customWidth="1"/>
    <col min="8" max="8" width="12.28515625" style="140" customWidth="1"/>
    <col min="9" max="9" width="16" style="140" customWidth="1"/>
    <col min="10" max="10" width="12.85546875" style="140" customWidth="1"/>
    <col min="11" max="11" width="9.140625" style="140" customWidth="1"/>
    <col min="12" max="12" width="9.140625" style="140"/>
    <col min="13" max="13" width="14.28515625" style="140" customWidth="1"/>
    <col min="14" max="14" width="12" style="140" customWidth="1"/>
    <col min="15" max="15" width="14.140625" style="140" customWidth="1"/>
    <col min="16" max="16384" width="9.140625" style="140"/>
  </cols>
  <sheetData>
    <row r="1" spans="1:15" x14ac:dyDescent="0.3">
      <c r="A1" s="2748" t="str">
        <f>MASTER!C41</f>
        <v>iz/kkukpk;Z jktdh; mPp ek/;fed fo|ky;  ftyk &amp; jktleUn</v>
      </c>
      <c r="B1" s="2748"/>
      <c r="C1" s="2748"/>
      <c r="D1" s="2748"/>
      <c r="E1" s="2748"/>
      <c r="F1" s="2748"/>
      <c r="G1" s="2748"/>
      <c r="H1" s="2748"/>
      <c r="I1" s="2748"/>
      <c r="J1" s="2748"/>
      <c r="K1" s="2748"/>
    </row>
    <row r="2" spans="1:15" x14ac:dyDescent="0.3">
      <c r="A2" s="816" t="s">
        <v>1298</v>
      </c>
      <c r="B2" s="816"/>
      <c r="C2" s="816"/>
      <c r="D2" s="816"/>
      <c r="E2" s="816"/>
      <c r="F2" s="816"/>
      <c r="G2" s="816"/>
      <c r="H2" s="816"/>
      <c r="I2" s="816"/>
      <c r="J2" s="816"/>
      <c r="K2" s="817"/>
    </row>
    <row r="3" spans="1:15" x14ac:dyDescent="0.3">
      <c r="A3" s="816"/>
      <c r="B3" s="818" t="str">
        <f>MASTER!F64</f>
        <v>Jheku~ funs'kd egksn;</v>
      </c>
      <c r="C3" s="816"/>
      <c r="D3" s="816"/>
      <c r="E3" s="816"/>
      <c r="F3" s="816"/>
      <c r="G3" s="816"/>
      <c r="H3" s="816"/>
      <c r="I3" s="816"/>
      <c r="J3" s="816"/>
      <c r="K3" s="817"/>
    </row>
    <row r="4" spans="1:15" x14ac:dyDescent="0.3">
      <c r="A4" s="816"/>
      <c r="B4" s="818" t="str">
        <f>MASTER!F65</f>
        <v>ek/;fed f'k{kk ] jktLFkku</v>
      </c>
      <c r="C4" s="816"/>
      <c r="D4" s="816"/>
      <c r="E4" s="816"/>
      <c r="F4" s="816"/>
      <c r="G4" s="816"/>
      <c r="H4" s="816"/>
      <c r="I4" s="816"/>
      <c r="J4" s="816"/>
      <c r="K4" s="817"/>
    </row>
    <row r="5" spans="1:15" x14ac:dyDescent="0.3">
      <c r="A5" s="816"/>
      <c r="B5" s="818" t="str">
        <f>MASTER!F66</f>
        <v>chdkusj</v>
      </c>
      <c r="C5" s="816"/>
      <c r="D5" s="816"/>
      <c r="E5" s="816"/>
      <c r="F5" s="816"/>
      <c r="G5" s="816"/>
      <c r="H5" s="816"/>
      <c r="I5" s="816"/>
      <c r="J5" s="816"/>
      <c r="K5" s="817"/>
    </row>
    <row r="6" spans="1:15" x14ac:dyDescent="0.3">
      <c r="A6" s="816"/>
      <c r="B6" s="818" t="s">
        <v>2382</v>
      </c>
      <c r="C6" s="816"/>
      <c r="D6" s="816"/>
      <c r="E6" s="816"/>
      <c r="F6" s="816"/>
      <c r="G6" s="816"/>
      <c r="H6" s="816"/>
      <c r="I6" s="816"/>
      <c r="J6" s="816"/>
      <c r="K6" s="817"/>
    </row>
    <row r="7" spans="1:15" x14ac:dyDescent="0.3">
      <c r="A7" s="816"/>
      <c r="B7" s="818" t="s">
        <v>2383</v>
      </c>
      <c r="C7" s="816"/>
      <c r="D7" s="816"/>
      <c r="E7" s="816"/>
      <c r="F7" s="816"/>
      <c r="G7" s="816"/>
      <c r="H7" s="816"/>
      <c r="I7" s="816"/>
      <c r="J7" s="816"/>
      <c r="K7" s="817"/>
    </row>
    <row r="8" spans="1:15" x14ac:dyDescent="0.3">
      <c r="A8" s="818" t="s">
        <v>467</v>
      </c>
      <c r="B8" s="816"/>
      <c r="C8" s="816"/>
      <c r="D8" s="816"/>
      <c r="E8" s="816"/>
      <c r="F8" s="816"/>
      <c r="G8" s="816"/>
      <c r="H8" s="816"/>
      <c r="I8" s="816"/>
      <c r="J8" s="816"/>
      <c r="K8" s="817"/>
    </row>
    <row r="9" spans="1:15" x14ac:dyDescent="0.3">
      <c r="A9" s="816"/>
      <c r="B9" s="819" t="s">
        <v>2384</v>
      </c>
      <c r="C9" s="816"/>
      <c r="D9" s="816"/>
      <c r="E9" s="816"/>
      <c r="F9" s="816"/>
      <c r="G9" s="816"/>
      <c r="H9" s="816"/>
      <c r="I9" s="816"/>
      <c r="J9" s="816"/>
      <c r="K9" s="817"/>
    </row>
    <row r="10" spans="1:15" x14ac:dyDescent="0.3">
      <c r="A10" s="818" t="s">
        <v>2388</v>
      </c>
      <c r="B10" s="816"/>
      <c r="C10" s="816"/>
      <c r="D10" s="816"/>
      <c r="E10" s="816"/>
      <c r="F10" s="816"/>
      <c r="G10" s="816"/>
      <c r="H10" s="816"/>
      <c r="I10" s="816"/>
      <c r="J10" s="816"/>
      <c r="K10" s="817"/>
    </row>
    <row r="11" spans="1:15" x14ac:dyDescent="0.3">
      <c r="A11" s="814" t="s">
        <v>2389</v>
      </c>
      <c r="B11" s="816"/>
      <c r="C11" s="816"/>
      <c r="D11" s="816"/>
      <c r="E11" s="816"/>
      <c r="F11" s="816"/>
      <c r="G11" s="816"/>
      <c r="H11" s="816"/>
      <c r="I11" s="816"/>
      <c r="J11" s="816"/>
      <c r="K11" s="817"/>
    </row>
    <row r="12" spans="1:15" x14ac:dyDescent="0.3">
      <c r="A12" s="818" t="s">
        <v>2390</v>
      </c>
      <c r="B12" s="816"/>
      <c r="C12" s="816"/>
      <c r="D12" s="816"/>
      <c r="E12" s="816"/>
      <c r="F12" s="816"/>
      <c r="G12" s="816"/>
      <c r="H12" s="816"/>
      <c r="I12" s="816"/>
      <c r="J12" s="820"/>
      <c r="K12" s="817"/>
      <c r="M12" s="2752" t="s">
        <v>2387</v>
      </c>
      <c r="N12" s="2752"/>
      <c r="O12" s="2752"/>
    </row>
    <row r="13" spans="1:15" x14ac:dyDescent="0.3">
      <c r="A13" s="818"/>
      <c r="B13" s="818" t="s">
        <v>2385</v>
      </c>
      <c r="C13" s="816"/>
      <c r="D13" s="816"/>
      <c r="E13" s="816"/>
      <c r="F13" s="816"/>
      <c r="G13" s="816"/>
      <c r="H13" s="816"/>
      <c r="I13" s="816"/>
      <c r="J13" s="820"/>
      <c r="K13" s="817"/>
      <c r="M13" s="2752">
        <f>MASTER!D27</f>
        <v>58</v>
      </c>
      <c r="N13" s="2752"/>
      <c r="O13" s="2752"/>
    </row>
    <row r="14" spans="1:15" ht="23.25" customHeight="1" x14ac:dyDescent="0.3">
      <c r="A14" s="2753" t="s">
        <v>604</v>
      </c>
      <c r="B14" s="2753"/>
      <c r="C14" s="2753"/>
      <c r="D14" s="2753"/>
      <c r="E14" s="2753"/>
      <c r="F14" s="2753"/>
      <c r="G14" s="2753"/>
      <c r="H14" s="2753"/>
      <c r="I14" s="2753"/>
      <c r="J14" s="2753"/>
      <c r="K14" s="817"/>
      <c r="M14" s="2749" t="s">
        <v>711</v>
      </c>
      <c r="N14" s="2749"/>
      <c r="O14" s="809">
        <v>44196</v>
      </c>
    </row>
    <row r="15" spans="1:15" ht="18" customHeight="1" x14ac:dyDescent="0.35">
      <c r="A15" s="2754" t="s">
        <v>580</v>
      </c>
      <c r="B15" s="2754" t="s">
        <v>583</v>
      </c>
      <c r="C15" s="2754" t="s">
        <v>581</v>
      </c>
      <c r="D15" s="2754" t="s">
        <v>582</v>
      </c>
      <c r="E15" s="2754" t="s">
        <v>586</v>
      </c>
      <c r="F15" s="2754" t="s">
        <v>705</v>
      </c>
      <c r="G15" s="2755" t="s">
        <v>2386</v>
      </c>
      <c r="H15" s="2756"/>
      <c r="I15" s="2756"/>
      <c r="J15" s="2757"/>
      <c r="K15" s="817"/>
      <c r="M15" s="2751" t="s">
        <v>2367</v>
      </c>
      <c r="N15" s="2751"/>
      <c r="O15" s="2751"/>
    </row>
    <row r="16" spans="1:15" ht="27" customHeight="1" x14ac:dyDescent="0.3">
      <c r="A16" s="2754"/>
      <c r="B16" s="2754"/>
      <c r="C16" s="2754"/>
      <c r="D16" s="2754"/>
      <c r="E16" s="2754"/>
      <c r="F16" s="2754"/>
      <c r="G16" s="2758"/>
      <c r="H16" s="2759"/>
      <c r="I16" s="2759"/>
      <c r="J16" s="2760"/>
      <c r="K16" s="817"/>
      <c r="M16" s="810">
        <v>43647</v>
      </c>
      <c r="N16" s="810" t="s">
        <v>2325</v>
      </c>
      <c r="O16" s="811">
        <v>17</v>
      </c>
    </row>
    <row r="17" spans="1:15" ht="42" customHeight="1" x14ac:dyDescent="0.3">
      <c r="A17" s="2754"/>
      <c r="B17" s="2754"/>
      <c r="C17" s="2754"/>
      <c r="D17" s="2754"/>
      <c r="E17" s="2754"/>
      <c r="F17" s="2754"/>
      <c r="G17" s="821" t="s">
        <v>584</v>
      </c>
      <c r="H17" s="822" t="s">
        <v>2364</v>
      </c>
      <c r="I17" s="823" t="s">
        <v>2365</v>
      </c>
      <c r="J17" s="824" t="s">
        <v>2366</v>
      </c>
      <c r="K17" s="817"/>
      <c r="M17" s="810">
        <v>43831</v>
      </c>
      <c r="N17" s="810" t="s">
        <v>2320</v>
      </c>
      <c r="O17" s="811">
        <v>17</v>
      </c>
    </row>
    <row r="18" spans="1:15" ht="32.25" customHeight="1" x14ac:dyDescent="0.3">
      <c r="A18" s="2738">
        <v>1</v>
      </c>
      <c r="B18" s="2740">
        <f>MASTER!C45</f>
        <v>1</v>
      </c>
      <c r="C18" s="2742">
        <f>MASTER!C68</f>
        <v>294</v>
      </c>
      <c r="D18" s="825" t="str">
        <f>MASTER!C2</f>
        <v xml:space="preserve">Jh </v>
      </c>
      <c r="E18" s="2733">
        <f>MASTER!C54</f>
        <v>300</v>
      </c>
      <c r="F18" s="2733">
        <f>MASTER!C27</f>
        <v>101000</v>
      </c>
      <c r="G18" s="2733">
        <f>F18/30*E18</f>
        <v>1010000</v>
      </c>
      <c r="H18" s="2733">
        <f>ROUND(G18*MASTER!D27%,0)</f>
        <v>585800</v>
      </c>
      <c r="I18" s="2733">
        <f>ROUND(G18*MASTER!W27%,0)</f>
        <v>585800</v>
      </c>
      <c r="J18" s="2733">
        <f>H18-I18</f>
        <v>0</v>
      </c>
      <c r="K18" s="817"/>
      <c r="M18" s="810">
        <v>44013</v>
      </c>
      <c r="N18" s="810" t="s">
        <v>2321</v>
      </c>
      <c r="O18" s="811">
        <v>17</v>
      </c>
    </row>
    <row r="19" spans="1:15" ht="32.25" customHeight="1" x14ac:dyDescent="0.3">
      <c r="A19" s="2739"/>
      <c r="B19" s="2741"/>
      <c r="C19" s="2743"/>
      <c r="D19" s="826" t="str">
        <f>MASTER!C3</f>
        <v>RJRA1</v>
      </c>
      <c r="E19" s="2734"/>
      <c r="F19" s="2734"/>
      <c r="G19" s="2734"/>
      <c r="H19" s="2734"/>
      <c r="I19" s="2734"/>
      <c r="J19" s="2734"/>
      <c r="K19" s="817"/>
      <c r="M19" s="810">
        <v>44197</v>
      </c>
      <c r="N19" s="810" t="s">
        <v>2322</v>
      </c>
      <c r="O19" s="811">
        <v>17</v>
      </c>
    </row>
    <row r="20" spans="1:15" ht="27.75" customHeight="1" x14ac:dyDescent="0.3">
      <c r="A20" s="2746" t="s">
        <v>2369</v>
      </c>
      <c r="B20" s="2746"/>
      <c r="C20" s="2746"/>
      <c r="D20" s="2746"/>
      <c r="E20" s="2746"/>
      <c r="F20" s="2747">
        <v>0</v>
      </c>
      <c r="G20" s="2747"/>
      <c r="H20" s="827"/>
      <c r="I20" s="827"/>
      <c r="J20" s="827"/>
      <c r="K20" s="817"/>
      <c r="M20" s="2750" t="s">
        <v>2368</v>
      </c>
      <c r="N20" s="2750"/>
      <c r="O20" s="2750"/>
    </row>
    <row r="21" spans="1:15" x14ac:dyDescent="0.3">
      <c r="A21" s="2735" t="s">
        <v>578</v>
      </c>
      <c r="B21" s="2735"/>
      <c r="C21" s="2736" t="str">
        <f>MASTER!C66</f>
        <v>16.03.2024</v>
      </c>
      <c r="D21" s="2736"/>
      <c r="E21" s="820"/>
      <c r="F21" s="820"/>
      <c r="G21" s="820"/>
      <c r="H21" s="820"/>
      <c r="I21" s="820"/>
      <c r="J21" s="820"/>
      <c r="K21" s="817"/>
      <c r="M21" s="812">
        <v>43831</v>
      </c>
      <c r="N21" s="812" t="s">
        <v>2320</v>
      </c>
      <c r="O21" s="813">
        <v>21</v>
      </c>
    </row>
    <row r="22" spans="1:15" x14ac:dyDescent="0.3">
      <c r="A22" s="820"/>
      <c r="B22" s="820"/>
      <c r="C22" s="820"/>
      <c r="D22" s="820"/>
      <c r="E22" s="2737" t="str">
        <f>MASTER!C42</f>
        <v>iz/kkukpk;Z</v>
      </c>
      <c r="F22" s="2737"/>
      <c r="G22" s="2737"/>
      <c r="H22" s="2737"/>
      <c r="I22" s="2737"/>
      <c r="J22" s="820"/>
      <c r="K22" s="817"/>
      <c r="M22" s="812">
        <v>44013</v>
      </c>
      <c r="N22" s="812" t="s">
        <v>2321</v>
      </c>
      <c r="O22" s="813">
        <v>24</v>
      </c>
    </row>
    <row r="23" spans="1:15" x14ac:dyDescent="0.3">
      <c r="A23" s="820"/>
      <c r="B23" s="820"/>
      <c r="C23" s="820"/>
      <c r="D23" s="820"/>
      <c r="E23" s="2737" t="str">
        <f>MASTER!C43</f>
        <v xml:space="preserve">jktdh; mPp ek/;fed fo|ky; </v>
      </c>
      <c r="F23" s="2737"/>
      <c r="G23" s="2737"/>
      <c r="H23" s="2737"/>
      <c r="I23" s="2737"/>
      <c r="J23" s="820"/>
      <c r="K23" s="817"/>
      <c r="M23" s="812">
        <v>44197</v>
      </c>
      <c r="N23" s="812" t="s">
        <v>2322</v>
      </c>
      <c r="O23" s="813">
        <v>28</v>
      </c>
    </row>
    <row r="24" spans="1:15" x14ac:dyDescent="0.3">
      <c r="A24" s="820"/>
      <c r="B24" s="820"/>
      <c r="C24" s="820"/>
      <c r="D24" s="820"/>
      <c r="E24" s="2737" t="str">
        <f>MASTER!C44</f>
        <v xml:space="preserve"> ftyk &amp; jktleUn</v>
      </c>
      <c r="F24" s="2737"/>
      <c r="G24" s="2737"/>
      <c r="H24" s="2737"/>
      <c r="I24" s="2737"/>
      <c r="J24" s="820"/>
      <c r="K24" s="817"/>
      <c r="M24" s="812">
        <v>44378</v>
      </c>
      <c r="N24" s="812" t="s">
        <v>2326</v>
      </c>
      <c r="O24" s="813">
        <v>31</v>
      </c>
    </row>
    <row r="25" spans="1:15" ht="23.25" customHeight="1" x14ac:dyDescent="0.3">
      <c r="A25" s="820"/>
      <c r="B25" s="820"/>
      <c r="C25" s="820"/>
      <c r="D25" s="820"/>
      <c r="E25" s="2744" t="s">
        <v>943</v>
      </c>
      <c r="F25" s="2744"/>
      <c r="G25" s="2745">
        <f>MASTER!C45</f>
        <v>1</v>
      </c>
      <c r="H25" s="2745"/>
      <c r="I25" s="2745"/>
      <c r="J25" s="820"/>
      <c r="K25" s="817"/>
    </row>
    <row r="42" spans="3:3" x14ac:dyDescent="0.3">
      <c r="C42" s="172"/>
    </row>
    <row r="57" spans="6:6" x14ac:dyDescent="0.3">
      <c r="F57" s="169"/>
    </row>
    <row r="58" spans="6:6" x14ac:dyDescent="0.3">
      <c r="F58" s="169"/>
    </row>
  </sheetData>
  <sheetProtection password="CFA1" sheet="1" objects="1" scenarios="1" selectLockedCells="1"/>
  <mergeCells count="32">
    <mergeCell ref="A1:K1"/>
    <mergeCell ref="M14:N14"/>
    <mergeCell ref="M20:O20"/>
    <mergeCell ref="M15:O15"/>
    <mergeCell ref="M12:O12"/>
    <mergeCell ref="M13:O13"/>
    <mergeCell ref="F18:F19"/>
    <mergeCell ref="G18:G19"/>
    <mergeCell ref="A14:J14"/>
    <mergeCell ref="A15:A17"/>
    <mergeCell ref="B15:B17"/>
    <mergeCell ref="C15:C17"/>
    <mergeCell ref="D15:D17"/>
    <mergeCell ref="E15:E17"/>
    <mergeCell ref="F15:F17"/>
    <mergeCell ref="G15:J16"/>
    <mergeCell ref="E23:I23"/>
    <mergeCell ref="E24:I24"/>
    <mergeCell ref="E25:F25"/>
    <mergeCell ref="G25:I25"/>
    <mergeCell ref="I18:I19"/>
    <mergeCell ref="H18:H19"/>
    <mergeCell ref="A20:E20"/>
    <mergeCell ref="F20:G20"/>
    <mergeCell ref="J18:J19"/>
    <mergeCell ref="A21:B21"/>
    <mergeCell ref="C21:D21"/>
    <mergeCell ref="E22:I22"/>
    <mergeCell ref="A18:A19"/>
    <mergeCell ref="B18:B19"/>
    <mergeCell ref="C18:C19"/>
    <mergeCell ref="E18:E19"/>
  </mergeCells>
  <pageMargins left="0" right="0" top="0" bottom="0" header="0" footer="0"/>
  <pageSetup paperSize="9" orientation="landscape" r:id="rId1"/>
  <headerFooter>
    <oddFooter>&amp;C&amp;A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38"/>
  <sheetViews>
    <sheetView workbookViewId="0">
      <selection activeCell="V10" sqref="V10"/>
    </sheetView>
  </sheetViews>
  <sheetFormatPr defaultRowHeight="20.25" x14ac:dyDescent="0.3"/>
  <cols>
    <col min="1" max="1" width="4.28515625" style="140" customWidth="1"/>
    <col min="2" max="2" width="12.7109375" style="140" customWidth="1"/>
    <col min="3" max="3" width="9.5703125" style="140" customWidth="1"/>
    <col min="4" max="4" width="7.28515625" style="140" customWidth="1"/>
    <col min="5" max="5" width="11" style="140" customWidth="1"/>
    <col min="6" max="6" width="10.28515625" style="140" customWidth="1"/>
    <col min="7" max="7" width="10.85546875" style="140" customWidth="1"/>
    <col min="8" max="8" width="11.7109375" style="140" customWidth="1"/>
    <col min="9" max="9" width="12.42578125" style="140" customWidth="1"/>
    <col min="10" max="10" width="11.7109375" style="140" customWidth="1"/>
    <col min="11" max="12" width="9.140625" style="140" customWidth="1"/>
    <col min="13" max="13" width="14.28515625" style="140" customWidth="1"/>
    <col min="14" max="14" width="9.5703125" style="140" customWidth="1"/>
    <col min="15" max="15" width="2.28515625" style="140" customWidth="1"/>
    <col min="16" max="16" width="12.42578125" style="140" customWidth="1"/>
    <col min="17" max="17" width="11.28515625" style="140" customWidth="1"/>
    <col min="18" max="18" width="5.85546875" style="140" customWidth="1"/>
    <col min="19" max="19" width="8.28515625" style="140" customWidth="1"/>
    <col min="20" max="21" width="9.140625" style="140"/>
    <col min="22" max="22" width="13.28515625" style="140" customWidth="1"/>
    <col min="23" max="23" width="13.140625" style="140" customWidth="1"/>
    <col min="24" max="24" width="14.140625" style="140" customWidth="1"/>
    <col min="25" max="25" width="11.85546875" style="140" hidden="1" customWidth="1"/>
    <col min="26" max="26" width="0" style="140" hidden="1" customWidth="1"/>
    <col min="27" max="27" width="16" style="140" hidden="1" customWidth="1"/>
    <col min="28" max="28" width="9.140625" style="140"/>
    <col min="29" max="29" width="16.140625" style="140" customWidth="1"/>
    <col min="30" max="16384" width="9.140625" style="140"/>
  </cols>
  <sheetData>
    <row r="1" spans="1:29" x14ac:dyDescent="0.3">
      <c r="A1" s="2748" t="str">
        <f>MASTER!C41</f>
        <v>iz/kkukpk;Z jktdh; mPp ek/;fed fo|ky;  ftyk &amp; jktleUn</v>
      </c>
      <c r="B1" s="2748"/>
      <c r="C1" s="2748"/>
      <c r="D1" s="2748"/>
      <c r="E1" s="2748"/>
      <c r="F1" s="2748"/>
      <c r="G1" s="2748"/>
      <c r="H1" s="2748"/>
      <c r="I1" s="2748"/>
      <c r="J1" s="2748"/>
      <c r="K1" s="2748"/>
      <c r="L1" s="2748"/>
      <c r="M1" s="2748"/>
      <c r="N1" s="2748"/>
    </row>
    <row r="2" spans="1:29" x14ac:dyDescent="0.3">
      <c r="A2" s="2784" t="str">
        <f>P2</f>
        <v>Øekad%&amp;jkmekfo@vksMk@jsyexjk@laLFkkiu@2023&amp;2024@15         fnaukd %&amp; 03-11-2023</v>
      </c>
      <c r="B2" s="2784"/>
      <c r="C2" s="2784"/>
      <c r="D2" s="2784"/>
      <c r="E2" s="2784"/>
      <c r="F2" s="2784"/>
      <c r="G2" s="2784"/>
      <c r="H2" s="2784"/>
      <c r="I2" s="2784"/>
      <c r="J2" s="2784"/>
      <c r="K2" s="2784"/>
      <c r="L2" s="2784"/>
      <c r="M2" s="2784"/>
      <c r="N2" s="2784"/>
      <c r="P2" s="2761" t="s">
        <v>2654</v>
      </c>
      <c r="Q2" s="2761"/>
      <c r="R2" s="2761"/>
      <c r="S2" s="2761"/>
      <c r="T2" s="2761"/>
      <c r="U2" s="2761"/>
      <c r="V2" s="2761"/>
      <c r="W2" s="2761"/>
      <c r="X2" s="2761"/>
    </row>
    <row r="3" spans="1:29" ht="18" customHeight="1" x14ac:dyDescent="0.3">
      <c r="A3" s="2785" t="s">
        <v>2468</v>
      </c>
      <c r="B3" s="2785"/>
      <c r="C3" s="2785"/>
      <c r="D3" s="2785"/>
      <c r="E3" s="2785"/>
      <c r="F3" s="2785"/>
      <c r="G3" s="2785"/>
      <c r="H3" s="2785"/>
      <c r="I3" s="2785"/>
      <c r="J3" s="2785"/>
      <c r="K3" s="2785"/>
      <c r="L3" s="2785"/>
      <c r="M3" s="2785"/>
      <c r="N3" s="2785"/>
    </row>
    <row r="4" spans="1:29" ht="113.25" customHeight="1" x14ac:dyDescent="0.3">
      <c r="A4" s="2772" t="s">
        <v>2657</v>
      </c>
      <c r="B4" s="2772"/>
      <c r="C4" s="2772"/>
      <c r="D4" s="2772"/>
      <c r="E4" s="2772"/>
      <c r="F4" s="2772"/>
      <c r="G4" s="2772"/>
      <c r="H4" s="2772"/>
      <c r="I4" s="2772"/>
      <c r="J4" s="2772"/>
      <c r="K4" s="2772"/>
      <c r="L4" s="2772"/>
      <c r="M4" s="2772"/>
      <c r="N4" s="2772"/>
      <c r="P4" s="2772"/>
      <c r="Q4" s="2772"/>
      <c r="R4" s="2772"/>
      <c r="S4" s="2772"/>
      <c r="T4" s="2772"/>
      <c r="U4" s="2772"/>
      <c r="V4" s="2772"/>
      <c r="W4" s="2772"/>
      <c r="X4" s="2772"/>
      <c r="Y4" s="2772"/>
      <c r="Z4" s="2772"/>
      <c r="AA4" s="2772"/>
      <c r="AB4" s="2772"/>
      <c r="AC4" s="2772"/>
    </row>
    <row r="5" spans="1:29" ht="25.5" customHeight="1" x14ac:dyDescent="0.3">
      <c r="A5" s="2786" t="s">
        <v>2471</v>
      </c>
      <c r="B5" s="2786"/>
      <c r="C5" s="2786"/>
      <c r="D5" s="2786"/>
      <c r="E5" s="2786"/>
      <c r="F5" s="2786"/>
      <c r="G5" s="2786"/>
      <c r="H5" s="2786"/>
      <c r="I5" s="2786"/>
      <c r="J5" s="2786"/>
      <c r="K5" s="2786"/>
      <c r="L5" s="2786"/>
      <c r="M5" s="2786"/>
      <c r="N5" s="2786"/>
    </row>
    <row r="6" spans="1:29" ht="25.5" customHeight="1" x14ac:dyDescent="0.3">
      <c r="A6" s="2781" t="s">
        <v>2469</v>
      </c>
      <c r="B6" s="2781"/>
      <c r="C6" s="2781"/>
      <c r="D6" s="2781"/>
      <c r="E6" s="2762">
        <f>MASTER!C27</f>
        <v>101000</v>
      </c>
      <c r="F6" s="2762"/>
      <c r="G6" s="2782" t="s">
        <v>2470</v>
      </c>
      <c r="H6" s="2783"/>
      <c r="I6" s="2783"/>
      <c r="J6" s="2783"/>
      <c r="K6" s="2783"/>
      <c r="L6" s="2783"/>
      <c r="M6" s="1314">
        <f>V6</f>
        <v>82400</v>
      </c>
      <c r="N6" s="817"/>
      <c r="P6" s="2763" t="s">
        <v>2470</v>
      </c>
      <c r="Q6" s="2763"/>
      <c r="R6" s="2763"/>
      <c r="S6" s="2763"/>
      <c r="T6" s="2763"/>
      <c r="U6" s="2763"/>
      <c r="V6" s="1319">
        <v>82400</v>
      </c>
    </row>
    <row r="7" spans="1:29" x14ac:dyDescent="0.3">
      <c r="A7" s="2779" t="s">
        <v>207</v>
      </c>
      <c r="B7" s="2779" t="s">
        <v>2456</v>
      </c>
      <c r="C7" s="2779" t="s">
        <v>2457</v>
      </c>
      <c r="D7" s="2779" t="s">
        <v>2458</v>
      </c>
      <c r="E7" s="2780" t="s">
        <v>2459</v>
      </c>
      <c r="F7" s="2780"/>
      <c r="G7" s="2780"/>
      <c r="H7" s="2766" t="s">
        <v>2460</v>
      </c>
      <c r="I7" s="2767"/>
      <c r="J7" s="2768"/>
      <c r="K7" s="2766" t="s">
        <v>2461</v>
      </c>
      <c r="L7" s="2767"/>
      <c r="M7" s="2768"/>
      <c r="N7" s="2769" t="s">
        <v>2462</v>
      </c>
    </row>
    <row r="8" spans="1:29" ht="25.5" x14ac:dyDescent="0.3">
      <c r="A8" s="2779"/>
      <c r="B8" s="2779"/>
      <c r="C8" s="2779"/>
      <c r="D8" s="2779"/>
      <c r="E8" s="1326" t="s">
        <v>2463</v>
      </c>
      <c r="F8" s="1326" t="str">
        <f>W8</f>
        <v>egxkbZ HkŸkk 42 izfr'kr</v>
      </c>
      <c r="G8" s="1327" t="s">
        <v>585</v>
      </c>
      <c r="H8" s="1326" t="s">
        <v>2463</v>
      </c>
      <c r="I8" s="1326" t="str">
        <f>W9</f>
        <v>egxkbZ HkŸkk 46 izfr'kr</v>
      </c>
      <c r="J8" s="1327" t="s">
        <v>585</v>
      </c>
      <c r="K8" s="1326" t="s">
        <v>2464</v>
      </c>
      <c r="L8" s="1326" t="s">
        <v>2465</v>
      </c>
      <c r="M8" s="1326" t="s">
        <v>585</v>
      </c>
      <c r="N8" s="2770"/>
      <c r="P8" s="2771" t="s">
        <v>2367</v>
      </c>
      <c r="Q8" s="2771"/>
      <c r="R8" s="2771"/>
      <c r="S8" s="1320">
        <v>46</v>
      </c>
      <c r="T8" s="2773" t="s">
        <v>2459</v>
      </c>
      <c r="U8" s="2773"/>
      <c r="V8" s="2773"/>
      <c r="W8" s="1325" t="s">
        <v>2652</v>
      </c>
    </row>
    <row r="9" spans="1:29" ht="14.25" customHeight="1" x14ac:dyDescent="0.3">
      <c r="A9" s="1328">
        <v>1</v>
      </c>
      <c r="B9" s="1328">
        <v>2</v>
      </c>
      <c r="C9" s="1328">
        <v>3</v>
      </c>
      <c r="D9" s="1328">
        <v>4</v>
      </c>
      <c r="E9" s="1328">
        <v>5</v>
      </c>
      <c r="F9" s="1328">
        <v>6</v>
      </c>
      <c r="G9" s="1328">
        <v>7</v>
      </c>
      <c r="H9" s="1328">
        <v>8</v>
      </c>
      <c r="I9" s="1328">
        <v>9</v>
      </c>
      <c r="J9" s="1328">
        <v>10</v>
      </c>
      <c r="K9" s="1328">
        <v>11</v>
      </c>
      <c r="L9" s="1328">
        <v>12</v>
      </c>
      <c r="M9" s="1328">
        <v>13</v>
      </c>
      <c r="N9" s="1328">
        <v>14</v>
      </c>
      <c r="P9" s="2771" t="s">
        <v>2368</v>
      </c>
      <c r="Q9" s="2771"/>
      <c r="R9" s="2771"/>
      <c r="S9" s="1321">
        <v>50</v>
      </c>
      <c r="T9" s="2774" t="s">
        <v>2460</v>
      </c>
      <c r="U9" s="2775"/>
      <c r="V9" s="2776"/>
      <c r="W9" s="1325" t="s">
        <v>2653</v>
      </c>
    </row>
    <row r="10" spans="1:29" ht="50.25" customHeight="1" x14ac:dyDescent="0.3">
      <c r="A10" s="1329">
        <v>1</v>
      </c>
      <c r="B10" s="1315" t="str">
        <f>MASTER!C2</f>
        <v xml:space="preserve">Jh </v>
      </c>
      <c r="C10" s="1330">
        <f>MASTER!C25</f>
        <v>45961</v>
      </c>
      <c r="D10" s="1317">
        <f>MASTER!C54</f>
        <v>300</v>
      </c>
      <c r="E10" s="1313">
        <f>E6/30*D10</f>
        <v>1010000</v>
      </c>
      <c r="F10" s="1313">
        <f>ROUND(E10*S8%,0)</f>
        <v>464600</v>
      </c>
      <c r="G10" s="1331">
        <f>E10+F10</f>
        <v>1474600</v>
      </c>
      <c r="H10" s="1332">
        <f>M6/30*D10</f>
        <v>824000</v>
      </c>
      <c r="I10" s="1317">
        <f>ROUND(H10*S9%,0)</f>
        <v>412000</v>
      </c>
      <c r="J10" s="1332">
        <f>H10+I10</f>
        <v>1236000</v>
      </c>
      <c r="K10" s="1451">
        <f>H10-E10</f>
        <v>-186000</v>
      </c>
      <c r="L10" s="1332">
        <f t="shared" ref="L10:M10" si="0">I10-F10</f>
        <v>-52600</v>
      </c>
      <c r="M10" s="1332">
        <f t="shared" si="0"/>
        <v>-238600</v>
      </c>
      <c r="N10" s="1452">
        <f>M10</f>
        <v>-238600</v>
      </c>
    </row>
    <row r="11" spans="1:29" ht="25.5" customHeight="1" x14ac:dyDescent="0.3">
      <c r="A11" s="817"/>
      <c r="B11" s="1316"/>
      <c r="C11" s="817"/>
      <c r="D11" s="817"/>
      <c r="E11" s="817"/>
      <c r="F11" s="817"/>
      <c r="G11" s="817"/>
      <c r="H11" s="817"/>
      <c r="I11" s="817"/>
      <c r="J11" s="817"/>
      <c r="K11" s="817"/>
      <c r="L11" s="817"/>
      <c r="M11" s="817"/>
      <c r="N11" s="817"/>
    </row>
    <row r="12" spans="1:29" ht="12.95" customHeight="1" x14ac:dyDescent="0.3">
      <c r="A12" s="817"/>
      <c r="B12" s="1316"/>
      <c r="C12" s="817"/>
      <c r="D12" s="817"/>
      <c r="E12" s="817"/>
      <c r="F12" s="817"/>
      <c r="G12" s="817"/>
      <c r="H12" s="817"/>
      <c r="I12" s="817"/>
      <c r="J12" s="2778" t="str">
        <f>MASTER!C42</f>
        <v>iz/kkukpk;Z</v>
      </c>
      <c r="K12" s="2778"/>
      <c r="L12" s="2778"/>
      <c r="M12" s="2778"/>
      <c r="N12" s="2778"/>
      <c r="Y12" s="2752">
        <f>MASTER!D27</f>
        <v>58</v>
      </c>
      <c r="Z12" s="2752"/>
      <c r="AA12" s="2752"/>
    </row>
    <row r="13" spans="1:29" ht="12.95" customHeight="1" x14ac:dyDescent="0.3">
      <c r="A13" s="817"/>
      <c r="B13" s="1316"/>
      <c r="C13" s="817"/>
      <c r="D13" s="817"/>
      <c r="E13" s="817"/>
      <c r="F13" s="817"/>
      <c r="G13" s="817"/>
      <c r="H13" s="817"/>
      <c r="I13" s="817"/>
      <c r="J13" s="2778" t="str">
        <f>MASTER!C43</f>
        <v xml:space="preserve">jktdh; mPp ek/;fed fo|ky; </v>
      </c>
      <c r="K13" s="2778"/>
      <c r="L13" s="2778"/>
      <c r="M13" s="2778"/>
      <c r="N13" s="2778"/>
      <c r="Y13" s="2749" t="s">
        <v>711</v>
      </c>
      <c r="Z13" s="2749"/>
      <c r="AA13" s="809">
        <v>44377</v>
      </c>
    </row>
    <row r="14" spans="1:29" ht="12.95" customHeight="1" x14ac:dyDescent="0.35">
      <c r="A14" s="817"/>
      <c r="B14" s="1316"/>
      <c r="C14" s="817"/>
      <c r="D14" s="817"/>
      <c r="E14" s="817"/>
      <c r="F14" s="817"/>
      <c r="G14" s="817"/>
      <c r="H14" s="817"/>
      <c r="I14" s="817"/>
      <c r="J14" s="2778" t="str">
        <f>MASTER!C44</f>
        <v xml:space="preserve"> ftyk &amp; jktleUn</v>
      </c>
      <c r="K14" s="2778"/>
      <c r="L14" s="2778"/>
      <c r="M14" s="2778"/>
      <c r="N14" s="2778"/>
      <c r="Y14" s="2751" t="s">
        <v>2367</v>
      </c>
      <c r="Z14" s="2751"/>
      <c r="AA14" s="2751"/>
    </row>
    <row r="15" spans="1:29" x14ac:dyDescent="0.3">
      <c r="A15" s="2777" t="s">
        <v>2466</v>
      </c>
      <c r="B15" s="2777"/>
      <c r="C15" s="2777"/>
      <c r="D15" s="2777"/>
      <c r="E15" s="2777"/>
      <c r="F15" s="2777"/>
      <c r="G15" s="2777"/>
      <c r="H15" s="2777"/>
      <c r="I15" s="2777"/>
      <c r="J15" s="2777"/>
      <c r="K15" s="2777"/>
      <c r="L15" s="2777"/>
      <c r="M15" s="2777"/>
      <c r="N15" s="2777"/>
      <c r="Y15" s="810">
        <v>43647</v>
      </c>
      <c r="Z15" s="810" t="s">
        <v>2325</v>
      </c>
      <c r="AA15" s="811">
        <v>17</v>
      </c>
    </row>
    <row r="16" spans="1:29" x14ac:dyDescent="0.3">
      <c r="A16" s="1324" t="s">
        <v>2475</v>
      </c>
      <c r="B16" s="1324"/>
      <c r="C16" s="1324"/>
      <c r="D16" s="1324"/>
      <c r="E16" s="1324"/>
      <c r="F16" s="1324"/>
      <c r="G16" s="1324" t="str">
        <f>MASTER!C14</f>
        <v>jktleUn ftyk&amp;jktleUn</v>
      </c>
      <c r="H16" s="1324"/>
      <c r="I16" s="1324"/>
      <c r="J16" s="1324"/>
      <c r="K16" s="1324"/>
      <c r="L16" s="1324"/>
      <c r="M16" s="1324"/>
      <c r="N16" s="1324"/>
      <c r="Y16" s="810">
        <v>43831</v>
      </c>
      <c r="Z16" s="810" t="s">
        <v>2320</v>
      </c>
      <c r="AA16" s="811">
        <v>17</v>
      </c>
    </row>
    <row r="17" spans="1:27" x14ac:dyDescent="0.3">
      <c r="A17" s="1322" t="s">
        <v>2472</v>
      </c>
      <c r="B17" s="1322"/>
      <c r="C17" s="1322" t="str">
        <f>B10</f>
        <v xml:space="preserve">Jh </v>
      </c>
      <c r="D17" s="1322"/>
      <c r="E17" s="1322"/>
      <c r="F17" s="1322"/>
      <c r="G17" s="1322"/>
      <c r="H17" s="1322"/>
      <c r="I17" s="1322"/>
      <c r="J17" s="1322"/>
      <c r="K17" s="1322"/>
      <c r="L17" s="1322"/>
      <c r="M17" s="1322"/>
      <c r="N17" s="1322"/>
      <c r="Y17" s="810">
        <v>44013</v>
      </c>
      <c r="Z17" s="810" t="s">
        <v>2321</v>
      </c>
      <c r="AA17" s="811">
        <v>17</v>
      </c>
    </row>
    <row r="18" spans="1:27" x14ac:dyDescent="0.3">
      <c r="A18" s="1322" t="s">
        <v>2473</v>
      </c>
      <c r="B18" s="1322"/>
      <c r="C18" s="1322" t="str">
        <f>C17</f>
        <v xml:space="preserve">Jh </v>
      </c>
      <c r="D18" s="1322"/>
      <c r="E18" s="1322"/>
      <c r="F18" s="1322"/>
      <c r="G18" s="1322"/>
      <c r="H18" s="1322"/>
      <c r="I18" s="1322"/>
      <c r="J18" s="1322"/>
      <c r="K18" s="1322"/>
      <c r="L18" s="1322"/>
      <c r="M18" s="1322"/>
      <c r="N18" s="1322"/>
      <c r="Y18" s="810">
        <v>44197</v>
      </c>
      <c r="Z18" s="810" t="s">
        <v>2322</v>
      </c>
      <c r="AA18" s="811">
        <v>17</v>
      </c>
    </row>
    <row r="19" spans="1:27" x14ac:dyDescent="0.3">
      <c r="A19" s="1322" t="s">
        <v>2467</v>
      </c>
      <c r="B19" s="1322"/>
      <c r="C19" s="1322"/>
      <c r="D19" s="1322"/>
      <c r="E19" s="1322"/>
      <c r="F19" s="1322"/>
      <c r="G19" s="1322"/>
      <c r="H19" s="1322"/>
      <c r="I19" s="1322"/>
      <c r="J19" s="1322"/>
      <c r="K19" s="1322"/>
      <c r="L19" s="1322"/>
      <c r="M19" s="1322"/>
      <c r="N19" s="1322"/>
      <c r="Y19" s="2764" t="s">
        <v>2368</v>
      </c>
      <c r="Z19" s="2764"/>
      <c r="AA19" s="2764"/>
    </row>
    <row r="20" spans="1:27" s="89" customFormat="1" ht="12.95" customHeight="1" x14ac:dyDescent="0.25">
      <c r="A20" s="1323"/>
      <c r="B20" s="1323"/>
      <c r="C20" s="1323"/>
      <c r="D20" s="1323"/>
      <c r="E20" s="1323"/>
      <c r="F20" s="1323"/>
      <c r="G20" s="1323"/>
      <c r="H20" s="1323"/>
      <c r="I20" s="1323"/>
      <c r="J20" s="2765" t="str">
        <f>J12</f>
        <v>iz/kkukpk;Z</v>
      </c>
      <c r="K20" s="2765"/>
      <c r="L20" s="2765"/>
      <c r="M20" s="2765"/>
      <c r="N20" s="2765"/>
      <c r="Y20" s="812">
        <v>43831</v>
      </c>
      <c r="Z20" s="812" t="s">
        <v>2320</v>
      </c>
      <c r="AA20" s="813">
        <v>21</v>
      </c>
    </row>
    <row r="21" spans="1:27" s="89" customFormat="1" ht="12.95" customHeight="1" x14ac:dyDescent="0.25">
      <c r="A21" s="1323"/>
      <c r="B21" s="1323"/>
      <c r="C21" s="1323"/>
      <c r="D21" s="1323"/>
      <c r="E21" s="1323"/>
      <c r="F21" s="1323"/>
      <c r="G21" s="1323"/>
      <c r="H21" s="1323"/>
      <c r="I21" s="1323"/>
      <c r="J21" s="2765" t="str">
        <f t="shared" ref="J21:J22" si="1">J13</f>
        <v xml:space="preserve">jktdh; mPp ek/;fed fo|ky; </v>
      </c>
      <c r="K21" s="2765"/>
      <c r="L21" s="2765"/>
      <c r="M21" s="2765"/>
      <c r="N21" s="2765"/>
    </row>
    <row r="22" spans="1:27" s="89" customFormat="1" ht="12.95" customHeight="1" x14ac:dyDescent="0.25">
      <c r="A22" s="1323"/>
      <c r="B22" s="1323"/>
      <c r="C22" s="1323"/>
      <c r="D22" s="1323"/>
      <c r="E22" s="1323"/>
      <c r="F22" s="1323"/>
      <c r="G22" s="1323"/>
      <c r="H22" s="1323"/>
      <c r="I22" s="1323"/>
      <c r="J22" s="2765" t="str">
        <f t="shared" si="1"/>
        <v xml:space="preserve"> ftyk &amp; jktleUn</v>
      </c>
      <c r="K22" s="2765"/>
      <c r="L22" s="2765"/>
      <c r="M22" s="2765"/>
      <c r="N22" s="2765"/>
    </row>
    <row r="23" spans="1:27" x14ac:dyDescent="0.3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</row>
    <row r="27" spans="1:27" ht="20.25" customHeight="1" x14ac:dyDescent="0.3"/>
    <row r="37" spans="6:6" x14ac:dyDescent="0.3">
      <c r="F37" s="169"/>
    </row>
    <row r="38" spans="6:6" x14ac:dyDescent="0.3">
      <c r="F38" s="169"/>
    </row>
  </sheetData>
  <sheetProtection selectLockedCells="1"/>
  <mergeCells count="34">
    <mergeCell ref="A6:D6"/>
    <mergeCell ref="G6:L6"/>
    <mergeCell ref="A1:N1"/>
    <mergeCell ref="A2:N2"/>
    <mergeCell ref="A3:N3"/>
    <mergeCell ref="A4:N4"/>
    <mergeCell ref="A5:N5"/>
    <mergeCell ref="A7:A8"/>
    <mergeCell ref="B7:B8"/>
    <mergeCell ref="C7:C8"/>
    <mergeCell ref="D7:D8"/>
    <mergeCell ref="E7:G7"/>
    <mergeCell ref="J21:N21"/>
    <mergeCell ref="J22:N22"/>
    <mergeCell ref="A15:N15"/>
    <mergeCell ref="Y12:AA12"/>
    <mergeCell ref="Y13:Z13"/>
    <mergeCell ref="Y14:AA14"/>
    <mergeCell ref="J12:N12"/>
    <mergeCell ref="J13:N13"/>
    <mergeCell ref="J14:N14"/>
    <mergeCell ref="P2:X2"/>
    <mergeCell ref="E6:F6"/>
    <mergeCell ref="P6:U6"/>
    <mergeCell ref="Y19:AA19"/>
    <mergeCell ref="J20:N20"/>
    <mergeCell ref="K7:M7"/>
    <mergeCell ref="N7:N8"/>
    <mergeCell ref="H7:J7"/>
    <mergeCell ref="P8:R8"/>
    <mergeCell ref="P9:R9"/>
    <mergeCell ref="P4:AC4"/>
    <mergeCell ref="T8:V8"/>
    <mergeCell ref="T9:V9"/>
  </mergeCells>
  <pageMargins left="0.25" right="0.25" top="0.32" bottom="0.35" header="0.3" footer="0.3"/>
  <pageSetup paperSize="9" orientation="landscape" r:id="rId1"/>
  <headerFooter>
    <oddFooter>&amp;C&amp;A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2"/>
  <sheetViews>
    <sheetView workbookViewId="0">
      <selection sqref="A1:K38"/>
    </sheetView>
  </sheetViews>
  <sheetFormatPr defaultRowHeight="12.75" x14ac:dyDescent="0.2"/>
  <cols>
    <col min="1" max="1" width="4.42578125" style="197" customWidth="1"/>
    <col min="11" max="11" width="12.85546875" customWidth="1"/>
  </cols>
  <sheetData>
    <row r="1" spans="2:13" ht="15.75" customHeight="1" x14ac:dyDescent="0.2">
      <c r="B1" s="1749" t="s">
        <v>486</v>
      </c>
      <c r="C1" s="1749"/>
      <c r="D1" s="1749"/>
      <c r="E1" s="1749"/>
      <c r="F1" s="1749"/>
      <c r="G1" s="1749"/>
      <c r="H1" s="1749"/>
      <c r="I1" s="1749"/>
      <c r="J1" s="1749"/>
      <c r="K1" s="1749"/>
    </row>
    <row r="2" spans="2:13" ht="27" customHeight="1" x14ac:dyDescent="0.2">
      <c r="B2" s="1748" t="s">
        <v>2229</v>
      </c>
      <c r="C2" s="1748"/>
      <c r="D2" s="1748"/>
      <c r="E2" s="1748"/>
      <c r="F2" s="1748"/>
      <c r="G2" s="1748"/>
      <c r="H2" s="1748"/>
      <c r="I2" s="1748"/>
      <c r="J2" s="1748"/>
      <c r="K2" s="1748"/>
    </row>
    <row r="3" spans="2:13" ht="21" customHeight="1" x14ac:dyDescent="0.35">
      <c r="B3" s="223" t="s">
        <v>2250</v>
      </c>
      <c r="C3" s="223"/>
      <c r="D3" s="223"/>
      <c r="E3" s="223"/>
      <c r="F3" s="223"/>
      <c r="G3" s="223"/>
      <c r="H3" s="223"/>
      <c r="I3" s="223"/>
      <c r="J3" s="223"/>
      <c r="K3" s="139"/>
      <c r="M3" s="707"/>
    </row>
    <row r="4" spans="2:13" ht="21" customHeight="1" x14ac:dyDescent="0.3">
      <c r="B4" s="223" t="s">
        <v>2230</v>
      </c>
      <c r="C4" s="223"/>
      <c r="D4" s="223"/>
      <c r="E4" s="223"/>
      <c r="F4" s="223"/>
      <c r="G4" s="223"/>
      <c r="H4" s="223"/>
      <c r="I4" s="223"/>
      <c r="J4" s="223"/>
      <c r="K4" s="139"/>
    </row>
    <row r="5" spans="2:13" ht="21" customHeight="1" x14ac:dyDescent="0.3">
      <c r="B5" s="223" t="s">
        <v>2231</v>
      </c>
      <c r="C5" s="223"/>
      <c r="D5" s="223"/>
      <c r="E5" s="223"/>
      <c r="F5" s="223"/>
      <c r="G5" s="223"/>
      <c r="H5" s="223"/>
      <c r="I5" s="223"/>
      <c r="J5" s="223"/>
      <c r="K5" s="139"/>
    </row>
    <row r="6" spans="2:13" ht="21" customHeight="1" x14ac:dyDescent="0.3">
      <c r="B6" s="223" t="s">
        <v>2232</v>
      </c>
      <c r="C6" s="223"/>
      <c r="D6" s="223"/>
      <c r="E6" s="223"/>
      <c r="F6" s="223"/>
      <c r="G6" s="223"/>
      <c r="H6" s="223"/>
      <c r="I6" s="223"/>
      <c r="J6" s="223"/>
      <c r="K6" s="139"/>
    </row>
    <row r="7" spans="2:13" ht="21" customHeight="1" x14ac:dyDescent="0.3">
      <c r="B7" s="223" t="s">
        <v>2255</v>
      </c>
      <c r="C7" s="223"/>
      <c r="D7" s="223"/>
      <c r="E7" s="223"/>
      <c r="F7" s="223"/>
      <c r="G7" s="223"/>
      <c r="H7" s="223"/>
      <c r="I7" s="223"/>
      <c r="J7" s="223"/>
      <c r="K7" s="139"/>
    </row>
    <row r="8" spans="2:13" ht="21" customHeight="1" x14ac:dyDescent="0.3">
      <c r="B8" s="223" t="s">
        <v>2251</v>
      </c>
      <c r="C8" s="223"/>
      <c r="D8" s="223"/>
      <c r="E8" s="223"/>
      <c r="F8" s="223"/>
      <c r="G8" s="223"/>
      <c r="H8" s="223"/>
      <c r="I8" s="223"/>
      <c r="J8" s="223"/>
      <c r="K8" s="139"/>
    </row>
    <row r="9" spans="2:13" ht="21" customHeight="1" x14ac:dyDescent="0.3">
      <c r="B9" s="223" t="s">
        <v>2256</v>
      </c>
      <c r="C9" s="223"/>
      <c r="D9" s="223"/>
      <c r="E9" s="223"/>
      <c r="F9" s="223"/>
      <c r="G9" s="223"/>
      <c r="H9" s="223"/>
      <c r="I9" s="223"/>
      <c r="J9" s="223"/>
      <c r="K9" s="139"/>
    </row>
    <row r="10" spans="2:13" ht="21" customHeight="1" x14ac:dyDescent="0.3">
      <c r="B10" s="223" t="s">
        <v>2257</v>
      </c>
      <c r="C10" s="223"/>
      <c r="D10" s="223"/>
      <c r="E10" s="223"/>
      <c r="F10" s="223"/>
      <c r="G10" s="223"/>
      <c r="H10" s="223"/>
      <c r="I10" s="223"/>
      <c r="J10" s="223"/>
      <c r="K10" s="139"/>
    </row>
    <row r="11" spans="2:13" ht="21" customHeight="1" x14ac:dyDescent="0.3">
      <c r="B11" s="223" t="s">
        <v>2258</v>
      </c>
      <c r="C11" s="223"/>
      <c r="D11" s="223"/>
      <c r="E11" s="223"/>
      <c r="F11" s="223"/>
      <c r="G11" s="223"/>
      <c r="H11" s="223"/>
      <c r="I11" s="223"/>
      <c r="J11" s="223"/>
      <c r="K11" s="139"/>
    </row>
    <row r="12" spans="2:13" ht="21" customHeight="1" x14ac:dyDescent="0.3">
      <c r="B12" s="223" t="s">
        <v>2233</v>
      </c>
      <c r="C12" s="223"/>
      <c r="D12" s="223"/>
      <c r="E12" s="223"/>
      <c r="F12" s="223"/>
      <c r="G12" s="223"/>
      <c r="H12" s="223"/>
      <c r="I12" s="223"/>
      <c r="J12" s="223"/>
      <c r="K12" s="139"/>
    </row>
    <row r="13" spans="2:13" ht="21" customHeight="1" x14ac:dyDescent="0.3">
      <c r="B13" s="223" t="s">
        <v>2259</v>
      </c>
      <c r="C13" s="223"/>
      <c r="D13" s="223"/>
      <c r="E13" s="223"/>
      <c r="F13" s="223"/>
      <c r="G13" s="223"/>
      <c r="H13" s="223"/>
      <c r="I13" s="223"/>
      <c r="J13" s="223"/>
      <c r="K13" s="139"/>
    </row>
    <row r="14" spans="2:13" ht="21" customHeight="1" x14ac:dyDescent="0.3">
      <c r="B14" s="223" t="s">
        <v>2248</v>
      </c>
      <c r="C14" s="223"/>
      <c r="D14" s="223"/>
      <c r="E14" s="223"/>
      <c r="F14" s="223"/>
      <c r="G14" s="223"/>
      <c r="H14" s="223"/>
      <c r="I14" s="223"/>
      <c r="J14" s="223"/>
      <c r="K14" s="139"/>
    </row>
    <row r="15" spans="2:13" ht="21" customHeight="1" x14ac:dyDescent="0.3">
      <c r="B15" s="223" t="s">
        <v>2260</v>
      </c>
      <c r="C15" s="223"/>
      <c r="D15" s="223"/>
      <c r="E15" s="223"/>
      <c r="F15" s="223"/>
      <c r="G15" s="223"/>
      <c r="H15" s="223"/>
      <c r="I15" s="223"/>
      <c r="J15" s="223"/>
      <c r="K15" s="139"/>
    </row>
    <row r="16" spans="2:13" ht="21" customHeight="1" x14ac:dyDescent="0.3">
      <c r="B16" s="223" t="s">
        <v>2234</v>
      </c>
      <c r="C16" s="223"/>
      <c r="D16" s="223"/>
      <c r="E16" s="223"/>
      <c r="F16" s="223"/>
      <c r="G16" s="223"/>
      <c r="H16" s="223"/>
      <c r="I16" s="223"/>
      <c r="J16" s="223"/>
      <c r="K16" s="139"/>
    </row>
    <row r="17" spans="2:11" ht="21" customHeight="1" x14ac:dyDescent="0.3">
      <c r="B17" s="223" t="s">
        <v>2261</v>
      </c>
      <c r="C17" s="223"/>
      <c r="D17" s="223"/>
      <c r="E17" s="223"/>
      <c r="F17" s="223"/>
      <c r="G17" s="223"/>
      <c r="H17" s="223"/>
      <c r="I17" s="223"/>
      <c r="J17" s="223"/>
      <c r="K17" s="139"/>
    </row>
    <row r="18" spans="2:11" ht="21" customHeight="1" x14ac:dyDescent="0.3">
      <c r="B18" s="223" t="s">
        <v>2235</v>
      </c>
      <c r="C18" s="223"/>
      <c r="D18" s="223"/>
      <c r="E18" s="223"/>
      <c r="F18" s="223"/>
      <c r="G18" s="223"/>
      <c r="H18" s="223"/>
      <c r="I18" s="223"/>
      <c r="J18" s="223"/>
      <c r="K18" s="139"/>
    </row>
    <row r="19" spans="2:11" ht="21" customHeight="1" x14ac:dyDescent="0.3">
      <c r="B19" s="223" t="s">
        <v>2236</v>
      </c>
      <c r="C19" s="223"/>
      <c r="D19" s="223"/>
      <c r="E19" s="223"/>
      <c r="F19" s="223"/>
      <c r="G19" s="223"/>
      <c r="H19" s="223"/>
      <c r="I19" s="223"/>
      <c r="J19" s="223"/>
      <c r="K19" s="139"/>
    </row>
    <row r="20" spans="2:11" ht="21" customHeight="1" x14ac:dyDescent="0.3">
      <c r="B20" s="223" t="s">
        <v>2237</v>
      </c>
      <c r="C20" s="223"/>
      <c r="D20" s="223"/>
      <c r="E20" s="223"/>
      <c r="F20" s="223"/>
      <c r="G20" s="223"/>
      <c r="H20" s="223"/>
      <c r="I20" s="223"/>
      <c r="J20" s="223"/>
      <c r="K20" s="139"/>
    </row>
    <row r="21" spans="2:11" ht="21" customHeight="1" x14ac:dyDescent="0.3">
      <c r="B21" s="223" t="s">
        <v>2238</v>
      </c>
      <c r="C21" s="223"/>
      <c r="D21" s="223"/>
      <c r="E21" s="223"/>
      <c r="F21" s="223"/>
      <c r="G21" s="223"/>
      <c r="H21" s="223"/>
      <c r="I21" s="223"/>
      <c r="J21" s="223"/>
      <c r="K21" s="139"/>
    </row>
    <row r="22" spans="2:11" ht="21" customHeight="1" x14ac:dyDescent="0.3">
      <c r="B22" s="223" t="s">
        <v>2239</v>
      </c>
      <c r="C22" s="223"/>
      <c r="D22" s="223"/>
      <c r="E22" s="223"/>
      <c r="F22" s="223"/>
      <c r="G22" s="223"/>
      <c r="H22" s="223"/>
      <c r="I22" s="223"/>
      <c r="J22" s="223"/>
      <c r="K22" s="139"/>
    </row>
    <row r="23" spans="2:11" ht="21" customHeight="1" x14ac:dyDescent="0.3">
      <c r="B23" s="223" t="s">
        <v>2262</v>
      </c>
      <c r="C23" s="223"/>
      <c r="D23" s="223"/>
      <c r="E23" s="223"/>
      <c r="F23" s="223"/>
      <c r="G23" s="223"/>
      <c r="H23" s="223"/>
      <c r="I23" s="223"/>
      <c r="J23" s="223"/>
      <c r="K23" s="139"/>
    </row>
    <row r="24" spans="2:11" ht="21" customHeight="1" x14ac:dyDescent="0.3">
      <c r="B24" s="223" t="s">
        <v>2240</v>
      </c>
      <c r="C24" s="223"/>
      <c r="D24" s="223"/>
      <c r="E24" s="223"/>
      <c r="F24" s="223"/>
      <c r="G24" s="223"/>
      <c r="H24" s="223"/>
      <c r="I24" s="223"/>
      <c r="J24" s="223"/>
      <c r="K24" s="139"/>
    </row>
    <row r="25" spans="2:11" ht="21" customHeight="1" x14ac:dyDescent="0.3">
      <c r="B25" s="223" t="s">
        <v>2263</v>
      </c>
      <c r="C25" s="223"/>
      <c r="D25" s="223"/>
      <c r="E25" s="223"/>
      <c r="F25" s="223"/>
      <c r="G25" s="223"/>
      <c r="H25" s="223"/>
      <c r="I25" s="223"/>
      <c r="J25" s="223"/>
      <c r="K25" s="139"/>
    </row>
    <row r="26" spans="2:11" ht="21" customHeight="1" x14ac:dyDescent="0.3">
      <c r="B26" s="223" t="s">
        <v>2240</v>
      </c>
      <c r="C26" s="223"/>
      <c r="D26" s="223"/>
      <c r="E26" s="223"/>
      <c r="F26" s="223"/>
      <c r="G26" s="223"/>
      <c r="H26" s="223"/>
      <c r="I26" s="223"/>
      <c r="J26" s="223"/>
      <c r="K26" s="139"/>
    </row>
    <row r="27" spans="2:11" ht="21" customHeight="1" x14ac:dyDescent="0.3">
      <c r="B27" s="223" t="s">
        <v>2241</v>
      </c>
      <c r="C27" s="223"/>
      <c r="D27" s="223"/>
      <c r="E27" s="223"/>
      <c r="F27" s="223"/>
      <c r="G27" s="223"/>
      <c r="H27" s="223"/>
      <c r="I27" s="223"/>
      <c r="J27" s="223"/>
      <c r="K27" s="139"/>
    </row>
    <row r="28" spans="2:11" ht="21" customHeight="1" x14ac:dyDescent="0.3">
      <c r="B28" s="223" t="s">
        <v>2252</v>
      </c>
      <c r="C28" s="223"/>
      <c r="D28" s="223"/>
      <c r="E28" s="223"/>
      <c r="F28" s="223"/>
      <c r="G28" s="223"/>
      <c r="H28" s="223"/>
      <c r="I28" s="223"/>
      <c r="J28" s="223"/>
      <c r="K28" s="139"/>
    </row>
    <row r="29" spans="2:11" ht="21" customHeight="1" x14ac:dyDescent="0.3">
      <c r="B29" s="223" t="s">
        <v>2242</v>
      </c>
      <c r="C29" s="223"/>
      <c r="D29" s="223"/>
      <c r="E29" s="223"/>
      <c r="F29" s="223"/>
      <c r="G29" s="223"/>
      <c r="H29" s="223"/>
      <c r="I29" s="223"/>
      <c r="J29" s="223"/>
      <c r="K29" s="139"/>
    </row>
    <row r="30" spans="2:11" ht="21" customHeight="1" x14ac:dyDescent="0.3">
      <c r="B30" s="223" t="s">
        <v>2243</v>
      </c>
      <c r="C30" s="223"/>
      <c r="D30" s="223"/>
      <c r="E30" s="223"/>
      <c r="F30" s="223"/>
      <c r="G30" s="223"/>
      <c r="H30" s="223"/>
      <c r="I30" s="223"/>
      <c r="J30" s="223"/>
      <c r="K30" s="139"/>
    </row>
    <row r="31" spans="2:11" ht="21" customHeight="1" x14ac:dyDescent="0.3">
      <c r="B31" s="223" t="s">
        <v>2253</v>
      </c>
      <c r="C31" s="223"/>
      <c r="D31" s="223"/>
      <c r="E31" s="223"/>
      <c r="F31" s="223"/>
      <c r="G31" s="223"/>
      <c r="H31" s="223"/>
      <c r="I31" s="223"/>
      <c r="J31" s="223"/>
      <c r="K31" s="139"/>
    </row>
    <row r="32" spans="2:11" ht="21" customHeight="1" x14ac:dyDescent="0.3">
      <c r="B32" s="223" t="s">
        <v>2244</v>
      </c>
      <c r="C32" s="223"/>
      <c r="D32" s="223"/>
      <c r="E32" s="223"/>
      <c r="F32" s="223"/>
      <c r="G32" s="223"/>
      <c r="H32" s="223"/>
      <c r="I32" s="223"/>
      <c r="J32" s="223"/>
      <c r="K32" s="139"/>
    </row>
    <row r="33" spans="2:11" ht="21" customHeight="1" x14ac:dyDescent="0.3">
      <c r="B33" s="223" t="s">
        <v>2249</v>
      </c>
      <c r="C33" s="223"/>
      <c r="D33" s="223"/>
      <c r="E33" s="223"/>
      <c r="F33" s="223"/>
      <c r="G33" s="223"/>
      <c r="H33" s="223"/>
      <c r="I33" s="223"/>
      <c r="J33" s="223"/>
      <c r="K33" s="139"/>
    </row>
    <row r="34" spans="2:11" ht="21" customHeight="1" x14ac:dyDescent="0.3">
      <c r="B34" s="223" t="s">
        <v>2245</v>
      </c>
      <c r="C34" s="223"/>
      <c r="D34" s="223"/>
      <c r="E34" s="223"/>
      <c r="F34" s="223"/>
      <c r="G34" s="223"/>
      <c r="H34" s="223"/>
      <c r="I34" s="223"/>
      <c r="J34" s="223"/>
      <c r="K34" s="139"/>
    </row>
    <row r="35" spans="2:11" ht="21" customHeight="1" x14ac:dyDescent="0.3">
      <c r="B35" s="223" t="s">
        <v>2246</v>
      </c>
      <c r="C35" s="223"/>
      <c r="D35" s="223"/>
      <c r="E35" s="223"/>
      <c r="F35" s="223"/>
      <c r="G35" s="223"/>
      <c r="H35" s="223"/>
      <c r="I35" s="223"/>
      <c r="J35" s="223"/>
      <c r="K35" s="139"/>
    </row>
    <row r="36" spans="2:11" ht="21" customHeight="1" x14ac:dyDescent="0.3">
      <c r="B36" s="223" t="s">
        <v>2247</v>
      </c>
      <c r="C36" s="223"/>
      <c r="D36" s="223"/>
      <c r="E36" s="223"/>
      <c r="F36" s="223"/>
      <c r="G36" s="223"/>
      <c r="H36" s="223"/>
      <c r="I36" s="223"/>
      <c r="J36" s="223"/>
      <c r="K36" s="139"/>
    </row>
    <row r="37" spans="2:11" ht="21" customHeight="1" x14ac:dyDescent="0.3">
      <c r="B37" s="708" t="s">
        <v>2264</v>
      </c>
      <c r="C37" s="708"/>
      <c r="D37" s="708"/>
      <c r="E37" s="708"/>
      <c r="F37" s="708"/>
      <c r="G37" s="708"/>
      <c r="H37" s="708"/>
      <c r="I37" s="708"/>
      <c r="J37" s="708"/>
      <c r="K37" s="139"/>
    </row>
    <row r="38" spans="2:11" ht="21" customHeight="1" x14ac:dyDescent="0.3">
      <c r="G38" s="223" t="s">
        <v>2254</v>
      </c>
    </row>
    <row r="39" spans="2:11" ht="21" customHeight="1" x14ac:dyDescent="0.2"/>
    <row r="40" spans="2:11" ht="21" customHeight="1" x14ac:dyDescent="0.2"/>
    <row r="41" spans="2:11" ht="21" customHeight="1" x14ac:dyDescent="0.2"/>
    <row r="42" spans="2:11" ht="21" customHeight="1" x14ac:dyDescent="0.2"/>
    <row r="43" spans="2:11" ht="21" customHeight="1" x14ac:dyDescent="0.2"/>
    <row r="44" spans="2:11" ht="21" customHeight="1" x14ac:dyDescent="0.2"/>
    <row r="45" spans="2:11" ht="21" customHeight="1" x14ac:dyDescent="0.2"/>
    <row r="46" spans="2:11" ht="21" customHeight="1" x14ac:dyDescent="0.2"/>
    <row r="47" spans="2:11" ht="21" customHeight="1" x14ac:dyDescent="0.2"/>
    <row r="48" spans="2:11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</sheetData>
  <sheetProtection sheet="1" objects="1" scenarios="1" selectLockedCells="1" selectUnlockedCells="1"/>
  <mergeCells count="2">
    <mergeCell ref="B2:K2"/>
    <mergeCell ref="B1:K1"/>
  </mergeCells>
  <pageMargins left="0.25" right="0.25" top="0.35" bottom="0.42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3"/>
  <sheetViews>
    <sheetView topLeftCell="A4" workbookViewId="0">
      <selection activeCell="U6" sqref="U6"/>
    </sheetView>
  </sheetViews>
  <sheetFormatPr defaultRowHeight="20.25" x14ac:dyDescent="0.3"/>
  <cols>
    <col min="1" max="1" width="4.28515625" style="140" customWidth="1"/>
    <col min="2" max="2" width="12.7109375" style="140" customWidth="1"/>
    <col min="3" max="3" width="9.5703125" style="140" customWidth="1"/>
    <col min="4" max="4" width="6.85546875" style="140" customWidth="1"/>
    <col min="5" max="5" width="11" style="140" customWidth="1"/>
    <col min="6" max="6" width="10.28515625" style="140" customWidth="1"/>
    <col min="7" max="7" width="10.85546875" style="140" customWidth="1"/>
    <col min="8" max="8" width="11.42578125" style="140" customWidth="1"/>
    <col min="9" max="10" width="11.28515625" style="140" customWidth="1"/>
    <col min="11" max="11" width="9.140625" style="140" customWidth="1"/>
    <col min="12" max="12" width="11.85546875" style="140" customWidth="1"/>
    <col min="13" max="13" width="15" style="140" customWidth="1"/>
    <col min="14" max="14" width="9.140625" style="140" customWidth="1"/>
    <col min="15" max="15" width="2.28515625" style="140" customWidth="1"/>
    <col min="16" max="16" width="12.42578125" style="140" customWidth="1"/>
    <col min="17" max="17" width="11.28515625" style="140" customWidth="1"/>
    <col min="18" max="18" width="5.85546875" style="140" customWidth="1"/>
    <col min="19" max="19" width="8.28515625" style="140" customWidth="1"/>
    <col min="20" max="21" width="9.140625" style="140"/>
    <col min="22" max="22" width="13.28515625" style="140" customWidth="1"/>
    <col min="23" max="23" width="13.140625" style="140" customWidth="1"/>
    <col min="24" max="24" width="15.7109375" style="140" customWidth="1"/>
    <col min="25" max="25" width="11.85546875" style="140" hidden="1" customWidth="1"/>
    <col min="26" max="26" width="0" style="140" hidden="1" customWidth="1"/>
    <col min="27" max="27" width="16" style="140" hidden="1" customWidth="1"/>
    <col min="28" max="28" width="9.140625" style="140"/>
    <col min="29" max="29" width="16.140625" style="140" customWidth="1"/>
    <col min="30" max="16384" width="9.140625" style="140"/>
  </cols>
  <sheetData>
    <row r="1" spans="1:29" ht="23.25" x14ac:dyDescent="0.35">
      <c r="A1" s="2799" t="str">
        <f>MASTER!C41</f>
        <v>iz/kkukpk;Z jktdh; mPp ek/;fed fo|ky;  ftyk &amp; jktleUn</v>
      </c>
      <c r="B1" s="2799"/>
      <c r="C1" s="2799"/>
      <c r="D1" s="2799"/>
      <c r="E1" s="2799"/>
      <c r="F1" s="2799"/>
      <c r="G1" s="2799"/>
      <c r="H1" s="2799"/>
      <c r="I1" s="2799"/>
      <c r="J1" s="2799"/>
      <c r="K1" s="2799"/>
      <c r="L1" s="2799"/>
      <c r="M1" s="2799"/>
      <c r="N1" s="2799"/>
    </row>
    <row r="2" spans="1:29" x14ac:dyDescent="0.3">
      <c r="A2" s="2800" t="str">
        <f>P2</f>
        <v>Øekad%&amp;jkmekfo@vksMk@jsyexjk@laLFkkiu@2023&amp;2024@15         fnaukd %&amp; 03-11-2025</v>
      </c>
      <c r="B2" s="2800"/>
      <c r="C2" s="2800"/>
      <c r="D2" s="2800"/>
      <c r="E2" s="2800"/>
      <c r="F2" s="2800"/>
      <c r="G2" s="2800"/>
      <c r="H2" s="2800"/>
      <c r="I2" s="2800"/>
      <c r="J2" s="2800"/>
      <c r="K2" s="2800"/>
      <c r="L2" s="2800"/>
      <c r="M2" s="2800"/>
      <c r="N2" s="2800"/>
      <c r="P2" s="2761" t="s">
        <v>2672</v>
      </c>
      <c r="Q2" s="2761"/>
      <c r="R2" s="2761"/>
      <c r="S2" s="2761"/>
      <c r="T2" s="2761"/>
      <c r="U2" s="2761"/>
      <c r="V2" s="2761"/>
      <c r="W2" s="2761"/>
      <c r="X2" s="2761"/>
    </row>
    <row r="3" spans="1:29" ht="18" customHeight="1" x14ac:dyDescent="0.3">
      <c r="A3" s="2785" t="s">
        <v>2468</v>
      </c>
      <c r="B3" s="2785"/>
      <c r="C3" s="2785"/>
      <c r="D3" s="2785"/>
      <c r="E3" s="2785"/>
      <c r="F3" s="2785"/>
      <c r="G3" s="2785"/>
      <c r="H3" s="2785"/>
      <c r="I3" s="2785"/>
      <c r="J3" s="2785"/>
      <c r="K3" s="2785"/>
      <c r="L3" s="2785"/>
      <c r="M3" s="2785"/>
      <c r="N3" s="2785"/>
    </row>
    <row r="4" spans="1:29" ht="21.75" customHeight="1" x14ac:dyDescent="0.3">
      <c r="A4" s="1344" t="s">
        <v>2488</v>
      </c>
      <c r="B4" s="817"/>
      <c r="C4" s="817"/>
      <c r="D4" s="817"/>
      <c r="E4" s="817"/>
      <c r="F4" s="817"/>
      <c r="G4" s="817"/>
      <c r="H4" s="1345">
        <f>S14</f>
        <v>46095</v>
      </c>
      <c r="I4" s="1346" t="s">
        <v>2489</v>
      </c>
      <c r="J4" s="817"/>
      <c r="K4" s="817"/>
      <c r="L4" s="1347" t="str">
        <f>X14</f>
        <v>01.01.2026</v>
      </c>
      <c r="M4" s="1346" t="s">
        <v>374</v>
      </c>
      <c r="N4" s="817"/>
      <c r="R4" s="1334"/>
      <c r="S4" s="1334"/>
      <c r="T4" s="1334"/>
      <c r="U4" s="1334"/>
      <c r="V4" s="1334"/>
      <c r="W4" s="1334"/>
      <c r="X4" s="1334"/>
      <c r="Y4" s="1334"/>
      <c r="Z4" s="1334"/>
      <c r="AA4" s="1334"/>
      <c r="AB4" s="1334"/>
      <c r="AC4" s="1334"/>
    </row>
    <row r="5" spans="1:29" ht="27" customHeight="1" x14ac:dyDescent="0.3">
      <c r="A5" s="1348">
        <f>S13</f>
        <v>61</v>
      </c>
      <c r="B5" s="1346" t="s">
        <v>2482</v>
      </c>
      <c r="C5" s="817"/>
      <c r="D5" s="817"/>
      <c r="E5" s="817"/>
      <c r="F5" s="817"/>
      <c r="G5" s="817"/>
      <c r="H5" s="817"/>
      <c r="I5" s="817"/>
      <c r="J5" s="817"/>
      <c r="K5" s="2802" t="str">
        <f>B14</f>
        <v xml:space="preserve">Jh </v>
      </c>
      <c r="L5" s="2802"/>
      <c r="M5" s="2802"/>
      <c r="N5" s="1346" t="s">
        <v>464</v>
      </c>
      <c r="R5" s="1334"/>
      <c r="S5" s="1334"/>
      <c r="T5" s="1334"/>
      <c r="U5" s="1334"/>
      <c r="V5" s="1334"/>
      <c r="W5" s="1334"/>
      <c r="X5" s="1334"/>
      <c r="Y5" s="1334"/>
      <c r="Z5" s="1334"/>
      <c r="AA5" s="1334"/>
      <c r="AB5" s="1334"/>
      <c r="AC5" s="1334"/>
    </row>
    <row r="6" spans="1:29" ht="27" customHeight="1" x14ac:dyDescent="0.3">
      <c r="A6" s="2801" t="str">
        <f>MASTER!C7</f>
        <v xml:space="preserve">ofj"B </v>
      </c>
      <c r="B6" s="2801"/>
      <c r="C6" s="2801"/>
      <c r="D6" s="1346" t="s">
        <v>2656</v>
      </c>
      <c r="E6" s="817"/>
      <c r="F6" s="817"/>
      <c r="G6" s="817"/>
      <c r="H6" s="817"/>
      <c r="I6" s="817"/>
      <c r="J6" s="817"/>
      <c r="K6" s="1349">
        <f>MASTER!C54</f>
        <v>300</v>
      </c>
      <c r="L6" s="1346" t="s">
        <v>2483</v>
      </c>
      <c r="M6" s="817"/>
      <c r="N6" s="817"/>
      <c r="R6" s="1334"/>
      <c r="S6" s="1334"/>
      <c r="T6" s="1334"/>
      <c r="U6" s="1334"/>
      <c r="V6" s="1334"/>
      <c r="W6" s="1334"/>
      <c r="X6" s="1334"/>
      <c r="Y6" s="1334"/>
      <c r="Z6" s="1334"/>
      <c r="AA6" s="1334"/>
      <c r="AB6" s="1334"/>
      <c r="AC6" s="1334"/>
    </row>
    <row r="7" spans="1:29" ht="27" customHeight="1" x14ac:dyDescent="0.3">
      <c r="A7" s="1346" t="s">
        <v>2484</v>
      </c>
      <c r="B7" s="817"/>
      <c r="C7" s="817"/>
      <c r="D7" s="817"/>
      <c r="E7" s="1349">
        <f>E10</f>
        <v>101000</v>
      </c>
      <c r="F7" s="1346" t="s">
        <v>2485</v>
      </c>
      <c r="G7" s="817"/>
      <c r="H7" s="1349">
        <f>A5</f>
        <v>61</v>
      </c>
      <c r="I7" s="1346" t="s">
        <v>2486</v>
      </c>
      <c r="J7" s="817"/>
      <c r="K7" s="817"/>
      <c r="L7" s="817"/>
      <c r="M7" s="817"/>
      <c r="N7" s="817"/>
      <c r="R7" s="1334"/>
      <c r="S7" s="1334"/>
      <c r="T7" s="1334"/>
      <c r="U7" s="1334"/>
      <c r="V7" s="1334"/>
      <c r="W7" s="1334"/>
      <c r="X7" s="1334"/>
      <c r="Y7" s="1334"/>
      <c r="Z7" s="1334"/>
      <c r="AA7" s="1334"/>
      <c r="AB7" s="1334"/>
      <c r="AC7" s="1334"/>
    </row>
    <row r="8" spans="1:29" ht="23.25" customHeight="1" x14ac:dyDescent="0.3">
      <c r="A8" s="1350" t="s">
        <v>2487</v>
      </c>
      <c r="B8" s="1351"/>
      <c r="C8" s="1351"/>
      <c r="D8" s="1351"/>
      <c r="E8" s="1351"/>
      <c r="F8" s="1351"/>
      <c r="G8" s="1351"/>
      <c r="H8" s="1351"/>
      <c r="I8" s="1351"/>
      <c r="J8" s="1351"/>
      <c r="K8" s="1351"/>
      <c r="L8" s="1351"/>
      <c r="M8" s="1351"/>
      <c r="N8" s="1351"/>
      <c r="P8" s="1334"/>
      <c r="Q8" s="1334"/>
      <c r="R8" s="1334"/>
      <c r="S8" s="1334"/>
      <c r="T8" s="1334"/>
      <c r="U8" s="1334"/>
      <c r="V8" s="1334"/>
      <c r="W8" s="1334"/>
      <c r="X8" s="1334"/>
      <c r="Y8" s="1334"/>
      <c r="Z8" s="1334"/>
      <c r="AA8" s="1334"/>
      <c r="AB8" s="1334"/>
      <c r="AC8" s="1334"/>
    </row>
    <row r="9" spans="1:29" ht="20.25" customHeight="1" x14ac:dyDescent="0.3">
      <c r="A9" s="2803" t="s">
        <v>2479</v>
      </c>
      <c r="B9" s="2803"/>
      <c r="C9" s="2803"/>
      <c r="D9" s="2803"/>
      <c r="E9" s="2803"/>
      <c r="F9" s="2803"/>
      <c r="G9" s="2803"/>
      <c r="H9" s="2803"/>
      <c r="I9" s="2803"/>
      <c r="J9" s="2803"/>
      <c r="K9" s="2803"/>
      <c r="L9" s="2803"/>
      <c r="M9" s="2803"/>
      <c r="N9" s="2803"/>
    </row>
    <row r="10" spans="1:29" ht="19.5" customHeight="1" x14ac:dyDescent="0.3">
      <c r="A10" s="2804" t="s">
        <v>2481</v>
      </c>
      <c r="B10" s="2804"/>
      <c r="C10" s="2804"/>
      <c r="D10" s="2804"/>
      <c r="E10" s="2762">
        <f>MASTER!C27</f>
        <v>101000</v>
      </c>
      <c r="F10" s="2762"/>
      <c r="G10" s="2783"/>
      <c r="H10" s="2783"/>
      <c r="I10" s="2783"/>
      <c r="J10" s="2783"/>
      <c r="K10" s="2783"/>
      <c r="L10" s="2783"/>
      <c r="M10" s="1314"/>
      <c r="N10" s="817"/>
      <c r="P10" s="2798"/>
      <c r="Q10" s="2798"/>
      <c r="R10" s="2798"/>
      <c r="S10" s="2798"/>
      <c r="T10" s="2798"/>
      <c r="U10" s="2798"/>
      <c r="V10" s="1333"/>
    </row>
    <row r="11" spans="1:29" x14ac:dyDescent="0.3">
      <c r="A11" s="2779" t="s">
        <v>207</v>
      </c>
      <c r="B11" s="2779" t="s">
        <v>2456</v>
      </c>
      <c r="C11" s="2779" t="s">
        <v>2457</v>
      </c>
      <c r="D11" s="2779" t="s">
        <v>2458</v>
      </c>
      <c r="E11" s="2780" t="s">
        <v>2459</v>
      </c>
      <c r="F11" s="2780"/>
      <c r="G11" s="2780"/>
      <c r="H11" s="2766" t="s">
        <v>2460</v>
      </c>
      <c r="I11" s="2767"/>
      <c r="J11" s="2768"/>
      <c r="K11" s="2766" t="s">
        <v>2461</v>
      </c>
      <c r="L11" s="2767"/>
      <c r="M11" s="2768"/>
      <c r="N11" s="2769" t="s">
        <v>2462</v>
      </c>
    </row>
    <row r="12" spans="1:29" ht="39.75" customHeight="1" x14ac:dyDescent="0.3">
      <c r="A12" s="2779"/>
      <c r="B12" s="2779"/>
      <c r="C12" s="2779"/>
      <c r="D12" s="2779"/>
      <c r="E12" s="1326" t="s">
        <v>2463</v>
      </c>
      <c r="F12" s="1326" t="str">
        <f>W12</f>
        <v>egxkbZ HkŸkk 58 izfr'kr</v>
      </c>
      <c r="G12" s="1327" t="s">
        <v>585</v>
      </c>
      <c r="H12" s="1326" t="s">
        <v>2463</v>
      </c>
      <c r="I12" s="1326" t="str">
        <f>W13</f>
        <v>egxkbZ HkŸkk 61 izfr'kr</v>
      </c>
      <c r="J12" s="1327" t="s">
        <v>585</v>
      </c>
      <c r="K12" s="1326" t="s">
        <v>2464</v>
      </c>
      <c r="L12" s="1326" t="s">
        <v>2465</v>
      </c>
      <c r="M12" s="1326" t="s">
        <v>585</v>
      </c>
      <c r="N12" s="2770"/>
      <c r="P12" s="2771" t="s">
        <v>2367</v>
      </c>
      <c r="Q12" s="2771"/>
      <c r="R12" s="2771"/>
      <c r="S12" s="1320">
        <v>58</v>
      </c>
      <c r="T12" s="2773" t="s">
        <v>2459</v>
      </c>
      <c r="U12" s="2773"/>
      <c r="V12" s="2773"/>
      <c r="W12" s="1325" t="s">
        <v>2669</v>
      </c>
    </row>
    <row r="13" spans="1:29" ht="14.25" customHeight="1" x14ac:dyDescent="0.3">
      <c r="A13" s="1328">
        <v>1</v>
      </c>
      <c r="B13" s="1328">
        <v>2</v>
      </c>
      <c r="C13" s="1328">
        <v>3</v>
      </c>
      <c r="D13" s="1328">
        <v>4</v>
      </c>
      <c r="E13" s="1328">
        <v>5</v>
      </c>
      <c r="F13" s="1328">
        <v>6</v>
      </c>
      <c r="G13" s="1328">
        <v>7</v>
      </c>
      <c r="H13" s="1328">
        <v>8</v>
      </c>
      <c r="I13" s="1328">
        <v>9</v>
      </c>
      <c r="J13" s="1328">
        <v>10</v>
      </c>
      <c r="K13" s="1328">
        <v>11</v>
      </c>
      <c r="L13" s="1328">
        <v>12</v>
      </c>
      <c r="M13" s="1328">
        <v>13</v>
      </c>
      <c r="N13" s="1328">
        <v>14</v>
      </c>
      <c r="P13" s="2771" t="s">
        <v>2368</v>
      </c>
      <c r="Q13" s="2771"/>
      <c r="R13" s="2771"/>
      <c r="S13" s="1321">
        <v>61</v>
      </c>
      <c r="T13" s="2774" t="s">
        <v>2460</v>
      </c>
      <c r="U13" s="2775"/>
      <c r="V13" s="2776"/>
      <c r="W13" s="1325" t="s">
        <v>2670</v>
      </c>
    </row>
    <row r="14" spans="1:29" ht="34.5" customHeight="1" x14ac:dyDescent="0.3">
      <c r="A14" s="2794">
        <v>1</v>
      </c>
      <c r="B14" s="1315" t="str">
        <f>MASTER!C2</f>
        <v xml:space="preserve">Jh </v>
      </c>
      <c r="C14" s="2796">
        <f>MASTER!C25</f>
        <v>45961</v>
      </c>
      <c r="D14" s="2733">
        <f>MASTER!C54</f>
        <v>300</v>
      </c>
      <c r="E14" s="2733">
        <f>E10/30*D14</f>
        <v>1010000</v>
      </c>
      <c r="F14" s="2733">
        <f>ROUND(E14*S12%,0)</f>
        <v>585800</v>
      </c>
      <c r="G14" s="2788">
        <f>E14+F14</f>
        <v>1595800</v>
      </c>
      <c r="H14" s="2790">
        <f>E10/30*D14</f>
        <v>1010000</v>
      </c>
      <c r="I14" s="2733">
        <f>ROUND(H14*S13%,0)</f>
        <v>616100</v>
      </c>
      <c r="J14" s="2790">
        <f>H14+I14</f>
        <v>1626100</v>
      </c>
      <c r="K14" s="2790">
        <f>H14-E14</f>
        <v>0</v>
      </c>
      <c r="L14" s="2790">
        <f t="shared" ref="L14:M14" si="0">I14-F14</f>
        <v>30300</v>
      </c>
      <c r="M14" s="2790">
        <f t="shared" si="0"/>
        <v>30300</v>
      </c>
      <c r="N14" s="2792">
        <f>M14</f>
        <v>30300</v>
      </c>
      <c r="P14" s="2771" t="s">
        <v>2490</v>
      </c>
      <c r="Q14" s="2771"/>
      <c r="R14" s="2771"/>
      <c r="S14" s="2787">
        <v>46095</v>
      </c>
      <c r="T14" s="2787"/>
      <c r="U14" s="2771" t="s">
        <v>2491</v>
      </c>
      <c r="V14" s="2771"/>
      <c r="W14" s="2771"/>
      <c r="X14" s="1343" t="s">
        <v>2671</v>
      </c>
      <c r="Y14" s="1342"/>
    </row>
    <row r="15" spans="1:29" ht="25.5" customHeight="1" x14ac:dyDescent="0.3">
      <c r="A15" s="2795"/>
      <c r="B15" s="1335" t="str">
        <f>MASTER!C7</f>
        <v xml:space="preserve">ofj"B </v>
      </c>
      <c r="C15" s="2797"/>
      <c r="D15" s="2734"/>
      <c r="E15" s="2734"/>
      <c r="F15" s="2734"/>
      <c r="G15" s="2789"/>
      <c r="H15" s="2791"/>
      <c r="I15" s="2734"/>
      <c r="J15" s="2791"/>
      <c r="K15" s="2791"/>
      <c r="L15" s="2791"/>
      <c r="M15" s="2791"/>
      <c r="N15" s="2793"/>
    </row>
    <row r="16" spans="1:29" ht="25.5" customHeight="1" x14ac:dyDescent="0.3">
      <c r="A16" s="1337"/>
      <c r="B16" s="1316"/>
      <c r="C16" s="1338"/>
      <c r="D16" s="1318"/>
      <c r="E16" s="1318"/>
      <c r="F16" s="1318"/>
      <c r="G16" s="1339"/>
      <c r="H16" s="1340"/>
      <c r="I16" s="1318"/>
      <c r="J16" s="1340"/>
      <c r="K16" s="1340"/>
      <c r="L16" s="1340"/>
      <c r="M16" s="1340"/>
      <c r="N16" s="1341"/>
    </row>
    <row r="17" spans="1:27" ht="12.95" customHeight="1" x14ac:dyDescent="0.3">
      <c r="A17" s="817"/>
      <c r="B17" s="1316"/>
      <c r="C17" s="817"/>
      <c r="D17" s="817"/>
      <c r="E17" s="817"/>
      <c r="F17" s="817"/>
      <c r="G17" s="817"/>
      <c r="H17" s="817"/>
      <c r="I17" s="817"/>
      <c r="J17" s="2778" t="str">
        <f>MASTER!C42</f>
        <v>iz/kkukpk;Z</v>
      </c>
      <c r="K17" s="2778"/>
      <c r="L17" s="2778"/>
      <c r="M17" s="2778"/>
      <c r="N17" s="2778"/>
      <c r="Y17" s="2752">
        <f>MASTER!D27</f>
        <v>58</v>
      </c>
      <c r="Z17" s="2752"/>
      <c r="AA17" s="2752"/>
    </row>
    <row r="18" spans="1:27" ht="12.95" customHeight="1" x14ac:dyDescent="0.3">
      <c r="A18" s="817"/>
      <c r="B18" s="1316"/>
      <c r="C18" s="817"/>
      <c r="D18" s="817"/>
      <c r="E18" s="817"/>
      <c r="F18" s="817"/>
      <c r="G18" s="817"/>
      <c r="H18" s="817"/>
      <c r="I18" s="817"/>
      <c r="J18" s="2778" t="str">
        <f>MASTER!C43</f>
        <v xml:space="preserve">jktdh; mPp ek/;fed fo|ky; </v>
      </c>
      <c r="K18" s="2778"/>
      <c r="L18" s="2778"/>
      <c r="M18" s="2778"/>
      <c r="N18" s="2778"/>
      <c r="Y18" s="2749" t="s">
        <v>711</v>
      </c>
      <c r="Z18" s="2749"/>
      <c r="AA18" s="809">
        <v>44377</v>
      </c>
    </row>
    <row r="19" spans="1:27" ht="12.95" customHeight="1" x14ac:dyDescent="0.35">
      <c r="A19" s="817"/>
      <c r="B19" s="1316"/>
      <c r="C19" s="817"/>
      <c r="D19" s="817"/>
      <c r="E19" s="817"/>
      <c r="F19" s="817"/>
      <c r="G19" s="817"/>
      <c r="H19" s="817"/>
      <c r="I19" s="817"/>
      <c r="J19" s="2778" t="str">
        <f>MASTER!C44</f>
        <v xml:space="preserve"> ftyk &amp; jktleUn</v>
      </c>
      <c r="K19" s="2778"/>
      <c r="L19" s="2778"/>
      <c r="M19" s="2778"/>
      <c r="N19" s="2778"/>
      <c r="Y19" s="2751" t="s">
        <v>2367</v>
      </c>
      <c r="Z19" s="2751"/>
      <c r="AA19" s="2751"/>
    </row>
    <row r="20" spans="1:27" x14ac:dyDescent="0.3">
      <c r="A20" s="2777" t="s">
        <v>2466</v>
      </c>
      <c r="B20" s="2777"/>
      <c r="C20" s="2777"/>
      <c r="D20" s="2777"/>
      <c r="E20" s="2777"/>
      <c r="F20" s="2777"/>
      <c r="G20" s="2777"/>
      <c r="H20" s="2777"/>
      <c r="I20" s="2777"/>
      <c r="J20" s="2777"/>
      <c r="K20" s="2777"/>
      <c r="L20" s="2777"/>
      <c r="M20" s="2777"/>
      <c r="N20" s="2777"/>
      <c r="Y20" s="810">
        <v>43647</v>
      </c>
      <c r="Z20" s="810" t="s">
        <v>2325</v>
      </c>
      <c r="AA20" s="811">
        <v>17</v>
      </c>
    </row>
    <row r="21" spans="1:27" x14ac:dyDescent="0.3">
      <c r="A21" s="1324" t="s">
        <v>2475</v>
      </c>
      <c r="B21" s="1324"/>
      <c r="C21" s="1324"/>
      <c r="D21" s="1324"/>
      <c r="E21" s="1324"/>
      <c r="F21" s="1324"/>
      <c r="G21" s="1324" t="str">
        <f>MASTER!C14</f>
        <v>jktleUn ftyk&amp;jktleUn</v>
      </c>
      <c r="H21" s="1324"/>
      <c r="I21" s="1324"/>
      <c r="J21" s="1324"/>
      <c r="K21" s="1324"/>
      <c r="L21" s="1324"/>
      <c r="M21" s="1324"/>
      <c r="N21" s="1324"/>
      <c r="Y21" s="810">
        <v>43831</v>
      </c>
      <c r="Z21" s="810" t="s">
        <v>2320</v>
      </c>
      <c r="AA21" s="811">
        <v>17</v>
      </c>
    </row>
    <row r="22" spans="1:27" x14ac:dyDescent="0.3">
      <c r="A22" s="1322" t="s">
        <v>2472</v>
      </c>
      <c r="B22" s="1322"/>
      <c r="C22" s="2777" t="str">
        <f>B14</f>
        <v xml:space="preserve">Jh </v>
      </c>
      <c r="D22" s="2777"/>
      <c r="E22" s="2777"/>
      <c r="F22" s="1336" t="str">
        <f>B15</f>
        <v xml:space="preserve">ofj"B </v>
      </c>
      <c r="G22" s="1322"/>
      <c r="H22" s="1322"/>
      <c r="I22" s="1322"/>
      <c r="J22" s="1322"/>
      <c r="K22" s="1322"/>
      <c r="L22" s="1322"/>
      <c r="M22" s="1322"/>
      <c r="N22" s="1322"/>
      <c r="Y22" s="810">
        <v>44013</v>
      </c>
      <c r="Z22" s="810" t="s">
        <v>2321</v>
      </c>
      <c r="AA22" s="811">
        <v>17</v>
      </c>
    </row>
    <row r="23" spans="1:27" x14ac:dyDescent="0.3">
      <c r="A23" s="1322" t="s">
        <v>2473</v>
      </c>
      <c r="B23" s="1322"/>
      <c r="C23" s="2777" t="str">
        <f>C22</f>
        <v xml:space="preserve">Jh </v>
      </c>
      <c r="D23" s="2777"/>
      <c r="E23" s="2777"/>
      <c r="F23" s="1336" t="str">
        <f>F22</f>
        <v xml:space="preserve">ofj"B </v>
      </c>
      <c r="G23" s="1322"/>
      <c r="H23" s="1322"/>
      <c r="I23" s="1322"/>
      <c r="J23" s="1322"/>
      <c r="K23" s="1322"/>
      <c r="L23" s="1322"/>
      <c r="M23" s="1322"/>
      <c r="N23" s="1322"/>
      <c r="Y23" s="810">
        <v>44197</v>
      </c>
      <c r="Z23" s="810" t="s">
        <v>2322</v>
      </c>
      <c r="AA23" s="811">
        <v>17</v>
      </c>
    </row>
    <row r="24" spans="1:27" x14ac:dyDescent="0.3">
      <c r="A24" s="1322" t="s">
        <v>2467</v>
      </c>
      <c r="B24" s="1322"/>
      <c r="C24" s="1322"/>
      <c r="D24" s="1322"/>
      <c r="E24" s="1322"/>
      <c r="F24" s="1322"/>
      <c r="G24" s="1322"/>
      <c r="H24" s="1322"/>
      <c r="I24" s="1322"/>
      <c r="J24" s="1322"/>
      <c r="K24" s="1322"/>
      <c r="L24" s="1322"/>
      <c r="M24" s="1322"/>
      <c r="N24" s="1322"/>
      <c r="Y24" s="2764" t="s">
        <v>2368</v>
      </c>
      <c r="Z24" s="2764"/>
      <c r="AA24" s="2764"/>
    </row>
    <row r="25" spans="1:27" s="89" customFormat="1" ht="12.95" customHeight="1" x14ac:dyDescent="0.25">
      <c r="A25" s="1323"/>
      <c r="B25" s="1323"/>
      <c r="C25" s="1323"/>
      <c r="D25" s="1323"/>
      <c r="E25" s="1323"/>
      <c r="F25" s="1323"/>
      <c r="G25" s="1323"/>
      <c r="H25" s="1323"/>
      <c r="I25" s="1323"/>
      <c r="J25" s="2765" t="str">
        <f>J17</f>
        <v>iz/kkukpk;Z</v>
      </c>
      <c r="K25" s="2765"/>
      <c r="L25" s="2765"/>
      <c r="M25" s="2765"/>
      <c r="N25" s="2765"/>
      <c r="Y25" s="812">
        <v>43831</v>
      </c>
      <c r="Z25" s="812" t="s">
        <v>2320</v>
      </c>
      <c r="AA25" s="813">
        <v>21</v>
      </c>
    </row>
    <row r="26" spans="1:27" s="89" customFormat="1" ht="12.95" customHeight="1" x14ac:dyDescent="0.25">
      <c r="A26" s="1323"/>
      <c r="B26" s="1323"/>
      <c r="C26" s="1323"/>
      <c r="D26" s="1323"/>
      <c r="E26" s="1323"/>
      <c r="F26" s="1323"/>
      <c r="G26" s="1323"/>
      <c r="H26" s="1323"/>
      <c r="I26" s="1323"/>
      <c r="J26" s="2765" t="str">
        <f t="shared" ref="J26:J27" si="1">J18</f>
        <v xml:space="preserve">jktdh; mPp ek/;fed fo|ky; </v>
      </c>
      <c r="K26" s="2765"/>
      <c r="L26" s="2765"/>
      <c r="M26" s="2765"/>
      <c r="N26" s="2765"/>
    </row>
    <row r="27" spans="1:27" s="89" customFormat="1" ht="12.95" customHeight="1" x14ac:dyDescent="0.25">
      <c r="A27" s="1323"/>
      <c r="B27" s="1323"/>
      <c r="C27" s="1323"/>
      <c r="D27" s="1323"/>
      <c r="E27" s="1323"/>
      <c r="F27" s="1323"/>
      <c r="G27" s="1323"/>
      <c r="H27" s="1323"/>
      <c r="I27" s="1323"/>
      <c r="J27" s="2765" t="str">
        <f t="shared" si="1"/>
        <v xml:space="preserve"> ftyk &amp; jktleUn</v>
      </c>
      <c r="K27" s="2765"/>
      <c r="L27" s="2765"/>
      <c r="M27" s="2765"/>
      <c r="N27" s="2765"/>
    </row>
    <row r="28" spans="1:27" x14ac:dyDescent="0.3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</row>
    <row r="32" spans="1:27" ht="20.25" customHeight="1" x14ac:dyDescent="0.3"/>
    <row r="42" spans="6:6" x14ac:dyDescent="0.3">
      <c r="F42" s="169"/>
    </row>
    <row r="43" spans="6:6" x14ac:dyDescent="0.3">
      <c r="F43" s="169"/>
    </row>
  </sheetData>
  <sheetProtection password="CFA1" sheet="1" objects="1" scenarios="1" selectLockedCells="1"/>
  <mergeCells count="52">
    <mergeCell ref="A1:N1"/>
    <mergeCell ref="A2:N2"/>
    <mergeCell ref="N11:N12"/>
    <mergeCell ref="P12:R12"/>
    <mergeCell ref="T12:V12"/>
    <mergeCell ref="A6:C6"/>
    <mergeCell ref="K5:M5"/>
    <mergeCell ref="P2:X2"/>
    <mergeCell ref="A3:N3"/>
    <mergeCell ref="B11:B12"/>
    <mergeCell ref="C11:C12"/>
    <mergeCell ref="D11:D12"/>
    <mergeCell ref="E11:G11"/>
    <mergeCell ref="A9:N9"/>
    <mergeCell ref="A10:D10"/>
    <mergeCell ref="E10:F10"/>
    <mergeCell ref="Y24:AA24"/>
    <mergeCell ref="J25:N25"/>
    <mergeCell ref="J26:N26"/>
    <mergeCell ref="Y17:AA17"/>
    <mergeCell ref="Y18:Z18"/>
    <mergeCell ref="Y19:AA19"/>
    <mergeCell ref="J27:N27"/>
    <mergeCell ref="P10:U10"/>
    <mergeCell ref="J14:J15"/>
    <mergeCell ref="K14:K15"/>
    <mergeCell ref="L14:L15"/>
    <mergeCell ref="M14:M15"/>
    <mergeCell ref="J17:N17"/>
    <mergeCell ref="J18:N18"/>
    <mergeCell ref="J19:N19"/>
    <mergeCell ref="H11:J11"/>
    <mergeCell ref="P13:R13"/>
    <mergeCell ref="T13:V13"/>
    <mergeCell ref="K11:M11"/>
    <mergeCell ref="G10:L10"/>
    <mergeCell ref="A11:A12"/>
    <mergeCell ref="C22:E22"/>
    <mergeCell ref="C23:E23"/>
    <mergeCell ref="P14:R14"/>
    <mergeCell ref="U14:W14"/>
    <mergeCell ref="S14:T14"/>
    <mergeCell ref="A20:N20"/>
    <mergeCell ref="G14:G15"/>
    <mergeCell ref="H14:H15"/>
    <mergeCell ref="I14:I15"/>
    <mergeCell ref="N14:N15"/>
    <mergeCell ref="A14:A15"/>
    <mergeCell ref="C14:C15"/>
    <mergeCell ref="D14:D15"/>
    <mergeCell ref="E14:E15"/>
    <mergeCell ref="F14:F15"/>
  </mergeCells>
  <pageMargins left="0.25" right="0.25" top="0.32" bottom="0.33" header="0.3" footer="0.3"/>
  <pageSetup paperSize="9" orientation="landscape" r:id="rId1"/>
  <headerFooter>
    <oddFooter>&amp;C&amp;A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3"/>
  <sheetViews>
    <sheetView workbookViewId="0">
      <selection activeCell="D15" sqref="D15:G15"/>
    </sheetView>
  </sheetViews>
  <sheetFormatPr defaultRowHeight="12.75" x14ac:dyDescent="0.2"/>
  <cols>
    <col min="1" max="1" width="4.5703125" style="197" customWidth="1"/>
    <col min="2" max="2" width="6.28515625" style="197" customWidth="1"/>
    <col min="3" max="3" width="12.28515625" style="197" customWidth="1"/>
    <col min="4" max="4" width="6.28515625" style="197" customWidth="1"/>
    <col min="5" max="5" width="14" style="197" customWidth="1"/>
    <col min="6" max="6" width="12.5703125" style="197" customWidth="1"/>
    <col min="7" max="7" width="2.140625" style="197" customWidth="1"/>
    <col min="8" max="8" width="9.140625" style="197"/>
    <col min="9" max="9" width="6.140625" style="197" customWidth="1"/>
    <col min="10" max="16384" width="9.140625" style="197"/>
  </cols>
  <sheetData>
    <row r="10" spans="1:12" ht="58.5" customHeight="1" x14ac:dyDescent="0.3">
      <c r="A10" s="1118"/>
      <c r="B10" s="2720" t="s">
        <v>2575</v>
      </c>
      <c r="C10" s="2720"/>
      <c r="D10" s="2720"/>
      <c r="E10" s="2720"/>
      <c r="F10" s="2720"/>
      <c r="G10" s="2720"/>
      <c r="H10" s="2720"/>
      <c r="I10" s="2720"/>
      <c r="J10" s="2720"/>
      <c r="K10" s="2720"/>
      <c r="L10" s="2720"/>
    </row>
    <row r="11" spans="1:12" ht="18.75" x14ac:dyDescent="0.3">
      <c r="A11" s="1118"/>
      <c r="B11" s="1440" t="s">
        <v>2576</v>
      </c>
      <c r="C11" s="1440"/>
      <c r="D11" s="1440"/>
      <c r="E11" s="1440"/>
      <c r="F11" s="1440"/>
      <c r="G11" s="2722"/>
      <c r="H11" s="2722"/>
      <c r="I11" s="2722"/>
      <c r="J11" s="2722"/>
      <c r="K11" s="1440" t="s">
        <v>2578</v>
      </c>
      <c r="L11" s="1440"/>
    </row>
    <row r="12" spans="1:12" ht="18.75" x14ac:dyDescent="0.3">
      <c r="A12" s="1118"/>
      <c r="B12" s="1440" t="s">
        <v>2577</v>
      </c>
      <c r="C12" s="1440"/>
      <c r="D12" s="381"/>
      <c r="E12" s="1441"/>
      <c r="F12" s="2723"/>
      <c r="G12" s="2723"/>
      <c r="H12" s="2723"/>
      <c r="I12" s="1440" t="s">
        <v>2579</v>
      </c>
      <c r="J12" s="1440"/>
      <c r="K12" s="1440"/>
      <c r="L12" s="1440"/>
    </row>
    <row r="13" spans="1:12" ht="18.75" x14ac:dyDescent="0.3">
      <c r="A13" s="1118"/>
      <c r="B13" s="2727" t="s">
        <v>2658</v>
      </c>
      <c r="C13" s="2727"/>
      <c r="D13" s="2727"/>
      <c r="E13" s="2727"/>
      <c r="F13" s="1440" t="s">
        <v>2580</v>
      </c>
      <c r="G13" s="1472"/>
      <c r="H13" s="1472"/>
      <c r="I13" s="1440"/>
      <c r="J13" s="1440"/>
      <c r="K13" s="1440"/>
      <c r="L13" s="1440"/>
    </row>
    <row r="14" spans="1:12" ht="20.25" x14ac:dyDescent="0.3">
      <c r="A14" s="1118"/>
      <c r="B14" s="1443"/>
      <c r="C14" s="1443"/>
      <c r="D14" s="1443"/>
      <c r="E14" s="1443"/>
      <c r="F14" s="1440"/>
      <c r="G14" s="1472"/>
      <c r="H14" s="1472"/>
      <c r="I14" s="1440"/>
      <c r="J14" s="1440"/>
      <c r="K14" s="1440"/>
      <c r="L14" s="1440"/>
    </row>
    <row r="15" spans="1:12" ht="20.25" x14ac:dyDescent="0.3">
      <c r="A15" s="1118"/>
      <c r="B15" s="1440" t="s">
        <v>2506</v>
      </c>
      <c r="C15" s="1443"/>
      <c r="D15" s="2728" t="s">
        <v>136</v>
      </c>
      <c r="E15" s="2728"/>
      <c r="F15" s="2728"/>
      <c r="G15" s="2728"/>
      <c r="H15" s="1472"/>
      <c r="I15" s="1440"/>
      <c r="J15" s="1440"/>
      <c r="K15" s="1440"/>
      <c r="L15" s="1440"/>
    </row>
    <row r="16" spans="1:12" ht="18.75" x14ac:dyDescent="0.3">
      <c r="A16" s="1118"/>
      <c r="B16" s="1440"/>
      <c r="C16" s="1440"/>
      <c r="D16" s="1440"/>
      <c r="E16" s="1440"/>
      <c r="F16" s="1440"/>
      <c r="G16" s="1440"/>
      <c r="H16" s="1440"/>
      <c r="I16" s="1440"/>
      <c r="J16" s="1440"/>
      <c r="K16" s="1440"/>
      <c r="L16" s="1440"/>
    </row>
    <row r="17" spans="1:12" ht="18.75" x14ac:dyDescent="0.3">
      <c r="A17" s="1118"/>
      <c r="B17" s="1440"/>
      <c r="C17" s="1440"/>
      <c r="D17" s="1440"/>
      <c r="E17" s="1440"/>
      <c r="F17" s="1440"/>
      <c r="G17" s="1440"/>
      <c r="H17" s="1440"/>
      <c r="I17" s="1440"/>
      <c r="J17" s="1440"/>
      <c r="K17" s="1440"/>
      <c r="L17" s="1440"/>
    </row>
    <row r="18" spans="1:12" ht="18.75" x14ac:dyDescent="0.3">
      <c r="A18" s="1118"/>
      <c r="B18" s="1440" t="s">
        <v>2581</v>
      </c>
      <c r="C18" s="1440"/>
      <c r="D18" s="1440"/>
      <c r="E18" s="1440"/>
      <c r="F18" s="1444"/>
      <c r="G18" s="1440"/>
      <c r="H18" s="1440"/>
      <c r="I18" s="1440"/>
      <c r="J18" s="1440"/>
      <c r="K18" s="1440"/>
      <c r="L18" s="1440"/>
    </row>
    <row r="19" spans="1:12" ht="18.75" x14ac:dyDescent="0.3">
      <c r="A19" s="1118"/>
      <c r="B19" s="1440"/>
      <c r="C19" s="1445"/>
      <c r="D19" s="1440"/>
      <c r="E19" s="1440"/>
      <c r="F19" s="1446"/>
      <c r="G19" s="1440"/>
      <c r="H19" s="381"/>
      <c r="I19" s="1440"/>
      <c r="J19" s="1447"/>
      <c r="K19" s="1447"/>
      <c r="L19" s="1447"/>
    </row>
    <row r="20" spans="1:12" ht="18.75" x14ac:dyDescent="0.3">
      <c r="A20" s="1118"/>
      <c r="B20" s="1440" t="s">
        <v>1785</v>
      </c>
      <c r="C20" s="2725"/>
      <c r="D20" s="2725"/>
      <c r="E20" s="2725"/>
      <c r="F20" s="381"/>
      <c r="G20" s="1440"/>
      <c r="H20" s="1440" t="s">
        <v>175</v>
      </c>
      <c r="I20" s="2722"/>
      <c r="J20" s="2722"/>
      <c r="K20" s="2722"/>
      <c r="L20" s="2722"/>
    </row>
    <row r="21" spans="1:12" s="1438" customFormat="1" ht="18.75" x14ac:dyDescent="0.3">
      <c r="A21" s="1437"/>
      <c r="B21" s="1448" t="s">
        <v>851</v>
      </c>
      <c r="C21" s="1449"/>
      <c r="D21" s="1448"/>
      <c r="E21" s="1448"/>
      <c r="F21" s="1450"/>
      <c r="G21" s="1448"/>
      <c r="H21" s="1445" t="s">
        <v>2582</v>
      </c>
      <c r="I21" s="1448"/>
      <c r="J21" s="1448"/>
      <c r="K21" s="1448"/>
      <c r="L21" s="1448"/>
    </row>
    <row r="22" spans="1:12" ht="18.75" x14ac:dyDescent="0.3">
      <c r="A22" s="1118"/>
      <c r="B22" s="1440"/>
      <c r="C22" s="1440"/>
      <c r="D22" s="1440"/>
      <c r="E22" s="1440"/>
      <c r="F22" s="1440"/>
      <c r="G22" s="1440"/>
      <c r="H22" s="1440"/>
      <c r="I22" s="1440"/>
      <c r="J22" s="1440"/>
      <c r="K22" s="1440"/>
      <c r="L22" s="1440"/>
    </row>
    <row r="23" spans="1:12" x14ac:dyDescent="0.2">
      <c r="A23" s="1074"/>
      <c r="B23" s="1074"/>
      <c r="C23" s="1074"/>
      <c r="D23" s="1074"/>
      <c r="E23" s="1074"/>
      <c r="F23" s="1074"/>
      <c r="G23" s="1074"/>
      <c r="H23" s="1074"/>
      <c r="I23" s="1074"/>
      <c r="J23" s="1074"/>
      <c r="K23" s="1074"/>
      <c r="L23" s="1074"/>
    </row>
  </sheetData>
  <sheetProtection password="CFA1" sheet="1" objects="1" scenarios="1" selectLockedCells="1"/>
  <mergeCells count="7">
    <mergeCell ref="C20:E20"/>
    <mergeCell ref="I20:L20"/>
    <mergeCell ref="B10:L10"/>
    <mergeCell ref="G11:J11"/>
    <mergeCell ref="F12:H12"/>
    <mergeCell ref="B13:E13"/>
    <mergeCell ref="D15:G15"/>
  </mergeCells>
  <pageMargins left="0.25" right="0.25" top="0.32" bottom="0.3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29" sqref="K29"/>
    </sheetView>
  </sheetViews>
  <sheetFormatPr defaultRowHeight="12.75" x14ac:dyDescent="0.2"/>
  <cols>
    <col min="1" max="1" width="3.140625" style="197" customWidth="1"/>
    <col min="2" max="2" width="4.140625" style="197" customWidth="1"/>
    <col min="3" max="3" width="27" style="197" customWidth="1"/>
    <col min="4" max="4" width="17.5703125" style="197" customWidth="1"/>
    <col min="5" max="5" width="15.42578125" style="197" customWidth="1"/>
    <col min="6" max="6" width="14.5703125" style="197" customWidth="1"/>
    <col min="7" max="7" width="8.85546875" style="197" customWidth="1"/>
    <col min="8" max="8" width="6.7109375" style="197" customWidth="1"/>
    <col min="9" max="9" width="3.28515625" style="197" customWidth="1"/>
    <col min="10" max="10" width="9.140625" style="197"/>
    <col min="11" max="11" width="15" style="197" customWidth="1"/>
    <col min="12" max="16384" width="9.140625" style="197"/>
  </cols>
  <sheetData>
    <row r="1" spans="1:9" ht="13.5" customHeight="1" x14ac:dyDescent="0.2">
      <c r="A1" s="892"/>
      <c r="B1" s="1750" t="s">
        <v>486</v>
      </c>
      <c r="C1" s="1750"/>
      <c r="D1" s="1750"/>
      <c r="E1" s="1750"/>
      <c r="F1" s="1750"/>
      <c r="G1" s="1750"/>
      <c r="H1" s="1139"/>
      <c r="I1" s="892"/>
    </row>
    <row r="2" spans="1:9" ht="21" customHeight="1" x14ac:dyDescent="0.2">
      <c r="A2" s="892"/>
      <c r="B2" s="1751" t="s">
        <v>132</v>
      </c>
      <c r="C2" s="1751"/>
      <c r="D2" s="1751"/>
      <c r="E2" s="1751"/>
      <c r="F2" s="1751"/>
      <c r="G2" s="1751"/>
      <c r="H2" s="1140"/>
      <c r="I2" s="892"/>
    </row>
    <row r="3" spans="1:9" ht="25.5" customHeight="1" x14ac:dyDescent="0.2">
      <c r="A3" s="892"/>
      <c r="B3" s="1751" t="s">
        <v>2126</v>
      </c>
      <c r="C3" s="1751"/>
      <c r="D3" s="1751"/>
      <c r="E3" s="1751"/>
      <c r="F3" s="1751"/>
      <c r="G3" s="1751"/>
      <c r="H3" s="1140"/>
      <c r="I3" s="892"/>
    </row>
    <row r="4" spans="1:9" ht="27" customHeight="1" x14ac:dyDescent="0.4">
      <c r="A4" s="892"/>
      <c r="B4" s="1752" t="s">
        <v>2176</v>
      </c>
      <c r="C4" s="1752"/>
      <c r="D4" s="1752"/>
      <c r="E4" s="1752"/>
      <c r="F4" s="1752"/>
      <c r="G4" s="1752"/>
      <c r="H4" s="1140"/>
      <c r="I4" s="892"/>
    </row>
    <row r="5" spans="1:9" ht="27" customHeight="1" x14ac:dyDescent="0.2">
      <c r="A5" s="892"/>
      <c r="B5" s="1751" t="s">
        <v>2500</v>
      </c>
      <c r="C5" s="1751"/>
      <c r="D5" s="1751"/>
      <c r="E5" s="1751"/>
      <c r="F5" s="1751"/>
      <c r="G5" s="1751"/>
      <c r="H5" s="1140"/>
      <c r="I5" s="892"/>
    </row>
    <row r="6" spans="1:9" ht="27" customHeight="1" x14ac:dyDescent="0.4">
      <c r="A6" s="892"/>
      <c r="B6" s="867" t="s">
        <v>1512</v>
      </c>
      <c r="C6" s="1364"/>
      <c r="D6" s="1753" t="str">
        <f>MASTER!C2</f>
        <v xml:space="preserve">Jh </v>
      </c>
      <c r="E6" s="1753"/>
      <c r="F6" s="1753"/>
      <c r="G6" s="1753"/>
      <c r="H6" s="1140"/>
      <c r="I6" s="892"/>
    </row>
    <row r="7" spans="1:9" ht="27" customHeight="1" x14ac:dyDescent="0.4">
      <c r="A7" s="892"/>
      <c r="B7" s="867" t="s">
        <v>2501</v>
      </c>
      <c r="C7" s="1364"/>
      <c r="D7" s="1753" t="str">
        <f>MASTER!C4</f>
        <v xml:space="preserve">Jh </v>
      </c>
      <c r="E7" s="1753"/>
      <c r="F7" s="1753"/>
      <c r="G7" s="1365"/>
      <c r="H7" s="1140"/>
      <c r="I7" s="892"/>
    </row>
    <row r="8" spans="1:9" ht="27" customHeight="1" x14ac:dyDescent="0.4">
      <c r="A8" s="892"/>
      <c r="B8" s="842" t="s">
        <v>464</v>
      </c>
      <c r="C8" s="1364"/>
      <c r="D8" s="1756" t="str">
        <f>MASTER!C7</f>
        <v xml:space="preserve">ofj"B </v>
      </c>
      <c r="E8" s="1756"/>
      <c r="F8" s="1756"/>
      <c r="G8" s="1365"/>
      <c r="H8" s="1140"/>
      <c r="I8" s="892"/>
    </row>
    <row r="9" spans="1:9" ht="27" customHeight="1" x14ac:dyDescent="0.4">
      <c r="A9" s="892"/>
      <c r="B9" s="878" t="s">
        <v>961</v>
      </c>
      <c r="C9" s="1364"/>
      <c r="D9" s="1756" t="str">
        <f>MASTER!C9</f>
        <v>f'k{kk foHkkx</v>
      </c>
      <c r="E9" s="1756"/>
      <c r="F9" s="1756"/>
      <c r="G9" s="1365"/>
      <c r="H9" s="1140"/>
      <c r="I9" s="892"/>
    </row>
    <row r="10" spans="1:9" ht="27" customHeight="1" x14ac:dyDescent="0.4">
      <c r="A10" s="892"/>
      <c r="B10" s="878" t="s">
        <v>2502</v>
      </c>
      <c r="C10" s="1364"/>
      <c r="D10" s="1760" t="str">
        <f>MASTER!C3</f>
        <v>RJRA1</v>
      </c>
      <c r="E10" s="1760"/>
      <c r="F10" s="1760"/>
      <c r="G10" s="1365"/>
      <c r="H10" s="1140"/>
      <c r="I10" s="892"/>
    </row>
    <row r="11" spans="1:9" ht="30.75" customHeight="1" x14ac:dyDescent="0.4">
      <c r="A11" s="892"/>
      <c r="B11" s="867" t="s">
        <v>2503</v>
      </c>
      <c r="C11" s="1364"/>
      <c r="D11" s="1367">
        <f>MASTER!C60</f>
        <v>59</v>
      </c>
      <c r="E11" s="867" t="s">
        <v>2504</v>
      </c>
      <c r="F11" s="1364"/>
      <c r="G11" s="1758">
        <f>MASTER!C59</f>
        <v>57</v>
      </c>
      <c r="H11" s="1759"/>
      <c r="I11" s="1759"/>
    </row>
    <row r="12" spans="1:9" ht="13.5" customHeight="1" x14ac:dyDescent="0.4">
      <c r="A12" s="892"/>
      <c r="B12" s="867"/>
      <c r="C12" s="1364"/>
      <c r="D12" s="1141"/>
      <c r="E12" s="867"/>
      <c r="F12" s="1364"/>
      <c r="G12" s="1364"/>
      <c r="H12" s="1364"/>
      <c r="I12" s="1364"/>
    </row>
    <row r="13" spans="1:9" ht="32.25" customHeight="1" x14ac:dyDescent="0.2">
      <c r="A13" s="892"/>
      <c r="B13" s="1755" t="s">
        <v>2171</v>
      </c>
      <c r="C13" s="1755"/>
      <c r="D13" s="1755"/>
      <c r="E13" s="1755"/>
      <c r="F13" s="1755"/>
      <c r="G13" s="1755"/>
      <c r="H13" s="1755"/>
      <c r="I13" s="892"/>
    </row>
    <row r="14" spans="1:9" ht="22.5" customHeight="1" x14ac:dyDescent="0.2">
      <c r="A14" s="892"/>
      <c r="B14" s="1366"/>
      <c r="C14" s="1366"/>
      <c r="D14" s="1366"/>
      <c r="E14" s="1366"/>
      <c r="F14" s="1366"/>
      <c r="G14" s="1366"/>
      <c r="H14" s="1366"/>
      <c r="I14" s="892"/>
    </row>
    <row r="15" spans="1:9" ht="21" customHeight="1" x14ac:dyDescent="0.3">
      <c r="A15" s="892"/>
      <c r="B15" s="1761" t="s">
        <v>1478</v>
      </c>
      <c r="C15" s="1761" t="s">
        <v>2131</v>
      </c>
      <c r="D15" s="1761" t="s">
        <v>201</v>
      </c>
      <c r="E15" s="1762" t="s">
        <v>2172</v>
      </c>
      <c r="F15" s="1762"/>
      <c r="G15" s="1763" t="s">
        <v>2174</v>
      </c>
      <c r="H15" s="1143"/>
      <c r="I15" s="892"/>
    </row>
    <row r="16" spans="1:9" ht="21" customHeight="1" x14ac:dyDescent="0.3">
      <c r="A16" s="892"/>
      <c r="B16" s="1761"/>
      <c r="C16" s="1761"/>
      <c r="D16" s="1761"/>
      <c r="E16" s="1368" t="s">
        <v>2173</v>
      </c>
      <c r="F16" s="1368" t="s">
        <v>244</v>
      </c>
      <c r="G16" s="1763"/>
      <c r="H16" s="1143"/>
      <c r="I16" s="892"/>
    </row>
    <row r="17" spans="1:11" ht="21" customHeight="1" x14ac:dyDescent="0.3">
      <c r="A17" s="892"/>
      <c r="B17" s="1382">
        <f>MASTER!I71</f>
        <v>1</v>
      </c>
      <c r="C17" s="1384" t="str">
        <f>MASTER!J71</f>
        <v/>
      </c>
      <c r="D17" s="1384" t="str">
        <f>MASTER!K71</f>
        <v/>
      </c>
      <c r="E17" s="1385" t="str">
        <f>(MASTER!L71)</f>
        <v/>
      </c>
      <c r="F17" s="1385" t="str">
        <f>MASTER!M71</f>
        <v/>
      </c>
      <c r="G17" s="1369"/>
      <c r="H17" s="1143"/>
      <c r="I17" s="892"/>
    </row>
    <row r="18" spans="1:11" ht="21" customHeight="1" x14ac:dyDescent="0.3">
      <c r="A18" s="892"/>
      <c r="B18" s="1382">
        <f>MASTER!I72</f>
        <v>2</v>
      </c>
      <c r="C18" s="1384" t="str">
        <f>MASTER!J72</f>
        <v/>
      </c>
      <c r="D18" s="1384" t="str">
        <f>MASTER!K72</f>
        <v/>
      </c>
      <c r="E18" s="1385" t="str">
        <f>(MASTER!L72)</f>
        <v/>
      </c>
      <c r="F18" s="1385" t="str">
        <f>MASTER!M72</f>
        <v/>
      </c>
      <c r="G18" s="1369"/>
      <c r="H18" s="1143"/>
      <c r="I18" s="892"/>
    </row>
    <row r="19" spans="1:11" ht="21" customHeight="1" x14ac:dyDescent="0.3">
      <c r="A19" s="892"/>
      <c r="B19" s="1382">
        <f>MASTER!I73</f>
        <v>3</v>
      </c>
      <c r="C19" s="1384" t="str">
        <f>MASTER!J73</f>
        <v/>
      </c>
      <c r="D19" s="1384" t="str">
        <f>MASTER!K73</f>
        <v/>
      </c>
      <c r="E19" s="1385" t="str">
        <f>(MASTER!L73)</f>
        <v/>
      </c>
      <c r="F19" s="1385" t="str">
        <f>MASTER!M73</f>
        <v/>
      </c>
      <c r="G19" s="1369"/>
      <c r="H19" s="1143"/>
      <c r="I19" s="892"/>
    </row>
    <row r="20" spans="1:11" ht="21" customHeight="1" x14ac:dyDescent="0.3">
      <c r="A20" s="892"/>
      <c r="B20" s="1382">
        <f>MASTER!I74</f>
        <v>4</v>
      </c>
      <c r="C20" s="1384" t="str">
        <f>MASTER!J74</f>
        <v/>
      </c>
      <c r="D20" s="1384" t="str">
        <f>MASTER!K74</f>
        <v/>
      </c>
      <c r="E20" s="1385" t="str">
        <f>(MASTER!L74)</f>
        <v/>
      </c>
      <c r="F20" s="1385" t="str">
        <f>MASTER!M74</f>
        <v/>
      </c>
      <c r="G20" s="1369"/>
      <c r="H20" s="1143"/>
      <c r="I20" s="892"/>
    </row>
    <row r="21" spans="1:11" ht="21" customHeight="1" x14ac:dyDescent="0.3">
      <c r="A21" s="892"/>
      <c r="B21" s="1382">
        <f>MASTER!I75</f>
        <v>5</v>
      </c>
      <c r="C21" s="1384" t="str">
        <f>MASTER!J75</f>
        <v/>
      </c>
      <c r="D21" s="1384" t="str">
        <f>MASTER!K75</f>
        <v/>
      </c>
      <c r="E21" s="1385" t="str">
        <f>(MASTER!L75)</f>
        <v/>
      </c>
      <c r="F21" s="1385" t="str">
        <f>MASTER!M75</f>
        <v/>
      </c>
      <c r="G21" s="1369"/>
      <c r="H21" s="1143"/>
      <c r="I21" s="892"/>
    </row>
    <row r="22" spans="1:11" ht="21" customHeight="1" x14ac:dyDescent="0.3">
      <c r="A22" s="892"/>
      <c r="B22" s="1382">
        <f>MASTER!I76</f>
        <v>6</v>
      </c>
      <c r="C22" s="1384" t="str">
        <f>MASTER!J76</f>
        <v/>
      </c>
      <c r="D22" s="1384" t="str">
        <f>MASTER!K76</f>
        <v/>
      </c>
      <c r="E22" s="1385" t="str">
        <f>(MASTER!L76)</f>
        <v/>
      </c>
      <c r="F22" s="1385" t="str">
        <f>MASTER!M76</f>
        <v/>
      </c>
      <c r="G22" s="1150"/>
      <c r="H22" s="1143"/>
      <c r="I22" s="892"/>
    </row>
    <row r="23" spans="1:11" ht="21" customHeight="1" x14ac:dyDescent="0.3">
      <c r="A23" s="892"/>
      <c r="B23" s="1382">
        <f>MASTER!I77</f>
        <v>7</v>
      </c>
      <c r="C23" s="1384" t="str">
        <f>MASTER!J77</f>
        <v/>
      </c>
      <c r="D23" s="1384" t="str">
        <f>MASTER!K77</f>
        <v/>
      </c>
      <c r="E23" s="1385" t="str">
        <f>(MASTER!L77)</f>
        <v/>
      </c>
      <c r="F23" s="1385" t="str">
        <f>MASTER!M77</f>
        <v/>
      </c>
      <c r="G23" s="1150"/>
      <c r="H23" s="1143"/>
      <c r="I23" s="892"/>
    </row>
    <row r="24" spans="1:11" ht="37.5" customHeight="1" x14ac:dyDescent="0.3">
      <c r="A24" s="892"/>
      <c r="B24" s="1382">
        <f>MASTER!I78</f>
        <v>8</v>
      </c>
      <c r="C24" s="1384" t="str">
        <f>MASTER!J78</f>
        <v/>
      </c>
      <c r="D24" s="1384" t="str">
        <f>MASTER!K78</f>
        <v/>
      </c>
      <c r="E24" s="1385" t="str">
        <f>(MASTER!L78)</f>
        <v/>
      </c>
      <c r="F24" s="1385" t="str">
        <f>MASTER!M78</f>
        <v/>
      </c>
      <c r="G24" s="1150"/>
      <c r="H24" s="1143"/>
      <c r="I24" s="892"/>
    </row>
    <row r="25" spans="1:11" ht="32.25" customHeight="1" x14ac:dyDescent="0.3">
      <c r="A25" s="892"/>
      <c r="B25" s="1382">
        <f>MASTER!I79</f>
        <v>9</v>
      </c>
      <c r="C25" s="1384" t="str">
        <f>MASTER!J79</f>
        <v/>
      </c>
      <c r="D25" s="1384" t="str">
        <f>MASTER!K79</f>
        <v/>
      </c>
      <c r="E25" s="1385" t="str">
        <f>(MASTER!L79)</f>
        <v/>
      </c>
      <c r="F25" s="1385" t="str">
        <f>MASTER!M79</f>
        <v/>
      </c>
      <c r="G25" s="1150"/>
      <c r="H25" s="1143"/>
      <c r="I25" s="892"/>
    </row>
    <row r="26" spans="1:11" ht="31.5" customHeight="1" x14ac:dyDescent="0.3">
      <c r="A26" s="892"/>
      <c r="B26" s="1382" t="str">
        <f>MASTER!I80</f>
        <v/>
      </c>
      <c r="C26" s="1384" t="str">
        <f>MASTER!J80</f>
        <v/>
      </c>
      <c r="D26" s="1384" t="str">
        <f>MASTER!K80</f>
        <v/>
      </c>
      <c r="E26" s="1385" t="str">
        <f>(MASTER!L80)</f>
        <v/>
      </c>
      <c r="F26" s="1386" t="str">
        <f>MASTER!M80</f>
        <v/>
      </c>
      <c r="G26" s="1150"/>
      <c r="H26" s="1143"/>
      <c r="I26" s="892"/>
    </row>
    <row r="27" spans="1:11" ht="21" customHeight="1" x14ac:dyDescent="0.3">
      <c r="A27" s="892"/>
      <c r="B27" s="1382" t="str">
        <f>MASTER!I81</f>
        <v/>
      </c>
      <c r="C27" s="1383" t="str">
        <f>MASTER!J81</f>
        <v/>
      </c>
      <c r="D27" s="1384" t="str">
        <f>MASTER!K81</f>
        <v/>
      </c>
      <c r="E27" s="1385" t="str">
        <f>(MASTER!L81)</f>
        <v/>
      </c>
      <c r="F27" s="1385" t="str">
        <f>MASTER!M81</f>
        <v/>
      </c>
      <c r="G27" s="1151"/>
      <c r="H27" s="842"/>
      <c r="I27" s="892"/>
    </row>
    <row r="28" spans="1:11" ht="21" customHeight="1" x14ac:dyDescent="0.3">
      <c r="A28" s="892"/>
      <c r="B28" s="842"/>
      <c r="C28" s="842"/>
      <c r="D28" s="842"/>
      <c r="E28" s="842"/>
      <c r="F28" s="842"/>
      <c r="G28" s="842"/>
      <c r="H28" s="842"/>
      <c r="I28" s="892"/>
    </row>
    <row r="29" spans="1:11" ht="21" customHeight="1" x14ac:dyDescent="0.3">
      <c r="A29" s="892"/>
      <c r="B29" s="856" t="s">
        <v>578</v>
      </c>
      <c r="C29" s="856"/>
      <c r="D29" s="1153" t="str">
        <f>K29</f>
        <v>11.01.2023</v>
      </c>
      <c r="E29" s="892"/>
      <c r="F29" s="856"/>
      <c r="G29" s="856"/>
      <c r="H29" s="856"/>
      <c r="I29" s="892"/>
      <c r="K29" s="1154" t="s">
        <v>2546</v>
      </c>
    </row>
    <row r="30" spans="1:11" x14ac:dyDescent="0.2">
      <c r="A30" s="892"/>
      <c r="B30" s="892"/>
      <c r="C30" s="892"/>
      <c r="D30" s="892"/>
      <c r="E30" s="892"/>
      <c r="F30" s="892"/>
      <c r="G30" s="892"/>
      <c r="H30" s="892"/>
      <c r="I30" s="892"/>
    </row>
    <row r="31" spans="1:11" x14ac:dyDescent="0.2">
      <c r="A31" s="892"/>
      <c r="B31" s="892"/>
      <c r="C31" s="892"/>
      <c r="D31" s="892"/>
      <c r="E31" s="892"/>
      <c r="F31" s="892"/>
      <c r="G31" s="892"/>
      <c r="H31" s="892"/>
      <c r="I31" s="892"/>
    </row>
    <row r="32" spans="1:11" ht="18.75" x14ac:dyDescent="0.3">
      <c r="A32" s="892"/>
      <c r="B32" s="856"/>
      <c r="C32" s="856"/>
      <c r="D32" s="856"/>
      <c r="E32" s="1757" t="s">
        <v>2505</v>
      </c>
      <c r="F32" s="1757"/>
      <c r="G32" s="1757"/>
      <c r="H32" s="892"/>
      <c r="I32" s="892"/>
    </row>
    <row r="33" spans="1:9" x14ac:dyDescent="0.2">
      <c r="A33" s="892"/>
      <c r="B33" s="892"/>
      <c r="C33" s="892"/>
      <c r="D33" s="892"/>
      <c r="E33" s="892"/>
      <c r="F33" s="892"/>
      <c r="G33" s="892"/>
      <c r="H33" s="892"/>
      <c r="I33" s="892"/>
    </row>
    <row r="34" spans="1:9" ht="20.25" x14ac:dyDescent="0.3">
      <c r="D34" s="856" t="s">
        <v>2506</v>
      </c>
      <c r="E34" s="1754">
        <f>MASTER!F28</f>
        <v>9</v>
      </c>
      <c r="F34" s="1754"/>
      <c r="G34" s="1754"/>
    </row>
  </sheetData>
  <sheetProtection password="CFA1" sheet="1" objects="1" scenarios="1" selectLockedCells="1"/>
  <mergeCells count="19">
    <mergeCell ref="E34:G34"/>
    <mergeCell ref="B13:H13"/>
    <mergeCell ref="D7:F7"/>
    <mergeCell ref="D8:F8"/>
    <mergeCell ref="D9:F9"/>
    <mergeCell ref="E32:G32"/>
    <mergeCell ref="G11:I11"/>
    <mergeCell ref="D10:F10"/>
    <mergeCell ref="B15:B16"/>
    <mergeCell ref="C15:C16"/>
    <mergeCell ref="D15:D16"/>
    <mergeCell ref="E15:F15"/>
    <mergeCell ref="G15:G16"/>
    <mergeCell ref="B1:G1"/>
    <mergeCell ref="B2:G2"/>
    <mergeCell ref="B3:G3"/>
    <mergeCell ref="B4:G4"/>
    <mergeCell ref="D6:G6"/>
    <mergeCell ref="B5:G5"/>
  </mergeCells>
  <pageMargins left="0.25" right="0.25" top="0.33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81</vt:i4>
      </vt:variant>
      <vt:variant>
        <vt:lpstr>Named Ranges</vt:lpstr>
      </vt:variant>
      <vt:variant>
        <vt:i4>77</vt:i4>
      </vt:variant>
    </vt:vector>
  </HeadingPairs>
  <TitlesOfParts>
    <vt:vector size="158" baseType="lpstr">
      <vt:lpstr>dcm</vt:lpstr>
      <vt:lpstr>DSM</vt:lpstr>
      <vt:lpstr>REVISE PL PAYMENT ORDER DDO</vt:lpstr>
      <vt:lpstr>HOW TO USE</vt:lpstr>
      <vt:lpstr>INDEX and ALL BUTTONS</vt:lpstr>
      <vt:lpstr>MASTER</vt:lpstr>
      <vt:lpstr>MASTER BLANK</vt:lpstr>
      <vt:lpstr>CHECK LIST FOR PENSION KULAK </vt:lpstr>
      <vt:lpstr>ANNEXURE A</vt:lpstr>
      <vt:lpstr>LAKHAKARMI PARMAN PATRE</vt:lpstr>
      <vt:lpstr>LAST PAYMENT CERTIFICATE FORM31</vt:lpstr>
      <vt:lpstr>NO DUES FOR LONG TERM ADVANCES</vt:lpstr>
      <vt:lpstr>IF OCCUPED GOVT.ACCOMONDATION27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 (3)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 (2)</vt:lpstr>
      <vt:lpstr>24 (2)</vt:lpstr>
      <vt:lpstr>25</vt:lpstr>
      <vt:lpstr>26</vt:lpstr>
      <vt:lpstr>27</vt:lpstr>
      <vt:lpstr>28</vt:lpstr>
      <vt:lpstr>29</vt:lpstr>
      <vt:lpstr>30</vt:lpstr>
      <vt:lpstr>31</vt:lpstr>
      <vt:lpstr>32</vt:lpstr>
      <vt:lpstr>DDO FORWARDING</vt:lpstr>
      <vt:lpstr>DDO FORWARDING AFTER OBJECTION</vt:lpstr>
      <vt:lpstr>SB CHECK RULE</vt:lpstr>
      <vt:lpstr>GA 126</vt:lpstr>
      <vt:lpstr>NO DUES</vt:lpstr>
      <vt:lpstr>FROM 6</vt:lpstr>
      <vt:lpstr>SI FORWARDING</vt:lpstr>
      <vt:lpstr>SI MATURITY CLAIM FORM</vt:lpstr>
      <vt:lpstr>SI RECOVERY EFFECTED FORM PART</vt:lpstr>
      <vt:lpstr>SI CLAIM ANNEXURE K</vt:lpstr>
      <vt:lpstr>GPF FORWARDING</vt:lpstr>
      <vt:lpstr> GPF AFFIDAVIT</vt:lpstr>
      <vt:lpstr>CUTTING PAGE IN SB </vt:lpstr>
      <vt:lpstr>PL FORM</vt:lpstr>
      <vt:lpstr>PL SENCTION ORDER</vt:lpstr>
      <vt:lpstr>LEAVE ACCOUNT GA 46</vt:lpstr>
      <vt:lpstr>SURRENDER PL FORM</vt:lpstr>
      <vt:lpstr>SURRENDER PL SENCTION ORDER</vt:lpstr>
      <vt:lpstr>LPC</vt:lpstr>
      <vt:lpstr>MEDICAL DIARY APPLICATION</vt:lpstr>
      <vt:lpstr>TREASURY AFFIDAVIT</vt:lpstr>
      <vt:lpstr>VOLUNTARY  RETIRDMENT APPLICAT</vt:lpstr>
      <vt:lpstr>CSS AAO PAY CHART</vt:lpstr>
      <vt:lpstr>NPS FORWARDING</vt:lpstr>
      <vt:lpstr>NPS Underteking</vt:lpstr>
      <vt:lpstr>NPS Parishishtha-6</vt:lpstr>
      <vt:lpstr>NPS Prapatra K</vt:lpstr>
      <vt:lpstr>NPS Prapatra KK</vt:lpstr>
      <vt:lpstr>SIPF Department NOC</vt:lpstr>
      <vt:lpstr>JIVIT PRAMAN PRAPTRA FOR BANK </vt:lpstr>
      <vt:lpstr>JIVIN PRAMAN PRAPTRA FOR BANK</vt:lpstr>
      <vt:lpstr>DDO FORWARDING PL GARUJUTY</vt:lpstr>
      <vt:lpstr>REVISE PL PAYMENT</vt:lpstr>
      <vt:lpstr>REVISE PL PAYMENT ORDER ACP</vt:lpstr>
      <vt:lpstr>REVISE PL PAYMENT ORDER DA</vt:lpstr>
      <vt:lpstr>JIVIN PRAMAN PRAPTRA FOR BLANK</vt:lpstr>
      <vt:lpstr>' GPF AFFIDAVIT'!Print_Area</vt:lpstr>
      <vt:lpstr>'1'!Print_Area</vt:lpstr>
      <vt:lpstr>'10'!Print_Area</vt:lpstr>
      <vt:lpstr>'11'!Print_Area</vt:lpstr>
      <vt:lpstr>'12 (3)'!Print_Area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 (2)'!Print_Area</vt:lpstr>
      <vt:lpstr>'24 (2)'!Print_Area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'ANNEXURE A'!Print_Area</vt:lpstr>
      <vt:lpstr>'CHECK LIST FOR PENSION KULAK '!Print_Area</vt:lpstr>
      <vt:lpstr>'CUTTING PAGE IN SB '!Print_Area</vt:lpstr>
      <vt:lpstr>'DDO FORWARDING'!Print_Area</vt:lpstr>
      <vt:lpstr>'DDO FORWARDING AFTER OBJECTION'!Print_Area</vt:lpstr>
      <vt:lpstr>'DDO FORWARDING PL GARUJUTY'!Print_Area</vt:lpstr>
      <vt:lpstr>'FROM 6'!Print_Area</vt:lpstr>
      <vt:lpstr>'GA 126'!Print_Area</vt:lpstr>
      <vt:lpstr>'GPF FORWARDING'!Print_Area</vt:lpstr>
      <vt:lpstr>'HOW TO USE'!Print_Area</vt:lpstr>
      <vt:lpstr>'IF OCCUPED GOVT.ACCOMONDATION27'!Print_Area</vt:lpstr>
      <vt:lpstr>'INDEX and ALL BUTTONS'!Print_Area</vt:lpstr>
      <vt:lpstr>'JIVIN PRAMAN PRAPTRA FOR BANK'!Print_Area</vt:lpstr>
      <vt:lpstr>'JIVIN PRAMAN PRAPTRA FOR BLANK'!Print_Area</vt:lpstr>
      <vt:lpstr>'JIVIT PRAMAN PRAPTRA FOR BANK '!Print_Area</vt:lpstr>
      <vt:lpstr>'LAKHAKARMI PARMAN PATRE'!Print_Area</vt:lpstr>
      <vt:lpstr>'LAST PAYMENT CERTIFICATE FORM31'!Print_Area</vt:lpstr>
      <vt:lpstr>'LEAVE ACCOUNT GA 46'!Print_Area</vt:lpstr>
      <vt:lpstr>LPC!Print_Area</vt:lpstr>
      <vt:lpstr>MASTER!Print_Area</vt:lpstr>
      <vt:lpstr>'MASTER BLANK'!Print_Area</vt:lpstr>
      <vt:lpstr>'MEDICAL DIARY APPLICATION'!Print_Area</vt:lpstr>
      <vt:lpstr>'NO DUES'!Print_Area</vt:lpstr>
      <vt:lpstr>'NO DUES FOR LONG TERM ADVANCES'!Print_Area</vt:lpstr>
      <vt:lpstr>'NPS FORWARDING'!Print_Area</vt:lpstr>
      <vt:lpstr>'NPS Parishishtha-6'!Print_Area</vt:lpstr>
      <vt:lpstr>'NPS Prapatra K'!Print_Area</vt:lpstr>
      <vt:lpstr>'NPS Prapatra KK'!Print_Area</vt:lpstr>
      <vt:lpstr>'NPS Underteking'!Print_Area</vt:lpstr>
      <vt:lpstr>'PL FORM'!Print_Area</vt:lpstr>
      <vt:lpstr>'PL SENCTION ORDER'!Print_Area</vt:lpstr>
      <vt:lpstr>'REVISE PL PAYMENT'!Print_Area</vt:lpstr>
      <vt:lpstr>'REVISE PL PAYMENT ORDER ACP'!Print_Area</vt:lpstr>
      <vt:lpstr>'REVISE PL PAYMENT ORDER DA'!Print_Area</vt:lpstr>
      <vt:lpstr>'SB CHECK RULE'!Print_Area</vt:lpstr>
      <vt:lpstr>'SI CLAIM ANNEXURE K'!Print_Area</vt:lpstr>
      <vt:lpstr>'SI FORWARDING'!Print_Area</vt:lpstr>
      <vt:lpstr>'SI MATURITY CLAIM FORM'!Print_Area</vt:lpstr>
      <vt:lpstr>'SI RECOVERY EFFECTED FORM PART'!Print_Area</vt:lpstr>
      <vt:lpstr>'SIPF Department NOC'!Print_Area</vt:lpstr>
      <vt:lpstr>'SURRENDER PL FORM'!Print_Area</vt:lpstr>
      <vt:lpstr>'SURRENDER PL SENCTION ORDER'!Print_Area</vt:lpstr>
      <vt:lpstr>'TREASURY AFFIDAVIT'!Print_Area</vt:lpstr>
      <vt:lpstr>'VOLUNTARY  RETIRDMENT APPLICAT'!Print_Area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Prachi</dc:creator>
  <cp:lastModifiedBy>win10</cp:lastModifiedBy>
  <cp:lastPrinted>2023-11-08T11:57:46Z</cp:lastPrinted>
  <dcterms:created xsi:type="dcterms:W3CDTF">2009-06-03T01:23:48Z</dcterms:created>
  <dcterms:modified xsi:type="dcterms:W3CDTF">2025-10-06T11:35:32Z</dcterms:modified>
</cp:coreProperties>
</file>