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esktop\KC SOFTWARE\"/>
    </mc:Choice>
  </mc:AlternateContent>
  <xr:revisionPtr revIDLastSave="0" documentId="13_ncr:1_{FFA4CA1D-101C-4499-8587-0E76369A8167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TAIL" sheetId="13" r:id="rId1"/>
    <sheet name="Attendance" sheetId="3" r:id="rId2"/>
    <sheet name="A" sheetId="1" r:id="rId3"/>
    <sheet name="B" sheetId="2" r:id="rId4"/>
    <sheet name="DATA." sheetId="5" state="hidden" r:id="rId5"/>
    <sheet name="DOODH" sheetId="6" state="hidden" r:id="rId6"/>
    <sheet name="B2" sheetId="8" state="hidden" r:id="rId7"/>
    <sheet name="Sheet4" sheetId="9" state="hidden" r:id="rId8"/>
    <sheet name="Bills Calculation" sheetId="10" r:id="rId9"/>
    <sheet name="BLANK A" sheetId="21" r:id="rId10"/>
    <sheet name="BLANK B" sheetId="22" r:id="rId11"/>
    <sheet name="PRAPATRA 1" sheetId="15" r:id="rId12"/>
    <sheet name="PRAPATRA 2" sheetId="16" r:id="rId13"/>
    <sheet name="Sheet1" sheetId="11" state="hidden" r:id="rId14"/>
    <sheet name="Sheet2" sheetId="12" state="hidden" r:id="rId15"/>
  </sheets>
  <externalReferences>
    <externalReference r:id="rId16"/>
  </externalReferences>
  <definedNames>
    <definedName name="_xlnm.Print_Area" localSheetId="2">A!$A$1:$J$45</definedName>
    <definedName name="_xlnm.Print_Area" localSheetId="3">B!$A$1:$L$55</definedName>
    <definedName name="_xlnm.Print_Area" localSheetId="8">'Bills Calculation'!$A$1:$N$27</definedName>
    <definedName name="_xlnm.Print_Area" localSheetId="9">'BLANK A'!$A$1:$J$45</definedName>
    <definedName name="_xlnm.Print_Area" localSheetId="10">'BLANK B'!$A$1:$L$55</definedName>
    <definedName name="_xlnm.Print_Area" localSheetId="5">DOODH!$A$1:$H$45</definedName>
    <definedName name="_xlnm.Print_Area" localSheetId="11">'PRAPATRA 1'!$A$1:$L$13</definedName>
    <definedName name="_xlnm.Print_Area" localSheetId="12">'PRAPATRA 2'!$A$1:$F$10</definedName>
  </definedNames>
  <calcPr calcId="191029"/>
</workbook>
</file>

<file path=xl/calcChain.xml><?xml version="1.0" encoding="utf-8"?>
<calcChain xmlns="http://schemas.openxmlformats.org/spreadsheetml/2006/main">
  <c r="C2" i="1" l="1"/>
  <c r="G36" i="3"/>
  <c r="K35" i="2" l="1"/>
  <c r="B28" i="2"/>
  <c r="K7" i="10" l="1"/>
  <c r="E7" i="10"/>
  <c r="H39" i="2"/>
  <c r="K23" i="2" l="1"/>
  <c r="K22" i="2"/>
  <c r="K21" i="2"/>
  <c r="I9" i="1"/>
  <c r="E9" i="1"/>
  <c r="E4" i="2"/>
  <c r="H4" i="2"/>
  <c r="H8" i="1"/>
  <c r="E29" i="22"/>
  <c r="E28" i="22"/>
  <c r="E27" i="22"/>
  <c r="E26" i="22"/>
  <c r="E8" i="21"/>
  <c r="H6" i="21"/>
  <c r="C6" i="21"/>
  <c r="E7" i="2" l="1"/>
  <c r="B7" i="2"/>
  <c r="I29" i="2"/>
  <c r="I28" i="2"/>
  <c r="I27" i="2"/>
  <c r="I26" i="2"/>
  <c r="E28" i="2"/>
  <c r="E27" i="2"/>
  <c r="E26" i="2"/>
  <c r="B29" i="2"/>
  <c r="B27" i="2"/>
  <c r="B26" i="2"/>
  <c r="G34" i="2"/>
  <c r="G35" i="2"/>
  <c r="G36" i="2"/>
  <c r="G37" i="2"/>
  <c r="C6" i="1"/>
  <c r="H6" i="1"/>
  <c r="Z5" i="13" l="1"/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13" i="1"/>
  <c r="I17" i="2"/>
  <c r="I16" i="2"/>
  <c r="I18" i="2" s="1"/>
  <c r="G17" i="2"/>
  <c r="G16" i="2"/>
  <c r="F17" i="2"/>
  <c r="F16" i="2"/>
  <c r="F18" i="2" s="1"/>
  <c r="E17" i="2"/>
  <c r="E16" i="2"/>
  <c r="D17" i="2"/>
  <c r="D16" i="2"/>
  <c r="D18" i="2" s="1"/>
  <c r="C17" i="2"/>
  <c r="H17" i="2" s="1"/>
  <c r="C16" i="2"/>
  <c r="D12" i="2"/>
  <c r="D13" i="2"/>
  <c r="D14" i="2"/>
  <c r="D11" i="2"/>
  <c r="I11" i="2"/>
  <c r="I12" i="2"/>
  <c r="I13" i="2"/>
  <c r="I14" i="2"/>
  <c r="G12" i="2"/>
  <c r="G13" i="2"/>
  <c r="G14" i="2"/>
  <c r="G11" i="2"/>
  <c r="F12" i="2"/>
  <c r="F13" i="2"/>
  <c r="F14" i="2"/>
  <c r="F11" i="2"/>
  <c r="E12" i="2"/>
  <c r="E13" i="2"/>
  <c r="E14" i="2"/>
  <c r="E11" i="2"/>
  <c r="G18" i="2" l="1"/>
  <c r="J44" i="1"/>
  <c r="E18" i="2"/>
  <c r="H16" i="2"/>
  <c r="H18" i="2" s="1"/>
  <c r="C18" i="2"/>
  <c r="E15" i="2"/>
  <c r="G15" i="2"/>
  <c r="D15" i="2"/>
  <c r="F15" i="2"/>
  <c r="I15" i="2"/>
  <c r="C14" i="2"/>
  <c r="H14" i="2" s="1"/>
  <c r="C13" i="2"/>
  <c r="H13" i="2" s="1"/>
  <c r="C12" i="2"/>
  <c r="H12" i="2" s="1"/>
  <c r="C11" i="2"/>
  <c r="J4" i="1"/>
  <c r="J6" i="1"/>
  <c r="I7" i="1"/>
  <c r="B5" i="16"/>
  <c r="A1" i="16"/>
  <c r="C2" i="15"/>
  <c r="A1" i="15"/>
  <c r="G7" i="6"/>
  <c r="G8" i="6" s="1"/>
  <c r="G33" i="2"/>
  <c r="J22" i="13"/>
  <c r="A23" i="13"/>
  <c r="B4" i="2"/>
  <c r="E8" i="1"/>
  <c r="J8" i="1" s="1"/>
  <c r="F7" i="1"/>
  <c r="C7" i="1"/>
  <c r="I4" i="1"/>
  <c r="D15" i="1"/>
  <c r="E1" i="6"/>
  <c r="M14" i="10"/>
  <c r="D26" i="1"/>
  <c r="C8" i="6"/>
  <c r="E8" i="6" s="1"/>
  <c r="C9" i="6"/>
  <c r="E9" i="6" s="1"/>
  <c r="C10" i="6"/>
  <c r="E10" i="6" s="1"/>
  <c r="C11" i="6"/>
  <c r="E11" i="6" s="1"/>
  <c r="C12" i="6"/>
  <c r="E12" i="6" s="1"/>
  <c r="C13" i="6"/>
  <c r="E13" i="6" s="1"/>
  <c r="C15" i="6"/>
  <c r="E15" i="6" s="1"/>
  <c r="C20" i="6"/>
  <c r="E20" i="6" s="1"/>
  <c r="C21" i="6"/>
  <c r="E21" i="6" s="1"/>
  <c r="C23" i="6"/>
  <c r="E23" i="6" s="1"/>
  <c r="C24" i="6"/>
  <c r="E24" i="6" s="1"/>
  <c r="C25" i="6"/>
  <c r="E25" i="6" s="1"/>
  <c r="C26" i="6"/>
  <c r="E26" i="6" s="1"/>
  <c r="C31" i="6"/>
  <c r="E31" i="6" s="1"/>
  <c r="C33" i="6"/>
  <c r="E33" i="6" s="1"/>
  <c r="C34" i="6"/>
  <c r="E34" i="6" s="1"/>
  <c r="C37" i="6"/>
  <c r="E37" i="6" s="1"/>
  <c r="C7" i="6"/>
  <c r="E7" i="6" s="1"/>
  <c r="B10" i="6"/>
  <c r="D10" i="6" s="1"/>
  <c r="B11" i="6"/>
  <c r="D11" i="6" s="1"/>
  <c r="B13" i="6"/>
  <c r="D13" i="6" s="1"/>
  <c r="B16" i="6"/>
  <c r="D16" i="6" s="1"/>
  <c r="B17" i="6"/>
  <c r="D17" i="6" s="1"/>
  <c r="B18" i="6"/>
  <c r="D18" i="6" s="1"/>
  <c r="B20" i="6"/>
  <c r="D20" i="6" s="1"/>
  <c r="B24" i="6"/>
  <c r="D24" i="6" s="1"/>
  <c r="B25" i="6"/>
  <c r="D25" i="6" s="1"/>
  <c r="B27" i="6"/>
  <c r="D27" i="6" s="1"/>
  <c r="B29" i="6"/>
  <c r="D29" i="6" s="1"/>
  <c r="B34" i="6"/>
  <c r="D34" i="6" s="1"/>
  <c r="B35" i="6"/>
  <c r="D35" i="6" s="1"/>
  <c r="B37" i="6"/>
  <c r="D37" i="6" s="1"/>
  <c r="B8" i="6"/>
  <c r="D8" i="6" s="1"/>
  <c r="B9" i="6"/>
  <c r="D9" i="6" s="1"/>
  <c r="B7" i="6"/>
  <c r="H38" i="1"/>
  <c r="C22" i="6"/>
  <c r="E22" i="6" s="1"/>
  <c r="C27" i="6"/>
  <c r="E27" i="6" s="1"/>
  <c r="C28" i="6"/>
  <c r="E28" i="6" s="1"/>
  <c r="C36" i="6"/>
  <c r="E36" i="6" s="1"/>
  <c r="H41" i="1"/>
  <c r="X34" i="5"/>
  <c r="X33" i="5"/>
  <c r="K34" i="5"/>
  <c r="K33" i="5"/>
  <c r="I29" i="1"/>
  <c r="E14" i="1"/>
  <c r="E15" i="1"/>
  <c r="C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D14" i="1"/>
  <c r="D31" i="1"/>
  <c r="E13" i="1"/>
  <c r="H14" i="1"/>
  <c r="H16" i="1"/>
  <c r="H19" i="1"/>
  <c r="H20" i="1"/>
  <c r="H22" i="1"/>
  <c r="H23" i="1"/>
  <c r="H24" i="1"/>
  <c r="H25" i="1"/>
  <c r="H26" i="1"/>
  <c r="H27" i="1"/>
  <c r="H28" i="1"/>
  <c r="H29" i="1"/>
  <c r="H30" i="1"/>
  <c r="H33" i="1"/>
  <c r="H34" i="1"/>
  <c r="H35" i="1"/>
  <c r="H36" i="1"/>
  <c r="H37" i="1"/>
  <c r="H39" i="1"/>
  <c r="H4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30" i="1"/>
  <c r="I31" i="1"/>
  <c r="I32" i="1"/>
  <c r="I33" i="1"/>
  <c r="I34" i="1"/>
  <c r="I35" i="1"/>
  <c r="I36" i="1"/>
  <c r="I38" i="1"/>
  <c r="I39" i="1"/>
  <c r="I40" i="1"/>
  <c r="I41" i="1"/>
  <c r="I42" i="1"/>
  <c r="I43" i="1"/>
  <c r="I13" i="1"/>
  <c r="G6" i="5"/>
  <c r="U27" i="5"/>
  <c r="H27" i="5"/>
  <c r="B22" i="6"/>
  <c r="D22" i="6" s="1"/>
  <c r="B15" i="6"/>
  <c r="D15" i="6" s="1"/>
  <c r="B26" i="6"/>
  <c r="D26" i="6" s="1"/>
  <c r="B21" i="6"/>
  <c r="D21" i="6" s="1"/>
  <c r="B19" i="6"/>
  <c r="D19" i="6" s="1"/>
  <c r="C18" i="6"/>
  <c r="E18" i="6" s="1"/>
  <c r="E25" i="1"/>
  <c r="C32" i="6"/>
  <c r="E32" i="6" s="1"/>
  <c r="C34" i="1"/>
  <c r="D29" i="1"/>
  <c r="D40" i="1"/>
  <c r="D27" i="1"/>
  <c r="D37" i="1"/>
  <c r="D30" i="1"/>
  <c r="F22" i="6" l="1"/>
  <c r="A25" i="13"/>
  <c r="G4" i="2"/>
  <c r="I4" i="2" s="1"/>
  <c r="E5" i="10" s="1"/>
  <c r="F39" i="2"/>
  <c r="E1" i="22"/>
  <c r="E1" i="2"/>
  <c r="U4" i="5"/>
  <c r="C1" i="22"/>
  <c r="C1" i="2"/>
  <c r="J17" i="2"/>
  <c r="K17" i="2" s="1"/>
  <c r="L17" i="2" s="1"/>
  <c r="C15" i="2"/>
  <c r="H11" i="2"/>
  <c r="F15" i="6"/>
  <c r="C35" i="6"/>
  <c r="E35" i="6" s="1"/>
  <c r="F35" i="6" s="1"/>
  <c r="C17" i="6"/>
  <c r="E17" i="6" s="1"/>
  <c r="F17" i="6" s="1"/>
  <c r="F8" i="6"/>
  <c r="H8" i="6" s="1"/>
  <c r="G25" i="1"/>
  <c r="G16" i="1"/>
  <c r="G40" i="1"/>
  <c r="G15" i="1"/>
  <c r="C30" i="6"/>
  <c r="E30" i="6" s="1"/>
  <c r="G14" i="1"/>
  <c r="G31" i="1"/>
  <c r="F20" i="6"/>
  <c r="B14" i="6"/>
  <c r="D14" i="6" s="1"/>
  <c r="C37" i="3"/>
  <c r="D45" i="1" s="1"/>
  <c r="J37" i="3"/>
  <c r="C20" i="1"/>
  <c r="D35" i="1"/>
  <c r="G22" i="1"/>
  <c r="C21" i="1"/>
  <c r="B28" i="6"/>
  <c r="D28" i="6" s="1"/>
  <c r="F28" i="6" s="1"/>
  <c r="G21" i="1"/>
  <c r="G29" i="1"/>
  <c r="G41" i="1"/>
  <c r="B12" i="6"/>
  <c r="D12" i="6" s="1"/>
  <c r="F12" i="6" s="1"/>
  <c r="G28" i="1"/>
  <c r="D37" i="3"/>
  <c r="E45" i="1" s="1"/>
  <c r="C33" i="1"/>
  <c r="C24" i="1"/>
  <c r="C37" i="1"/>
  <c r="G27" i="1"/>
  <c r="C36" i="3"/>
  <c r="D36" i="3"/>
  <c r="C43" i="1"/>
  <c r="H21" i="1"/>
  <c r="G26" i="1"/>
  <c r="D22" i="1"/>
  <c r="C27" i="1"/>
  <c r="D42" i="1"/>
  <c r="G23" i="1"/>
  <c r="B30" i="6"/>
  <c r="D30" i="6" s="1"/>
  <c r="D32" i="1"/>
  <c r="F37" i="3"/>
  <c r="H45" i="1" s="1"/>
  <c r="D38" i="1"/>
  <c r="E16" i="1"/>
  <c r="E44" i="1" s="1"/>
  <c r="J12" i="2" s="1"/>
  <c r="K12" i="2" s="1"/>
  <c r="L12" i="2" s="1"/>
  <c r="C19" i="6"/>
  <c r="E19" i="6" s="1"/>
  <c r="F19" i="6" s="1"/>
  <c r="C19" i="1"/>
  <c r="C14" i="1"/>
  <c r="C25" i="1"/>
  <c r="F26" i="6"/>
  <c r="G37" i="1"/>
  <c r="G20" i="1"/>
  <c r="D17" i="1"/>
  <c r="G34" i="1"/>
  <c r="C32" i="1"/>
  <c r="C28" i="1"/>
  <c r="G19" i="1"/>
  <c r="D23" i="1"/>
  <c r="H15" i="1"/>
  <c r="C42" i="1"/>
  <c r="H31" i="1"/>
  <c r="D36" i="1"/>
  <c r="C36" i="1"/>
  <c r="G32" i="1"/>
  <c r="I37" i="3"/>
  <c r="D34" i="1"/>
  <c r="G35" i="1"/>
  <c r="J36" i="3"/>
  <c r="D7" i="2" s="1"/>
  <c r="F7" i="2" s="1"/>
  <c r="H6" i="10" s="1"/>
  <c r="D39" i="1"/>
  <c r="F13" i="6"/>
  <c r="F11" i="6"/>
  <c r="C39" i="1"/>
  <c r="I36" i="3"/>
  <c r="A7" i="2" s="1"/>
  <c r="C7" i="2" s="1"/>
  <c r="E6" i="10" s="1"/>
  <c r="G33" i="1"/>
  <c r="C18" i="1"/>
  <c r="G17" i="1"/>
  <c r="C14" i="6"/>
  <c r="E14" i="6" s="1"/>
  <c r="H40" i="1"/>
  <c r="G43" i="1"/>
  <c r="C30" i="1"/>
  <c r="C35" i="1"/>
  <c r="B33" i="6"/>
  <c r="D33" i="6" s="1"/>
  <c r="F33" i="6" s="1"/>
  <c r="C16" i="6"/>
  <c r="E16" i="6" s="1"/>
  <c r="F16" i="6" s="1"/>
  <c r="B23" i="6"/>
  <c r="D23" i="6" s="1"/>
  <c r="F23" i="6" s="1"/>
  <c r="G18" i="1"/>
  <c r="F9" i="6"/>
  <c r="C29" i="6"/>
  <c r="E29" i="6" s="1"/>
  <c r="F29" i="6" s="1"/>
  <c r="D24" i="1"/>
  <c r="C22" i="1"/>
  <c r="G37" i="3"/>
  <c r="I45" i="1" s="1"/>
  <c r="D16" i="1"/>
  <c r="C17" i="1"/>
  <c r="H18" i="1"/>
  <c r="C40" i="1"/>
  <c r="D21" i="1"/>
  <c r="G42" i="1"/>
  <c r="D41" i="1"/>
  <c r="B32" i="6"/>
  <c r="D32" i="6" s="1"/>
  <c r="F32" i="6" s="1"/>
  <c r="D25" i="1"/>
  <c r="G13" i="1"/>
  <c r="G36" i="1"/>
  <c r="F37" i="6"/>
  <c r="F10" i="6"/>
  <c r="F24" i="6"/>
  <c r="F21" i="6"/>
  <c r="B36" i="6"/>
  <c r="D36" i="6" s="1"/>
  <c r="F36" i="6" s="1"/>
  <c r="H42" i="1"/>
  <c r="F25" i="6"/>
  <c r="F34" i="6"/>
  <c r="H32" i="1"/>
  <c r="C26" i="1"/>
  <c r="G24" i="1"/>
  <c r="G38" i="1"/>
  <c r="D33" i="1"/>
  <c r="G39" i="1"/>
  <c r="C41" i="1"/>
  <c r="D18" i="1"/>
  <c r="F18" i="6"/>
  <c r="D13" i="1"/>
  <c r="C31" i="1"/>
  <c r="H17" i="1"/>
  <c r="C23" i="1"/>
  <c r="H13" i="1"/>
  <c r="D28" i="1"/>
  <c r="D19" i="1"/>
  <c r="F36" i="3"/>
  <c r="I37" i="1"/>
  <c r="I44" i="1" s="1"/>
  <c r="J14" i="2" s="1"/>
  <c r="K14" i="2" s="1"/>
  <c r="B31" i="6"/>
  <c r="D31" i="6" s="1"/>
  <c r="F31" i="6" s="1"/>
  <c r="C38" i="1"/>
  <c r="C15" i="1"/>
  <c r="D43" i="1"/>
  <c r="C29" i="1"/>
  <c r="D20" i="1"/>
  <c r="G30" i="1"/>
  <c r="F27" i="6"/>
  <c r="G9" i="6"/>
  <c r="G3" i="6"/>
  <c r="D7" i="6"/>
  <c r="C13" i="1"/>
  <c r="I7" i="2" l="1"/>
  <c r="K5" i="10"/>
  <c r="H44" i="1"/>
  <c r="J13" i="2" s="1"/>
  <c r="K13" i="2" s="1"/>
  <c r="L13" i="2" s="1"/>
  <c r="F44" i="1"/>
  <c r="J16" i="2" s="1"/>
  <c r="D44" i="1"/>
  <c r="J11" i="2" s="1"/>
  <c r="G44" i="1"/>
  <c r="L14" i="2"/>
  <c r="H15" i="2"/>
  <c r="F30" i="6"/>
  <c r="C44" i="1"/>
  <c r="F45" i="1"/>
  <c r="K14" i="5" s="1"/>
  <c r="J45" i="1"/>
  <c r="S15" i="5" s="1"/>
  <c r="E38" i="6"/>
  <c r="F14" i="6"/>
  <c r="C38" i="6"/>
  <c r="B38" i="6"/>
  <c r="G10" i="6"/>
  <c r="H9" i="6"/>
  <c r="D38" i="6"/>
  <c r="F7" i="6"/>
  <c r="F29" i="13" l="1"/>
  <c r="D4" i="2"/>
  <c r="A4" i="2"/>
  <c r="C4" i="2" s="1"/>
  <c r="K11" i="2"/>
  <c r="J15" i="2"/>
  <c r="K16" i="2"/>
  <c r="J18" i="2"/>
  <c r="K16" i="5"/>
  <c r="S14" i="5"/>
  <c r="S16" i="5"/>
  <c r="K15" i="5"/>
  <c r="I29" i="13"/>
  <c r="G11" i="6"/>
  <c r="H10" i="6"/>
  <c r="H7" i="6"/>
  <c r="F38" i="6"/>
  <c r="G20" i="10" l="1"/>
  <c r="G22" i="10"/>
  <c r="G21" i="10"/>
  <c r="F4" i="2"/>
  <c r="H4" i="10" s="1"/>
  <c r="D22" i="10"/>
  <c r="F28" i="13"/>
  <c r="E4" i="10"/>
  <c r="D20" i="10"/>
  <c r="D21" i="10"/>
  <c r="I28" i="13"/>
  <c r="L11" i="2"/>
  <c r="L15" i="2" s="1"/>
  <c r="K15" i="2"/>
  <c r="K18" i="2"/>
  <c r="L16" i="2"/>
  <c r="L18" i="2" s="1"/>
  <c r="G12" i="6"/>
  <c r="H11" i="6"/>
  <c r="K4" i="2" l="1"/>
  <c r="K7" i="2" s="1"/>
  <c r="E12" i="10"/>
  <c r="E11" i="10"/>
  <c r="E9" i="10"/>
  <c r="E13" i="10"/>
  <c r="E10" i="10"/>
  <c r="H9" i="10"/>
  <c r="H12" i="10"/>
  <c r="H10" i="10"/>
  <c r="H13" i="10"/>
  <c r="H11" i="10"/>
  <c r="K4" i="10"/>
  <c r="K6" i="10"/>
  <c r="G13" i="6"/>
  <c r="H12" i="6"/>
  <c r="K8" i="10" l="1"/>
  <c r="K11" i="10"/>
  <c r="K13" i="10"/>
  <c r="K10" i="10"/>
  <c r="E14" i="10"/>
  <c r="K12" i="10"/>
  <c r="K9" i="10"/>
  <c r="H14" i="10"/>
  <c r="G14" i="6"/>
  <c r="H13" i="6"/>
  <c r="K14" i="10" l="1"/>
  <c r="G15" i="6"/>
  <c r="H14" i="6"/>
  <c r="G16" i="6" l="1"/>
  <c r="H15" i="6"/>
  <c r="G17" i="6" l="1"/>
  <c r="H16" i="6"/>
  <c r="G18" i="6" l="1"/>
  <c r="H17" i="6"/>
  <c r="G19" i="6" l="1"/>
  <c r="H18" i="6"/>
  <c r="H19" i="6" l="1"/>
  <c r="G20" i="6"/>
  <c r="G21" i="6" l="1"/>
  <c r="H20" i="6"/>
  <c r="G22" i="6" l="1"/>
  <c r="H21" i="6"/>
  <c r="G23" i="6" l="1"/>
  <c r="H22" i="6"/>
  <c r="G24" i="6" l="1"/>
  <c r="H23" i="6"/>
  <c r="G25" i="6" l="1"/>
  <c r="H24" i="6"/>
  <c r="G26" i="6" l="1"/>
  <c r="H25" i="6"/>
  <c r="G27" i="6" l="1"/>
  <c r="H26" i="6"/>
  <c r="G28" i="6" l="1"/>
  <c r="H27" i="6"/>
  <c r="G29" i="6" l="1"/>
  <c r="H28" i="6"/>
  <c r="G30" i="6" l="1"/>
  <c r="H29" i="6"/>
  <c r="G31" i="6" l="1"/>
  <c r="H30" i="6"/>
  <c r="G32" i="6" l="1"/>
  <c r="H31" i="6"/>
  <c r="G33" i="6" l="1"/>
  <c r="H32" i="6"/>
  <c r="G34" i="6" l="1"/>
  <c r="H33" i="6"/>
  <c r="G35" i="6" l="1"/>
  <c r="H34" i="6"/>
  <c r="G36" i="6" l="1"/>
  <c r="H35" i="6"/>
  <c r="G37" i="6" l="1"/>
  <c r="H36" i="6"/>
  <c r="H37" i="6" l="1"/>
  <c r="H38" i="6" s="1"/>
  <c r="D41" i="6" s="1"/>
  <c r="G38" i="6"/>
  <c r="Z19" i="13"/>
  <c r="B5" i="3" s="1"/>
  <c r="AA19" i="13" l="1"/>
  <c r="Z20" i="13"/>
  <c r="B13" i="1"/>
  <c r="A5" i="3"/>
  <c r="A7" i="6"/>
  <c r="AA20" i="13" l="1"/>
  <c r="B6" i="3" s="1"/>
  <c r="A8" i="6" s="1"/>
  <c r="Z21" i="13"/>
  <c r="B14" i="1" l="1"/>
  <c r="A6" i="3"/>
  <c r="Z22" i="13"/>
  <c r="AA21" i="13"/>
  <c r="B7" i="3" s="1"/>
  <c r="A7" i="3" s="1"/>
  <c r="A9" i="6" l="1"/>
  <c r="B15" i="1"/>
  <c r="Z23" i="13"/>
  <c r="AA22" i="13"/>
  <c r="B8" i="3" s="1"/>
  <c r="A10" i="6" s="1"/>
  <c r="A8" i="3" l="1"/>
  <c r="B16" i="1"/>
  <c r="Z24" i="13"/>
  <c r="AA23" i="13"/>
  <c r="B9" i="3" s="1"/>
  <c r="A9" i="3" s="1"/>
  <c r="A11" i="6" l="1"/>
  <c r="B17" i="1"/>
  <c r="Z25" i="13"/>
  <c r="AA24" i="13"/>
  <c r="B10" i="3" s="1"/>
  <c r="B18" i="1" s="1"/>
  <c r="A12" i="6" l="1"/>
  <c r="A10" i="3"/>
  <c r="Z26" i="13"/>
  <c r="AA25" i="13"/>
  <c r="B11" i="3" s="1"/>
  <c r="A11" i="3" s="1"/>
  <c r="A13" i="6" l="1"/>
  <c r="B19" i="1"/>
  <c r="Z27" i="13"/>
  <c r="AA26" i="13"/>
  <c r="B12" i="3" s="1"/>
  <c r="A12" i="3" s="1"/>
  <c r="A14" i="6" l="1"/>
  <c r="B20" i="1"/>
  <c r="Z28" i="13"/>
  <c r="AA27" i="13"/>
  <c r="B13" i="3" s="1"/>
  <c r="A15" i="6" s="1"/>
  <c r="B21" i="1" l="1"/>
  <c r="A13" i="3"/>
  <c r="Z29" i="13"/>
  <c r="AA28" i="13"/>
  <c r="B14" i="3" s="1"/>
  <c r="A14" i="3" s="1"/>
  <c r="A16" i="6" l="1"/>
  <c r="B22" i="1"/>
  <c r="Z30" i="13"/>
  <c r="AA29" i="13"/>
  <c r="B15" i="3" s="1"/>
  <c r="A17" i="6" s="1"/>
  <c r="A15" i="3" l="1"/>
  <c r="B23" i="1"/>
  <c r="Z31" i="13"/>
  <c r="AA30" i="13"/>
  <c r="B16" i="3" s="1"/>
  <c r="A16" i="3" s="1"/>
  <c r="A18" i="6" l="1"/>
  <c r="B24" i="1"/>
  <c r="Z32" i="13"/>
  <c r="AA31" i="13"/>
  <c r="B17" i="3" s="1"/>
  <c r="A19" i="6" s="1"/>
  <c r="B25" i="1" l="1"/>
  <c r="A17" i="3"/>
  <c r="Z33" i="13"/>
  <c r="AA32" i="13"/>
  <c r="B18" i="3" s="1"/>
  <c r="B26" i="1" s="1"/>
  <c r="A20" i="6" l="1"/>
  <c r="A18" i="3"/>
  <c r="Z34" i="13"/>
  <c r="AA33" i="13"/>
  <c r="B19" i="3" s="1"/>
  <c r="B27" i="1" s="1"/>
  <c r="A19" i="3" l="1"/>
  <c r="A21" i="6"/>
  <c r="Z35" i="13"/>
  <c r="AA34" i="13"/>
  <c r="B20" i="3" s="1"/>
  <c r="A20" i="3" s="1"/>
  <c r="B28" i="1" l="1"/>
  <c r="A22" i="6"/>
  <c r="Z36" i="13"/>
  <c r="AA35" i="13"/>
  <c r="B21" i="3" s="1"/>
  <c r="A23" i="6" s="1"/>
  <c r="B29" i="1" l="1"/>
  <c r="A21" i="3"/>
  <c r="Z37" i="13"/>
  <c r="AA36" i="13"/>
  <c r="B22" i="3" s="1"/>
  <c r="B30" i="1" s="1"/>
  <c r="A22" i="3" l="1"/>
  <c r="A24" i="6"/>
  <c r="Z38" i="13"/>
  <c r="AA37" i="13"/>
  <c r="B23" i="3" s="1"/>
  <c r="B31" i="1" s="1"/>
  <c r="A23" i="3" l="1"/>
  <c r="A25" i="6"/>
  <c r="Z39" i="13"/>
  <c r="AA38" i="13"/>
  <c r="B24" i="3" s="1"/>
  <c r="A26" i="6" s="1"/>
  <c r="A24" i="3" l="1"/>
  <c r="B32" i="1"/>
  <c r="Z40" i="13"/>
  <c r="AA39" i="13"/>
  <c r="B25" i="3" s="1"/>
  <c r="A25" i="3" s="1"/>
  <c r="A27" i="6" l="1"/>
  <c r="B33" i="1"/>
  <c r="Z41" i="13"/>
  <c r="AA40" i="13"/>
  <c r="B26" i="3" s="1"/>
  <c r="A26" i="3" s="1"/>
  <c r="B34" i="1" l="1"/>
  <c r="A28" i="6"/>
  <c r="AA41" i="13"/>
  <c r="B27" i="3" s="1"/>
  <c r="A27" i="3" s="1"/>
  <c r="Z42" i="13"/>
  <c r="B35" i="1" l="1"/>
  <c r="A29" i="6"/>
  <c r="Z43" i="13"/>
  <c r="AA42" i="13"/>
  <c r="B28" i="3" s="1"/>
  <c r="A28" i="3" s="1"/>
  <c r="B36" i="1" l="1"/>
  <c r="A30" i="6"/>
  <c r="Z44" i="13"/>
  <c r="AA43" i="13"/>
  <c r="B29" i="3" s="1"/>
  <c r="B37" i="1" s="1"/>
  <c r="A29" i="3" l="1"/>
  <c r="A31" i="6"/>
  <c r="Z45" i="13"/>
  <c r="AA44" i="13"/>
  <c r="B30" i="3" s="1"/>
  <c r="B38" i="1" s="1"/>
  <c r="A32" i="6" l="1"/>
  <c r="A30" i="3"/>
  <c r="Z46" i="13"/>
  <c r="AA45" i="13"/>
  <c r="B31" i="3" s="1"/>
  <c r="A33" i="6" s="1"/>
  <c r="B39" i="1" l="1"/>
  <c r="A31" i="3"/>
  <c r="Z47" i="13"/>
  <c r="AA46" i="13"/>
  <c r="B32" i="3" s="1"/>
  <c r="B40" i="1" s="1"/>
  <c r="A32" i="3" l="1"/>
  <c r="A34" i="6"/>
  <c r="AA47" i="13"/>
  <c r="B33" i="3" s="1"/>
  <c r="A33" i="3" s="1"/>
  <c r="Z48" i="13"/>
  <c r="AA48" i="13" l="1"/>
  <c r="B34" i="3" s="1"/>
  <c r="A34" i="3" s="1"/>
  <c r="Z49" i="13"/>
  <c r="AA49" i="13" s="1"/>
  <c r="B35" i="3" s="1"/>
  <c r="A35" i="3" s="1"/>
  <c r="B42" i="1" l="1"/>
  <c r="A36" i="6"/>
  <c r="B43" i="1"/>
  <c r="A37" i="6"/>
  <c r="A35" i="6"/>
  <c r="B41" i="1"/>
</calcChain>
</file>

<file path=xl/sharedStrings.xml><?xml version="1.0" encoding="utf-8"?>
<sst xmlns="http://schemas.openxmlformats.org/spreadsheetml/2006/main" count="574" uniqueCount="307">
  <si>
    <t>dz-la-</t>
  </si>
  <si>
    <t>fnukad</t>
  </si>
  <si>
    <t>;ksx</t>
  </si>
  <si>
    <t>loZ ;ksx</t>
  </si>
  <si>
    <t>iks"kkgkj forj.k fnu la[;k</t>
  </si>
  <si>
    <t>feM Ms ehy ;kstuk dk ekfld mi;ksfxrk izek.k i=</t>
  </si>
  <si>
    <t>ykHkkfUor Nk=ksa dh la[;k 1 ls 5</t>
  </si>
  <si>
    <t>dq- dUotZu dh nj</t>
  </si>
  <si>
    <t>jkf'k</t>
  </si>
  <si>
    <t>dqd de gSYij dh la[;k</t>
  </si>
  <si>
    <t>d{kk</t>
  </si>
  <si>
    <t>ljdkj ls xr ekg rd izkIr</t>
  </si>
  <si>
    <t>ljdkj ls  ekg ds nkSjku izkIr</t>
  </si>
  <si>
    <t>ekg ds nkSjku O;;</t>
  </si>
  <si>
    <t>1 ls 5</t>
  </si>
  <si>
    <t>6 ls 8</t>
  </si>
  <si>
    <t>xsagwW</t>
  </si>
  <si>
    <t>pkoy</t>
  </si>
  <si>
    <t>[kk|kUu ¼ ek=k fdyksxzke esa vafdr djsa ½</t>
  </si>
  <si>
    <t>vf/kdkfj;ksa }kjk fujh{k.k</t>
  </si>
  <si>
    <t>tuizfrfuf/k;ksasa }kjk fujh{k.k</t>
  </si>
  <si>
    <t>,l-,e-lh- }kjk fujh{k.k</t>
  </si>
  <si>
    <t>fpfdRlk tkWp dh frfFk</t>
  </si>
  <si>
    <t>&amp;</t>
  </si>
  <si>
    <t>School Monthly Data For</t>
  </si>
  <si>
    <t>instruction:</t>
  </si>
  <si>
    <t>.keep Enrollment Register at the time of entry</t>
  </si>
  <si>
    <t>.Keep Account Register at the time of entry</t>
  </si>
  <si>
    <t>School Details</t>
  </si>
  <si>
    <t>School Expenses ( In Rs )</t>
  </si>
  <si>
    <t>School Code</t>
  </si>
  <si>
    <t>School Name</t>
  </si>
  <si>
    <t>Total Expenditure</t>
  </si>
  <si>
    <t>date of Expenditure</t>
  </si>
  <si>
    <t xml:space="preserve">Cumulative Expenditure at School </t>
  </si>
  <si>
    <t>School type</t>
  </si>
  <si>
    <t>SECONDARY</t>
  </si>
  <si>
    <t>Category</t>
  </si>
  <si>
    <t>CO-EDUCATION</t>
  </si>
  <si>
    <t>State</t>
  </si>
  <si>
    <t>RAJASTHAN</t>
  </si>
  <si>
    <t>District</t>
  </si>
  <si>
    <t>AJMER</t>
  </si>
  <si>
    <t>Area</t>
  </si>
  <si>
    <t>BADI</t>
  </si>
  <si>
    <t>block</t>
  </si>
  <si>
    <t>MASUDA</t>
  </si>
  <si>
    <t>School Inspection</t>
  </si>
  <si>
    <t>Village / ward</t>
  </si>
  <si>
    <t>School Inspection                                                              (yes) / (no)</t>
  </si>
  <si>
    <t>Name</t>
  </si>
  <si>
    <t>Meals Avilled Status*</t>
  </si>
  <si>
    <t>By Member Of task Force</t>
  </si>
  <si>
    <t>NILL</t>
  </si>
  <si>
    <t>Primary</t>
  </si>
  <si>
    <t>Upper Primary</t>
  </si>
  <si>
    <t>By District Officials</t>
  </si>
  <si>
    <t>number of School Days During month</t>
  </si>
  <si>
    <t>By Block / Taluka Level Official</t>
  </si>
  <si>
    <t>Actual number Of days mid Day Meal Served</t>
  </si>
  <si>
    <t>By SMC Members</t>
  </si>
  <si>
    <t>Total meals Served During the Month</t>
  </si>
  <si>
    <t>Untoward Inclidents (if Any)</t>
  </si>
  <si>
    <t>Cook Cum Helper Detaills</t>
  </si>
  <si>
    <t>Number Of Incident Occurred</t>
  </si>
  <si>
    <t>Gender</t>
  </si>
  <si>
    <t>Mode Of Payment</t>
  </si>
  <si>
    <t>Amount Received During The Month (in Rs)</t>
  </si>
  <si>
    <t>F</t>
  </si>
  <si>
    <t>CASH</t>
  </si>
  <si>
    <t>RAMPRASAD</t>
  </si>
  <si>
    <t>M</t>
  </si>
  <si>
    <t>GEN</t>
  </si>
  <si>
    <t>MANJU</t>
  </si>
  <si>
    <t>Cooking Cost (In Rs)</t>
  </si>
  <si>
    <t>Opening Balance</t>
  </si>
  <si>
    <t>Received During The Month</t>
  </si>
  <si>
    <t>ExpenditureDuring The Month</t>
  </si>
  <si>
    <t>Closing Balance</t>
  </si>
  <si>
    <t>Wheter The Above Balances Matching With Bank Account Balances (Yes ) / (No)</t>
  </si>
  <si>
    <t>Detail Of Foodgrain (In Quintals)</t>
  </si>
  <si>
    <t>Food Item</t>
  </si>
  <si>
    <t>Received During the Month</t>
  </si>
  <si>
    <t>Consumtion During the Month</t>
  </si>
  <si>
    <t xml:space="preserve">Closing Balance </t>
  </si>
  <si>
    <t>Wheat</t>
  </si>
  <si>
    <t>Rice</t>
  </si>
  <si>
    <t xml:space="preserve">d{kk 1 ls 5 o 6 ls 8 dk iks"kkgkj ekuns; fcy ekg %&amp; </t>
  </si>
  <si>
    <t xml:space="preserve">ekg  </t>
  </si>
  <si>
    <t>TOTAL</t>
  </si>
  <si>
    <t>GOVT. SR. SEC. SCHOOL BADI</t>
  </si>
  <si>
    <t>vU; L=ksr ls izkIr</t>
  </si>
  <si>
    <t>LALI DEVI</t>
  </si>
  <si>
    <t xml:space="preserve">GEN </t>
  </si>
  <si>
    <t xml:space="preserve">ekg ds nkSjku ykHkkfUor Nk= Nk=kvksa dh la[;k d{kk 1 ls 5 </t>
  </si>
  <si>
    <t>ekg ds nkSjku ykHkkfUor Nk= Nk=kvksa dh la[;k d{kk  6 ls 8</t>
  </si>
  <si>
    <t>OTHER</t>
  </si>
  <si>
    <t>SC</t>
  </si>
  <si>
    <t>ST</t>
  </si>
  <si>
    <t>4- dqdde gSYij dh lwpuk</t>
  </si>
  <si>
    <t xml:space="preserve">is;ty lqfo/kk ,oa okVj Vsad dh vafre lQkbZ dh fnukad vafdr djs </t>
  </si>
  <si>
    <t>6- fofRr; lwpuk</t>
  </si>
  <si>
    <t>ekg ds nkSjku fd;s x;s fujh{k.k ¼la[;k n'kk;s½</t>
  </si>
  <si>
    <t>ekg 10@16 esa Lohd`r jkf'k</t>
  </si>
  <si>
    <t>dqy vfxze jkf'k</t>
  </si>
  <si>
    <t>4- izekf.kr fd;k tkrk gS fd iks"kkgkj idkus ,oa forj.k O;oLFkk esa iw.kZ lko/kkuh cjrh tk jgh gS A</t>
  </si>
  <si>
    <t>5- ekg ds nkSjku tu lg;ksx ls [kk|kUu @fooj.k ¼ ;fn tulg;ksx ls izkIr fd;k gks rks fooj.k vafdr djsa ½</t>
  </si>
  <si>
    <t xml:space="preserve">1- izekf.kr fd;k tkrk gS fd fo|ky; esa iks"kkgkj fu/kkZfjr ehU;w ds vuqlkj forfjr fd;k tk jgk gS rFkk izfr lIrkg Qy forfjr fd;s tk jgsa gSA             </t>
  </si>
  <si>
    <t>uksV &amp; 1- jk'ku Mhyj ds vfrfjDr fdlh vU; ls fy;k x;k [kk|kUu ykSVkus ;ksX; ugha gksxk A</t>
  </si>
  <si>
    <t>PS</t>
  </si>
  <si>
    <t>UPS</t>
  </si>
  <si>
    <t xml:space="preserve">3- ekg ds nkSjku JS.khokj ykHkkfUor Nk= @ Nk=kvksa dh la[;k @ dqdde gsYij dh la[;k </t>
  </si>
  <si>
    <t>iks"kkgkj ls ykHkkafor Nk= la[;k</t>
  </si>
  <si>
    <t xml:space="preserve"> xsagwW dh [kir</t>
  </si>
  <si>
    <t xml:space="preserve"> pkoy dh [kir</t>
  </si>
  <si>
    <t>ekg</t>
  </si>
  <si>
    <t>jktdh; mPp ek/;fed fo|ky; thok.kk</t>
  </si>
  <si>
    <t>ykHkkfUor fo|kfFkZ;ksa dh la[;k</t>
  </si>
  <si>
    <t>vkiwfrZ fd;s x;s nw/k dh ek=k yhVj esa</t>
  </si>
  <si>
    <t>nj izfr yhVj</t>
  </si>
  <si>
    <t>class 1 to 5</t>
  </si>
  <si>
    <t>class  6 to 8</t>
  </si>
  <si>
    <t>class  1 to 5</t>
  </si>
  <si>
    <t>total</t>
  </si>
  <si>
    <t>Detail of Payments Made for the Month</t>
  </si>
  <si>
    <t>Date</t>
  </si>
  <si>
    <t>Cheque No</t>
  </si>
  <si>
    <t>Cheq. Date</t>
  </si>
  <si>
    <t>Amount</t>
  </si>
  <si>
    <t>Receipt</t>
  </si>
  <si>
    <t>v/;{k</t>
  </si>
  <si>
    <t>lfpo</t>
  </si>
  <si>
    <t>fo|ky; izcU/ku lfefr</t>
  </si>
  <si>
    <t>fodzsrk&amp;</t>
  </si>
  <si>
    <t>ljl 'kksi ,tsUlh thok.kk</t>
  </si>
  <si>
    <t xml:space="preserve">vUuiw.kkZ nw/k ;kstuk nw/k vkiwfrZ Hkqxrku i=d </t>
  </si>
  <si>
    <t>d{kk 1 ls 5</t>
  </si>
  <si>
    <t>dqd de dUotZu jkf'k</t>
  </si>
  <si>
    <t>dqd de gsYij dh Hkqxrku dh jkf'k</t>
  </si>
  <si>
    <t>nqX/k ;kstuk dh Hkqxrku jkf'k</t>
  </si>
  <si>
    <t>xSl flysaMj dh jkf'k</t>
  </si>
  <si>
    <t>xsagw dh filkbZ</t>
  </si>
  <si>
    <t>fdjk.kk dh jkf'k</t>
  </si>
  <si>
    <t>lfCt dh jkf'k</t>
  </si>
  <si>
    <t>Qyks dh jkf'k</t>
  </si>
  <si>
    <t>lkexzh</t>
  </si>
  <si>
    <t>rsy</t>
  </si>
  <si>
    <t>nky</t>
  </si>
  <si>
    <t>lfCt</t>
  </si>
  <si>
    <t>lkekuks dh ek=k</t>
  </si>
  <si>
    <t>d{kk 6 ls 8</t>
  </si>
  <si>
    <t>20 GRAM</t>
  </si>
  <si>
    <t>5 ML</t>
  </si>
  <si>
    <t>20GRAM</t>
  </si>
  <si>
    <t>yhVj</t>
  </si>
  <si>
    <t>fdyks-</t>
  </si>
  <si>
    <t>DATE</t>
  </si>
  <si>
    <t>DAY</t>
  </si>
  <si>
    <t>fo|ky; dk uke</t>
  </si>
  <si>
    <t>CykWd</t>
  </si>
  <si>
    <t>cSd dk uke</t>
  </si>
  <si>
    <t>cSd vkWQ cMkSnk</t>
  </si>
  <si>
    <t>IFC CODE</t>
  </si>
  <si>
    <t>BARB0BEAWAR</t>
  </si>
  <si>
    <t>ukekadu 1ls 5</t>
  </si>
  <si>
    <t>ukekadu 6ls 8</t>
  </si>
  <si>
    <t>[kkrk la[;k</t>
  </si>
  <si>
    <t>IFSC CODE</t>
  </si>
  <si>
    <t>ikS"kkgkj izHkkjh</t>
  </si>
  <si>
    <t>okV~lvi u-a</t>
  </si>
  <si>
    <r>
      <t xml:space="preserve">bl ekg ds fy, </t>
    </r>
    <r>
      <rPr>
        <sz val="16"/>
        <color indexed="10"/>
        <rFont val="Calibri"/>
        <family val="2"/>
      </rPr>
      <t xml:space="preserve">MDM </t>
    </r>
    <r>
      <rPr>
        <sz val="16"/>
        <color indexed="10"/>
        <rFont val="DevLys 010"/>
      </rPr>
      <t>ds fcyksa dh x.kuk ¼vuqekfur½</t>
    </r>
  </si>
  <si>
    <r>
      <rPr>
        <b/>
        <i/>
        <sz val="14"/>
        <color indexed="10"/>
        <rFont val="DevLys 010"/>
      </rPr>
      <t xml:space="preserve">2-bl ,si dks </t>
    </r>
    <r>
      <rPr>
        <b/>
        <i/>
        <sz val="14"/>
        <color indexed="10"/>
        <rFont val="Calibri"/>
        <family val="2"/>
      </rPr>
      <t xml:space="preserve">SAVE AS </t>
    </r>
    <r>
      <rPr>
        <b/>
        <i/>
        <sz val="14"/>
        <color indexed="10"/>
        <rFont val="DevLys 010"/>
      </rPr>
      <t>djds gj eghus dke fy;k tk ldrk gSA</t>
    </r>
  </si>
  <si>
    <t>xsgwa</t>
  </si>
  <si>
    <t>ljdkj ls ekg ds nkSjku izkIr</t>
  </si>
  <si>
    <t>vU; L=ksr ls</t>
  </si>
  <si>
    <t>jk'ku Mhyj ls fy;k@fn;k</t>
  </si>
  <si>
    <t>01 vizsy ls xr ekg rd O;;</t>
  </si>
  <si>
    <t>ikS"kkgkj cukus okyh efgyk dk uke</t>
  </si>
  <si>
    <t>oxZ</t>
  </si>
  <si>
    <t>OBC</t>
  </si>
  <si>
    <t>vk/kkj uEcj</t>
  </si>
  <si>
    <t>dqd dUotZu dh nj ¼1 ls 5½</t>
  </si>
  <si>
    <t>&amp;%uksV%&amp;</t>
  </si>
  <si>
    <t>dqd dUotZu dh nj ¼6 ls 8½</t>
  </si>
  <si>
    <t>MAY</t>
  </si>
  <si>
    <t>first date</t>
  </si>
  <si>
    <t>YEAR</t>
  </si>
  <si>
    <t>ekg dk uke pqus</t>
  </si>
  <si>
    <t>APRIL</t>
  </si>
  <si>
    <t>JUNE</t>
  </si>
  <si>
    <t>JULY</t>
  </si>
  <si>
    <t>AUGUST</t>
  </si>
  <si>
    <r>
      <t>vko';d lq&gt;ko vkefU=r&amp;</t>
    </r>
    <r>
      <rPr>
        <sz val="14"/>
        <color indexed="8"/>
        <rFont val="Calibri"/>
        <family val="2"/>
      </rPr>
      <t>Klsharma1971@gmail.com</t>
    </r>
  </si>
  <si>
    <t>elwnk</t>
  </si>
  <si>
    <t>dqd de gsYij dh la[;k</t>
  </si>
  <si>
    <t>dqd de gsYij dh jkf'k dh nj</t>
  </si>
  <si>
    <t>1-dsoy lQsn lsYl gh HkjsaA</t>
  </si>
  <si>
    <t>dsoy mifLFkfr HkjsaA</t>
  </si>
  <si>
    <t>0 91</t>
  </si>
  <si>
    <t xml:space="preserve">d{kk 1 ls 5 ¼ 100 xzke@izfr Nk= ½ </t>
  </si>
  <si>
    <t xml:space="preserve">d{kk 6 ls 8 ¼ 150 xzke@izfr Nk= ½ </t>
  </si>
  <si>
    <t>Doveloped By-Kailash chandra ,teacher L-1,GSSS JEEWANA(MASUDA)AJMER</t>
  </si>
  <si>
    <t>colum no.5 unprotected</t>
  </si>
  <si>
    <t xml:space="preserve">dqd de gsYij </t>
  </si>
  <si>
    <t>S.NO.</t>
  </si>
  <si>
    <t>NO.of students</t>
  </si>
  <si>
    <t>No.of Cook cum Helpers</t>
  </si>
  <si>
    <t>01 to 50</t>
  </si>
  <si>
    <t>51 to 150</t>
  </si>
  <si>
    <t>151 to 400</t>
  </si>
  <si>
    <t>MDM CODE -</t>
  </si>
  <si>
    <t>ukekadu gsrq lwpuk izi=&amp;1</t>
  </si>
  <si>
    <t>30 flrEcj 2022 dh ukekadu dh lwpuk gsrq izi= % vk/kkj frfFk %30-09-2022</t>
  </si>
  <si>
    <t>fo|y; dk uke</t>
  </si>
  <si>
    <t>xzke iapk;r</t>
  </si>
  <si>
    <t>rglhy</t>
  </si>
  <si>
    <t>MDM CODE</t>
  </si>
  <si>
    <t>d{kk 1 ls 5 ¼izkFkfed½</t>
  </si>
  <si>
    <t>d{kk 1 ls 5 ¼mPp izkFkfed½</t>
  </si>
  <si>
    <t>fo|kfFkZ;ksa ds vk/kkj dkMZ dh lwpuk gsrq izi=&amp;2</t>
  </si>
  <si>
    <t>fo|kfFkZ;ksa ds vk/kkj dkMZ dh lwpuk gsrq izi= % vk/kkj frfFk %30-09-2022</t>
  </si>
  <si>
    <t>d{kk 1 ls 8 ds fo|kfFkZ;ksa dk ukekadu</t>
  </si>
  <si>
    <t>vk/kkj dkMZ cus gq, fo|kfFkZ;ksa dh la[;k</t>
  </si>
  <si>
    <t>vk/kkj dkMZ gsrq vkosnu fd;s gq, fo|kfFkZ;ks dh la[;k</t>
  </si>
  <si>
    <t xml:space="preserve"> 'ks"k fo|kfFkZ;ksa dh la['k ftuds vk/kkj dkMZ ugh cus </t>
  </si>
  <si>
    <t>dz0l0</t>
  </si>
  <si>
    <t>dqd de gsYuj dk uke</t>
  </si>
  <si>
    <t>vk/kkj dkMZ la[;k</t>
  </si>
  <si>
    <t>mifLFkfr</t>
  </si>
  <si>
    <t>nqX/k ikmMj</t>
  </si>
  <si>
    <t>ikmMj</t>
  </si>
  <si>
    <t>JAN</t>
  </si>
  <si>
    <t>FEB</t>
  </si>
  <si>
    <t>MAR</t>
  </si>
  <si>
    <t>SEP</t>
  </si>
  <si>
    <t>OCT</t>
  </si>
  <si>
    <t>NOV</t>
  </si>
  <si>
    <t>DEC</t>
  </si>
  <si>
    <t>phuh dh nj ¼6 ls 8½</t>
  </si>
  <si>
    <t>phuh dh nj ¼1 ls 5½</t>
  </si>
  <si>
    <t>KAILASH CHANDRA SHARMA ,POST-TEACHER L-I,GSSS-JEEWANA,MASUDA,BEAWAR(RAJ)</t>
  </si>
  <si>
    <t>blds mijkUr izR;sd 150 Nk=@Nk=k ukekadu ij ,d vfrfjDr dh Lohd`fr</t>
  </si>
  <si>
    <t>ftyk C;koj</t>
  </si>
  <si>
    <t>fo|ky; %&amp;</t>
  </si>
  <si>
    <t>1 ebZ 2025 ls izHkkoh</t>
  </si>
  <si>
    <r>
      <t xml:space="preserve">MDM </t>
    </r>
    <r>
      <rPr>
        <b/>
        <sz val="11"/>
        <color theme="1"/>
        <rFont val="DevLys 010"/>
      </rPr>
      <t>dksM%&amp;</t>
    </r>
  </si>
  <si>
    <r>
      <t xml:space="preserve">fo|ky; dk ukekadu </t>
    </r>
    <r>
      <rPr>
        <sz val="10"/>
        <color rgb="FF000000"/>
        <rFont val="DevLys 010"/>
      </rPr>
      <t>vk/kkj frfFk 30 flarEcj</t>
    </r>
  </si>
  <si>
    <t>laLFkkiz/kku@ikS"kkgkj izHkkjh@eks-u-</t>
  </si>
  <si>
    <t>vkoafVr [kk|ku dh ek=k</t>
  </si>
  <si>
    <t>nw/k dh ek=k 15 xzke izfr fo|kFkhZ</t>
  </si>
  <si>
    <t>nw/k ikmMj ls ykHkkfUor Nk=ksa dh la[;k</t>
  </si>
  <si>
    <t>nw/k dh ek=k 20 xzke izfr fo|kFkhZ</t>
  </si>
  <si>
    <t>ikS"kkgkj ykHkkfUor Nk=ksa dh la[;k     6 ls 8</t>
  </si>
  <si>
    <t>dqd de gSYij dk ekuns;</t>
  </si>
  <si>
    <t>nw/k ls ykHkkfUor Nk=ksa dh la[;ka d{kk iwoZ izkFkfed ls 5</t>
  </si>
  <si>
    <r>
      <t>jkf'k          ¼1</t>
    </r>
    <r>
      <rPr>
        <sz val="12"/>
        <color theme="1"/>
        <rFont val="Calibri"/>
        <family val="2"/>
        <scheme val="minor"/>
      </rPr>
      <t>X2</t>
    </r>
    <r>
      <rPr>
        <sz val="12"/>
        <color theme="1"/>
        <rFont val="DevLys 010"/>
      </rPr>
      <t>½</t>
    </r>
  </si>
  <si>
    <r>
      <t>jkf'k          ¼4</t>
    </r>
    <r>
      <rPr>
        <sz val="12"/>
        <color theme="1"/>
        <rFont val="Calibri"/>
        <family val="2"/>
        <scheme val="minor"/>
      </rPr>
      <t>X5</t>
    </r>
    <r>
      <rPr>
        <sz val="12"/>
        <color theme="1"/>
        <rFont val="DevLys 010"/>
      </rPr>
      <t>½</t>
    </r>
  </si>
  <si>
    <t>phuh dh nj izfr Nk=</t>
  </si>
  <si>
    <r>
      <t>jkf'k          ¼11</t>
    </r>
    <r>
      <rPr>
        <sz val="12"/>
        <color theme="1"/>
        <rFont val="Calibri"/>
        <family val="2"/>
        <scheme val="minor"/>
      </rPr>
      <t>X12</t>
    </r>
    <r>
      <rPr>
        <sz val="12"/>
        <color theme="1"/>
        <rFont val="DevLys 010"/>
      </rPr>
      <t>½</t>
    </r>
  </si>
  <si>
    <t>nw/k ls ykHkkfUor Nk=ksa dh la[;k d{kk 6 ls 8</t>
  </si>
  <si>
    <r>
      <t>jkf'k          ¼14</t>
    </r>
    <r>
      <rPr>
        <sz val="12"/>
        <color theme="1"/>
        <rFont val="Calibri"/>
        <family val="2"/>
        <scheme val="minor"/>
      </rPr>
      <t>X15</t>
    </r>
    <r>
      <rPr>
        <sz val="12"/>
        <color theme="1"/>
        <rFont val="DevLys 010"/>
      </rPr>
      <t>½</t>
    </r>
  </si>
  <si>
    <t>bZa/ku O;;</t>
  </si>
  <si>
    <t>nw/k xeZ djus gsrq ekuns; 500@&amp;# izfr ekg</t>
  </si>
  <si>
    <r>
      <t>dqy Hkqxrku ;ksX; jkf'k                    ¼</t>
    </r>
    <r>
      <rPr>
        <sz val="12"/>
        <color theme="1"/>
        <rFont val="Calibri"/>
        <family val="2"/>
        <scheme val="minor"/>
      </rPr>
      <t>13+16+17+18</t>
    </r>
    <r>
      <rPr>
        <sz val="12"/>
        <color theme="1"/>
        <rFont val="DevLys 010"/>
      </rPr>
      <t>½</t>
    </r>
  </si>
  <si>
    <r>
      <t xml:space="preserve">dqd de gSYij dh jkf'k                 </t>
    </r>
    <r>
      <rPr>
        <sz val="14"/>
        <color theme="1"/>
        <rFont val="DevLys 010"/>
      </rPr>
      <t>¼7</t>
    </r>
    <r>
      <rPr>
        <sz val="14"/>
        <color theme="1"/>
        <rFont val="Calibri"/>
        <family val="2"/>
        <scheme val="minor"/>
      </rPr>
      <t>x</t>
    </r>
    <r>
      <rPr>
        <sz val="14"/>
        <color theme="1"/>
        <rFont val="DevLys 010"/>
      </rPr>
      <t>8½</t>
    </r>
  </si>
  <si>
    <t>[kk|kku</t>
  </si>
  <si>
    <t>01-04-25 ls xr ekg rd izkIr</t>
  </si>
  <si>
    <r>
      <rPr>
        <b/>
        <sz val="12"/>
        <color theme="1"/>
        <rFont val="DevLys 010"/>
      </rPr>
      <t>01</t>
    </r>
    <r>
      <rPr>
        <sz val="12"/>
        <color theme="1"/>
        <rFont val="DevLys 010"/>
      </rPr>
      <t xml:space="preserve"> vizsy </t>
    </r>
    <r>
      <rPr>
        <b/>
        <sz val="12"/>
        <color theme="1"/>
        <rFont val="DevLys 010"/>
      </rPr>
      <t>2025</t>
    </r>
    <r>
      <rPr>
        <sz val="12"/>
        <color theme="1"/>
        <rFont val="DevLys 010"/>
      </rPr>
      <t xml:space="preserve"> dk 'ks"k</t>
    </r>
  </si>
  <si>
    <r>
      <t>jk'ku Mhyj ls m/kkj fy;k o fn;k ¼</t>
    </r>
    <r>
      <rPr>
        <sz val="12"/>
        <color theme="1"/>
        <rFont val="Calibri"/>
        <family val="2"/>
        <scheme val="minor"/>
      </rPr>
      <t xml:space="preserve">+ </t>
    </r>
    <r>
      <rPr>
        <sz val="12"/>
        <color theme="1"/>
        <rFont val="DevLys 010"/>
      </rPr>
      <t>o &amp; esa n'kkZ,½</t>
    </r>
  </si>
  <si>
    <r>
      <t>dqy</t>
    </r>
    <r>
      <rPr>
        <sz val="12"/>
        <color theme="1"/>
        <rFont val="Calibri"/>
        <family val="2"/>
        <scheme val="minor"/>
      </rPr>
      <t xml:space="preserve">(3+4+5+6+7) </t>
    </r>
    <r>
      <rPr>
        <sz val="12"/>
        <color theme="1"/>
        <rFont val="DevLys 010"/>
      </rPr>
      <t>dk ;ksx</t>
    </r>
  </si>
  <si>
    <t>1@4 ls xr ekg rd O;;</t>
  </si>
  <si>
    <r>
      <t xml:space="preserve">dqy </t>
    </r>
    <r>
      <rPr>
        <sz val="12"/>
        <color theme="1"/>
        <rFont val="Calibri"/>
        <family val="2"/>
        <scheme val="minor"/>
      </rPr>
      <t xml:space="preserve">(9+10) </t>
    </r>
    <r>
      <rPr>
        <sz val="12"/>
        <color theme="1"/>
        <rFont val="DevLys 010"/>
      </rPr>
      <t>dk ;ksx</t>
    </r>
  </si>
  <si>
    <t>ekg ds vUr esa 'ks"k   ²¼8&amp;11½</t>
  </si>
  <si>
    <t xml:space="preserve"> ikmMj</t>
  </si>
  <si>
    <t>fu;qDr dqd de gsYij dh Js.kh</t>
  </si>
  <si>
    <r>
      <t>Js.kh</t>
    </r>
    <r>
      <rPr>
        <sz val="14"/>
        <color theme="1"/>
        <rFont val="Calibri"/>
        <family val="2"/>
        <scheme val="minor"/>
      </rPr>
      <t>(SC/ST/OBC/OTHER)</t>
    </r>
  </si>
  <si>
    <t>fpjathoh ;kstuk dk dkMZ uEcj</t>
  </si>
  <si>
    <t>5- vU; lwpuk;sa</t>
  </si>
  <si>
    <t>,l-,e-lh- lnL;ksa }kjk fujh{k.k</t>
  </si>
  <si>
    <r>
      <t xml:space="preserve">dqfdax dUotZu ,oa dqdde gsYij dk cdk;k Hkzxrku ¼ekg vafdr djsa½ uksV%&amp; </t>
    </r>
    <r>
      <rPr>
        <b/>
        <sz val="14"/>
        <color theme="1"/>
        <rFont val="DevLys 010"/>
      </rPr>
      <t>yky L;kgh ls vafdr djsa</t>
    </r>
  </si>
  <si>
    <t>Advance Amount if any</t>
  </si>
  <si>
    <t xml:space="preserve">      2- mDr izi= ds lHkh dksye dh iwrhZ dj izfrekg 5 rkfj[k rd fHktokuk lqfuf'pr djsa A</t>
  </si>
  <si>
    <t xml:space="preserve">      3- izR;sd fo|ky; esa cky xksiky ;kstuk gsrq dqdde gsYij dks 500@&amp;# dk vfrfjDr izfrekg ekuns; Hkzxrku gksxkA</t>
  </si>
  <si>
    <t xml:space="preserve">      4- ftu fo|kky;ksa es ikS"kkgkj curk gSAmu fo|ky;ksa esa ukekadu 1 ls 50 ij rhu ekg esa 1 flys.Mj] 51 ls 100 ukekadu ij 2 ekg esa 1 flys.Mj ,oa  </t>
  </si>
  <si>
    <t xml:space="preserve">         150 ls vf/kd ukekadu okys fo|ky;ksa esa izfr ekg 1 flys.Mj dk iquHkZj.k fd;k tk;sxkA </t>
  </si>
  <si>
    <t xml:space="preserve">      5- pkyw ekg ds mi;ksfxrk izek.k i= ls jkflEl iksVZy dh ykHkkfUor ,oa [kk|kku LVkWd dk feyku dj fy;k x;k gSA  </t>
  </si>
  <si>
    <t>ihbZbZvks@;wlhbZbZvks</t>
  </si>
  <si>
    <t>laLFkk iz/kku</t>
  </si>
  <si>
    <t>gsrq Hkqxrku ;ksX; jkf'k dk fooj.k</t>
  </si>
  <si>
    <r>
      <t xml:space="preserve">fey Ms ehy gsrq Hkqxrku ;ksX; dqy jkf'k   </t>
    </r>
    <r>
      <rPr>
        <sz val="14"/>
        <color theme="1"/>
        <rFont val="Calibri"/>
        <family val="2"/>
        <scheme val="minor"/>
      </rPr>
      <t>(3+6+9)</t>
    </r>
  </si>
  <si>
    <r>
      <t xml:space="preserve">fcy dh dqy jkf'k          </t>
    </r>
    <r>
      <rPr>
        <sz val="12"/>
        <color theme="1"/>
        <rFont val="Calibri"/>
        <family val="2"/>
        <scheme val="minor"/>
      </rPr>
      <t>(10+19)</t>
    </r>
  </si>
  <si>
    <t>dks ekg</t>
  </si>
  <si>
    <t>2- izekf.kr fd;k tkrk gS fd yxk;s x;s dqd de gSYij la[;k</t>
  </si>
  <si>
    <t>rd dk Hkqxrku dj fn;k x;k gSA</t>
  </si>
  <si>
    <t xml:space="preserve">3- izekf.kr fd;k tkrk gS fd fo|ky; esa [kk|kUu miyC/k ugha gksus ij jk'ku Mhyj ls </t>
  </si>
  <si>
    <t>fdyksxzke xsgwa@pkoy m/kkj fy, x;sA</t>
  </si>
  <si>
    <t xml:space="preserve">6- ekg ds nkSjku mRlo Hkkstu ds :Ik esa ykHkkfUor Nk= @ Nk=kvksa dh ls[;k d{kk </t>
  </si>
  <si>
    <r>
      <t xml:space="preserve">01 </t>
    </r>
    <r>
      <rPr>
        <b/>
        <sz val="11"/>
        <color indexed="8"/>
        <rFont val="DevLys 010"/>
      </rPr>
      <t>vizsy 2025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DevLys 010"/>
      </rPr>
      <t>dks 'ks"k</t>
    </r>
  </si>
  <si>
    <r>
      <rPr>
        <b/>
        <sz val="14"/>
        <color rgb="FF000000"/>
        <rFont val="Calibri"/>
        <family val="2"/>
        <scheme val="minor"/>
      </rPr>
      <t>MDM</t>
    </r>
    <r>
      <rPr>
        <b/>
        <sz val="14"/>
        <color indexed="8"/>
        <rFont val="DevLys 010"/>
      </rPr>
      <t xml:space="preserve"> dksM</t>
    </r>
  </si>
  <si>
    <t>eksckbZy uEcj laLFkk iz/kku@ikS"kkgkj izHkkjh</t>
  </si>
  <si>
    <t>okV~vi uEcj laLFkk iz/kku@ikS"kkgkj izHkkjh</t>
  </si>
  <si>
    <t>dc rd Hkqxrku dj fn;k x;k</t>
  </si>
  <si>
    <t>nw/k xeZ djus dk ekuns;</t>
  </si>
  <si>
    <t>NIL</t>
  </si>
  <si>
    <r>
      <rPr>
        <b/>
        <sz val="12"/>
        <color theme="1"/>
        <rFont val="DevLys 010"/>
      </rPr>
      <t>01</t>
    </r>
    <r>
      <rPr>
        <sz val="12"/>
        <color theme="1"/>
        <rFont val="DevLys 010"/>
      </rPr>
      <t xml:space="preserve"> vizsy </t>
    </r>
    <r>
      <rPr>
        <b/>
        <sz val="12"/>
        <color theme="1"/>
        <rFont val="DevLys 010"/>
      </rPr>
      <t>2026</t>
    </r>
    <r>
      <rPr>
        <sz val="12"/>
        <color theme="1"/>
        <rFont val="DevLys 010"/>
      </rPr>
      <t xml:space="preserve"> dk 'ks"k</t>
    </r>
  </si>
  <si>
    <t>01-04-26 ls xr ekg rd izkIr</t>
  </si>
  <si>
    <t>ftyk vtesj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</si>
</sst>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0.00.000"/>
    <numFmt numFmtId="166" formatCode="[$-409]d/mmm/yy;@"/>
    <numFmt numFmtId="167" formatCode="dddd"/>
    <numFmt numFmtId="168" formatCode="#,##0.000"/>
    <numFmt numFmtId="169" formatCode="[$-409]mmm/yy;@"/>
  </numFmts>
  <fonts count="73" x14ac:knownFonts="1">
    <font>
      <sz val="11"/>
      <color theme="1"/>
      <name val="Calibri"/>
      <family val="2"/>
      <scheme val="minor"/>
    </font>
    <font>
      <sz val="11"/>
      <color indexed="8"/>
      <name val="DevLys 010"/>
    </font>
    <font>
      <b/>
      <sz val="11"/>
      <color indexed="8"/>
      <name val="DevLys 010"/>
    </font>
    <font>
      <sz val="14"/>
      <color indexed="8"/>
      <name val="Calibri"/>
      <family val="2"/>
    </font>
    <font>
      <sz val="16"/>
      <color indexed="10"/>
      <name val="Calibri"/>
      <family val="2"/>
    </font>
    <font>
      <sz val="16"/>
      <color indexed="10"/>
      <name val="DevLys 010"/>
    </font>
    <font>
      <b/>
      <i/>
      <sz val="14"/>
      <color indexed="10"/>
      <name val="DevLys 010"/>
    </font>
    <font>
      <b/>
      <i/>
      <sz val="14"/>
      <color indexed="10"/>
      <name val="Calibri"/>
      <family val="2"/>
    </font>
    <font>
      <b/>
      <sz val="12"/>
      <color indexed="8"/>
      <name val="DevLys 010"/>
    </font>
    <font>
      <b/>
      <sz val="11"/>
      <color indexed="8"/>
      <name val="Calibri"/>
      <family val="2"/>
    </font>
    <font>
      <b/>
      <sz val="14"/>
      <color indexed="8"/>
      <name val="DevLys 010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DevLys 010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Kruti Dev 010"/>
    </font>
    <font>
      <b/>
      <sz val="16"/>
      <color rgb="FF000000"/>
      <name val="Kruti Dev 010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DevLys 010"/>
    </font>
    <font>
      <b/>
      <sz val="11"/>
      <color theme="1"/>
      <name val="DevLys 010"/>
    </font>
    <font>
      <b/>
      <sz val="12"/>
      <color theme="1"/>
      <name val="DevLys 010"/>
    </font>
    <font>
      <b/>
      <sz val="14"/>
      <color theme="1"/>
      <name val="DevLys 010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20"/>
      <color rgb="FFFF0000"/>
      <name val="DevLys 010"/>
    </font>
    <font>
      <b/>
      <i/>
      <sz val="14"/>
      <color rgb="FFFF0000"/>
      <name val="DevLys 010"/>
    </font>
    <font>
      <b/>
      <sz val="11"/>
      <color rgb="FFFF0000"/>
      <name val="Calibri"/>
      <family val="2"/>
      <scheme val="minor"/>
    </font>
    <font>
      <b/>
      <sz val="8"/>
      <color theme="1"/>
      <name val="DevLys 010"/>
    </font>
    <font>
      <b/>
      <sz val="10"/>
      <color theme="1"/>
      <name val="DevLys 010"/>
    </font>
    <font>
      <b/>
      <sz val="9"/>
      <color theme="1"/>
      <name val="DevLys 010"/>
    </font>
    <font>
      <b/>
      <sz val="10"/>
      <color theme="1"/>
      <name val="Calibri"/>
      <family val="2"/>
      <scheme val="minor"/>
    </font>
    <font>
      <b/>
      <sz val="20"/>
      <color theme="1"/>
      <name val="DevLys 010"/>
    </font>
    <font>
      <b/>
      <sz val="12"/>
      <color theme="1"/>
      <name val="Calibri"/>
      <family val="2"/>
      <scheme val="minor"/>
    </font>
    <font>
      <sz val="16"/>
      <color theme="1"/>
      <name val="DevLys 010"/>
    </font>
    <font>
      <b/>
      <sz val="12"/>
      <color rgb="FF002060"/>
      <name val="Calibri"/>
      <family val="2"/>
      <scheme val="minor"/>
    </font>
    <font>
      <sz val="18"/>
      <color theme="1"/>
      <name val="DevLys 010"/>
    </font>
    <font>
      <u val="double"/>
      <sz val="16"/>
      <color theme="1"/>
      <name val="DevLys 010"/>
    </font>
    <font>
      <sz val="12"/>
      <color theme="1"/>
      <name val="DevLys 010"/>
    </font>
    <font>
      <sz val="1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rgb="FF002060"/>
      <name val="Calibri"/>
      <family val="2"/>
      <scheme val="minor"/>
    </font>
    <font>
      <sz val="16"/>
      <color rgb="FF002060"/>
      <name val="DevLys 010"/>
    </font>
    <font>
      <sz val="10"/>
      <color theme="1"/>
      <name val="DevLys 010"/>
    </font>
    <font>
      <b/>
      <i/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Kruti Dev 010"/>
    </font>
    <font>
      <sz val="11"/>
      <color rgb="FF000000"/>
      <name val="Kruti Dev 010"/>
    </font>
    <font>
      <b/>
      <sz val="12"/>
      <color rgb="FF000000"/>
      <name val="Calibri"/>
      <family val="2"/>
    </font>
    <font>
      <b/>
      <sz val="14"/>
      <color rgb="FF000000"/>
      <name val="Kruti Dev 010"/>
    </font>
    <font>
      <b/>
      <sz val="14"/>
      <color rgb="FF000000"/>
      <name val="DevLys 010"/>
    </font>
    <font>
      <sz val="16"/>
      <color rgb="FFFF0000"/>
      <name val="DevLys 010"/>
    </font>
    <font>
      <sz val="26"/>
      <color theme="1"/>
      <name val="DevLys 010"/>
    </font>
    <font>
      <sz val="20"/>
      <color theme="1"/>
      <name val="DevLys 010"/>
    </font>
    <font>
      <sz val="8"/>
      <name val="Calibri"/>
      <family val="2"/>
      <scheme val="minor"/>
    </font>
    <font>
      <b/>
      <sz val="16"/>
      <color rgb="FFFF0000"/>
      <name val="DevLys 010"/>
    </font>
    <font>
      <b/>
      <sz val="16"/>
      <color rgb="FFFF0000"/>
      <name val="Calibri"/>
      <family val="2"/>
      <scheme val="minor"/>
    </font>
    <font>
      <b/>
      <sz val="12"/>
      <color rgb="FF002060"/>
      <name val="DevLys 010"/>
    </font>
    <font>
      <sz val="10"/>
      <color rgb="FF000000"/>
      <name val="DevLys 010"/>
    </font>
    <font>
      <sz val="10"/>
      <color indexed="8"/>
      <name val="DevLys 010"/>
    </font>
    <font>
      <b/>
      <sz val="14"/>
      <color rgb="FF000000"/>
      <name val="Calibri"/>
      <family val="2"/>
      <scheme val="minor"/>
    </font>
    <font>
      <b/>
      <sz val="14"/>
      <color indexed="8"/>
      <name val="DevLys 010"/>
      <family val="2"/>
    </font>
    <font>
      <b/>
      <i/>
      <sz val="18"/>
      <color rgb="FFFF0000"/>
      <name val="DevLys 010"/>
    </font>
  </fonts>
  <fills count="2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1" fillId="2" borderId="0" applyNumberFormat="0" applyBorder="0" applyAlignment="0" applyProtection="0"/>
  </cellStyleXfs>
  <cellXfs count="607"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/>
    <xf numFmtId="16" fontId="17" fillId="0" borderId="1" xfId="0" applyNumberFormat="1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14" fontId="17" fillId="3" borderId="2" xfId="0" applyNumberFormat="1" applyFont="1" applyFill="1" applyBorder="1" applyAlignment="1" applyProtection="1">
      <alignment horizontal="center" wrapText="1"/>
      <protection locked="0" hidden="1"/>
    </xf>
    <xf numFmtId="0" fontId="17" fillId="3" borderId="1" xfId="0" applyFont="1" applyFill="1" applyBorder="1" applyAlignment="1" applyProtection="1">
      <alignment horizontal="center" wrapText="1"/>
      <protection locked="0" hidden="1"/>
    </xf>
    <xf numFmtId="0" fontId="17" fillId="0" borderId="1" xfId="0" applyFont="1" applyBorder="1" applyAlignment="1" applyProtection="1">
      <alignment horizontal="center" wrapText="1"/>
      <protection hidden="1"/>
    </xf>
    <xf numFmtId="0" fontId="17" fillId="0" borderId="3" xfId="0" applyFont="1" applyBorder="1" applyAlignment="1" applyProtection="1">
      <alignment horizontal="center" wrapText="1"/>
      <protection hidden="1"/>
    </xf>
    <xf numFmtId="0" fontId="18" fillId="0" borderId="4" xfId="0" applyFont="1" applyBorder="1" applyAlignment="1" applyProtection="1">
      <alignment horizontal="center" wrapText="1"/>
      <protection hidden="1"/>
    </xf>
    <xf numFmtId="0" fontId="18" fillId="0" borderId="5" xfId="0" applyFont="1" applyBorder="1" applyAlignment="1" applyProtection="1">
      <alignment horizontal="center" wrapText="1"/>
      <protection hidden="1"/>
    </xf>
    <xf numFmtId="0" fontId="17" fillId="3" borderId="1" xfId="0" applyFont="1" applyFill="1" applyBorder="1" applyAlignment="1" applyProtection="1">
      <alignment horizontal="center" wrapText="1"/>
      <protection hidden="1"/>
    </xf>
    <xf numFmtId="0" fontId="19" fillId="3" borderId="1" xfId="0" applyFont="1" applyFill="1" applyBorder="1" applyAlignment="1" applyProtection="1">
      <alignment horizontal="center" wrapText="1"/>
      <protection hidden="1"/>
    </xf>
    <xf numFmtId="0" fontId="17" fillId="0" borderId="1" xfId="0" applyFont="1" applyBorder="1" applyAlignment="1" applyProtection="1">
      <alignment horizontal="center" wrapText="1"/>
      <protection locked="0" hidden="1"/>
    </xf>
    <xf numFmtId="0" fontId="17" fillId="0" borderId="0" xfId="0" applyFont="1" applyAlignment="1" applyProtection="1">
      <alignment horizontal="center" wrapText="1"/>
      <protection hidden="1"/>
    </xf>
    <xf numFmtId="0" fontId="17" fillId="0" borderId="6" xfId="0" applyFont="1" applyBorder="1" applyAlignment="1" applyProtection="1">
      <alignment horizontal="center" wrapText="1"/>
      <protection hidden="1"/>
    </xf>
    <xf numFmtId="0" fontId="20" fillId="0" borderId="0" xfId="0" applyFont="1" applyAlignment="1" applyProtection="1">
      <alignment vertical="top" wrapText="1"/>
      <protection hidden="1"/>
    </xf>
    <xf numFmtId="0" fontId="20" fillId="0" borderId="7" xfId="0" applyFont="1" applyBorder="1" applyAlignment="1" applyProtection="1">
      <alignment vertical="top" wrapText="1"/>
      <protection hidden="1"/>
    </xf>
    <xf numFmtId="0" fontId="17" fillId="0" borderId="8" xfId="0" applyFont="1" applyBorder="1" applyAlignment="1" applyProtection="1">
      <alignment horizontal="center" wrapText="1"/>
      <protection hidden="1"/>
    </xf>
    <xf numFmtId="0" fontId="17" fillId="0" borderId="9" xfId="0" applyFont="1" applyBorder="1" applyAlignment="1" applyProtection="1">
      <alignment horizontal="center" wrapText="1"/>
      <protection hidden="1"/>
    </xf>
    <xf numFmtId="0" fontId="20" fillId="0" borderId="10" xfId="0" applyFont="1" applyBorder="1" applyAlignment="1" applyProtection="1">
      <alignment vertical="top" wrapText="1"/>
      <protection hidden="1"/>
    </xf>
    <xf numFmtId="0" fontId="20" fillId="0" borderId="9" xfId="0" applyFont="1" applyBorder="1" applyAlignment="1" applyProtection="1">
      <alignment vertical="top" wrapText="1"/>
      <protection hidden="1"/>
    </xf>
    <xf numFmtId="0" fontId="20" fillId="0" borderId="11" xfId="0" applyFont="1" applyBorder="1" applyAlignment="1" applyProtection="1">
      <alignment vertical="top" wrapText="1"/>
      <protection hidden="1"/>
    </xf>
    <xf numFmtId="1" fontId="17" fillId="0" borderId="1" xfId="0" applyNumberFormat="1" applyFont="1" applyBorder="1" applyAlignment="1" applyProtection="1">
      <alignment horizontal="center" wrapText="1"/>
      <protection locked="0" hidden="1"/>
    </xf>
    <xf numFmtId="0" fontId="21" fillId="3" borderId="12" xfId="0" applyFont="1" applyFill="1" applyBorder="1" applyAlignment="1" applyProtection="1">
      <alignment horizontal="center" vertical="center" wrapText="1"/>
      <protection locked="0" hidden="1"/>
    </xf>
    <xf numFmtId="14" fontId="17" fillId="4" borderId="1" xfId="0" applyNumberFormat="1" applyFont="1" applyFill="1" applyBorder="1" applyAlignment="1" applyProtection="1">
      <alignment horizontal="center" wrapText="1"/>
      <protection locked="0"/>
    </xf>
    <xf numFmtId="0" fontId="17" fillId="4" borderId="1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25" fillId="5" borderId="1" xfId="0" applyFont="1" applyFill="1" applyBorder="1" applyAlignment="1" applyProtection="1">
      <alignment horizontal="center" vertical="center"/>
      <protection hidden="1"/>
    </xf>
    <xf numFmtId="0" fontId="26" fillId="5" borderId="1" xfId="0" applyFont="1" applyFill="1" applyBorder="1" applyAlignment="1" applyProtection="1">
      <alignment horizontal="center" vertical="center" wrapText="1"/>
      <protection hidden="1"/>
    </xf>
    <xf numFmtId="0" fontId="26" fillId="5" borderId="0" xfId="0" applyFont="1" applyFill="1" applyAlignment="1" applyProtection="1">
      <alignment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14" fontId="23" fillId="0" borderId="1" xfId="0" applyNumberFormat="1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 applyProtection="1">
      <alignment horizontal="center" vertical="center" wrapText="1"/>
      <protection hidden="1"/>
    </xf>
    <xf numFmtId="164" fontId="23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 wrapText="1"/>
      <protection hidden="1"/>
    </xf>
    <xf numFmtId="1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6" fillId="0" borderId="1" xfId="0" applyFont="1" applyBorder="1" applyAlignment="1" applyProtection="1">
      <alignment horizontal="center" vertical="center"/>
      <protection hidden="1"/>
    </xf>
    <xf numFmtId="0" fontId="29" fillId="0" borderId="0" xfId="0" applyFont="1" applyProtection="1">
      <protection hidden="1"/>
    </xf>
    <xf numFmtId="0" fontId="29" fillId="0" borderId="1" xfId="0" applyFont="1" applyBorder="1" applyProtection="1">
      <protection hidden="1"/>
    </xf>
    <xf numFmtId="0" fontId="29" fillId="0" borderId="1" xfId="0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29" fillId="0" borderId="1" xfId="0" applyFont="1" applyBorder="1" applyAlignment="1" applyProtection="1">
      <alignment horizontal="center" vertical="center"/>
      <protection hidden="1"/>
    </xf>
    <xf numFmtId="0" fontId="29" fillId="0" borderId="14" xfId="0" applyFont="1" applyBorder="1" applyAlignment="1" applyProtection="1">
      <alignment vertical="center"/>
      <protection hidden="1"/>
    </xf>
    <xf numFmtId="166" fontId="0" fillId="0" borderId="0" xfId="0" applyNumberFormat="1" applyAlignment="1" applyProtection="1">
      <alignment horizontal="center" vertical="center"/>
      <protection hidden="1"/>
    </xf>
    <xf numFmtId="17" fontId="0" fillId="0" borderId="0" xfId="0" applyNumberFormat="1" applyAlignment="1" applyProtection="1">
      <alignment horizontal="center" vertical="center"/>
      <protection hidden="1"/>
    </xf>
    <xf numFmtId="14" fontId="0" fillId="6" borderId="1" xfId="0" applyNumberFormat="1" applyFill="1" applyBorder="1" applyAlignment="1" applyProtection="1">
      <alignment horizontal="center" vertical="center"/>
      <protection hidden="1"/>
    </xf>
    <xf numFmtId="0" fontId="31" fillId="5" borderId="0" xfId="0" applyFont="1" applyFill="1" applyAlignment="1" applyProtection="1">
      <alignment vertical="center"/>
      <protection hidden="1"/>
    </xf>
    <xf numFmtId="0" fontId="32" fillId="5" borderId="0" xfId="0" applyFont="1" applyFill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0" borderId="15" xfId="0" applyFont="1" applyBorder="1" applyAlignment="1" applyProtection="1">
      <alignment vertical="center"/>
      <protection hidden="1"/>
    </xf>
    <xf numFmtId="0" fontId="12" fillId="5" borderId="0" xfId="0" applyFont="1" applyFill="1" applyAlignment="1" applyProtection="1">
      <alignment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2" fillId="5" borderId="0" xfId="0" applyFont="1" applyFill="1" applyAlignment="1" applyProtection="1">
      <alignment vertical="center"/>
      <protection hidden="1"/>
    </xf>
    <xf numFmtId="0" fontId="32" fillId="5" borderId="0" xfId="0" applyFont="1" applyFill="1" applyAlignment="1" applyProtection="1">
      <alignment vertical="top"/>
      <protection hidden="1"/>
    </xf>
    <xf numFmtId="167" fontId="0" fillId="9" borderId="2" xfId="0" applyNumberFormat="1" applyFill="1" applyBorder="1" applyAlignment="1" applyProtection="1">
      <alignment horizontal="center" vertical="center"/>
      <protection hidden="1"/>
    </xf>
    <xf numFmtId="0" fontId="12" fillId="5" borderId="0" xfId="0" applyFont="1" applyFill="1" applyAlignment="1" applyProtection="1">
      <alignment horizontal="center" vertical="center"/>
      <protection hidden="1"/>
    </xf>
    <xf numFmtId="0" fontId="0" fillId="5" borderId="0" xfId="0" applyFill="1" applyAlignment="1" applyProtection="1">
      <alignment vertical="center"/>
      <protection hidden="1"/>
    </xf>
    <xf numFmtId="0" fontId="0" fillId="9" borderId="19" xfId="0" applyFill="1" applyBorder="1" applyAlignment="1" applyProtection="1">
      <alignment vertical="center"/>
      <protection hidden="1"/>
    </xf>
    <xf numFmtId="0" fontId="0" fillId="9" borderId="12" xfId="0" applyFill="1" applyBorder="1" applyAlignment="1" applyProtection="1">
      <alignment vertical="center"/>
      <protection hidden="1"/>
    </xf>
    <xf numFmtId="0" fontId="33" fillId="10" borderId="1" xfId="0" applyFont="1" applyFill="1" applyBorder="1" applyAlignment="1" applyProtection="1">
      <alignment horizontal="center" vertical="center"/>
      <protection hidden="1"/>
    </xf>
    <xf numFmtId="0" fontId="13" fillId="10" borderId="67" xfId="1" applyFont="1" applyFill="1" applyBorder="1" applyAlignment="1" applyProtection="1">
      <alignment horizontal="center" vertical="center"/>
      <protection hidden="1"/>
    </xf>
    <xf numFmtId="0" fontId="13" fillId="10" borderId="1" xfId="1" applyFont="1" applyFill="1" applyBorder="1" applyAlignment="1" applyProtection="1">
      <alignment horizontal="center" vertical="center"/>
      <protection hidden="1"/>
    </xf>
    <xf numFmtId="0" fontId="12" fillId="11" borderId="20" xfId="0" applyFont="1" applyFill="1" applyBorder="1" applyAlignment="1" applyProtection="1">
      <alignment horizontal="center" vertical="center"/>
      <protection hidden="1"/>
    </xf>
    <xf numFmtId="1" fontId="26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7" fillId="6" borderId="21" xfId="0" applyFont="1" applyFill="1" applyBorder="1" applyAlignment="1" applyProtection="1">
      <alignment vertical="center"/>
      <protection hidden="1"/>
    </xf>
    <xf numFmtId="0" fontId="27" fillId="6" borderId="22" xfId="0" applyFont="1" applyFill="1" applyBorder="1" applyAlignment="1" applyProtection="1">
      <alignment vertical="center"/>
      <protection hidden="1"/>
    </xf>
    <xf numFmtId="0" fontId="10" fillId="6" borderId="21" xfId="0" applyFont="1" applyFill="1" applyBorder="1" applyAlignment="1" applyProtection="1">
      <alignment vertical="center"/>
      <protection hidden="1"/>
    </xf>
    <xf numFmtId="0" fontId="25" fillId="6" borderId="10" xfId="0" applyFont="1" applyFill="1" applyBorder="1" applyAlignment="1" applyProtection="1">
      <alignment horizontal="center" vertical="center" wrapText="1"/>
      <protection hidden="1"/>
    </xf>
    <xf numFmtId="0" fontId="27" fillId="6" borderId="16" xfId="0" applyFont="1" applyFill="1" applyBorder="1" applyAlignment="1" applyProtection="1">
      <alignment horizontal="center" vertical="center"/>
      <protection hidden="1"/>
    </xf>
    <xf numFmtId="0" fontId="27" fillId="6" borderId="23" xfId="0" applyFont="1" applyFill="1" applyBorder="1" applyAlignment="1" applyProtection="1">
      <alignment horizontal="center" vertical="center"/>
      <protection hidden="1"/>
    </xf>
    <xf numFmtId="0" fontId="27" fillId="8" borderId="16" xfId="0" applyFont="1" applyFill="1" applyBorder="1" applyAlignment="1" applyProtection="1">
      <alignment horizontal="center" vertical="center"/>
      <protection hidden="1"/>
    </xf>
    <xf numFmtId="1" fontId="12" fillId="5" borderId="0" xfId="0" applyNumberFormat="1" applyFont="1" applyFill="1" applyAlignment="1" applyProtection="1">
      <alignment vertical="center"/>
      <protection hidden="1"/>
    </xf>
    <xf numFmtId="0" fontId="38" fillId="5" borderId="0" xfId="0" applyFont="1" applyFill="1" applyAlignment="1" applyProtection="1">
      <alignment vertical="center"/>
      <protection hidden="1"/>
    </xf>
    <xf numFmtId="1" fontId="28" fillId="5" borderId="0" xfId="0" applyNumberFormat="1" applyFont="1" applyFill="1" applyAlignment="1" applyProtection="1">
      <alignment horizontal="center" vertical="center" wrapText="1"/>
      <protection hidden="1"/>
    </xf>
    <xf numFmtId="17" fontId="0" fillId="0" borderId="0" xfId="0" applyNumberFormat="1" applyProtection="1">
      <protection hidden="1"/>
    </xf>
    <xf numFmtId="0" fontId="28" fillId="6" borderId="1" xfId="0" applyFont="1" applyFill="1" applyBorder="1" applyAlignment="1" applyProtection="1">
      <alignment vertical="center"/>
      <protection hidden="1"/>
    </xf>
    <xf numFmtId="0" fontId="0" fillId="6" borderId="1" xfId="0" applyFill="1" applyBorder="1" applyProtection="1">
      <protection hidden="1"/>
    </xf>
    <xf numFmtId="0" fontId="0" fillId="6" borderId="0" xfId="0" applyFill="1" applyProtection="1">
      <protection hidden="1"/>
    </xf>
    <xf numFmtId="0" fontId="28" fillId="0" borderId="1" xfId="0" applyFont="1" applyBorder="1" applyAlignment="1" applyProtection="1">
      <alignment horizontal="center"/>
      <protection hidden="1"/>
    </xf>
    <xf numFmtId="0" fontId="28" fillId="0" borderId="1" xfId="0" applyFont="1" applyBorder="1" applyAlignment="1" applyProtection="1">
      <alignment vertical="center"/>
      <protection locked="0" hidden="1"/>
    </xf>
    <xf numFmtId="1" fontId="17" fillId="0" borderId="1" xfId="0" applyNumberFormat="1" applyFont="1" applyBorder="1" applyAlignment="1" applyProtection="1">
      <alignment horizontal="center" wrapText="1"/>
      <protection hidden="1"/>
    </xf>
    <xf numFmtId="0" fontId="28" fillId="6" borderId="1" xfId="0" applyFont="1" applyFill="1" applyBorder="1" applyAlignment="1" applyProtection="1">
      <alignment horizontal="center" vertical="center"/>
      <protection locked="0" hidden="1"/>
    </xf>
    <xf numFmtId="0" fontId="28" fillId="4" borderId="18" xfId="0" applyFont="1" applyFill="1" applyBorder="1" applyAlignment="1" applyProtection="1">
      <alignment vertical="center"/>
      <protection locked="0"/>
    </xf>
    <xf numFmtId="0" fontId="40" fillId="0" borderId="0" xfId="0" applyFont="1" applyAlignment="1" applyProtection="1">
      <alignment vertical="center"/>
      <protection hidden="1"/>
    </xf>
    <xf numFmtId="0" fontId="41" fillId="4" borderId="1" xfId="0" applyFont="1" applyFill="1" applyBorder="1" applyAlignment="1" applyProtection="1">
      <alignment horizontal="center" vertical="center"/>
      <protection hidden="1"/>
    </xf>
    <xf numFmtId="0" fontId="24" fillId="0" borderId="0" xfId="0" applyFont="1"/>
    <xf numFmtId="1" fontId="4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/>
    <xf numFmtId="0" fontId="4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4" fillId="0" borderId="1" xfId="0" applyFont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4" fillId="0" borderId="1" xfId="0" quotePrefix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27" fillId="6" borderId="1" xfId="0" applyFont="1" applyFill="1" applyBorder="1" applyAlignment="1" applyProtection="1">
      <alignment horizontal="center" vertical="center"/>
      <protection hidden="1"/>
    </xf>
    <xf numFmtId="168" fontId="23" fillId="5" borderId="0" xfId="0" applyNumberFormat="1" applyFont="1" applyFill="1" applyAlignment="1" applyProtection="1">
      <alignment horizontal="center" vertical="center"/>
      <protection hidden="1"/>
    </xf>
    <xf numFmtId="0" fontId="35" fillId="5" borderId="0" xfId="0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horizontal="center" vertical="center"/>
      <protection hidden="1"/>
    </xf>
    <xf numFmtId="0" fontId="34" fillId="5" borderId="0" xfId="0" applyFont="1" applyFill="1" applyAlignment="1" applyProtection="1">
      <alignment horizontal="center" vertical="center" wrapText="1"/>
      <protection hidden="1"/>
    </xf>
    <xf numFmtId="0" fontId="39" fillId="5" borderId="0" xfId="0" applyFont="1" applyFill="1" applyAlignment="1" applyProtection="1">
      <alignment horizontal="center" vertical="center"/>
      <protection hidden="1"/>
    </xf>
    <xf numFmtId="0" fontId="35" fillId="18" borderId="14" xfId="0" applyFont="1" applyFill="1" applyBorder="1" applyAlignment="1" applyProtection="1">
      <alignment horizontal="center" vertical="center"/>
      <protection hidden="1"/>
    </xf>
    <xf numFmtId="0" fontId="35" fillId="10" borderId="14" xfId="0" applyFont="1" applyFill="1" applyBorder="1" applyAlignment="1" applyProtection="1">
      <alignment horizontal="center" vertical="center"/>
      <protection hidden="1"/>
    </xf>
    <xf numFmtId="0" fontId="37" fillId="15" borderId="16" xfId="0" applyFont="1" applyFill="1" applyBorder="1" applyAlignment="1" applyProtection="1">
      <alignment horizontal="center" vertical="center"/>
      <protection hidden="1"/>
    </xf>
    <xf numFmtId="0" fontId="26" fillId="5" borderId="0" xfId="0" applyFont="1" applyFill="1" applyAlignment="1" applyProtection="1">
      <alignment horizontal="center" vertical="center"/>
      <protection hidden="1"/>
    </xf>
    <xf numFmtId="0" fontId="52" fillId="5" borderId="0" xfId="0" applyFont="1" applyFill="1" applyAlignment="1" applyProtection="1">
      <alignment horizontal="center" vertical="center" wrapText="1"/>
      <protection hidden="1"/>
    </xf>
    <xf numFmtId="1" fontId="37" fillId="5" borderId="0" xfId="0" applyNumberFormat="1" applyFont="1" applyFill="1" applyAlignment="1" applyProtection="1">
      <alignment horizontal="center" vertical="center"/>
      <protection hidden="1"/>
    </xf>
    <xf numFmtId="0" fontId="52" fillId="5" borderId="0" xfId="0" applyFont="1" applyFill="1" applyAlignment="1" applyProtection="1">
      <alignment horizontal="center" vertical="top" wrapText="1"/>
      <protection hidden="1"/>
    </xf>
    <xf numFmtId="2" fontId="28" fillId="5" borderId="0" xfId="0" applyNumberFormat="1" applyFont="1" applyFill="1" applyAlignment="1" applyProtection="1">
      <alignment horizontal="center" vertical="center"/>
      <protection hidden="1"/>
    </xf>
    <xf numFmtId="0" fontId="37" fillId="5" borderId="0" xfId="0" applyFont="1" applyFill="1" applyAlignment="1" applyProtection="1">
      <alignment horizontal="center" vertical="center"/>
      <protection hidden="1"/>
    </xf>
    <xf numFmtId="2" fontId="28" fillId="0" borderId="0" xfId="0" applyNumberFormat="1" applyFont="1" applyAlignment="1" applyProtection="1">
      <alignment horizontal="center" vertical="center" wrapText="1"/>
      <protection hidden="1"/>
    </xf>
    <xf numFmtId="0" fontId="25" fillId="9" borderId="58" xfId="0" applyFont="1" applyFill="1" applyBorder="1" applyAlignment="1" applyProtection="1">
      <alignment vertical="center"/>
      <protection hidden="1"/>
    </xf>
    <xf numFmtId="0" fontId="12" fillId="9" borderId="58" xfId="0" applyFont="1" applyFill="1" applyBorder="1" applyAlignment="1" applyProtection="1">
      <alignment horizontal="center" vertical="center"/>
      <protection hidden="1"/>
    </xf>
    <xf numFmtId="0" fontId="27" fillId="8" borderId="1" xfId="0" applyFont="1" applyFill="1" applyBorder="1" applyAlignment="1" applyProtection="1">
      <alignment horizontal="center" vertical="center"/>
      <protection hidden="1"/>
    </xf>
    <xf numFmtId="0" fontId="44" fillId="0" borderId="1" xfId="0" applyFont="1" applyBorder="1" applyAlignment="1" applyProtection="1">
      <alignment horizontal="center" vertical="center" wrapText="1"/>
      <protection hidden="1"/>
    </xf>
    <xf numFmtId="0" fontId="45" fillId="0" borderId="1" xfId="0" applyFont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wrapText="1"/>
      <protection hidden="1"/>
    </xf>
    <xf numFmtId="0" fontId="37" fillId="5" borderId="13" xfId="0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hidden="1"/>
    </xf>
    <xf numFmtId="2" fontId="39" fillId="0" borderId="1" xfId="0" applyNumberFormat="1" applyFont="1" applyBorder="1" applyAlignment="1" applyProtection="1">
      <alignment horizontal="center" vertical="center" wrapText="1"/>
      <protection hidden="1"/>
    </xf>
    <xf numFmtId="1" fontId="39" fillId="0" borderId="1" xfId="0" applyNumberFormat="1" applyFont="1" applyBorder="1" applyAlignment="1" applyProtection="1">
      <alignment horizontal="center" vertical="center" wrapText="1"/>
      <protection hidden="1"/>
    </xf>
    <xf numFmtId="164" fontId="39" fillId="0" borderId="1" xfId="0" applyNumberFormat="1" applyFont="1" applyBorder="1" applyAlignment="1" applyProtection="1">
      <alignment horizontal="center" vertical="center" wrapText="1"/>
      <protection hidden="1"/>
    </xf>
    <xf numFmtId="164" fontId="45" fillId="0" borderId="1" xfId="0" applyNumberFormat="1" applyFont="1" applyBorder="1" applyAlignment="1" applyProtection="1">
      <alignment horizontal="center" vertical="center" wrapText="1"/>
      <protection hidden="1"/>
    </xf>
    <xf numFmtId="164" fontId="45" fillId="20" borderId="1" xfId="0" applyNumberFormat="1" applyFont="1" applyFill="1" applyBorder="1" applyAlignment="1" applyProtection="1">
      <alignment horizontal="center" vertical="center" wrapText="1"/>
      <protection hidden="1"/>
    </xf>
    <xf numFmtId="0" fontId="41" fillId="5" borderId="0" xfId="0" applyFont="1" applyFill="1" applyAlignment="1" applyProtection="1">
      <alignment horizontal="center" vertical="center"/>
      <protection hidden="1"/>
    </xf>
    <xf numFmtId="0" fontId="28" fillId="0" borderId="13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vertical="center" wrapText="1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0" fillId="0" borderId="0" xfId="0" applyNumberFormat="1" applyProtection="1">
      <protection hidden="1"/>
    </xf>
    <xf numFmtId="0" fontId="66" fillId="0" borderId="1" xfId="0" applyFont="1" applyBorder="1" applyAlignment="1" applyProtection="1">
      <alignment vertical="center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/>
      <protection hidden="1"/>
    </xf>
    <xf numFmtId="0" fontId="25" fillId="0" borderId="1" xfId="0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27" fillId="0" borderId="10" xfId="0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 applyProtection="1">
      <alignment horizontal="center"/>
      <protection hidden="1"/>
    </xf>
    <xf numFmtId="0" fontId="23" fillId="0" borderId="16" xfId="0" applyFont="1" applyBorder="1" applyAlignment="1" applyProtection="1">
      <alignment horizontal="center"/>
      <protection hidden="1"/>
    </xf>
    <xf numFmtId="0" fontId="39" fillId="0" borderId="1" xfId="0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12" fillId="16" borderId="29" xfId="0" applyFont="1" applyFill="1" applyBorder="1" applyAlignment="1" applyProtection="1">
      <alignment vertical="center"/>
      <protection hidden="1"/>
    </xf>
    <xf numFmtId="0" fontId="12" fillId="16" borderId="62" xfId="0" applyFont="1" applyFill="1" applyBorder="1" applyAlignment="1" applyProtection="1">
      <alignment vertical="center"/>
      <protection hidden="1"/>
    </xf>
    <xf numFmtId="0" fontId="12" fillId="16" borderId="66" xfId="0" applyFont="1" applyFill="1" applyBorder="1" applyAlignment="1" applyProtection="1">
      <alignment vertical="center"/>
      <protection hidden="1"/>
    </xf>
    <xf numFmtId="0" fontId="12" fillId="16" borderId="63" xfId="0" applyFont="1" applyFill="1" applyBorder="1" applyAlignment="1" applyProtection="1">
      <alignment vertical="center"/>
      <protection hidden="1"/>
    </xf>
    <xf numFmtId="0" fontId="12" fillId="16" borderId="64" xfId="0" applyFont="1" applyFill="1" applyBorder="1" applyAlignment="1" applyProtection="1">
      <alignment vertical="center"/>
      <protection hidden="1"/>
    </xf>
    <xf numFmtId="0" fontId="12" fillId="16" borderId="48" xfId="0" applyFont="1" applyFill="1" applyBorder="1" applyAlignment="1" applyProtection="1">
      <alignment vertical="center"/>
      <protection hidden="1"/>
    </xf>
    <xf numFmtId="0" fontId="27" fillId="5" borderId="0" xfId="0" applyFont="1" applyFill="1" applyBorder="1" applyAlignment="1" applyProtection="1">
      <alignment vertical="center"/>
      <protection hidden="1"/>
    </xf>
    <xf numFmtId="14" fontId="0" fillId="0" borderId="0" xfId="0" applyNumberFormat="1" applyProtection="1">
      <protection hidden="1"/>
    </xf>
    <xf numFmtId="14" fontId="0" fillId="0" borderId="0" xfId="0" applyNumberFormat="1" applyAlignment="1" applyProtection="1">
      <alignment vertical="center"/>
      <protection hidden="1"/>
    </xf>
    <xf numFmtId="0" fontId="12" fillId="5" borderId="1" xfId="0" applyFont="1" applyFill="1" applyBorder="1" applyAlignment="1" applyProtection="1">
      <alignment vertical="center" wrapText="1"/>
      <protection hidden="1"/>
    </xf>
    <xf numFmtId="0" fontId="23" fillId="0" borderId="1" xfId="0" applyFont="1" applyBorder="1" applyAlignment="1" applyProtection="1">
      <alignment vertical="center"/>
      <protection hidden="1"/>
    </xf>
    <xf numFmtId="2" fontId="29" fillId="0" borderId="0" xfId="0" applyNumberFormat="1" applyFont="1" applyBorder="1" applyAlignment="1" applyProtection="1">
      <alignment horizontal="center" vertical="center" wrapText="1"/>
      <protection hidden="1"/>
    </xf>
    <xf numFmtId="0" fontId="44" fillId="0" borderId="14" xfId="0" applyFont="1" applyBorder="1" applyAlignment="1" applyProtection="1">
      <alignment vertical="center" wrapText="1"/>
      <protection hidden="1"/>
    </xf>
    <xf numFmtId="0" fontId="44" fillId="0" borderId="1" xfId="0" applyFont="1" applyBorder="1" applyAlignment="1" applyProtection="1">
      <alignment vertical="center" wrapText="1"/>
      <protection hidden="1"/>
    </xf>
    <xf numFmtId="0" fontId="23" fillId="0" borderId="1" xfId="0" applyFont="1" applyBorder="1" applyAlignment="1" applyProtection="1">
      <alignment horizontal="center" vertical="center"/>
      <protection hidden="1"/>
    </xf>
    <xf numFmtId="0" fontId="23" fillId="0" borderId="14" xfId="0" applyFont="1" applyBorder="1" applyAlignment="1" applyProtection="1">
      <alignment horizontal="center" vertical="center"/>
      <protection hidden="1"/>
    </xf>
    <xf numFmtId="0" fontId="44" fillId="0" borderId="23" xfId="0" applyFont="1" applyBorder="1" applyAlignment="1" applyProtection="1">
      <alignment vertical="center" wrapText="1"/>
      <protection hidden="1"/>
    </xf>
    <xf numFmtId="0" fontId="44" fillId="0" borderId="23" xfId="0" applyFont="1" applyBorder="1" applyAlignment="1" applyProtection="1">
      <alignment horizontal="center" vertical="top" wrapText="1"/>
      <protection hidden="1"/>
    </xf>
    <xf numFmtId="0" fontId="15" fillId="0" borderId="0" xfId="0" applyFont="1" applyProtection="1">
      <protection hidden="1"/>
    </xf>
    <xf numFmtId="0" fontId="45" fillId="0" borderId="1" xfId="0" applyFont="1" applyBorder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protection hidden="1"/>
    </xf>
    <xf numFmtId="0" fontId="39" fillId="0" borderId="1" xfId="0" applyNumberFormat="1" applyFont="1" applyBorder="1" applyAlignment="1" applyProtection="1">
      <alignment horizontal="center" vertical="center" wrapText="1"/>
      <protection hidden="1"/>
    </xf>
    <xf numFmtId="1" fontId="39" fillId="0" borderId="1" xfId="0" applyNumberFormat="1" applyFont="1" applyBorder="1" applyAlignment="1" applyProtection="1">
      <alignment vertical="center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27" fillId="0" borderId="10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/>
      <protection hidden="1"/>
    </xf>
    <xf numFmtId="0" fontId="44" fillId="0" borderId="1" xfId="0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 applyProtection="1">
      <alignment horizontal="center"/>
      <protection hidden="1"/>
    </xf>
    <xf numFmtId="0" fontId="23" fillId="0" borderId="16" xfId="0" applyFont="1" applyBorder="1" applyAlignment="1" applyProtection="1">
      <alignment horizontal="center"/>
      <protection hidden="1"/>
    </xf>
    <xf numFmtId="0" fontId="39" fillId="0" borderId="1" xfId="0" applyFont="1" applyBorder="1" applyAlignment="1" applyProtection="1">
      <alignment horizontal="center" vertical="center"/>
      <protection hidden="1"/>
    </xf>
    <xf numFmtId="0" fontId="25" fillId="0" borderId="1" xfId="0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59" xfId="0" applyFont="1" applyBorder="1" applyAlignment="1" applyProtection="1">
      <alignment horizontal="center" vertical="center"/>
      <protection locked="0"/>
    </xf>
    <xf numFmtId="0" fontId="16" fillId="0" borderId="59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left" vertical="center"/>
      <protection hidden="1"/>
    </xf>
    <xf numFmtId="17" fontId="29" fillId="0" borderId="1" xfId="0" applyNumberFormat="1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27" fillId="13" borderId="26" xfId="0" applyFont="1" applyFill="1" applyBorder="1" applyAlignment="1" applyProtection="1">
      <alignment horizontal="center" vertical="center"/>
      <protection hidden="1"/>
    </xf>
    <xf numFmtId="0" fontId="27" fillId="13" borderId="27" xfId="0" applyFont="1" applyFill="1" applyBorder="1" applyAlignment="1" applyProtection="1">
      <alignment horizontal="center" vertical="center"/>
      <protection hidden="1"/>
    </xf>
    <xf numFmtId="0" fontId="27" fillId="13" borderId="28" xfId="0" applyFont="1" applyFill="1" applyBorder="1" applyAlignment="1" applyProtection="1">
      <alignment horizontal="center" vertical="center"/>
      <protection hidden="1"/>
    </xf>
    <xf numFmtId="0" fontId="27" fillId="13" borderId="8" xfId="0" applyFont="1" applyFill="1" applyBorder="1" applyAlignment="1" applyProtection="1">
      <alignment horizontal="center" vertical="center"/>
      <protection hidden="1"/>
    </xf>
    <xf numFmtId="0" fontId="27" fillId="13" borderId="9" xfId="0" applyFont="1" applyFill="1" applyBorder="1" applyAlignment="1" applyProtection="1">
      <alignment horizontal="center" vertical="center"/>
      <protection hidden="1"/>
    </xf>
    <xf numFmtId="0" fontId="27" fillId="13" borderId="11" xfId="0" applyFont="1" applyFill="1" applyBorder="1" applyAlignment="1" applyProtection="1">
      <alignment horizontal="center" vertical="center"/>
      <protection hidden="1"/>
    </xf>
    <xf numFmtId="0" fontId="28" fillId="0" borderId="1" xfId="0" applyFont="1" applyBorder="1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vertical="center"/>
      <protection hidden="1"/>
    </xf>
    <xf numFmtId="0" fontId="46" fillId="13" borderId="26" xfId="0" applyFont="1" applyFill="1" applyBorder="1" applyAlignment="1" applyProtection="1">
      <alignment horizontal="center" vertical="center"/>
      <protection hidden="1"/>
    </xf>
    <xf numFmtId="0" fontId="46" fillId="13" borderId="27" xfId="0" applyFont="1" applyFill="1" applyBorder="1" applyAlignment="1" applyProtection="1">
      <alignment horizontal="center" vertical="center"/>
      <protection hidden="1"/>
    </xf>
    <xf numFmtId="0" fontId="46" fillId="13" borderId="28" xfId="0" applyFont="1" applyFill="1" applyBorder="1" applyAlignment="1" applyProtection="1">
      <alignment horizontal="center" vertical="center"/>
      <protection hidden="1"/>
    </xf>
    <xf numFmtId="0" fontId="46" fillId="13" borderId="8" xfId="0" applyFont="1" applyFill="1" applyBorder="1" applyAlignment="1" applyProtection="1">
      <alignment horizontal="center" vertical="center"/>
      <protection hidden="1"/>
    </xf>
    <xf numFmtId="0" fontId="46" fillId="13" borderId="9" xfId="0" applyFont="1" applyFill="1" applyBorder="1" applyAlignment="1" applyProtection="1">
      <alignment horizontal="center" vertical="center"/>
      <protection hidden="1"/>
    </xf>
    <xf numFmtId="0" fontId="46" fillId="13" borderId="11" xfId="0" applyFont="1" applyFill="1" applyBorder="1" applyAlignment="1" applyProtection="1">
      <alignment horizontal="center" vertical="center"/>
      <protection hidden="1"/>
    </xf>
    <xf numFmtId="0" fontId="35" fillId="6" borderId="29" xfId="0" applyFont="1" applyFill="1" applyBorder="1" applyAlignment="1" applyProtection="1">
      <alignment horizontal="center" vertical="center"/>
      <protection hidden="1"/>
    </xf>
    <xf numFmtId="164" fontId="28" fillId="5" borderId="29" xfId="0" applyNumberFormat="1" applyFont="1" applyFill="1" applyBorder="1" applyAlignment="1" applyProtection="1">
      <alignment horizontal="center" vertical="center"/>
      <protection locked="0"/>
    </xf>
    <xf numFmtId="164" fontId="28" fillId="5" borderId="30" xfId="0" applyNumberFormat="1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horizontal="center" vertical="center" wrapText="1"/>
      <protection hidden="1"/>
    </xf>
    <xf numFmtId="0" fontId="28" fillId="6" borderId="1" xfId="0" applyFont="1" applyFill="1" applyBorder="1" applyAlignment="1" applyProtection="1">
      <alignment horizontal="center" vertical="center"/>
      <protection locked="0" hidden="1"/>
    </xf>
    <xf numFmtId="0" fontId="28" fillId="6" borderId="1" xfId="0" applyFont="1" applyFill="1" applyBorder="1" applyAlignment="1" applyProtection="1">
      <alignment horizontal="center" vertical="center"/>
      <protection hidden="1"/>
    </xf>
    <xf numFmtId="0" fontId="27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3" xfId="0" applyFont="1" applyBorder="1" applyAlignment="1" applyProtection="1">
      <alignment horizontal="center"/>
      <protection hidden="1"/>
    </xf>
    <xf numFmtId="0" fontId="28" fillId="0" borderId="17" xfId="0" applyFont="1" applyBorder="1" applyAlignment="1" applyProtection="1">
      <alignment horizontal="center" vertical="center"/>
      <protection hidden="1"/>
    </xf>
    <xf numFmtId="0" fontId="28" fillId="0" borderId="31" xfId="0" applyFont="1" applyBorder="1" applyAlignment="1" applyProtection="1">
      <alignment horizontal="center" vertical="center"/>
      <protection hidden="1"/>
    </xf>
    <xf numFmtId="0" fontId="27" fillId="6" borderId="45" xfId="0" applyFont="1" applyFill="1" applyBorder="1" applyAlignment="1" applyProtection="1">
      <alignment horizontal="center" vertical="center"/>
      <protection hidden="1"/>
    </xf>
    <xf numFmtId="0" fontId="27" fillId="6" borderId="52" xfId="0" applyFont="1" applyFill="1" applyBorder="1" applyAlignment="1" applyProtection="1">
      <alignment horizontal="center" vertical="center"/>
      <protection hidden="1"/>
    </xf>
    <xf numFmtId="0" fontId="27" fillId="6" borderId="17" xfId="0" applyFont="1" applyFill="1" applyBorder="1" applyAlignment="1" applyProtection="1">
      <alignment horizontal="center" vertical="center"/>
      <protection hidden="1"/>
    </xf>
    <xf numFmtId="0" fontId="27" fillId="6" borderId="10" xfId="0" applyFont="1" applyFill="1" applyBorder="1" applyAlignment="1" applyProtection="1">
      <alignment horizontal="center" vertical="center"/>
      <protection hidden="1"/>
    </xf>
    <xf numFmtId="0" fontId="28" fillId="14" borderId="21" xfId="0" applyFont="1" applyFill="1" applyBorder="1" applyAlignment="1" applyProtection="1">
      <alignment horizontal="center" vertical="center"/>
      <protection hidden="1"/>
    </xf>
    <xf numFmtId="0" fontId="28" fillId="14" borderId="24" xfId="0" applyFont="1" applyFill="1" applyBorder="1" applyAlignment="1" applyProtection="1">
      <alignment horizontal="center" vertical="center"/>
      <protection hidden="1"/>
    </xf>
    <xf numFmtId="0" fontId="16" fillId="14" borderId="24" xfId="0" applyFont="1" applyFill="1" applyBorder="1" applyAlignment="1" applyProtection="1">
      <alignment horizontal="center"/>
      <protection hidden="1"/>
    </xf>
    <xf numFmtId="0" fontId="27" fillId="6" borderId="32" xfId="0" applyFont="1" applyFill="1" applyBorder="1" applyAlignment="1" applyProtection="1">
      <alignment horizontal="center" vertical="center"/>
      <protection hidden="1"/>
    </xf>
    <xf numFmtId="0" fontId="27" fillId="6" borderId="33" xfId="0" applyFont="1" applyFill="1" applyBorder="1" applyAlignment="1" applyProtection="1">
      <alignment horizontal="center" vertical="center"/>
      <protection hidden="1"/>
    </xf>
    <xf numFmtId="0" fontId="28" fillId="4" borderId="20" xfId="0" applyFont="1" applyFill="1" applyBorder="1" applyAlignment="1" applyProtection="1">
      <alignment horizontal="center" vertical="center"/>
      <protection locked="0"/>
    </xf>
    <xf numFmtId="0" fontId="16" fillId="6" borderId="34" xfId="0" applyFont="1" applyFill="1" applyBorder="1" applyAlignment="1" applyProtection="1">
      <alignment horizontal="center" vertical="center" wrapText="1"/>
      <protection hidden="1"/>
    </xf>
    <xf numFmtId="0" fontId="16" fillId="6" borderId="23" xfId="0" applyFont="1" applyFill="1" applyBorder="1" applyAlignment="1" applyProtection="1">
      <alignment horizontal="center" vertical="center" wrapText="1"/>
      <protection hidden="1"/>
    </xf>
    <xf numFmtId="0" fontId="16" fillId="6" borderId="35" xfId="0" applyFont="1" applyFill="1" applyBorder="1" applyAlignment="1" applyProtection="1">
      <alignment horizontal="center" vertical="center" wrapText="1"/>
      <protection hidden="1"/>
    </xf>
    <xf numFmtId="0" fontId="27" fillId="6" borderId="34" xfId="0" applyFont="1" applyFill="1" applyBorder="1" applyAlignment="1" applyProtection="1">
      <alignment horizontal="center"/>
      <protection hidden="1"/>
    </xf>
    <xf numFmtId="0" fontId="27" fillId="6" borderId="23" xfId="0" applyFont="1" applyFill="1" applyBorder="1" applyAlignment="1" applyProtection="1">
      <alignment horizontal="center"/>
      <protection hidden="1"/>
    </xf>
    <xf numFmtId="0" fontId="27" fillId="6" borderId="14" xfId="0" applyFont="1" applyFill="1" applyBorder="1" applyAlignment="1" applyProtection="1">
      <alignment horizontal="center"/>
      <protection hidden="1"/>
    </xf>
    <xf numFmtId="0" fontId="32" fillId="4" borderId="1" xfId="0" applyFont="1" applyFill="1" applyBorder="1" applyAlignment="1" applyProtection="1">
      <alignment horizontal="left" vertical="center"/>
      <protection hidden="1"/>
    </xf>
    <xf numFmtId="0" fontId="32" fillId="4" borderId="1" xfId="0" applyFont="1" applyFill="1" applyBorder="1" applyAlignment="1" applyProtection="1">
      <alignment horizontal="left" vertical="top"/>
      <protection hidden="1"/>
    </xf>
    <xf numFmtId="0" fontId="25" fillId="6" borderId="26" xfId="0" applyFont="1" applyFill="1" applyBorder="1" applyAlignment="1" applyProtection="1">
      <alignment horizontal="center" vertical="center"/>
      <protection hidden="1"/>
    </xf>
    <xf numFmtId="0" fontId="25" fillId="6" borderId="37" xfId="0" applyFont="1" applyFill="1" applyBorder="1" applyAlignment="1" applyProtection="1">
      <alignment horizontal="center" vertical="center"/>
      <protection hidden="1"/>
    </xf>
    <xf numFmtId="0" fontId="25" fillId="6" borderId="8" xfId="0" applyFont="1" applyFill="1" applyBorder="1" applyAlignment="1" applyProtection="1">
      <alignment horizontal="center" vertical="center"/>
      <protection hidden="1"/>
    </xf>
    <xf numFmtId="0" fontId="25" fillId="6" borderId="38" xfId="0" applyFont="1" applyFill="1" applyBorder="1" applyAlignment="1" applyProtection="1">
      <alignment horizontal="center" vertical="center"/>
      <protection hidden="1"/>
    </xf>
    <xf numFmtId="0" fontId="44" fillId="6" borderId="41" xfId="0" applyFont="1" applyFill="1" applyBorder="1" applyAlignment="1" applyProtection="1">
      <alignment horizontal="center" vertical="top" wrapText="1"/>
      <protection hidden="1"/>
    </xf>
    <xf numFmtId="0" fontId="44" fillId="6" borderId="40" xfId="0" applyFont="1" applyFill="1" applyBorder="1" applyAlignment="1" applyProtection="1">
      <alignment horizontal="center" vertical="top" wrapText="1"/>
      <protection hidden="1"/>
    </xf>
    <xf numFmtId="0" fontId="44" fillId="6" borderId="43" xfId="0" applyFont="1" applyFill="1" applyBorder="1" applyAlignment="1" applyProtection="1">
      <alignment horizontal="center" vertical="top" wrapText="1"/>
      <protection hidden="1"/>
    </xf>
    <xf numFmtId="0" fontId="8" fillId="6" borderId="21" xfId="0" applyFont="1" applyFill="1" applyBorder="1" applyAlignment="1" applyProtection="1">
      <alignment horizontal="center" vertical="center"/>
      <protection hidden="1"/>
    </xf>
    <xf numFmtId="0" fontId="8" fillId="6" borderId="22" xfId="0" applyFont="1" applyFill="1" applyBorder="1" applyAlignment="1" applyProtection="1">
      <alignment horizontal="center" vertical="center"/>
      <protection hidden="1"/>
    </xf>
    <xf numFmtId="0" fontId="27" fillId="6" borderId="26" xfId="0" applyFont="1" applyFill="1" applyBorder="1" applyAlignment="1" applyProtection="1">
      <alignment horizontal="center" vertical="center" wrapText="1"/>
      <protection hidden="1"/>
    </xf>
    <xf numFmtId="0" fontId="27" fillId="6" borderId="28" xfId="0" applyFont="1" applyFill="1" applyBorder="1" applyAlignment="1" applyProtection="1">
      <alignment horizontal="center" vertical="center" wrapText="1"/>
      <protection hidden="1"/>
    </xf>
    <xf numFmtId="0" fontId="27" fillId="6" borderId="8" xfId="0" applyFont="1" applyFill="1" applyBorder="1" applyAlignment="1" applyProtection="1">
      <alignment horizontal="center" vertical="center" wrapText="1"/>
      <protection hidden="1"/>
    </xf>
    <xf numFmtId="0" fontId="27" fillId="6" borderId="11" xfId="0" applyFont="1" applyFill="1" applyBorder="1" applyAlignment="1" applyProtection="1">
      <alignment horizontal="center" vertical="center" wrapText="1"/>
      <protection hidden="1"/>
    </xf>
    <xf numFmtId="0" fontId="47" fillId="6" borderId="21" xfId="0" applyFont="1" applyFill="1" applyBorder="1" applyAlignment="1" applyProtection="1">
      <alignment horizontal="center" vertical="center"/>
      <protection hidden="1"/>
    </xf>
    <xf numFmtId="0" fontId="47" fillId="6" borderId="22" xfId="0" applyFont="1" applyFill="1" applyBorder="1" applyAlignment="1" applyProtection="1">
      <alignment horizontal="center" vertical="center"/>
      <protection hidden="1"/>
    </xf>
    <xf numFmtId="0" fontId="27" fillId="6" borderId="21" xfId="0" applyFont="1" applyFill="1" applyBorder="1" applyAlignment="1" applyProtection="1">
      <alignment horizontal="center" vertical="center"/>
      <protection hidden="1"/>
    </xf>
    <xf numFmtId="0" fontId="27" fillId="6" borderId="22" xfId="0" applyFont="1" applyFill="1" applyBorder="1" applyAlignment="1" applyProtection="1">
      <alignment horizontal="center" vertical="center"/>
      <protection hidden="1"/>
    </xf>
    <xf numFmtId="0" fontId="25" fillId="6" borderId="8" xfId="0" applyFont="1" applyFill="1" applyBorder="1" applyAlignment="1" applyProtection="1">
      <alignment horizontal="center" vertical="center" wrapText="1"/>
      <protection hidden="1"/>
    </xf>
    <xf numFmtId="0" fontId="25" fillId="6" borderId="11" xfId="0" applyFont="1" applyFill="1" applyBorder="1" applyAlignment="1" applyProtection="1">
      <alignment horizontal="center" vertical="center" wrapText="1"/>
      <protection hidden="1"/>
    </xf>
    <xf numFmtId="0" fontId="72" fillId="4" borderId="26" xfId="0" applyFont="1" applyFill="1" applyBorder="1" applyAlignment="1" applyProtection="1">
      <alignment horizontal="center" vertical="center"/>
      <protection hidden="1"/>
    </xf>
    <xf numFmtId="0" fontId="72" fillId="4" borderId="27" xfId="0" applyFont="1" applyFill="1" applyBorder="1" applyAlignment="1" applyProtection="1">
      <alignment horizontal="center" vertical="center"/>
      <protection hidden="1"/>
    </xf>
    <xf numFmtId="0" fontId="72" fillId="4" borderId="28" xfId="0" applyFont="1" applyFill="1" applyBorder="1" applyAlignment="1" applyProtection="1">
      <alignment horizontal="center" vertical="center"/>
      <protection hidden="1"/>
    </xf>
    <xf numFmtId="0" fontId="32" fillId="4" borderId="26" xfId="0" applyFont="1" applyFill="1" applyBorder="1" applyAlignment="1" applyProtection="1">
      <alignment horizontal="center" vertical="center"/>
      <protection hidden="1"/>
    </xf>
    <xf numFmtId="0" fontId="32" fillId="4" borderId="27" xfId="0" applyFont="1" applyFill="1" applyBorder="1" applyAlignment="1" applyProtection="1">
      <alignment horizontal="center" vertical="center"/>
      <protection hidden="1"/>
    </xf>
    <xf numFmtId="0" fontId="32" fillId="4" borderId="28" xfId="0" applyFont="1" applyFill="1" applyBorder="1" applyAlignment="1" applyProtection="1">
      <alignment horizontal="center" vertical="center"/>
      <protection hidden="1"/>
    </xf>
    <xf numFmtId="0" fontId="71" fillId="6" borderId="21" xfId="0" applyFont="1" applyFill="1" applyBorder="1" applyAlignment="1" applyProtection="1">
      <alignment horizontal="center" vertical="center"/>
      <protection hidden="1"/>
    </xf>
    <xf numFmtId="0" fontId="10" fillId="6" borderId="22" xfId="0" applyFont="1" applyFill="1" applyBorder="1" applyAlignment="1" applyProtection="1">
      <alignment horizontal="center" vertical="center"/>
      <protection hidden="1"/>
    </xf>
    <xf numFmtId="0" fontId="25" fillId="6" borderId="56" xfId="0" applyFont="1" applyFill="1" applyBorder="1" applyAlignment="1" applyProtection="1">
      <alignment horizontal="center" vertical="center" wrapText="1"/>
      <protection hidden="1"/>
    </xf>
    <xf numFmtId="0" fontId="25" fillId="6" borderId="57" xfId="0" applyFont="1" applyFill="1" applyBorder="1" applyAlignment="1" applyProtection="1">
      <alignment horizontal="center" vertical="center" wrapText="1"/>
      <protection hidden="1"/>
    </xf>
    <xf numFmtId="0" fontId="44" fillId="6" borderId="51" xfId="0" applyFont="1" applyFill="1" applyBorder="1" applyAlignment="1" applyProtection="1">
      <alignment horizontal="center" vertical="center" wrapText="1"/>
      <protection hidden="1"/>
    </xf>
    <xf numFmtId="0" fontId="44" fillId="6" borderId="52" xfId="0" applyFont="1" applyFill="1" applyBorder="1" applyAlignment="1" applyProtection="1">
      <alignment horizontal="center" vertical="center" wrapText="1"/>
      <protection hidden="1"/>
    </xf>
    <xf numFmtId="0" fontId="44" fillId="6" borderId="58" xfId="0" applyFont="1" applyFill="1" applyBorder="1" applyAlignment="1" applyProtection="1">
      <alignment horizontal="center" vertical="center" wrapText="1"/>
      <protection hidden="1"/>
    </xf>
    <xf numFmtId="0" fontId="12" fillId="6" borderId="10" xfId="0" applyFont="1" applyFill="1" applyBorder="1" applyAlignment="1" applyProtection="1">
      <alignment horizontal="center" vertical="center"/>
      <protection hidden="1"/>
    </xf>
    <xf numFmtId="169" fontId="49" fillId="6" borderId="27" xfId="0" applyNumberFormat="1" applyFont="1" applyFill="1" applyBorder="1" applyAlignment="1" applyProtection="1">
      <alignment horizontal="center" vertical="center"/>
      <protection hidden="1"/>
    </xf>
    <xf numFmtId="169" fontId="49" fillId="6" borderId="37" xfId="0" applyNumberFormat="1" applyFont="1" applyFill="1" applyBorder="1" applyAlignment="1" applyProtection="1">
      <alignment horizontal="center" vertical="center"/>
      <protection hidden="1"/>
    </xf>
    <xf numFmtId="0" fontId="28" fillId="4" borderId="60" xfId="0" applyFont="1" applyFill="1" applyBorder="1" applyAlignment="1" applyProtection="1">
      <alignment horizontal="center" vertical="center"/>
      <protection locked="0"/>
    </xf>
    <xf numFmtId="0" fontId="28" fillId="4" borderId="50" xfId="0" applyFont="1" applyFill="1" applyBorder="1" applyAlignment="1" applyProtection="1">
      <alignment horizontal="center" vertical="center"/>
      <protection locked="0"/>
    </xf>
    <xf numFmtId="0" fontId="28" fillId="4" borderId="48" xfId="0" applyFont="1" applyFill="1" applyBorder="1" applyAlignment="1" applyProtection="1">
      <alignment horizontal="center" vertical="center"/>
      <protection locked="0"/>
    </xf>
    <xf numFmtId="0" fontId="28" fillId="4" borderId="9" xfId="0" applyFont="1" applyFill="1" applyBorder="1" applyAlignment="1" applyProtection="1">
      <alignment horizontal="center" vertical="center"/>
      <protection locked="0"/>
    </xf>
    <xf numFmtId="0" fontId="50" fillId="4" borderId="1" xfId="0" applyFont="1" applyFill="1" applyBorder="1" applyAlignment="1" applyProtection="1">
      <alignment horizontal="center" vertical="center" wrapText="1"/>
      <protection hidden="1"/>
    </xf>
    <xf numFmtId="0" fontId="50" fillId="4" borderId="1" xfId="0" applyFont="1" applyFill="1" applyBorder="1" applyAlignment="1" applyProtection="1">
      <alignment horizontal="center" vertical="center"/>
      <protection hidden="1"/>
    </xf>
    <xf numFmtId="0" fontId="51" fillId="4" borderId="16" xfId="0" applyFont="1" applyFill="1" applyBorder="1" applyAlignment="1" applyProtection="1">
      <alignment horizontal="center" vertical="center"/>
      <protection hidden="1"/>
    </xf>
    <xf numFmtId="0" fontId="51" fillId="4" borderId="23" xfId="0" applyFont="1" applyFill="1" applyBorder="1" applyAlignment="1" applyProtection="1">
      <alignment horizontal="center" vertical="center"/>
      <protection hidden="1"/>
    </xf>
    <xf numFmtId="0" fontId="51" fillId="4" borderId="14" xfId="0" applyFont="1" applyFill="1" applyBorder="1" applyAlignment="1" applyProtection="1">
      <alignment horizontal="center" vertical="center"/>
      <protection hidden="1"/>
    </xf>
    <xf numFmtId="0" fontId="27" fillId="6" borderId="26" xfId="0" applyFont="1" applyFill="1" applyBorder="1" applyAlignment="1" applyProtection="1">
      <alignment horizontal="center" vertical="center"/>
      <protection hidden="1"/>
    </xf>
    <xf numFmtId="0" fontId="27" fillId="6" borderId="37" xfId="0" applyFont="1" applyFill="1" applyBorder="1" applyAlignment="1" applyProtection="1">
      <alignment horizontal="center" vertical="center"/>
      <protection hidden="1"/>
    </xf>
    <xf numFmtId="0" fontId="27" fillId="6" borderId="8" xfId="0" applyFont="1" applyFill="1" applyBorder="1" applyAlignment="1" applyProtection="1">
      <alignment horizontal="center" vertical="center"/>
      <protection hidden="1"/>
    </xf>
    <xf numFmtId="0" fontId="27" fillId="6" borderId="38" xfId="0" applyFont="1" applyFill="1" applyBorder="1" applyAlignment="1" applyProtection="1">
      <alignment horizontal="center" vertical="center"/>
      <protection hidden="1"/>
    </xf>
    <xf numFmtId="0" fontId="16" fillId="6" borderId="51" xfId="0" applyFont="1" applyFill="1" applyBorder="1" applyAlignment="1" applyProtection="1">
      <alignment horizontal="center" vertical="center"/>
      <protection hidden="1"/>
    </xf>
    <xf numFmtId="0" fontId="16" fillId="6" borderId="52" xfId="0" applyFont="1" applyFill="1" applyBorder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6" borderId="7" xfId="0" applyFont="1" applyFill="1" applyBorder="1" applyAlignment="1" applyProtection="1">
      <alignment horizontal="center" vertical="center"/>
      <protection hidden="1"/>
    </xf>
    <xf numFmtId="0" fontId="16" fillId="6" borderId="54" xfId="0" applyFont="1" applyFill="1" applyBorder="1" applyAlignment="1" applyProtection="1">
      <alignment horizontal="center" vertical="center"/>
      <protection hidden="1"/>
    </xf>
    <xf numFmtId="0" fontId="16" fillId="6" borderId="10" xfId="0" applyFont="1" applyFill="1" applyBorder="1" applyAlignment="1" applyProtection="1">
      <alignment horizontal="center" vertical="center"/>
      <protection hidden="1"/>
    </xf>
    <xf numFmtId="0" fontId="16" fillId="6" borderId="55" xfId="0" applyFont="1" applyFill="1" applyBorder="1" applyAlignment="1" applyProtection="1">
      <alignment horizontal="center" vertical="center"/>
      <protection hidden="1"/>
    </xf>
    <xf numFmtId="0" fontId="27" fillId="6" borderId="6" xfId="0" applyFont="1" applyFill="1" applyBorder="1" applyAlignment="1" applyProtection="1">
      <alignment horizontal="center" vertical="center" wrapText="1"/>
      <protection hidden="1"/>
    </xf>
    <xf numFmtId="0" fontId="27" fillId="6" borderId="0" xfId="0" applyFont="1" applyFill="1" applyAlignment="1" applyProtection="1">
      <alignment horizontal="center" vertical="center" wrapText="1"/>
      <protection hidden="1"/>
    </xf>
    <xf numFmtId="0" fontId="27" fillId="6" borderId="54" xfId="0" applyFont="1" applyFill="1" applyBorder="1" applyAlignment="1" applyProtection="1">
      <alignment horizontal="center" vertical="center" wrapText="1"/>
      <protection hidden="1"/>
    </xf>
    <xf numFmtId="0" fontId="27" fillId="6" borderId="10" xfId="0" applyFont="1" applyFill="1" applyBorder="1" applyAlignment="1" applyProtection="1">
      <alignment horizontal="center" vertical="center" wrapText="1"/>
      <protection hidden="1"/>
    </xf>
    <xf numFmtId="0" fontId="16" fillId="6" borderId="32" xfId="0" applyFont="1" applyFill="1" applyBorder="1" applyAlignment="1" applyProtection="1">
      <alignment horizontal="center" vertical="center" wrapText="1"/>
      <protection hidden="1"/>
    </xf>
    <xf numFmtId="0" fontId="16" fillId="6" borderId="33" xfId="0" applyFont="1" applyFill="1" applyBorder="1" applyAlignment="1" applyProtection="1">
      <alignment horizontal="center" vertical="center" wrapText="1"/>
      <protection hidden="1"/>
    </xf>
    <xf numFmtId="0" fontId="16" fillId="6" borderId="49" xfId="0" applyFont="1" applyFill="1" applyBorder="1" applyAlignment="1" applyProtection="1">
      <alignment horizontal="center" vertical="center" wrapText="1"/>
      <protection hidden="1"/>
    </xf>
    <xf numFmtId="0" fontId="27" fillId="6" borderId="10" xfId="0" applyFont="1" applyFill="1" applyBorder="1" applyAlignment="1" applyProtection="1">
      <alignment horizontal="center"/>
      <protection hidden="1"/>
    </xf>
    <xf numFmtId="0" fontId="27" fillId="6" borderId="31" xfId="0" applyFont="1" applyFill="1" applyBorder="1" applyAlignment="1" applyProtection="1">
      <alignment horizontal="center"/>
      <protection hidden="1"/>
    </xf>
    <xf numFmtId="0" fontId="67" fillId="4" borderId="45" xfId="0" applyFont="1" applyFill="1" applyBorder="1" applyAlignment="1" applyProtection="1">
      <alignment horizontal="center" vertical="center" wrapText="1"/>
      <protection hidden="1"/>
    </xf>
    <xf numFmtId="0" fontId="67" fillId="4" borderId="52" xfId="0" applyFont="1" applyFill="1" applyBorder="1" applyAlignment="1" applyProtection="1">
      <alignment horizontal="center" vertical="center" wrapText="1"/>
      <protection hidden="1"/>
    </xf>
    <xf numFmtId="0" fontId="67" fillId="4" borderId="58" xfId="0" applyFont="1" applyFill="1" applyBorder="1" applyAlignment="1" applyProtection="1">
      <alignment horizontal="center" vertical="center" wrapText="1"/>
      <protection hidden="1"/>
    </xf>
    <xf numFmtId="0" fontId="67" fillId="4" borderId="17" xfId="0" applyFont="1" applyFill="1" applyBorder="1" applyAlignment="1" applyProtection="1">
      <alignment horizontal="center" vertical="center" wrapText="1"/>
      <protection hidden="1"/>
    </xf>
    <xf numFmtId="0" fontId="67" fillId="4" borderId="10" xfId="0" applyFont="1" applyFill="1" applyBorder="1" applyAlignment="1" applyProtection="1">
      <alignment horizontal="center" vertical="center" wrapText="1"/>
      <protection hidden="1"/>
    </xf>
    <xf numFmtId="0" fontId="67" fillId="4" borderId="31" xfId="0" applyFont="1" applyFill="1" applyBorder="1" applyAlignment="1" applyProtection="1">
      <alignment horizontal="center" vertical="center" wrapText="1"/>
      <protection hidden="1"/>
    </xf>
    <xf numFmtId="0" fontId="51" fillId="5" borderId="0" xfId="0" applyFont="1" applyFill="1" applyAlignment="1" applyProtection="1">
      <alignment horizontal="center" vertical="center"/>
      <protection hidden="1"/>
    </xf>
    <xf numFmtId="0" fontId="50" fillId="5" borderId="0" xfId="0" applyFont="1" applyFill="1" applyAlignment="1" applyProtection="1">
      <alignment horizontal="center" vertical="center"/>
      <protection hidden="1"/>
    </xf>
    <xf numFmtId="0" fontId="50" fillId="5" borderId="0" xfId="0" applyFont="1" applyFill="1" applyAlignment="1" applyProtection="1">
      <alignment horizontal="center" vertical="center" wrapText="1"/>
      <protection hidden="1"/>
    </xf>
    <xf numFmtId="0" fontId="27" fillId="6" borderId="24" xfId="0" applyFont="1" applyFill="1" applyBorder="1" applyAlignment="1" applyProtection="1">
      <alignment horizontal="center" vertical="center"/>
      <protection hidden="1"/>
    </xf>
    <xf numFmtId="0" fontId="25" fillId="13" borderId="21" xfId="0" applyFont="1" applyFill="1" applyBorder="1" applyAlignment="1" applyProtection="1">
      <alignment horizontal="center" vertical="center"/>
      <protection hidden="1"/>
    </xf>
    <xf numFmtId="0" fontId="25" fillId="13" borderId="24" xfId="0" applyFont="1" applyFill="1" applyBorder="1" applyAlignment="1" applyProtection="1">
      <alignment horizontal="center" vertical="center"/>
      <protection hidden="1"/>
    </xf>
    <xf numFmtId="0" fontId="25" fillId="13" borderId="22" xfId="0" applyFont="1" applyFill="1" applyBorder="1" applyAlignment="1" applyProtection="1">
      <alignment horizontal="center" vertical="center"/>
      <protection hidden="1"/>
    </xf>
    <xf numFmtId="168" fontId="23" fillId="5" borderId="0" xfId="0" applyNumberFormat="1" applyFont="1" applyFill="1" applyAlignment="1" applyProtection="1">
      <alignment horizontal="center" vertical="center"/>
      <protection hidden="1"/>
    </xf>
    <xf numFmtId="0" fontId="35" fillId="5" borderId="0" xfId="0" applyFont="1" applyFill="1" applyAlignment="1" applyProtection="1">
      <alignment horizontal="center" vertical="center" wrapText="1"/>
      <protection hidden="1"/>
    </xf>
    <xf numFmtId="0" fontId="35" fillId="7" borderId="40" xfId="0" applyFont="1" applyFill="1" applyBorder="1" applyAlignment="1" applyProtection="1">
      <alignment horizontal="center" vertical="center"/>
      <protection hidden="1"/>
    </xf>
    <xf numFmtId="0" fontId="35" fillId="7" borderId="42" xfId="0" applyFont="1" applyFill="1" applyBorder="1" applyAlignment="1" applyProtection="1">
      <alignment horizontal="center" vertical="center"/>
      <protection hidden="1"/>
    </xf>
    <xf numFmtId="0" fontId="53" fillId="6" borderId="29" xfId="0" applyFont="1" applyFill="1" applyBorder="1" applyAlignment="1" applyProtection="1">
      <alignment horizontal="center" vertical="center"/>
      <protection hidden="1"/>
    </xf>
    <xf numFmtId="0" fontId="53" fillId="6" borderId="62" xfId="0" applyFont="1" applyFill="1" applyBorder="1" applyAlignment="1" applyProtection="1">
      <alignment horizontal="center" vertical="center"/>
      <protection hidden="1"/>
    </xf>
    <xf numFmtId="0" fontId="53" fillId="6" borderId="13" xfId="0" applyFont="1" applyFill="1" applyBorder="1" applyAlignment="1" applyProtection="1">
      <alignment horizontal="center" vertical="center"/>
      <protection hidden="1"/>
    </xf>
    <xf numFmtId="0" fontId="0" fillId="9" borderId="65" xfId="0" applyFill="1" applyBorder="1" applyAlignment="1" applyProtection="1">
      <alignment horizontal="center" vertical="center"/>
      <protection hidden="1"/>
    </xf>
    <xf numFmtId="0" fontId="0" fillId="9" borderId="2" xfId="0" applyFill="1" applyBorder="1" applyAlignment="1" applyProtection="1">
      <alignment horizontal="center" vertical="center"/>
      <protection hidden="1"/>
    </xf>
    <xf numFmtId="0" fontId="0" fillId="0" borderId="51" xfId="0" applyBorder="1" applyAlignment="1" applyProtection="1">
      <alignment horizontal="center" vertical="center"/>
      <protection hidden="1"/>
    </xf>
    <xf numFmtId="0" fontId="0" fillId="0" borderId="58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38" xfId="0" applyBorder="1" applyAlignment="1" applyProtection="1">
      <alignment horizontal="center" vertical="center"/>
      <protection hidden="1"/>
    </xf>
    <xf numFmtId="0" fontId="37" fillId="17" borderId="39" xfId="0" applyFont="1" applyFill="1" applyBorder="1" applyAlignment="1" applyProtection="1">
      <alignment horizontal="center" vertical="center"/>
      <protection hidden="1"/>
    </xf>
    <xf numFmtId="0" fontId="37" fillId="17" borderId="43" xfId="0" applyFont="1" applyFill="1" applyBorder="1" applyAlignment="1" applyProtection="1">
      <alignment horizontal="center" vertical="center"/>
      <protection hidden="1"/>
    </xf>
    <xf numFmtId="0" fontId="2" fillId="5" borderId="0" xfId="0" applyFont="1" applyFill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horizontal="center" vertical="center"/>
      <protection hidden="1"/>
    </xf>
    <xf numFmtId="0" fontId="35" fillId="5" borderId="0" xfId="0" applyFont="1" applyFill="1" applyAlignment="1" applyProtection="1">
      <alignment horizontal="center" vertical="center"/>
      <protection hidden="1"/>
    </xf>
    <xf numFmtId="1" fontId="28" fillId="5" borderId="0" xfId="0" applyNumberFormat="1" applyFont="1" applyFill="1" applyAlignment="1" applyProtection="1">
      <alignment horizontal="center" vertical="center" wrapText="1"/>
      <protection hidden="1"/>
    </xf>
    <xf numFmtId="166" fontId="28" fillId="5" borderId="0" xfId="0" applyNumberFormat="1" applyFont="1" applyFill="1" applyAlignment="1" applyProtection="1">
      <alignment horizontal="center" vertical="center" wrapText="1"/>
      <protection hidden="1"/>
    </xf>
    <xf numFmtId="0" fontId="12" fillId="5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5" borderId="0" xfId="0" applyFill="1" applyAlignment="1" applyProtection="1">
      <alignment horizontal="center" vertical="center"/>
      <protection hidden="1"/>
    </xf>
    <xf numFmtId="0" fontId="35" fillId="5" borderId="0" xfId="0" applyFont="1" applyFill="1" applyAlignment="1" applyProtection="1">
      <alignment horizontal="center"/>
      <protection hidden="1"/>
    </xf>
    <xf numFmtId="0" fontId="26" fillId="5" borderId="0" xfId="0" applyFont="1" applyFill="1" applyAlignment="1" applyProtection="1">
      <alignment horizontal="center" vertical="center"/>
      <protection hidden="1"/>
    </xf>
    <xf numFmtId="0" fontId="54" fillId="5" borderId="0" xfId="0" applyFont="1" applyFill="1" applyAlignment="1" applyProtection="1">
      <alignment horizontal="center" vertical="center"/>
      <protection hidden="1"/>
    </xf>
    <xf numFmtId="1" fontId="37" fillId="5" borderId="0" xfId="0" applyNumberFormat="1" applyFont="1" applyFill="1" applyAlignment="1" applyProtection="1">
      <alignment horizontal="center" vertical="center"/>
      <protection hidden="1"/>
    </xf>
    <xf numFmtId="0" fontId="44" fillId="5" borderId="0" xfId="0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26" fillId="5" borderId="16" xfId="0" applyFont="1" applyFill="1" applyBorder="1" applyAlignment="1" applyProtection="1">
      <alignment horizontal="center" vertical="center" wrapText="1"/>
      <protection hidden="1"/>
    </xf>
    <xf numFmtId="0" fontId="26" fillId="5" borderId="23" xfId="0" applyFont="1" applyFill="1" applyBorder="1" applyAlignment="1" applyProtection="1">
      <alignment horizontal="center" vertical="center" wrapText="1"/>
      <protection hidden="1"/>
    </xf>
    <xf numFmtId="0" fontId="26" fillId="5" borderId="14" xfId="0" applyFont="1" applyFill="1" applyBorder="1" applyAlignment="1" applyProtection="1">
      <alignment horizontal="center" vertical="center" wrapText="1"/>
      <protection hidden="1"/>
    </xf>
    <xf numFmtId="0" fontId="25" fillId="0" borderId="0" xfId="0" applyFont="1" applyBorder="1" applyAlignment="1" applyProtection="1">
      <alignment horizontal="left" vertical="center" wrapText="1"/>
      <protection hidden="1"/>
    </xf>
    <xf numFmtId="0" fontId="24" fillId="0" borderId="0" xfId="0" applyFont="1" applyBorder="1" applyAlignment="1" applyProtection="1">
      <alignment horizontal="left" vertical="center" wrapText="1"/>
      <protection hidden="1"/>
    </xf>
    <xf numFmtId="0" fontId="24" fillId="0" borderId="1" xfId="0" applyFont="1" applyBorder="1" applyAlignment="1" applyProtection="1">
      <alignment horizontal="center" vertical="center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24" fillId="0" borderId="16" xfId="0" applyFont="1" applyBorder="1" applyAlignment="1" applyProtection="1">
      <alignment horizontal="center" vertical="center" wrapText="1"/>
      <protection hidden="1"/>
    </xf>
    <xf numFmtId="0" fontId="24" fillId="0" borderId="23" xfId="0" applyFont="1" applyBorder="1" applyAlignment="1" applyProtection="1">
      <alignment horizontal="center" vertical="center" wrapText="1"/>
      <protection hidden="1"/>
    </xf>
    <xf numFmtId="0" fontId="24" fillId="0" borderId="14" xfId="0" applyFont="1" applyBorder="1" applyAlignment="1" applyProtection="1">
      <alignment horizontal="center" vertical="center" wrapText="1"/>
      <protection hidden="1"/>
    </xf>
    <xf numFmtId="0" fontId="24" fillId="0" borderId="59" xfId="0" applyFont="1" applyBorder="1" applyAlignment="1" applyProtection="1">
      <alignment horizontal="center" vertical="center" wrapText="1"/>
      <protection hidden="1"/>
    </xf>
    <xf numFmtId="0" fontId="24" fillId="0" borderId="13" xfId="0" applyFont="1" applyBorder="1" applyAlignment="1" applyProtection="1">
      <alignment horizontal="center" vertical="center" wrapText="1"/>
      <protection hidden="1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16" xfId="0" applyFont="1" applyBorder="1" applyAlignment="1" applyProtection="1">
      <alignment horizontal="center" vertical="center"/>
      <protection hidden="1"/>
    </xf>
    <xf numFmtId="0" fontId="24" fillId="0" borderId="23" xfId="0" applyFont="1" applyBorder="1" applyAlignment="1" applyProtection="1">
      <alignment horizontal="center" vertical="center"/>
      <protection hidden="1"/>
    </xf>
    <xf numFmtId="0" fontId="24" fillId="0" borderId="14" xfId="0" applyFont="1" applyBorder="1" applyAlignment="1" applyProtection="1">
      <alignment horizontal="center" vertical="center"/>
      <protection hidden="1"/>
    </xf>
    <xf numFmtId="0" fontId="27" fillId="0" borderId="0" xfId="0" applyFont="1" applyBorder="1" applyAlignment="1" applyProtection="1">
      <alignment horizontal="center" vertical="center" wrapText="1"/>
      <protection hidden="1"/>
    </xf>
    <xf numFmtId="0" fontId="27" fillId="0" borderId="1" xfId="0" applyFont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69" fillId="0" borderId="16" xfId="0" applyFont="1" applyBorder="1" applyAlignment="1" applyProtection="1">
      <alignment horizontal="center" vertical="center" wrapText="1"/>
      <protection hidden="1"/>
    </xf>
    <xf numFmtId="0" fontId="69" fillId="0" borderId="14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5" fillId="0" borderId="1" xfId="0" applyFont="1" applyBorder="1" applyAlignment="1" applyProtection="1">
      <alignment horizontal="center" vertical="center" wrapText="1"/>
      <protection hidden="1"/>
    </xf>
    <xf numFmtId="1" fontId="24" fillId="0" borderId="16" xfId="0" applyNumberFormat="1" applyFont="1" applyBorder="1" applyAlignment="1" applyProtection="1">
      <alignment horizontal="center" vertical="center"/>
      <protection hidden="1"/>
    </xf>
    <xf numFmtId="1" fontId="24" fillId="0" borderId="14" xfId="0" applyNumberFormat="1" applyFont="1" applyBorder="1" applyAlignment="1" applyProtection="1">
      <alignment horizontal="center" vertical="center"/>
      <protection hidden="1"/>
    </xf>
    <xf numFmtId="0" fontId="27" fillId="0" borderId="16" xfId="0" applyFont="1" applyBorder="1" applyAlignment="1" applyProtection="1">
      <alignment horizontal="center" vertical="center" wrapText="1"/>
      <protection hidden="1"/>
    </xf>
    <xf numFmtId="0" fontId="27" fillId="0" borderId="23" xfId="0" applyFont="1" applyBorder="1" applyAlignment="1" applyProtection="1">
      <alignment horizontal="center" vertical="center" wrapText="1"/>
      <protection hidden="1"/>
    </xf>
    <xf numFmtId="0" fontId="27" fillId="0" borderId="14" xfId="0" applyFont="1" applyBorder="1" applyAlignment="1" applyProtection="1">
      <alignment horizontal="center" vertical="center" wrapText="1"/>
      <protection hidden="1"/>
    </xf>
    <xf numFmtId="0" fontId="27" fillId="0" borderId="52" xfId="0" applyFont="1" applyBorder="1" applyAlignment="1" applyProtection="1">
      <alignment horizontal="center" vertical="center" wrapText="1"/>
      <protection hidden="1"/>
    </xf>
    <xf numFmtId="0" fontId="27" fillId="0" borderId="58" xfId="0" applyFont="1" applyBorder="1" applyAlignment="1" applyProtection="1">
      <alignment horizontal="center" vertical="center" wrapText="1"/>
      <protection hidden="1"/>
    </xf>
    <xf numFmtId="0" fontId="27" fillId="0" borderId="10" xfId="0" applyFont="1" applyBorder="1" applyAlignment="1" applyProtection="1">
      <alignment horizontal="center" vertical="center" wrapText="1"/>
      <protection hidden="1"/>
    </xf>
    <xf numFmtId="0" fontId="27" fillId="0" borderId="31" xfId="0" applyFont="1" applyBorder="1" applyAlignment="1" applyProtection="1">
      <alignment horizontal="center" vertical="center" wrapText="1"/>
      <protection hidden="1"/>
    </xf>
    <xf numFmtId="169" fontId="30" fillId="5" borderId="45" xfId="0" applyNumberFormat="1" applyFont="1" applyFill="1" applyBorder="1" applyAlignment="1" applyProtection="1">
      <alignment horizontal="center" vertical="center" wrapText="1"/>
      <protection hidden="1"/>
    </xf>
    <xf numFmtId="169" fontId="30" fillId="5" borderId="17" xfId="0" applyNumberFormat="1" applyFont="1" applyFill="1" applyBorder="1" applyAlignment="1" applyProtection="1">
      <alignment horizontal="center" vertical="center" wrapText="1"/>
      <protection hidden="1"/>
    </xf>
    <xf numFmtId="0" fontId="30" fillId="5" borderId="58" xfId="0" applyFont="1" applyFill="1" applyBorder="1" applyAlignment="1" applyProtection="1">
      <alignment horizontal="center" vertical="center" wrapText="1"/>
      <protection hidden="1"/>
    </xf>
    <xf numFmtId="0" fontId="30" fillId="5" borderId="31" xfId="0" applyFont="1" applyFill="1" applyBorder="1" applyAlignment="1" applyProtection="1">
      <alignment horizontal="center" vertical="center" wrapText="1"/>
      <protection hidden="1"/>
    </xf>
    <xf numFmtId="0" fontId="55" fillId="19" borderId="24" xfId="0" applyFont="1" applyFill="1" applyBorder="1" applyAlignment="1" applyProtection="1">
      <alignment horizontal="center" vertical="center"/>
      <protection hidden="1"/>
    </xf>
    <xf numFmtId="0" fontId="55" fillId="19" borderId="22" xfId="0" applyFont="1" applyFill="1" applyBorder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19" borderId="21" xfId="0" applyFill="1" applyBorder="1" applyAlignment="1" applyProtection="1">
      <alignment horizontal="center"/>
      <protection hidden="1"/>
    </xf>
    <xf numFmtId="0" fontId="0" fillId="19" borderId="24" xfId="0" applyFill="1" applyBorder="1" applyAlignment="1" applyProtection="1">
      <alignment horizont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45" fillId="5" borderId="16" xfId="0" applyFont="1" applyFill="1" applyBorder="1" applyAlignment="1" applyProtection="1">
      <alignment horizontal="center" vertical="center" wrapText="1"/>
      <protection locked="0"/>
    </xf>
    <xf numFmtId="0" fontId="45" fillId="5" borderId="14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hidden="1"/>
    </xf>
    <xf numFmtId="0" fontId="16" fillId="0" borderId="23" xfId="0" applyFont="1" applyBorder="1" applyAlignment="1" applyProtection="1">
      <alignment horizontal="center" vertical="center" wrapText="1"/>
      <protection hidden="1"/>
    </xf>
    <xf numFmtId="0" fontId="16" fillId="0" borderId="14" xfId="0" applyFont="1" applyBorder="1" applyAlignment="1" applyProtection="1">
      <alignment horizontal="center" vertical="center" wrapText="1"/>
      <protection hidden="1"/>
    </xf>
    <xf numFmtId="0" fontId="16" fillId="0" borderId="16" xfId="0" applyFont="1" applyBorder="1" applyAlignment="1" applyProtection="1">
      <alignment horizontal="left" vertical="top" wrapText="1"/>
      <protection hidden="1"/>
    </xf>
    <xf numFmtId="0" fontId="16" fillId="0" borderId="23" xfId="0" applyFont="1" applyBorder="1" applyAlignment="1" applyProtection="1">
      <alignment horizontal="left" vertical="top" wrapText="1"/>
      <protection hidden="1"/>
    </xf>
    <xf numFmtId="0" fontId="16" fillId="0" borderId="14" xfId="0" applyFont="1" applyBorder="1" applyAlignment="1" applyProtection="1">
      <alignment horizontal="left" vertical="top" wrapText="1"/>
      <protection hidden="1"/>
    </xf>
    <xf numFmtId="1" fontId="4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2" xfId="0" applyFont="1" applyBorder="1" applyAlignment="1" applyProtection="1">
      <alignment horizontal="center" vertical="center" wrapText="1"/>
      <protection hidden="1"/>
    </xf>
    <xf numFmtId="0" fontId="45" fillId="0" borderId="16" xfId="0" applyFont="1" applyBorder="1" applyAlignment="1" applyProtection="1">
      <alignment horizontal="center" vertical="center" wrapText="1"/>
      <protection hidden="1"/>
    </xf>
    <xf numFmtId="0" fontId="45" fillId="0" borderId="14" xfId="0" applyFont="1" applyBorder="1" applyAlignment="1" applyProtection="1">
      <alignment horizontal="center" vertical="center" wrapText="1"/>
      <protection hidden="1"/>
    </xf>
    <xf numFmtId="1" fontId="45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45" fillId="5" borderId="16" xfId="0" applyNumberFormat="1" applyFont="1" applyFill="1" applyBorder="1" applyAlignment="1" applyProtection="1">
      <alignment horizontal="center" vertical="center" wrapText="1"/>
      <protection hidden="1"/>
    </xf>
    <xf numFmtId="1" fontId="45" fillId="5" borderId="14" xfId="0" applyNumberFormat="1" applyFont="1" applyFill="1" applyBorder="1" applyAlignment="1" applyProtection="1">
      <alignment horizontal="center" vertical="center" wrapText="1"/>
      <protection hidden="1"/>
    </xf>
    <xf numFmtId="1" fontId="39" fillId="0" borderId="1" xfId="0" applyNumberFormat="1" applyFont="1" applyBorder="1" applyAlignment="1" applyProtection="1">
      <alignment horizontal="center" vertical="center"/>
      <protection hidden="1"/>
    </xf>
    <xf numFmtId="0" fontId="39" fillId="0" borderId="1" xfId="0" applyFont="1" applyBorder="1" applyAlignment="1" applyProtection="1">
      <alignment horizontal="center" vertical="center"/>
      <protection hidden="1"/>
    </xf>
    <xf numFmtId="0" fontId="28" fillId="0" borderId="10" xfId="0" applyFont="1" applyBorder="1" applyAlignment="1" applyProtection="1">
      <alignment horizontal="center" vertical="center" wrapText="1"/>
      <protection hidden="1"/>
    </xf>
    <xf numFmtId="0" fontId="44" fillId="0" borderId="16" xfId="0" applyFont="1" applyBorder="1" applyAlignment="1" applyProtection="1">
      <alignment horizontal="center" vertical="center" wrapText="1"/>
      <protection hidden="1"/>
    </xf>
    <xf numFmtId="0" fontId="44" fillId="0" borderId="14" xfId="0" applyFont="1" applyBorder="1" applyAlignment="1" applyProtection="1">
      <alignment horizontal="center" vertical="center" wrapText="1"/>
      <protection hidden="1"/>
    </xf>
    <xf numFmtId="1" fontId="45" fillId="5" borderId="16" xfId="0" applyNumberFormat="1" applyFont="1" applyFill="1" applyBorder="1" applyAlignment="1" applyProtection="1">
      <alignment horizontal="center" vertical="center" wrapText="1"/>
      <protection locked="0"/>
    </xf>
    <xf numFmtId="164" fontId="39" fillId="0" borderId="16" xfId="0" applyNumberFormat="1" applyFont="1" applyBorder="1" applyAlignment="1" applyProtection="1">
      <alignment horizontal="center" vertical="center" wrapText="1"/>
      <protection hidden="1"/>
    </xf>
    <xf numFmtId="164" fontId="39" fillId="0" borderId="14" xfId="0" applyNumberFormat="1" applyFont="1" applyBorder="1" applyAlignment="1" applyProtection="1">
      <alignment horizontal="center" vertical="center" wrapText="1"/>
      <protection hidden="1"/>
    </xf>
    <xf numFmtId="2" fontId="39" fillId="0" borderId="16" xfId="0" applyNumberFormat="1" applyFont="1" applyBorder="1" applyAlignment="1" applyProtection="1">
      <alignment horizontal="center" vertical="center" wrapText="1"/>
      <protection hidden="1"/>
    </xf>
    <xf numFmtId="2" fontId="39" fillId="0" borderId="14" xfId="0" applyNumberFormat="1" applyFont="1" applyBorder="1" applyAlignment="1" applyProtection="1">
      <alignment horizontal="center" vertical="center" wrapText="1"/>
      <protection hidden="1"/>
    </xf>
    <xf numFmtId="0" fontId="44" fillId="0" borderId="23" xfId="0" applyFont="1" applyBorder="1" applyAlignment="1" applyProtection="1">
      <alignment horizontal="center" vertical="center" wrapText="1"/>
      <protection hidden="1"/>
    </xf>
    <xf numFmtId="0" fontId="44" fillId="0" borderId="1" xfId="0" applyFont="1" applyBorder="1" applyAlignment="1" applyProtection="1">
      <alignment horizontal="center" vertical="center" wrapText="1"/>
      <protection hidden="1"/>
    </xf>
    <xf numFmtId="0" fontId="23" fillId="0" borderId="1" xfId="0" applyFont="1" applyBorder="1" applyAlignment="1" applyProtection="1">
      <alignment horizontal="center"/>
      <protection hidden="1"/>
    </xf>
    <xf numFmtId="1" fontId="39" fillId="0" borderId="16" xfId="0" applyNumberFormat="1" applyFont="1" applyBorder="1" applyAlignment="1" applyProtection="1">
      <alignment horizontal="center" vertical="center"/>
      <protection hidden="1"/>
    </xf>
    <xf numFmtId="1" fontId="39" fillId="0" borderId="14" xfId="0" applyNumberFormat="1" applyFont="1" applyBorder="1" applyAlignment="1" applyProtection="1">
      <alignment horizontal="center" vertical="center"/>
      <protection hidden="1"/>
    </xf>
    <xf numFmtId="0" fontId="16" fillId="20" borderId="16" xfId="0" applyFont="1" applyFill="1" applyBorder="1" applyAlignment="1" applyProtection="1">
      <alignment horizontal="center" vertical="center" wrapText="1"/>
      <protection hidden="1"/>
    </xf>
    <xf numFmtId="0" fontId="16" fillId="20" borderId="14" xfId="0" applyFont="1" applyFill="1" applyBorder="1" applyAlignment="1" applyProtection="1">
      <alignment horizontal="center" vertical="center" wrapText="1"/>
      <protection hidden="1"/>
    </xf>
    <xf numFmtId="0" fontId="23" fillId="0" borderId="16" xfId="0" applyFont="1" applyBorder="1" applyAlignment="1" applyProtection="1">
      <alignment horizontal="center"/>
      <protection hidden="1"/>
    </xf>
    <xf numFmtId="0" fontId="23" fillId="0" borderId="14" xfId="0" applyFont="1" applyBorder="1" applyAlignment="1" applyProtection="1">
      <alignment horizontal="center"/>
      <protection hidden="1"/>
    </xf>
    <xf numFmtId="0" fontId="45" fillId="5" borderId="14" xfId="0" applyFont="1" applyFill="1" applyBorder="1" applyAlignment="1" applyProtection="1">
      <alignment horizontal="center" vertical="center" wrapText="1"/>
      <protection hidden="1"/>
    </xf>
    <xf numFmtId="0" fontId="16" fillId="5" borderId="16" xfId="0" applyFont="1" applyFill="1" applyBorder="1" applyAlignment="1" applyProtection="1">
      <alignment horizontal="center" vertical="center" wrapText="1"/>
      <protection locked="0"/>
    </xf>
    <xf numFmtId="0" fontId="16" fillId="5" borderId="23" xfId="0" applyFont="1" applyFill="1" applyBorder="1" applyAlignment="1" applyProtection="1">
      <alignment horizontal="center" vertical="center" wrapText="1"/>
      <protection locked="0"/>
    </xf>
    <xf numFmtId="0" fontId="16" fillId="5" borderId="14" xfId="0" applyFont="1" applyFill="1" applyBorder="1" applyAlignment="1" applyProtection="1">
      <alignment horizontal="center" vertical="center" wrapText="1"/>
      <protection locked="0"/>
    </xf>
    <xf numFmtId="0" fontId="29" fillId="5" borderId="16" xfId="0" applyFont="1" applyFill="1" applyBorder="1" applyAlignment="1" applyProtection="1">
      <alignment horizontal="center" vertical="center" wrapText="1"/>
      <protection locked="0"/>
    </xf>
    <xf numFmtId="0" fontId="29" fillId="5" borderId="23" xfId="0" applyFont="1" applyFill="1" applyBorder="1" applyAlignment="1" applyProtection="1">
      <alignment horizontal="center" vertical="center" wrapText="1"/>
      <protection locked="0"/>
    </xf>
    <xf numFmtId="0" fontId="29" fillId="5" borderId="14" xfId="0" applyFont="1" applyFill="1" applyBorder="1" applyAlignment="1" applyProtection="1">
      <alignment horizontal="center" vertical="center" wrapText="1"/>
      <protection locked="0"/>
    </xf>
    <xf numFmtId="0" fontId="16" fillId="5" borderId="1" xfId="0" applyFont="1" applyFill="1" applyBorder="1" applyAlignment="1" applyProtection="1">
      <alignment horizontal="center" vertical="center" wrapText="1"/>
      <protection hidden="1"/>
    </xf>
    <xf numFmtId="1" fontId="16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9" fillId="5" borderId="16" xfId="0" applyFont="1" applyFill="1" applyBorder="1" applyAlignment="1" applyProtection="1">
      <alignment horizontal="center" vertical="center" wrapText="1"/>
      <protection hidden="1"/>
    </xf>
    <xf numFmtId="0" fontId="29" fillId="5" borderId="23" xfId="0" applyFont="1" applyFill="1" applyBorder="1" applyAlignment="1" applyProtection="1">
      <alignment horizontal="center" vertical="center" wrapText="1"/>
      <protection hidden="1"/>
    </xf>
    <xf numFmtId="0" fontId="29" fillId="5" borderId="14" xfId="0" applyFont="1" applyFill="1" applyBorder="1" applyAlignment="1" applyProtection="1">
      <alignment horizontal="center" vertical="center" wrapText="1"/>
      <protection hidden="1"/>
    </xf>
    <xf numFmtId="17" fontId="29" fillId="0" borderId="1" xfId="0" applyNumberFormat="1" applyFont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 applyProtection="1">
      <alignment horizontal="center" vertical="center" wrapText="1"/>
      <protection locked="0"/>
    </xf>
    <xf numFmtId="166" fontId="4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hidden="1"/>
    </xf>
    <xf numFmtId="166" fontId="45" fillId="5" borderId="16" xfId="0" applyNumberFormat="1" applyFont="1" applyFill="1" applyBorder="1" applyAlignment="1" applyProtection="1">
      <alignment horizontal="center" vertical="center" wrapText="1"/>
      <protection hidden="1"/>
    </xf>
    <xf numFmtId="166" fontId="45" fillId="5" borderId="14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top" wrapText="1"/>
      <protection hidden="1"/>
    </xf>
    <xf numFmtId="165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39" fillId="0" borderId="10" xfId="0" applyFont="1" applyBorder="1" applyAlignment="1">
      <alignment vertical="center"/>
    </xf>
    <xf numFmtId="0" fontId="56" fillId="0" borderId="1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wrapText="1"/>
      <protection hidden="1"/>
    </xf>
    <xf numFmtId="0" fontId="17" fillId="4" borderId="1" xfId="0" applyFont="1" applyFill="1" applyBorder="1" applyAlignment="1" applyProtection="1">
      <alignment horizontal="center" wrapText="1"/>
      <protection locked="0"/>
    </xf>
    <xf numFmtId="0" fontId="17" fillId="0" borderId="1" xfId="0" applyFont="1" applyBorder="1" applyAlignment="1" applyProtection="1">
      <alignment horizontal="center" wrapText="1"/>
      <protection locked="0" hidden="1"/>
    </xf>
    <xf numFmtId="0" fontId="59" fillId="3" borderId="45" xfId="0" applyFont="1" applyFill="1" applyBorder="1" applyAlignment="1" applyProtection="1">
      <alignment horizontal="center" vertical="center" wrapText="1"/>
      <protection locked="0" hidden="1"/>
    </xf>
    <xf numFmtId="0" fontId="59" fillId="3" borderId="52" xfId="0" applyFont="1" applyFill="1" applyBorder="1" applyAlignment="1" applyProtection="1">
      <alignment horizontal="center" vertical="center" wrapText="1"/>
      <protection locked="0" hidden="1"/>
    </xf>
    <xf numFmtId="0" fontId="59" fillId="3" borderId="58" xfId="0" applyFont="1" applyFill="1" applyBorder="1" applyAlignment="1" applyProtection="1">
      <alignment horizontal="center" vertical="center" wrapText="1"/>
      <protection locked="0" hidden="1"/>
    </xf>
    <xf numFmtId="0" fontId="59" fillId="3" borderId="21" xfId="0" applyFont="1" applyFill="1" applyBorder="1" applyAlignment="1" applyProtection="1">
      <alignment horizontal="center" vertical="center" wrapText="1"/>
      <protection locked="0" hidden="1"/>
    </xf>
    <xf numFmtId="0" fontId="59" fillId="3" borderId="24" xfId="0" applyFont="1" applyFill="1" applyBorder="1" applyAlignment="1" applyProtection="1">
      <alignment horizontal="center" vertical="center" wrapText="1"/>
      <protection locked="0" hidden="1"/>
    </xf>
    <xf numFmtId="0" fontId="59" fillId="3" borderId="27" xfId="0" applyFont="1" applyFill="1" applyBorder="1" applyAlignment="1" applyProtection="1">
      <alignment horizontal="center" vertical="center" wrapText="1"/>
      <protection locked="0" hidden="1"/>
    </xf>
    <xf numFmtId="0" fontId="59" fillId="0" borderId="21" xfId="0" applyFont="1" applyBorder="1" applyAlignment="1" applyProtection="1">
      <alignment horizontal="center" wrapText="1"/>
      <protection hidden="1"/>
    </xf>
    <xf numFmtId="0" fontId="59" fillId="0" borderId="24" xfId="0" applyFont="1" applyBorder="1" applyAlignment="1" applyProtection="1">
      <alignment horizontal="center" wrapText="1"/>
      <protection hidden="1"/>
    </xf>
    <xf numFmtId="0" fontId="60" fillId="4" borderId="16" xfId="0" applyFont="1" applyFill="1" applyBorder="1" applyAlignment="1" applyProtection="1">
      <alignment horizontal="center" wrapText="1"/>
      <protection locked="0"/>
    </xf>
    <xf numFmtId="0" fontId="60" fillId="4" borderId="23" xfId="0" applyFont="1" applyFill="1" applyBorder="1" applyAlignment="1" applyProtection="1">
      <alignment horizontal="center" wrapText="1"/>
      <protection locked="0"/>
    </xf>
    <xf numFmtId="0" fontId="60" fillId="4" borderId="14" xfId="0" applyFont="1" applyFill="1" applyBorder="1" applyAlignment="1" applyProtection="1">
      <alignment horizontal="center" wrapText="1"/>
      <protection locked="0"/>
    </xf>
    <xf numFmtId="0" fontId="21" fillId="3" borderId="21" xfId="0" applyFont="1" applyFill="1" applyBorder="1" applyAlignment="1" applyProtection="1">
      <alignment horizontal="center" vertical="center" wrapText="1"/>
      <protection locked="0" hidden="1"/>
    </xf>
    <xf numFmtId="0" fontId="21" fillId="3" borderId="24" xfId="0" applyFont="1" applyFill="1" applyBorder="1" applyAlignment="1" applyProtection="1">
      <alignment horizontal="center" vertical="center" wrapText="1"/>
      <protection locked="0" hidden="1"/>
    </xf>
    <xf numFmtId="0" fontId="21" fillId="3" borderId="9" xfId="0" applyFont="1" applyFill="1" applyBorder="1" applyAlignment="1" applyProtection="1">
      <alignment horizontal="center" vertical="center" wrapText="1"/>
      <protection locked="0" hidden="1"/>
    </xf>
    <xf numFmtId="0" fontId="21" fillId="3" borderId="8" xfId="0" applyFont="1" applyFill="1" applyBorder="1" applyAlignment="1" applyProtection="1">
      <alignment horizontal="center" vertical="center" wrapText="1"/>
      <protection locked="0" hidden="1"/>
    </xf>
    <xf numFmtId="0" fontId="21" fillId="3" borderId="11" xfId="0" applyFont="1" applyFill="1" applyBorder="1" applyAlignment="1" applyProtection="1">
      <alignment horizontal="center" vertical="center" wrapText="1"/>
      <protection locked="0" hidden="1"/>
    </xf>
    <xf numFmtId="0" fontId="17" fillId="0" borderId="6" xfId="0" applyFont="1" applyBorder="1" applyAlignment="1" applyProtection="1">
      <alignment horizontal="center" wrapText="1"/>
      <protection hidden="1"/>
    </xf>
    <xf numFmtId="0" fontId="17" fillId="0" borderId="0" xfId="0" applyFont="1" applyAlignment="1" applyProtection="1">
      <alignment horizontal="center" wrapText="1"/>
      <protection hidden="1"/>
    </xf>
    <xf numFmtId="0" fontId="17" fillId="0" borderId="7" xfId="0" applyFont="1" applyBorder="1" applyAlignment="1" applyProtection="1">
      <alignment horizontal="center" wrapText="1"/>
      <protection hidden="1"/>
    </xf>
    <xf numFmtId="0" fontId="57" fillId="0" borderId="2" xfId="0" applyFont="1" applyBorder="1" applyAlignment="1" applyProtection="1">
      <alignment horizontal="center" vertical="center" wrapText="1"/>
      <protection hidden="1"/>
    </xf>
    <xf numFmtId="0" fontId="17" fillId="0" borderId="2" xfId="0" applyFont="1" applyBorder="1" applyAlignment="1" applyProtection="1">
      <alignment horizontal="center" vertical="center" wrapText="1"/>
      <protection hidden="1"/>
    </xf>
    <xf numFmtId="0" fontId="57" fillId="0" borderId="1" xfId="0" applyFont="1" applyBorder="1" applyAlignment="1" applyProtection="1">
      <alignment horizontal="center" vertical="center" wrapText="1"/>
      <protection hidden="1"/>
    </xf>
    <xf numFmtId="0" fontId="57" fillId="0" borderId="3" xfId="0" applyFont="1" applyBorder="1" applyAlignment="1" applyProtection="1">
      <alignment horizontal="center" vertical="center" wrapText="1"/>
      <protection hidden="1"/>
    </xf>
    <xf numFmtId="0" fontId="58" fillId="0" borderId="6" xfId="0" applyFont="1" applyBorder="1" applyAlignment="1" applyProtection="1">
      <alignment horizontal="center" wrapText="1"/>
      <protection hidden="1"/>
    </xf>
    <xf numFmtId="0" fontId="58" fillId="0" borderId="0" xfId="0" applyFont="1" applyAlignment="1" applyProtection="1">
      <alignment horizontal="center" wrapText="1"/>
      <protection hidden="1"/>
    </xf>
    <xf numFmtId="0" fontId="58" fillId="0" borderId="7" xfId="0" applyFont="1" applyBorder="1" applyAlignment="1" applyProtection="1">
      <alignment horizontal="center" wrapText="1"/>
      <protection hidden="1"/>
    </xf>
    <xf numFmtId="0" fontId="66" fillId="0" borderId="1" xfId="0" applyFont="1" applyBorder="1" applyAlignment="1" applyProtection="1">
      <alignment horizontal="center" vertical="center"/>
      <protection hidden="1"/>
    </xf>
    <xf numFmtId="1" fontId="29" fillId="0" borderId="16" xfId="0" applyNumberFormat="1" applyFont="1" applyBorder="1" applyAlignment="1" applyProtection="1">
      <alignment horizontal="center" vertical="center"/>
      <protection hidden="1"/>
    </xf>
    <xf numFmtId="1" fontId="29" fillId="0" borderId="14" xfId="0" applyNumberFormat="1" applyFont="1" applyBorder="1" applyAlignment="1" applyProtection="1">
      <alignment horizontal="center" vertical="center"/>
      <protection hidden="1"/>
    </xf>
    <xf numFmtId="0" fontId="29" fillId="0" borderId="1" xfId="0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left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65" fillId="0" borderId="1" xfId="0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center" vertical="center"/>
      <protection hidden="1"/>
    </xf>
    <xf numFmtId="1" fontId="29" fillId="0" borderId="1" xfId="0" applyNumberFormat="1" applyFont="1" applyBorder="1" applyAlignment="1" applyProtection="1">
      <alignment horizontal="center" vertical="center"/>
      <protection hidden="1"/>
    </xf>
    <xf numFmtId="1" fontId="29" fillId="0" borderId="23" xfId="0" applyNumberFormat="1" applyFont="1" applyBorder="1" applyAlignment="1" applyProtection="1">
      <alignment horizontal="center" vertical="center"/>
      <protection hidden="1"/>
    </xf>
    <xf numFmtId="1" fontId="16" fillId="0" borderId="16" xfId="0" applyNumberFormat="1" applyFont="1" applyBorder="1" applyAlignment="1" applyProtection="1">
      <alignment horizontal="center" vertical="center"/>
      <protection hidden="1"/>
    </xf>
    <xf numFmtId="1" fontId="16" fillId="0" borderId="23" xfId="0" applyNumberFormat="1" applyFont="1" applyBorder="1" applyAlignment="1" applyProtection="1">
      <alignment horizontal="center" vertical="center"/>
      <protection hidden="1"/>
    </xf>
    <xf numFmtId="1" fontId="16" fillId="0" borderId="14" xfId="0" applyNumberFormat="1" applyFont="1" applyBorder="1" applyAlignment="1" applyProtection="1">
      <alignment horizontal="center" vertical="center"/>
      <protection hidden="1"/>
    </xf>
    <xf numFmtId="0" fontId="29" fillId="0" borderId="1" xfId="0" applyFont="1" applyBorder="1" applyAlignment="1" applyProtection="1">
      <alignment horizontal="center"/>
      <protection hidden="1"/>
    </xf>
    <xf numFmtId="0" fontId="61" fillId="0" borderId="1" xfId="0" applyFont="1" applyBorder="1" applyAlignment="1" applyProtection="1">
      <alignment horizontal="center" vertical="center"/>
      <protection hidden="1"/>
    </xf>
    <xf numFmtId="2" fontId="29" fillId="0" borderId="1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center"/>
      <protection hidden="1"/>
    </xf>
    <xf numFmtId="0" fontId="16" fillId="0" borderId="16" xfId="0" applyFont="1" applyBorder="1" applyAlignment="1" applyProtection="1">
      <alignment horizontal="center" vertical="center"/>
      <protection hidden="1"/>
    </xf>
    <xf numFmtId="0" fontId="16" fillId="0" borderId="23" xfId="0" applyFont="1" applyBorder="1" applyAlignment="1" applyProtection="1">
      <alignment horizontal="center" vertical="center"/>
      <protection hidden="1"/>
    </xf>
    <xf numFmtId="0" fontId="16" fillId="0" borderId="14" xfId="0" applyFont="1" applyBorder="1" applyAlignment="1" applyProtection="1">
      <alignment horizontal="center" vertical="center"/>
      <protection hidden="1"/>
    </xf>
    <xf numFmtId="0" fontId="16" fillId="0" borderId="59" xfId="0" applyFont="1" applyBorder="1" applyAlignment="1" applyProtection="1">
      <alignment horizontal="center" vertical="center"/>
      <protection hidden="1"/>
    </xf>
    <xf numFmtId="1" fontId="45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16" xfId="0" applyFont="1" applyBorder="1" applyAlignment="1" applyProtection="1">
      <alignment horizontal="center" vertical="center" wrapText="1"/>
      <protection locked="0"/>
    </xf>
    <xf numFmtId="0" fontId="45" fillId="0" borderId="14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63" fillId="0" borderId="0" xfId="0" applyFont="1" applyAlignment="1">
      <alignment horizontal="center"/>
    </xf>
    <xf numFmtId="0" fontId="48" fillId="5" borderId="26" xfId="0" applyFont="1" applyFill="1" applyBorder="1" applyAlignment="1" applyProtection="1">
      <alignment horizontal="center" vertical="center"/>
      <protection locked="0"/>
    </xf>
    <xf numFmtId="0" fontId="48" fillId="5" borderId="27" xfId="0" applyFont="1" applyFill="1" applyBorder="1" applyAlignment="1" applyProtection="1">
      <alignment horizontal="center" vertical="center"/>
      <protection locked="0"/>
    </xf>
    <xf numFmtId="0" fontId="48" fillId="5" borderId="28" xfId="0" applyFont="1" applyFill="1" applyBorder="1" applyAlignment="1" applyProtection="1">
      <alignment horizontal="center" vertical="center"/>
      <protection locked="0"/>
    </xf>
    <xf numFmtId="0" fontId="49" fillId="5" borderId="39" xfId="0" applyFont="1" applyFill="1" applyBorder="1" applyAlignment="1" applyProtection="1">
      <alignment horizontal="center" vertical="center"/>
      <protection locked="0"/>
    </xf>
    <xf numFmtId="0" fontId="49" fillId="5" borderId="40" xfId="0" applyFont="1" applyFill="1" applyBorder="1" applyAlignment="1" applyProtection="1">
      <alignment horizontal="center" vertical="center"/>
      <protection locked="0"/>
    </xf>
    <xf numFmtId="0" fontId="27" fillId="5" borderId="21" xfId="0" applyFont="1" applyFill="1" applyBorder="1" applyAlignment="1" applyProtection="1">
      <alignment horizontal="center" vertical="center"/>
      <protection locked="0"/>
    </xf>
    <xf numFmtId="0" fontId="27" fillId="5" borderId="24" xfId="0" applyFont="1" applyFill="1" applyBorder="1" applyAlignment="1" applyProtection="1">
      <alignment horizontal="center" vertical="center"/>
      <protection locked="0"/>
    </xf>
    <xf numFmtId="1" fontId="28" fillId="5" borderId="21" xfId="0" applyNumberFormat="1" applyFont="1" applyFill="1" applyBorder="1" applyAlignment="1" applyProtection="1">
      <alignment horizontal="center" vertical="center"/>
      <protection locked="0"/>
    </xf>
    <xf numFmtId="1" fontId="28" fillId="5" borderId="24" xfId="0" applyNumberFormat="1" applyFont="1" applyFill="1" applyBorder="1" applyAlignment="1" applyProtection="1">
      <alignment horizontal="center" vertical="center"/>
      <protection locked="0"/>
    </xf>
    <xf numFmtId="0" fontId="27" fillId="5" borderId="22" xfId="0" applyFont="1" applyFill="1" applyBorder="1" applyAlignment="1" applyProtection="1">
      <alignment horizontal="center" vertical="center"/>
      <protection locked="0"/>
    </xf>
    <xf numFmtId="0" fontId="27" fillId="5" borderId="18" xfId="0" applyFont="1" applyFill="1" applyBorder="1" applyAlignment="1" applyProtection="1">
      <alignment vertical="center"/>
      <protection locked="0"/>
    </xf>
    <xf numFmtId="0" fontId="27" fillId="5" borderId="25" xfId="0" applyFont="1" applyFill="1" applyBorder="1" applyAlignment="1" applyProtection="1">
      <alignment horizontal="center" vertical="center"/>
      <protection locked="0"/>
    </xf>
    <xf numFmtId="0" fontId="26" fillId="5" borderId="21" xfId="0" applyFont="1" applyFill="1" applyBorder="1" applyAlignment="1" applyProtection="1">
      <alignment horizontal="center" vertical="center"/>
      <protection locked="0"/>
    </xf>
    <xf numFmtId="0" fontId="26" fillId="5" borderId="24" xfId="0" applyFont="1" applyFill="1" applyBorder="1" applyAlignment="1" applyProtection="1">
      <alignment horizontal="center" vertical="center"/>
      <protection locked="0"/>
    </xf>
    <xf numFmtId="0" fontId="26" fillId="5" borderId="22" xfId="0" applyFont="1" applyFill="1" applyBorder="1" applyAlignment="1" applyProtection="1">
      <alignment horizontal="center" vertical="center"/>
      <protection locked="0"/>
    </xf>
    <xf numFmtId="0" fontId="8" fillId="12" borderId="18" xfId="0" applyFont="1" applyFill="1" applyBorder="1" applyAlignment="1" applyProtection="1">
      <alignment vertical="center" wrapText="1"/>
      <protection locked="0"/>
    </xf>
    <xf numFmtId="1" fontId="28" fillId="5" borderId="22" xfId="0" applyNumberFormat="1" applyFont="1" applyFill="1" applyBorder="1" applyAlignment="1" applyProtection="1">
      <alignment horizontal="center" vertical="center"/>
      <protection locked="0"/>
    </xf>
    <xf numFmtId="0" fontId="28" fillId="5" borderId="21" xfId="0" applyFont="1" applyFill="1" applyBorder="1" applyAlignment="1" applyProtection="1">
      <alignment horizontal="center" vertical="center"/>
      <protection locked="0"/>
    </xf>
    <xf numFmtId="0" fontId="28" fillId="5" borderId="24" xfId="0" applyFont="1" applyFill="1" applyBorder="1" applyAlignment="1" applyProtection="1">
      <alignment horizontal="center" vertical="center"/>
      <protection locked="0"/>
    </xf>
    <xf numFmtId="0" fontId="28" fillId="5" borderId="22" xfId="0" applyFont="1" applyFill="1" applyBorder="1" applyAlignment="1" applyProtection="1">
      <alignment horizontal="center" vertical="center"/>
      <protection locked="0"/>
    </xf>
    <xf numFmtId="0" fontId="27" fillId="5" borderId="26" xfId="0" applyFont="1" applyFill="1" applyBorder="1" applyAlignment="1" applyProtection="1">
      <alignment horizontal="center" vertical="center"/>
      <protection locked="0"/>
    </xf>
    <xf numFmtId="0" fontId="27" fillId="5" borderId="27" xfId="0" applyFont="1" applyFill="1" applyBorder="1" applyAlignment="1" applyProtection="1">
      <alignment horizontal="center" vertical="center"/>
      <protection locked="0"/>
    </xf>
    <xf numFmtId="0" fontId="27" fillId="5" borderId="8" xfId="0" applyFont="1" applyFill="1" applyBorder="1" applyAlignment="1" applyProtection="1">
      <alignment horizontal="center" vertical="center"/>
      <protection locked="0"/>
    </xf>
    <xf numFmtId="0" fontId="27" fillId="5" borderId="9" xfId="0" applyFont="1" applyFill="1" applyBorder="1" applyAlignment="1" applyProtection="1">
      <alignment horizontal="center" vertical="center"/>
      <protection locked="0"/>
    </xf>
    <xf numFmtId="0" fontId="27" fillId="5" borderId="17" xfId="0" applyFont="1" applyFill="1" applyBorder="1" applyAlignment="1" applyProtection="1">
      <alignment horizontal="center" vertical="center"/>
      <protection locked="0"/>
    </xf>
    <xf numFmtId="0" fontId="27" fillId="5" borderId="10" xfId="0" applyFont="1" applyFill="1" applyBorder="1" applyAlignment="1" applyProtection="1">
      <alignment horizontal="center" vertical="center"/>
      <protection locked="0"/>
    </xf>
    <xf numFmtId="1" fontId="39" fillId="5" borderId="39" xfId="0" applyNumberFormat="1" applyFont="1" applyFill="1" applyBorder="1" applyAlignment="1" applyProtection="1">
      <alignment horizontal="center" vertical="center"/>
      <protection locked="0"/>
    </xf>
    <xf numFmtId="1" fontId="39" fillId="5" borderId="40" xfId="0" applyNumberFormat="1" applyFont="1" applyFill="1" applyBorder="1" applyAlignment="1" applyProtection="1">
      <alignment horizontal="center" vertical="center"/>
      <protection locked="0"/>
    </xf>
    <xf numFmtId="1" fontId="39" fillId="5" borderId="42" xfId="0" applyNumberFormat="1" applyFont="1" applyFill="1" applyBorder="1" applyAlignment="1" applyProtection="1">
      <alignment horizontal="center" vertical="center"/>
      <protection locked="0"/>
    </xf>
    <xf numFmtId="1" fontId="39" fillId="5" borderId="41" xfId="0" applyNumberFormat="1" applyFont="1" applyFill="1" applyBorder="1" applyAlignment="1" applyProtection="1">
      <alignment horizontal="center" vertical="center"/>
      <protection locked="0"/>
    </xf>
    <xf numFmtId="1" fontId="39" fillId="5" borderId="45" xfId="0" applyNumberFormat="1" applyFont="1" applyFill="1" applyBorder="1" applyAlignment="1" applyProtection="1">
      <alignment horizontal="center" vertical="center"/>
      <protection locked="0"/>
    </xf>
    <xf numFmtId="1" fontId="39" fillId="5" borderId="52" xfId="0" applyNumberFormat="1" applyFont="1" applyFill="1" applyBorder="1" applyAlignment="1" applyProtection="1">
      <alignment horizontal="center" vertical="center"/>
      <protection locked="0"/>
    </xf>
    <xf numFmtId="1" fontId="39" fillId="5" borderId="51" xfId="0" applyNumberFormat="1" applyFont="1" applyFill="1" applyBorder="1" applyAlignment="1" applyProtection="1">
      <alignment horizontal="center" vertical="center"/>
      <protection locked="0"/>
    </xf>
    <xf numFmtId="1" fontId="39" fillId="5" borderId="53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28" fillId="0" borderId="14" xfId="0" applyFont="1" applyBorder="1" applyAlignment="1" applyProtection="1">
      <alignment horizontal="center"/>
      <protection locked="0"/>
    </xf>
    <xf numFmtId="168" fontId="29" fillId="5" borderId="1" xfId="0" applyNumberFormat="1" applyFont="1" applyFill="1" applyBorder="1" applyAlignment="1" applyProtection="1">
      <alignment horizontal="center" vertical="center"/>
      <protection locked="0"/>
    </xf>
    <xf numFmtId="168" fontId="29" fillId="5" borderId="17" xfId="0" applyNumberFormat="1" applyFont="1" applyFill="1" applyBorder="1" applyAlignment="1" applyProtection="1">
      <alignment horizontal="center" vertical="center"/>
      <protection locked="0"/>
    </xf>
    <xf numFmtId="168" fontId="29" fillId="5" borderId="31" xfId="0" applyNumberFormat="1" applyFont="1" applyFill="1" applyBorder="1" applyAlignment="1" applyProtection="1">
      <alignment horizontal="center" vertical="center"/>
      <protection locked="0"/>
    </xf>
    <xf numFmtId="168" fontId="29" fillId="5" borderId="1" xfId="0" applyNumberFormat="1" applyFont="1" applyFill="1" applyBorder="1" applyAlignment="1" applyProtection="1">
      <alignment horizontal="center" vertical="center"/>
      <protection locked="0"/>
    </xf>
    <xf numFmtId="168" fontId="29" fillId="5" borderId="13" xfId="0" applyNumberFormat="1" applyFont="1" applyFill="1" applyBorder="1" applyAlignment="1" applyProtection="1">
      <alignment horizontal="center" vertical="center"/>
      <protection locked="0"/>
    </xf>
    <xf numFmtId="168" fontId="29" fillId="5" borderId="61" xfId="0" applyNumberFormat="1" applyFont="1" applyFill="1" applyBorder="1" applyAlignment="1" applyProtection="1">
      <alignment horizontal="center" vertical="center"/>
      <protection locked="0"/>
    </xf>
    <xf numFmtId="168" fontId="29" fillId="5" borderId="36" xfId="0" applyNumberFormat="1" applyFont="1" applyFill="1" applyBorder="1" applyAlignment="1" applyProtection="1">
      <alignment horizontal="center" vertical="center"/>
      <protection locked="0"/>
    </xf>
    <xf numFmtId="168" fontId="29" fillId="5" borderId="16" xfId="0" applyNumberFormat="1" applyFont="1" applyFill="1" applyBorder="1" applyAlignment="1" applyProtection="1">
      <alignment horizontal="center" vertical="center"/>
      <protection locked="0"/>
    </xf>
    <xf numFmtId="168" fontId="29" fillId="5" borderId="14" xfId="0" applyNumberFormat="1" applyFont="1" applyFill="1" applyBorder="1" applyAlignment="1" applyProtection="1">
      <alignment horizontal="center" vertical="center"/>
      <protection locked="0"/>
    </xf>
    <xf numFmtId="168" fontId="29" fillId="5" borderId="2" xfId="0" applyNumberFormat="1" applyFont="1" applyFill="1" applyBorder="1" applyAlignment="1" applyProtection="1">
      <alignment horizontal="center" vertical="center"/>
      <protection locked="0"/>
    </xf>
    <xf numFmtId="168" fontId="29" fillId="5" borderId="3" xfId="0" applyNumberFormat="1" applyFont="1" applyFill="1" applyBorder="1" applyAlignment="1" applyProtection="1">
      <alignment horizontal="center" vertical="center"/>
      <protection locked="0"/>
    </xf>
    <xf numFmtId="168" fontId="29" fillId="5" borderId="59" xfId="0" applyNumberFormat="1" applyFont="1" applyFill="1" applyBorder="1" applyAlignment="1" applyProtection="1">
      <alignment horizontal="center" vertical="center"/>
      <protection locked="0"/>
    </xf>
    <xf numFmtId="168" fontId="29" fillId="5" borderId="64" xfId="0" applyNumberFormat="1" applyFont="1" applyFill="1" applyBorder="1" applyAlignment="1" applyProtection="1">
      <alignment horizontal="center" vertical="center"/>
      <protection locked="0"/>
    </xf>
    <xf numFmtId="168" fontId="29" fillId="5" borderId="15" xfId="0" applyNumberFormat="1" applyFont="1" applyFill="1" applyBorder="1" applyAlignment="1" applyProtection="1">
      <alignment horizontal="center" vertical="center"/>
      <protection locked="0"/>
    </xf>
    <xf numFmtId="168" fontId="29" fillId="5" borderId="45" xfId="0" applyNumberFormat="1" applyFont="1" applyFill="1" applyBorder="1" applyAlignment="1" applyProtection="1">
      <alignment horizontal="center" vertical="center"/>
      <protection locked="0"/>
    </xf>
    <xf numFmtId="168" fontId="29" fillId="5" borderId="58" xfId="0" applyNumberFormat="1" applyFont="1" applyFill="1" applyBorder="1" applyAlignment="1" applyProtection="1">
      <alignment horizontal="center" vertical="center"/>
      <protection locked="0"/>
    </xf>
    <xf numFmtId="168" fontId="29" fillId="5" borderId="59" xfId="0" applyNumberFormat="1" applyFont="1" applyFill="1" applyBorder="1" applyAlignment="1" applyProtection="1">
      <alignment horizontal="center" vertical="center"/>
      <protection locked="0"/>
    </xf>
    <xf numFmtId="168" fontId="29" fillId="5" borderId="46" xfId="0" applyNumberFormat="1" applyFont="1" applyFill="1" applyBorder="1" applyAlignment="1" applyProtection="1">
      <alignment horizontal="center" vertical="center"/>
      <protection locked="0"/>
    </xf>
    <xf numFmtId="168" fontId="29" fillId="5" borderId="47" xfId="0" applyNumberFormat="1" applyFont="1" applyFill="1" applyBorder="1" applyAlignment="1" applyProtection="1">
      <alignment horizontal="center" vertical="center"/>
      <protection locked="0"/>
    </xf>
    <xf numFmtId="1" fontId="28" fillId="5" borderId="19" xfId="0" applyNumberFormat="1" applyFont="1" applyFill="1" applyBorder="1" applyAlignment="1" applyProtection="1">
      <alignment horizontal="center" vertical="center" wrapText="1"/>
      <protection locked="0"/>
    </xf>
    <xf numFmtId="1" fontId="28" fillId="5" borderId="12" xfId="0" applyNumberFormat="1" applyFont="1" applyFill="1" applyBorder="1" applyAlignment="1" applyProtection="1">
      <alignment horizontal="center" vertical="center" wrapText="1"/>
      <protection locked="0"/>
    </xf>
    <xf numFmtId="1" fontId="28" fillId="5" borderId="18" xfId="0" applyNumberFormat="1" applyFont="1" applyFill="1" applyBorder="1" applyAlignment="1" applyProtection="1">
      <alignment horizontal="center" vertical="center" wrapText="1"/>
      <protection locked="0"/>
    </xf>
    <xf numFmtId="166" fontId="28" fillId="5" borderId="44" xfId="0" applyNumberFormat="1" applyFont="1" applyFill="1" applyBorder="1" applyAlignment="1" applyProtection="1">
      <alignment horizontal="center" vertical="center" wrapText="1"/>
      <protection locked="0"/>
    </xf>
    <xf numFmtId="166" fontId="28" fillId="5" borderId="59" xfId="0" applyNumberFormat="1" applyFont="1" applyFill="1" applyBorder="1" applyAlignment="1" applyProtection="1">
      <alignment horizontal="center" vertical="center" wrapText="1"/>
      <protection locked="0"/>
    </xf>
    <xf numFmtId="166" fontId="28" fillId="5" borderId="45" xfId="0" applyNumberFormat="1" applyFont="1" applyFill="1" applyBorder="1" applyAlignment="1" applyProtection="1">
      <alignment horizontal="center" vertical="center" wrapText="1"/>
      <protection locked="0"/>
    </xf>
    <xf numFmtId="2" fontId="28" fillId="5" borderId="13" xfId="0" applyNumberFormat="1" applyFont="1" applyFill="1" applyBorder="1" applyAlignment="1" applyProtection="1">
      <alignment horizontal="center" vertical="center"/>
      <protection locked="0"/>
    </xf>
    <xf numFmtId="2" fontId="28" fillId="5" borderId="36" xfId="0" applyNumberFormat="1" applyFont="1" applyFill="1" applyBorder="1" applyAlignment="1" applyProtection="1">
      <alignment horizontal="center" vertical="center"/>
      <protection locked="0"/>
    </xf>
    <xf numFmtId="2" fontId="28" fillId="5" borderId="1" xfId="0" applyNumberFormat="1" applyFont="1" applyFill="1" applyBorder="1" applyAlignment="1" applyProtection="1">
      <alignment horizontal="center" vertical="center"/>
      <protection locked="0"/>
    </xf>
    <xf numFmtId="2" fontId="28" fillId="5" borderId="3" xfId="0" applyNumberFormat="1" applyFont="1" applyFill="1" applyBorder="1" applyAlignment="1" applyProtection="1">
      <alignment horizontal="center" vertical="center"/>
      <protection locked="0"/>
    </xf>
    <xf numFmtId="17" fontId="28" fillId="0" borderId="1" xfId="0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</cellXfs>
  <cellStyles count="2">
    <cellStyle name="Neutral" xfId="1" builtinId="2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</xdr:row>
      <xdr:rowOff>154305</xdr:rowOff>
    </xdr:from>
    <xdr:to>
      <xdr:col>1</xdr:col>
      <xdr:colOff>361950</xdr:colOff>
      <xdr:row>3</xdr:row>
      <xdr:rowOff>200025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52550" y="992505"/>
          <a:ext cx="276225" cy="457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85725</xdr:colOff>
      <xdr:row>4</xdr:row>
      <xdr:rowOff>154305</xdr:rowOff>
    </xdr:from>
    <xdr:to>
      <xdr:col>1</xdr:col>
      <xdr:colOff>361950</xdr:colOff>
      <xdr:row>4</xdr:row>
      <xdr:rowOff>200025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52550" y="992505"/>
          <a:ext cx="276225" cy="457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14654</xdr:colOff>
      <xdr:row>35</xdr:row>
      <xdr:rowOff>7328</xdr:rowOff>
    </xdr:from>
    <xdr:to>
      <xdr:col>1</xdr:col>
      <xdr:colOff>820615</xdr:colOff>
      <xdr:row>36</xdr:row>
      <xdr:rowOff>205155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654" y="6740770"/>
          <a:ext cx="1655884" cy="41030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2000"/>
            <a:t>TOTAL</a:t>
          </a:r>
        </a:p>
      </xdr:txBody>
    </xdr:sp>
    <xdr:clientData/>
  </xdr:twoCellAnchor>
  <xdr:twoCellAnchor editAs="oneCell">
    <xdr:from>
      <xdr:col>11</xdr:col>
      <xdr:colOff>1</xdr:colOff>
      <xdr:row>0</xdr:row>
      <xdr:rowOff>1</xdr:rowOff>
    </xdr:from>
    <xdr:to>
      <xdr:col>19</xdr:col>
      <xdr:colOff>183175</xdr:colOff>
      <xdr:row>37</xdr:row>
      <xdr:rowOff>234461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B362179-081D-46B5-ADF5-722E6FD35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4309" y="1"/>
          <a:ext cx="4491404" cy="73928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0</xdr:row>
      <xdr:rowOff>47624</xdr:rowOff>
    </xdr:from>
    <xdr:to>
      <xdr:col>9</xdr:col>
      <xdr:colOff>447675</xdr:colOff>
      <xdr:row>1</xdr:row>
      <xdr:rowOff>209550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1D372-1172-A93F-D1AB-F27B093C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47624"/>
          <a:ext cx="1009650" cy="4000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29</xdr:row>
      <xdr:rowOff>57150</xdr:rowOff>
    </xdr:from>
    <xdr:to>
      <xdr:col>13</xdr:col>
      <xdr:colOff>587883</xdr:colOff>
      <xdr:row>29</xdr:row>
      <xdr:rowOff>238125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791700" y="7524750"/>
          <a:ext cx="978408" cy="1809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0</xdr:row>
      <xdr:rowOff>47624</xdr:rowOff>
    </xdr:from>
    <xdr:to>
      <xdr:col>9</xdr:col>
      <xdr:colOff>447675</xdr:colOff>
      <xdr:row>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DF783-49C1-4114-AF0E-2CA881839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47624"/>
          <a:ext cx="1009650" cy="4000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29</xdr:row>
      <xdr:rowOff>57150</xdr:rowOff>
    </xdr:from>
    <xdr:to>
      <xdr:col>13</xdr:col>
      <xdr:colOff>587883</xdr:colOff>
      <xdr:row>29</xdr:row>
      <xdr:rowOff>238125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0F8F33C5-CFA4-4D9A-BFCF-8B42AA44A27F}"/>
            </a:ext>
          </a:extLst>
        </xdr:cNvPr>
        <xdr:cNvSpPr/>
      </xdr:nvSpPr>
      <xdr:spPr>
        <a:xfrm>
          <a:off x="9982200" y="8953500"/>
          <a:ext cx="978408" cy="1714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6f1dd1e676e173b/Desktop/KC%20SOFTWARE/MDM%20UPS%20MAY-%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cle"/>
      <sheetName val="UPS-DETAIL"/>
      <sheetName val=" MONTH-UPS"/>
      <sheetName val="GEN"/>
      <sheetName val="AGR"/>
      <sheetName val="DAT"/>
      <sheetName val="PS-DETAIL"/>
    </sheetNames>
    <sheetDataSet>
      <sheetData sheetId="0"/>
      <sheetData sheetId="1">
        <row r="8">
          <cell r="C8">
            <v>8210610301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hbZbZvks@;wlhbZbZv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ihbZbZvks@;wlhbZbZvks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AH92"/>
  <sheetViews>
    <sheetView tabSelected="1" workbookViewId="0">
      <selection activeCell="AH9" sqref="AH9"/>
    </sheetView>
  </sheetViews>
  <sheetFormatPr defaultRowHeight="15" x14ac:dyDescent="0.25"/>
  <cols>
    <col min="1" max="1" width="19" style="47" customWidth="1"/>
    <col min="2" max="2" width="9.85546875" style="47" customWidth="1"/>
    <col min="3" max="3" width="4.85546875" style="47" customWidth="1"/>
    <col min="4" max="4" width="5.42578125" style="47" customWidth="1"/>
    <col min="5" max="5" width="6" style="47" customWidth="1"/>
    <col min="6" max="6" width="7.7109375" style="47" customWidth="1"/>
    <col min="7" max="7" width="5.42578125" style="47" customWidth="1"/>
    <col min="8" max="8" width="5.7109375" style="47" customWidth="1"/>
    <col min="9" max="9" width="12.5703125" style="47" customWidth="1"/>
    <col min="10" max="10" width="8.7109375" style="47" customWidth="1"/>
    <col min="11" max="11" width="7.140625" style="47" customWidth="1"/>
    <col min="12" max="12" width="6.140625" style="47" customWidth="1"/>
    <col min="13" max="14" width="4.28515625" style="47" customWidth="1"/>
    <col min="15" max="15" width="7.42578125" style="47" customWidth="1"/>
    <col min="16" max="16" width="7.85546875" style="47" customWidth="1"/>
    <col min="17" max="17" width="5.140625" style="47" customWidth="1"/>
    <col min="18" max="19" width="5.42578125" style="47" customWidth="1"/>
    <col min="20" max="20" width="0" style="47" hidden="1" customWidth="1"/>
    <col min="21" max="21" width="5.140625" style="47" customWidth="1"/>
    <col min="22" max="22" width="7.5703125" style="47" customWidth="1"/>
    <col min="23" max="23" width="9.42578125" style="47" customWidth="1"/>
    <col min="24" max="24" width="9.140625" style="47" customWidth="1"/>
    <col min="25" max="25" width="9.140625" style="47" hidden="1" customWidth="1"/>
    <col min="26" max="27" width="10.42578125" style="47" hidden="1" customWidth="1"/>
    <col min="28" max="28" width="9.140625" style="47" hidden="1" customWidth="1"/>
    <col min="29" max="29" width="0" style="47" hidden="1" customWidth="1"/>
    <col min="30" max="30" width="9.140625" style="47" hidden="1" customWidth="1"/>
    <col min="31" max="31" width="5.7109375" style="47" customWidth="1"/>
    <col min="32" max="32" width="11.42578125" style="47" customWidth="1"/>
    <col min="33" max="33" width="10.5703125" style="47" customWidth="1"/>
    <col min="34" max="16384" width="9.140625" style="47"/>
  </cols>
  <sheetData>
    <row r="1" spans="1:34" ht="23.25" customHeight="1" thickBot="1" x14ac:dyDescent="0.3">
      <c r="A1" s="224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63"/>
      <c r="Z1" s="63"/>
    </row>
    <row r="2" spans="1:34" ht="22.5" customHeight="1" thickBot="1" x14ac:dyDescent="0.3">
      <c r="A2" s="224" t="s">
        <v>240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63"/>
      <c r="Z2" s="63"/>
    </row>
    <row r="3" spans="1:34" ht="20.25" customHeight="1" thickBot="1" x14ac:dyDescent="0.35">
      <c r="A3" s="226" t="s">
        <v>192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</row>
    <row r="4" spans="1:34" ht="24.75" customHeight="1" thickBot="1" x14ac:dyDescent="0.3">
      <c r="A4" s="77" t="s">
        <v>187</v>
      </c>
      <c r="B4" s="78"/>
      <c r="C4" s="538" t="s">
        <v>234</v>
      </c>
      <c r="D4" s="539"/>
      <c r="E4" s="540"/>
      <c r="F4" s="271" t="s">
        <v>186</v>
      </c>
      <c r="G4" s="272"/>
      <c r="H4" s="541">
        <v>2026</v>
      </c>
      <c r="I4" s="542"/>
      <c r="J4" s="257" t="s">
        <v>244</v>
      </c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9"/>
    </row>
    <row r="5" spans="1:34" ht="28.5" customHeight="1" thickBot="1" x14ac:dyDescent="0.3">
      <c r="A5" s="79" t="s">
        <v>158</v>
      </c>
      <c r="B5" s="78"/>
      <c r="C5" s="543" t="s">
        <v>116</v>
      </c>
      <c r="D5" s="544"/>
      <c r="E5" s="544"/>
      <c r="F5" s="544"/>
      <c r="G5" s="544"/>
      <c r="H5" s="544"/>
      <c r="I5" s="544"/>
      <c r="J5" s="260" t="s">
        <v>182</v>
      </c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2"/>
      <c r="Y5" s="47" t="s">
        <v>231</v>
      </c>
      <c r="Z5" s="30" t="str">
        <f>IF(C4="JAN","1",IF(C4="FEB","2",IF(C4="MAR","3",IF(C4="APRIL","4",IF(C4="MAY","5",IF(C4="JUNE","6",IF(C4="JULY","7",IF(C4="AUGUST","8",IF(C4="SEP","9",IF(C4="OCT","10",IF(C4="NOV","11",IF(C4="DEC","12","0"))))))))))))</f>
        <v>9</v>
      </c>
      <c r="AA5" s="47">
        <v>1</v>
      </c>
      <c r="AC5" s="143"/>
    </row>
    <row r="6" spans="1:34" ht="19.5" thickBot="1" x14ac:dyDescent="0.35">
      <c r="A6" s="263" t="s">
        <v>298</v>
      </c>
      <c r="B6" s="264"/>
      <c r="C6" s="545" t="s">
        <v>198</v>
      </c>
      <c r="D6" s="546"/>
      <c r="E6" s="546"/>
      <c r="F6" s="546"/>
      <c r="G6" s="546"/>
      <c r="H6" s="546"/>
      <c r="I6" s="546"/>
      <c r="J6" s="236" t="s">
        <v>196</v>
      </c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47" t="s">
        <v>232</v>
      </c>
      <c r="Z6" s="142"/>
      <c r="AF6" s="49"/>
    </row>
    <row r="7" spans="1:34" ht="24.75" customHeight="1" thickBot="1" x14ac:dyDescent="0.3">
      <c r="A7" s="253" t="s">
        <v>214</v>
      </c>
      <c r="B7" s="254"/>
      <c r="C7" s="543"/>
      <c r="D7" s="544"/>
      <c r="E7" s="544"/>
      <c r="F7" s="547"/>
      <c r="G7" s="548" t="s">
        <v>159</v>
      </c>
      <c r="H7" s="543" t="s">
        <v>193</v>
      </c>
      <c r="I7" s="549"/>
      <c r="J7" s="237" t="s">
        <v>171</v>
      </c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47" t="s">
        <v>233</v>
      </c>
      <c r="Z7" s="142"/>
    </row>
    <row r="8" spans="1:34" ht="46.5" customHeight="1" thickBot="1" x14ac:dyDescent="0.3">
      <c r="A8" s="245" t="s">
        <v>160</v>
      </c>
      <c r="B8" s="246"/>
      <c r="C8" s="550" t="s">
        <v>161</v>
      </c>
      <c r="D8" s="551"/>
      <c r="E8" s="552"/>
      <c r="F8" s="553" t="s">
        <v>166</v>
      </c>
      <c r="G8" s="546"/>
      <c r="H8" s="546"/>
      <c r="I8" s="554"/>
      <c r="J8" s="270" t="s">
        <v>297</v>
      </c>
      <c r="K8" s="270"/>
      <c r="L8" s="270"/>
      <c r="M8" s="270"/>
      <c r="N8" s="255" t="s">
        <v>11</v>
      </c>
      <c r="O8" s="256"/>
      <c r="P8" s="255" t="s">
        <v>173</v>
      </c>
      <c r="Q8" s="256"/>
      <c r="R8" s="255" t="s">
        <v>174</v>
      </c>
      <c r="S8" s="256"/>
      <c r="T8" s="80"/>
      <c r="U8" s="265" t="s">
        <v>175</v>
      </c>
      <c r="V8" s="266"/>
      <c r="W8" s="265" t="s">
        <v>176</v>
      </c>
      <c r="X8" s="266"/>
      <c r="Y8" s="30" t="s">
        <v>188</v>
      </c>
      <c r="Z8" s="142"/>
    </row>
    <row r="9" spans="1:34" ht="29.25" customHeight="1" thickBot="1" x14ac:dyDescent="0.3">
      <c r="A9" s="251" t="s">
        <v>162</v>
      </c>
      <c r="B9" s="252"/>
      <c r="C9" s="555" t="s">
        <v>163</v>
      </c>
      <c r="D9" s="556"/>
      <c r="E9" s="556"/>
      <c r="F9" s="556"/>
      <c r="G9" s="556"/>
      <c r="H9" s="556"/>
      <c r="I9" s="557"/>
      <c r="J9" s="83" t="s">
        <v>14</v>
      </c>
      <c r="K9" s="83" t="s">
        <v>172</v>
      </c>
      <c r="L9" s="576">
        <v>753.9</v>
      </c>
      <c r="M9" s="576"/>
      <c r="N9" s="577">
        <v>0</v>
      </c>
      <c r="O9" s="578"/>
      <c r="P9" s="577">
        <v>0</v>
      </c>
      <c r="Q9" s="578"/>
      <c r="R9" s="577">
        <v>0</v>
      </c>
      <c r="S9" s="578"/>
      <c r="T9" s="579"/>
      <c r="U9" s="580">
        <v>0</v>
      </c>
      <c r="V9" s="577"/>
      <c r="W9" s="581">
        <v>0</v>
      </c>
      <c r="X9" s="582"/>
      <c r="Y9" s="47" t="s">
        <v>184</v>
      </c>
      <c r="Z9" s="142"/>
      <c r="AD9" s="87">
        <v>45658</v>
      </c>
    </row>
    <row r="10" spans="1:34" ht="24.75" customHeight="1" thickBot="1" x14ac:dyDescent="0.3">
      <c r="A10" s="253" t="s">
        <v>164</v>
      </c>
      <c r="B10" s="254"/>
      <c r="C10" s="543"/>
      <c r="D10" s="544"/>
      <c r="E10" s="544"/>
      <c r="F10" s="544"/>
      <c r="G10" s="544"/>
      <c r="H10" s="544"/>
      <c r="I10" s="547"/>
      <c r="J10" s="82" t="s">
        <v>14</v>
      </c>
      <c r="K10" s="81" t="s">
        <v>17</v>
      </c>
      <c r="L10" s="576">
        <v>234</v>
      </c>
      <c r="M10" s="576"/>
      <c r="N10" s="577">
        <v>0</v>
      </c>
      <c r="O10" s="578"/>
      <c r="P10" s="583">
        <v>0</v>
      </c>
      <c r="Q10" s="584"/>
      <c r="R10" s="583">
        <v>0</v>
      </c>
      <c r="S10" s="584"/>
      <c r="T10" s="579"/>
      <c r="U10" s="576">
        <v>0</v>
      </c>
      <c r="V10" s="583"/>
      <c r="W10" s="585">
        <v>0</v>
      </c>
      <c r="X10" s="586"/>
      <c r="Y10" s="47" t="s">
        <v>189</v>
      </c>
      <c r="Z10" s="142"/>
      <c r="AD10" s="87">
        <v>45689</v>
      </c>
      <c r="AE10" s="279" t="s">
        <v>203</v>
      </c>
      <c r="AF10" s="280"/>
      <c r="AG10" s="281"/>
      <c r="AH10" s="96"/>
    </row>
    <row r="11" spans="1:34" ht="22.5" customHeight="1" thickBot="1" x14ac:dyDescent="0.3">
      <c r="A11" s="253" t="s">
        <v>165</v>
      </c>
      <c r="B11" s="254"/>
      <c r="C11" s="543"/>
      <c r="D11" s="544"/>
      <c r="E11" s="544"/>
      <c r="F11" s="544"/>
      <c r="G11" s="544"/>
      <c r="H11" s="544"/>
      <c r="I11" s="549"/>
      <c r="J11" s="83" t="s">
        <v>15</v>
      </c>
      <c r="K11" s="83" t="s">
        <v>172</v>
      </c>
      <c r="L11" s="576">
        <v>716.95</v>
      </c>
      <c r="M11" s="576"/>
      <c r="N11" s="577">
        <v>0</v>
      </c>
      <c r="O11" s="578"/>
      <c r="P11" s="583">
        <v>0</v>
      </c>
      <c r="Q11" s="584"/>
      <c r="R11" s="583">
        <v>0</v>
      </c>
      <c r="S11" s="584"/>
      <c r="T11" s="579"/>
      <c r="U11" s="576">
        <v>0</v>
      </c>
      <c r="V11" s="583"/>
      <c r="W11" s="585">
        <v>0</v>
      </c>
      <c r="X11" s="586"/>
      <c r="Y11" s="47" t="s">
        <v>190</v>
      </c>
      <c r="Z11" s="142"/>
      <c r="AB11" s="47">
        <v>2025</v>
      </c>
      <c r="AD11" s="87">
        <v>45717</v>
      </c>
      <c r="AE11" s="278" t="s">
        <v>204</v>
      </c>
      <c r="AF11" s="277" t="s">
        <v>205</v>
      </c>
      <c r="AG11" s="277" t="s">
        <v>206</v>
      </c>
    </row>
    <row r="12" spans="1:34" ht="20.25" customHeight="1" x14ac:dyDescent="0.25">
      <c r="A12" s="247" t="s">
        <v>299</v>
      </c>
      <c r="B12" s="248"/>
      <c r="C12" s="558"/>
      <c r="D12" s="559"/>
      <c r="E12" s="559"/>
      <c r="F12" s="559"/>
      <c r="G12" s="559"/>
      <c r="H12" s="559"/>
      <c r="I12" s="559"/>
      <c r="J12" s="81" t="s">
        <v>15</v>
      </c>
      <c r="K12" s="81" t="s">
        <v>17</v>
      </c>
      <c r="L12" s="587">
        <v>330.25</v>
      </c>
      <c r="M12" s="587"/>
      <c r="N12" s="588">
        <v>0</v>
      </c>
      <c r="O12" s="589"/>
      <c r="P12" s="590">
        <v>0</v>
      </c>
      <c r="Q12" s="591"/>
      <c r="R12" s="590">
        <v>0</v>
      </c>
      <c r="S12" s="591"/>
      <c r="T12" s="592"/>
      <c r="U12" s="587">
        <v>0</v>
      </c>
      <c r="V12" s="590"/>
      <c r="W12" s="593">
        <v>0</v>
      </c>
      <c r="X12" s="594"/>
      <c r="Y12" s="47" t="s">
        <v>191</v>
      </c>
      <c r="Z12" s="142"/>
      <c r="AB12" s="47">
        <v>2026</v>
      </c>
      <c r="AD12" s="87">
        <v>45748</v>
      </c>
      <c r="AE12" s="278"/>
      <c r="AF12" s="277"/>
      <c r="AG12" s="277"/>
    </row>
    <row r="13" spans="1:34" ht="20.25" customHeight="1" thickBot="1" x14ac:dyDescent="0.3">
      <c r="A13" s="249"/>
      <c r="B13" s="250"/>
      <c r="C13" s="560"/>
      <c r="D13" s="561"/>
      <c r="E13" s="561"/>
      <c r="F13" s="561"/>
      <c r="G13" s="561"/>
      <c r="H13" s="561"/>
      <c r="I13" s="561"/>
      <c r="J13" s="128" t="s">
        <v>14</v>
      </c>
      <c r="K13" s="128" t="s">
        <v>230</v>
      </c>
      <c r="L13" s="576">
        <v>79.534999999999997</v>
      </c>
      <c r="M13" s="576"/>
      <c r="N13" s="576">
        <v>0</v>
      </c>
      <c r="O13" s="576"/>
      <c r="P13" s="576">
        <v>0</v>
      </c>
      <c r="Q13" s="576"/>
      <c r="R13" s="576">
        <v>0</v>
      </c>
      <c r="S13" s="576"/>
      <c r="T13" s="576">
        <v>0</v>
      </c>
      <c r="U13" s="576"/>
      <c r="V13" s="576"/>
      <c r="W13" s="576">
        <v>0</v>
      </c>
      <c r="X13" s="576"/>
      <c r="Y13" s="47" t="s">
        <v>234</v>
      </c>
      <c r="Z13" s="142"/>
      <c r="AB13" s="47">
        <v>2027</v>
      </c>
      <c r="AD13" s="87">
        <v>45778</v>
      </c>
      <c r="AE13" s="97">
        <v>1</v>
      </c>
      <c r="AF13" s="97" t="s">
        <v>207</v>
      </c>
      <c r="AG13" s="97">
        <v>1</v>
      </c>
    </row>
    <row r="14" spans="1:34" ht="20.25" customHeight="1" thickBot="1" x14ac:dyDescent="0.3">
      <c r="A14" s="247" t="s">
        <v>300</v>
      </c>
      <c r="B14" s="248"/>
      <c r="C14" s="558"/>
      <c r="D14" s="559"/>
      <c r="E14" s="559"/>
      <c r="F14" s="559"/>
      <c r="G14" s="559"/>
      <c r="H14" s="559"/>
      <c r="I14" s="559"/>
      <c r="J14" s="110" t="s">
        <v>15</v>
      </c>
      <c r="K14" s="110" t="s">
        <v>230</v>
      </c>
      <c r="L14" s="576">
        <v>185.31</v>
      </c>
      <c r="M14" s="576"/>
      <c r="N14" s="576">
        <v>0</v>
      </c>
      <c r="O14" s="576"/>
      <c r="P14" s="587">
        <v>0</v>
      </c>
      <c r="Q14" s="587"/>
      <c r="R14" s="587">
        <v>0</v>
      </c>
      <c r="S14" s="587"/>
      <c r="T14" s="587">
        <v>0</v>
      </c>
      <c r="U14" s="587"/>
      <c r="V14" s="587"/>
      <c r="W14" s="587">
        <v>0</v>
      </c>
      <c r="X14" s="587"/>
      <c r="Y14" s="47" t="s">
        <v>235</v>
      </c>
      <c r="Z14" s="142"/>
      <c r="AB14" s="47">
        <v>2028</v>
      </c>
      <c r="AD14" s="87">
        <v>45809</v>
      </c>
      <c r="AE14" s="97">
        <v>2</v>
      </c>
      <c r="AF14" s="97" t="s">
        <v>208</v>
      </c>
      <c r="AG14" s="97">
        <v>2</v>
      </c>
    </row>
    <row r="15" spans="1:34" ht="20.25" customHeight="1" thickBot="1" x14ac:dyDescent="0.3">
      <c r="A15" s="249"/>
      <c r="B15" s="250"/>
      <c r="C15" s="560"/>
      <c r="D15" s="561"/>
      <c r="E15" s="561"/>
      <c r="F15" s="561"/>
      <c r="G15" s="561"/>
      <c r="H15" s="561"/>
      <c r="I15" s="561"/>
      <c r="J15" s="286" t="s">
        <v>19</v>
      </c>
      <c r="K15" s="287"/>
      <c r="L15" s="288"/>
      <c r="M15" s="288"/>
      <c r="N15" s="289"/>
      <c r="O15" s="595">
        <v>1</v>
      </c>
      <c r="P15" s="253"/>
      <c r="Q15" s="311"/>
      <c r="R15" s="311"/>
      <c r="S15" s="311"/>
      <c r="T15" s="311"/>
      <c r="U15" s="311"/>
      <c r="V15" s="311"/>
      <c r="W15" s="311"/>
      <c r="X15" s="254"/>
      <c r="Y15" s="47" t="s">
        <v>236</v>
      </c>
      <c r="Z15" s="142"/>
      <c r="AB15" s="47">
        <v>2029</v>
      </c>
      <c r="AD15" s="87">
        <v>45839</v>
      </c>
      <c r="AE15" s="97">
        <v>3</v>
      </c>
      <c r="AF15" s="97" t="s">
        <v>209</v>
      </c>
      <c r="AG15" s="97">
        <v>3</v>
      </c>
    </row>
    <row r="16" spans="1:34" ht="25.5" customHeight="1" thickBot="1" x14ac:dyDescent="0.35">
      <c r="A16" s="293" t="s">
        <v>177</v>
      </c>
      <c r="B16" s="294"/>
      <c r="C16" s="543"/>
      <c r="D16" s="544"/>
      <c r="E16" s="544"/>
      <c r="F16" s="547"/>
      <c r="G16" s="543"/>
      <c r="H16" s="544"/>
      <c r="I16" s="547"/>
      <c r="J16" s="290"/>
      <c r="K16" s="291"/>
      <c r="L16" s="291"/>
      <c r="M16" s="291"/>
      <c r="N16" s="292"/>
      <c r="O16" s="596"/>
      <c r="P16" s="300" t="s">
        <v>181</v>
      </c>
      <c r="Q16" s="300"/>
      <c r="R16" s="300"/>
      <c r="S16" s="300"/>
      <c r="T16" s="300"/>
      <c r="U16" s="301"/>
      <c r="V16" s="601">
        <v>6.78</v>
      </c>
      <c r="W16" s="601"/>
      <c r="X16" s="602"/>
      <c r="Y16" s="47" t="s">
        <v>237</v>
      </c>
      <c r="Z16" s="142"/>
      <c r="AB16" s="47">
        <v>2030</v>
      </c>
      <c r="AD16" s="87">
        <v>45870</v>
      </c>
      <c r="AE16" s="302" t="s">
        <v>241</v>
      </c>
      <c r="AF16" s="303"/>
      <c r="AG16" s="304"/>
    </row>
    <row r="17" spans="1:33" ht="26.25" customHeight="1" thickBot="1" x14ac:dyDescent="0.35">
      <c r="A17" s="295"/>
      <c r="B17" s="296"/>
      <c r="C17" s="562"/>
      <c r="D17" s="563"/>
      <c r="E17" s="563"/>
      <c r="F17" s="563"/>
      <c r="G17" s="543"/>
      <c r="H17" s="544"/>
      <c r="I17" s="547"/>
      <c r="J17" s="230" t="s">
        <v>20</v>
      </c>
      <c r="K17" s="231"/>
      <c r="L17" s="231"/>
      <c r="M17" s="231"/>
      <c r="N17" s="232"/>
      <c r="O17" s="597">
        <v>2</v>
      </c>
      <c r="P17" s="233" t="s">
        <v>183</v>
      </c>
      <c r="Q17" s="234"/>
      <c r="R17" s="234"/>
      <c r="S17" s="234"/>
      <c r="T17" s="234"/>
      <c r="U17" s="235"/>
      <c r="V17" s="603">
        <v>10.17</v>
      </c>
      <c r="W17" s="603"/>
      <c r="X17" s="604"/>
      <c r="Z17" s="56"/>
      <c r="AB17" s="47">
        <v>2031</v>
      </c>
      <c r="AD17" s="87">
        <v>45901</v>
      </c>
      <c r="AE17" s="305"/>
      <c r="AF17" s="306"/>
      <c r="AG17" s="307"/>
    </row>
    <row r="18" spans="1:33" ht="19.5" customHeight="1" thickBot="1" x14ac:dyDescent="0.3">
      <c r="A18" s="227" t="s">
        <v>178</v>
      </c>
      <c r="B18" s="228"/>
      <c r="C18" s="229" t="s">
        <v>179</v>
      </c>
      <c r="D18" s="229"/>
      <c r="E18" s="273" t="s">
        <v>179</v>
      </c>
      <c r="F18" s="274"/>
      <c r="G18" s="275" t="s">
        <v>179</v>
      </c>
      <c r="H18" s="276"/>
      <c r="I18" s="95" t="s">
        <v>179</v>
      </c>
      <c r="J18" s="297" t="s">
        <v>21</v>
      </c>
      <c r="K18" s="298"/>
      <c r="L18" s="298"/>
      <c r="M18" s="298"/>
      <c r="N18" s="299"/>
      <c r="O18" s="597">
        <v>2</v>
      </c>
      <c r="P18" s="253"/>
      <c r="Q18" s="311"/>
      <c r="R18" s="311"/>
      <c r="S18" s="311"/>
      <c r="T18" s="311"/>
      <c r="U18" s="311"/>
      <c r="V18" s="311"/>
      <c r="W18" s="311"/>
      <c r="X18" s="254"/>
      <c r="Z18" s="56"/>
      <c r="AA18" s="161"/>
      <c r="AD18" s="87">
        <v>45931</v>
      </c>
      <c r="AE18" s="139"/>
      <c r="AF18" s="139"/>
      <c r="AG18" s="139"/>
    </row>
    <row r="19" spans="1:33" ht="32.25" customHeight="1" thickBot="1" x14ac:dyDescent="0.3">
      <c r="A19" s="238" t="s">
        <v>180</v>
      </c>
      <c r="B19" s="239"/>
      <c r="C19" s="564"/>
      <c r="D19" s="565"/>
      <c r="E19" s="565"/>
      <c r="F19" s="566"/>
      <c r="G19" s="567"/>
      <c r="H19" s="565"/>
      <c r="I19" s="566"/>
      <c r="J19" s="242" t="s">
        <v>100</v>
      </c>
      <c r="K19" s="243"/>
      <c r="L19" s="243"/>
      <c r="M19" s="243"/>
      <c r="N19" s="244"/>
      <c r="O19" s="598">
        <v>46137</v>
      </c>
      <c r="P19" s="598"/>
      <c r="Q19" s="598"/>
      <c r="R19" s="209" t="s">
        <v>239</v>
      </c>
      <c r="S19" s="209"/>
      <c r="T19" s="209"/>
      <c r="U19" s="209"/>
      <c r="V19" s="210">
        <v>0.378</v>
      </c>
      <c r="W19" s="210"/>
      <c r="X19" s="211"/>
      <c r="Y19" s="30" t="s">
        <v>185</v>
      </c>
      <c r="Z19" s="31">
        <f>DATE(H4,Z5,AA5)</f>
        <v>46266</v>
      </c>
      <c r="AA19" s="162">
        <f>EOMONTH(Z19,0)</f>
        <v>46295</v>
      </c>
      <c r="AD19" s="87">
        <v>45962</v>
      </c>
      <c r="AE19" s="139"/>
      <c r="AF19" s="139"/>
      <c r="AG19" s="139"/>
    </row>
    <row r="20" spans="1:33" ht="24.75" customHeight="1" thickBot="1" x14ac:dyDescent="0.3">
      <c r="A20" s="240"/>
      <c r="B20" s="241"/>
      <c r="C20" s="568"/>
      <c r="D20" s="569"/>
      <c r="E20" s="569"/>
      <c r="F20" s="569"/>
      <c r="G20" s="570"/>
      <c r="H20" s="569"/>
      <c r="I20" s="571"/>
      <c r="J20" s="267" t="s">
        <v>22</v>
      </c>
      <c r="K20" s="268"/>
      <c r="L20" s="268"/>
      <c r="M20" s="268"/>
      <c r="N20" s="269"/>
      <c r="O20" s="599">
        <v>46134</v>
      </c>
      <c r="P20" s="599"/>
      <c r="Q20" s="600"/>
      <c r="R20" s="209" t="s">
        <v>238</v>
      </c>
      <c r="S20" s="209"/>
      <c r="T20" s="209"/>
      <c r="U20" s="209"/>
      <c r="V20" s="210">
        <v>0.45900000000000002</v>
      </c>
      <c r="W20" s="210"/>
      <c r="X20" s="211"/>
      <c r="Y20" s="30"/>
      <c r="Z20" s="31">
        <f>Z19+1</f>
        <v>46267</v>
      </c>
      <c r="AA20" s="161">
        <f>IFERROR(IF(Z20="","",IF(DATE(YEAR(Z20),MONTH(Z20),DAY(Z20))=DATE(YEAR($AA$19),MONTH($AA$19),DAY($AA$19)+1),"",IF(Z20&gt;$AA$19,"",Z20))),"")</f>
        <v>46267</v>
      </c>
      <c r="AD20" s="87">
        <v>45992</v>
      </c>
    </row>
    <row r="21" spans="1:33" ht="23.25" customHeight="1" x14ac:dyDescent="0.25">
      <c r="A21" s="282" t="s">
        <v>194</v>
      </c>
      <c r="B21" s="283"/>
      <c r="C21" s="214" t="s">
        <v>97</v>
      </c>
      <c r="D21" s="214"/>
      <c r="E21" s="214"/>
      <c r="F21" s="214" t="s">
        <v>98</v>
      </c>
      <c r="G21" s="214"/>
      <c r="H21" s="214" t="s">
        <v>96</v>
      </c>
      <c r="I21" s="88" t="s">
        <v>96</v>
      </c>
      <c r="J21" s="214" t="s">
        <v>89</v>
      </c>
      <c r="K21" s="214"/>
      <c r="L21" s="212" t="s">
        <v>103</v>
      </c>
      <c r="M21" s="212"/>
      <c r="N21" s="212"/>
      <c r="O21" s="212"/>
      <c r="P21" s="212"/>
      <c r="Q21" s="212" t="s">
        <v>104</v>
      </c>
      <c r="R21" s="212"/>
      <c r="S21" s="212"/>
      <c r="T21" s="89"/>
      <c r="U21" s="220" t="s">
        <v>301</v>
      </c>
      <c r="V21" s="221"/>
      <c r="W21" s="221"/>
      <c r="X21" s="221"/>
      <c r="Y21" s="160"/>
      <c r="Z21" s="31">
        <f t="shared" ref="Z21:Z49" si="0">Z20+1</f>
        <v>46268</v>
      </c>
      <c r="AA21" s="161">
        <f t="shared" ref="AA21:AA49" si="1">IFERROR(IF(Z21="","",IF(DATE(YEAR(Z21),MONTH(Z21),DAY(Z21))=DATE(YEAR($AA$19),MONTH($AA$19),DAY($AA$19)+1),"",IF(Z21&gt;$AA$19,"",Z21))),"")</f>
        <v>46268</v>
      </c>
      <c r="AD21" s="87">
        <v>46023</v>
      </c>
    </row>
    <row r="22" spans="1:33" ht="19.5" thickBot="1" x14ac:dyDescent="0.35">
      <c r="A22" s="284"/>
      <c r="B22" s="285"/>
      <c r="C22" s="572">
        <v>0</v>
      </c>
      <c r="D22" s="572"/>
      <c r="E22" s="572"/>
      <c r="F22" s="572">
        <v>0</v>
      </c>
      <c r="G22" s="572"/>
      <c r="H22" s="572"/>
      <c r="I22" s="573">
        <v>3</v>
      </c>
      <c r="J22" s="574">
        <f>SUM(C22:I22)</f>
        <v>3</v>
      </c>
      <c r="K22" s="575"/>
      <c r="L22" s="212"/>
      <c r="M22" s="212"/>
      <c r="N22" s="212"/>
      <c r="O22" s="212"/>
      <c r="P22" s="212"/>
      <c r="Q22" s="212"/>
      <c r="R22" s="212"/>
      <c r="S22" s="212"/>
      <c r="T22" s="89"/>
      <c r="U22" s="222"/>
      <c r="V22" s="223"/>
      <c r="W22" s="223"/>
      <c r="X22" s="223"/>
      <c r="Y22" s="160"/>
      <c r="Z22" s="31">
        <f t="shared" si="0"/>
        <v>46269</v>
      </c>
      <c r="AA22" s="161">
        <f t="shared" si="1"/>
        <v>46269</v>
      </c>
      <c r="AD22" s="87">
        <v>46054</v>
      </c>
    </row>
    <row r="23" spans="1:33" hidden="1" x14ac:dyDescent="0.25">
      <c r="A23" s="90" t="e">
        <f>C21*C22</f>
        <v>#VALUE!</v>
      </c>
      <c r="B23" s="90"/>
      <c r="Z23" s="31">
        <f t="shared" si="0"/>
        <v>46270</v>
      </c>
      <c r="AA23" s="161">
        <f t="shared" si="1"/>
        <v>46270</v>
      </c>
      <c r="AD23" s="87">
        <v>46082</v>
      </c>
    </row>
    <row r="24" spans="1:33" ht="37.5" customHeight="1" thickBot="1" x14ac:dyDescent="0.3">
      <c r="A24" s="215" t="s">
        <v>195</v>
      </c>
      <c r="B24" s="215"/>
      <c r="C24" s="572">
        <v>2467</v>
      </c>
      <c r="D24" s="572"/>
      <c r="E24" s="572"/>
      <c r="F24" s="213" t="s">
        <v>97</v>
      </c>
      <c r="G24" s="213"/>
      <c r="H24" s="213" t="s">
        <v>96</v>
      </c>
      <c r="I24" s="94" t="s">
        <v>98</v>
      </c>
      <c r="J24" s="214"/>
      <c r="K24" s="214"/>
      <c r="L24" s="572">
        <v>0</v>
      </c>
      <c r="M24" s="572"/>
      <c r="N24" s="572"/>
      <c r="O24" s="212"/>
      <c r="P24" s="212"/>
      <c r="Q24" s="572">
        <v>0</v>
      </c>
      <c r="R24" s="572"/>
      <c r="S24" s="572"/>
      <c r="T24" s="92"/>
      <c r="U24" s="605">
        <v>45992</v>
      </c>
      <c r="V24" s="572"/>
      <c r="W24" s="572"/>
      <c r="X24" s="572"/>
      <c r="Z24" s="31">
        <f t="shared" si="0"/>
        <v>46271</v>
      </c>
      <c r="AA24" s="161">
        <f t="shared" si="1"/>
        <v>46271</v>
      </c>
      <c r="AD24" s="87">
        <v>46113</v>
      </c>
    </row>
    <row r="25" spans="1:33" hidden="1" x14ac:dyDescent="0.25">
      <c r="A25" s="216">
        <f>J22*C24</f>
        <v>7401</v>
      </c>
      <c r="B25" s="216"/>
      <c r="Z25" s="31">
        <f t="shared" si="0"/>
        <v>46272</v>
      </c>
      <c r="AA25" s="161">
        <f t="shared" si="1"/>
        <v>46272</v>
      </c>
      <c r="AD25" s="87">
        <v>46143</v>
      </c>
    </row>
    <row r="26" spans="1:33" ht="22.5" customHeight="1" x14ac:dyDescent="0.25">
      <c r="A26" s="195"/>
      <c r="B26" s="196"/>
      <c r="C26" s="196"/>
      <c r="D26" s="196"/>
      <c r="E26" s="196"/>
      <c r="F26" s="196"/>
      <c r="G26" s="196"/>
      <c r="H26" s="196"/>
      <c r="I26" s="197"/>
      <c r="J26" s="203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5"/>
      <c r="Z26" s="31">
        <f t="shared" si="0"/>
        <v>46273</v>
      </c>
      <c r="AA26" s="161">
        <f t="shared" si="1"/>
        <v>46273</v>
      </c>
      <c r="AD26" s="87">
        <v>46174</v>
      </c>
    </row>
    <row r="27" spans="1:33" ht="19.5" customHeight="1" thickBot="1" x14ac:dyDescent="0.3">
      <c r="A27" s="198"/>
      <c r="B27" s="199"/>
      <c r="C27" s="199"/>
      <c r="D27" s="199"/>
      <c r="E27" s="199"/>
      <c r="F27" s="199"/>
      <c r="G27" s="199"/>
      <c r="H27" s="199"/>
      <c r="I27" s="200"/>
      <c r="J27" s="206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8"/>
      <c r="Z27" s="31">
        <f t="shared" si="0"/>
        <v>46274</v>
      </c>
      <c r="AA27" s="161">
        <f t="shared" si="1"/>
        <v>46274</v>
      </c>
      <c r="AD27" s="87">
        <v>46204</v>
      </c>
    </row>
    <row r="28" spans="1:33" ht="22.5" hidden="1" customHeight="1" x14ac:dyDescent="0.3">
      <c r="F28" s="217">
        <f>ROUND(((B!A4)*F26/100),0)</f>
        <v>0</v>
      </c>
      <c r="G28" s="217"/>
      <c r="H28" s="217"/>
      <c r="I28" s="140">
        <f>ROUND(((B!A4)*I26/100),0)</f>
        <v>0</v>
      </c>
      <c r="J28" s="218"/>
      <c r="K28" s="219"/>
      <c r="Z28" s="31">
        <f t="shared" si="0"/>
        <v>46275</v>
      </c>
      <c r="AA28" s="161">
        <f t="shared" si="1"/>
        <v>46275</v>
      </c>
      <c r="AD28" s="87">
        <v>46235</v>
      </c>
    </row>
    <row r="29" spans="1:33" ht="21.75" hidden="1" customHeight="1" x14ac:dyDescent="0.3">
      <c r="F29" s="201">
        <f>ROUND(((B!G4)*F27/100),0)</f>
        <v>0</v>
      </c>
      <c r="G29" s="201"/>
      <c r="H29" s="201"/>
      <c r="I29" s="91">
        <f>ROUND(((B!G4)*I27/100),0)</f>
        <v>0</v>
      </c>
      <c r="J29" s="202"/>
      <c r="K29" s="202"/>
      <c r="Z29" s="31">
        <f t="shared" si="0"/>
        <v>46276</v>
      </c>
      <c r="AA29" s="161">
        <f t="shared" si="1"/>
        <v>46276</v>
      </c>
      <c r="AD29" s="87">
        <v>46266</v>
      </c>
    </row>
    <row r="30" spans="1:33" ht="20.25" x14ac:dyDescent="0.25">
      <c r="Z30" s="31">
        <f t="shared" si="0"/>
        <v>46277</v>
      </c>
      <c r="AA30" s="161">
        <f t="shared" si="1"/>
        <v>46277</v>
      </c>
      <c r="AD30" s="87">
        <v>46296</v>
      </c>
      <c r="AE30" s="308"/>
      <c r="AF30" s="308"/>
      <c r="AG30" s="308"/>
    </row>
    <row r="31" spans="1:33" x14ac:dyDescent="0.25">
      <c r="Z31" s="31">
        <f t="shared" si="0"/>
        <v>46278</v>
      </c>
      <c r="AA31" s="161">
        <f t="shared" si="1"/>
        <v>46278</v>
      </c>
      <c r="AD31" s="87">
        <v>46327</v>
      </c>
      <c r="AE31" s="309"/>
      <c r="AF31" s="310"/>
      <c r="AG31" s="310"/>
    </row>
    <row r="32" spans="1:33" x14ac:dyDescent="0.25">
      <c r="Z32" s="31">
        <f t="shared" si="0"/>
        <v>46279</v>
      </c>
      <c r="AA32" s="161">
        <f t="shared" si="1"/>
        <v>46279</v>
      </c>
      <c r="AD32" s="87">
        <v>46357</v>
      </c>
      <c r="AE32" s="309"/>
      <c r="AF32" s="310"/>
      <c r="AG32" s="310"/>
    </row>
    <row r="33" spans="26:33" ht="15.75" x14ac:dyDescent="0.25">
      <c r="Z33" s="31">
        <f t="shared" si="0"/>
        <v>46280</v>
      </c>
      <c r="AA33" s="161">
        <f t="shared" si="1"/>
        <v>46280</v>
      </c>
      <c r="AD33" s="87">
        <v>46388</v>
      </c>
      <c r="AE33" s="139"/>
      <c r="AF33" s="139"/>
      <c r="AG33" s="139"/>
    </row>
    <row r="34" spans="26:33" ht="15.75" x14ac:dyDescent="0.25">
      <c r="Z34" s="31">
        <f t="shared" si="0"/>
        <v>46281</v>
      </c>
      <c r="AA34" s="161">
        <f t="shared" si="1"/>
        <v>46281</v>
      </c>
      <c r="AD34" s="87">
        <v>46419</v>
      </c>
      <c r="AE34" s="139"/>
      <c r="AF34" s="139"/>
      <c r="AG34" s="139"/>
    </row>
    <row r="35" spans="26:33" ht="15.75" x14ac:dyDescent="0.25">
      <c r="Z35" s="31">
        <f t="shared" si="0"/>
        <v>46282</v>
      </c>
      <c r="AA35" s="161">
        <f t="shared" si="1"/>
        <v>46282</v>
      </c>
      <c r="AD35" s="87">
        <v>46447</v>
      </c>
      <c r="AE35" s="139"/>
      <c r="AF35" s="139"/>
      <c r="AG35" s="139"/>
    </row>
    <row r="36" spans="26:33" ht="15.75" x14ac:dyDescent="0.25">
      <c r="Z36" s="31">
        <f t="shared" si="0"/>
        <v>46283</v>
      </c>
      <c r="AA36" s="161">
        <f t="shared" si="1"/>
        <v>46283</v>
      </c>
      <c r="AD36" s="87">
        <v>46478</v>
      </c>
      <c r="AE36" s="139"/>
      <c r="AF36" s="139"/>
      <c r="AG36" s="139"/>
    </row>
    <row r="37" spans="26:33" ht="15.75" x14ac:dyDescent="0.25">
      <c r="Z37" s="31">
        <f t="shared" si="0"/>
        <v>46284</v>
      </c>
      <c r="AA37" s="161">
        <f t="shared" si="1"/>
        <v>46284</v>
      </c>
      <c r="AD37" s="87">
        <v>46508</v>
      </c>
      <c r="AE37" s="139"/>
      <c r="AF37" s="139"/>
      <c r="AG37" s="139"/>
    </row>
    <row r="38" spans="26:33" x14ac:dyDescent="0.25">
      <c r="Z38" s="31">
        <f t="shared" si="0"/>
        <v>46285</v>
      </c>
      <c r="AA38" s="161">
        <f t="shared" si="1"/>
        <v>46285</v>
      </c>
      <c r="AD38" s="87">
        <v>46539</v>
      </c>
    </row>
    <row r="39" spans="26:33" x14ac:dyDescent="0.25">
      <c r="Z39" s="31">
        <f t="shared" si="0"/>
        <v>46286</v>
      </c>
      <c r="AA39" s="161">
        <f t="shared" si="1"/>
        <v>46286</v>
      </c>
      <c r="AD39" s="87">
        <v>46569</v>
      </c>
    </row>
    <row r="40" spans="26:33" x14ac:dyDescent="0.25">
      <c r="Z40" s="31">
        <f t="shared" si="0"/>
        <v>46287</v>
      </c>
      <c r="AA40" s="161">
        <f t="shared" si="1"/>
        <v>46287</v>
      </c>
      <c r="AD40" s="87">
        <v>46600</v>
      </c>
    </row>
    <row r="41" spans="26:33" x14ac:dyDescent="0.25">
      <c r="Z41" s="31">
        <f t="shared" si="0"/>
        <v>46288</v>
      </c>
      <c r="AA41" s="161">
        <f t="shared" si="1"/>
        <v>46288</v>
      </c>
      <c r="AD41" s="87">
        <v>46631</v>
      </c>
    </row>
    <row r="42" spans="26:33" x14ac:dyDescent="0.25">
      <c r="Z42" s="31">
        <f t="shared" si="0"/>
        <v>46289</v>
      </c>
      <c r="AA42" s="161">
        <f t="shared" si="1"/>
        <v>46289</v>
      </c>
      <c r="AD42" s="87">
        <v>46661</v>
      </c>
    </row>
    <row r="43" spans="26:33" x14ac:dyDescent="0.25">
      <c r="Z43" s="31">
        <f t="shared" si="0"/>
        <v>46290</v>
      </c>
      <c r="AA43" s="161">
        <f t="shared" si="1"/>
        <v>46290</v>
      </c>
      <c r="AD43" s="87">
        <v>46692</v>
      </c>
    </row>
    <row r="44" spans="26:33" x14ac:dyDescent="0.25">
      <c r="Z44" s="31">
        <f t="shared" si="0"/>
        <v>46291</v>
      </c>
      <c r="AA44" s="161">
        <f t="shared" si="1"/>
        <v>46291</v>
      </c>
      <c r="AD44" s="87">
        <v>46722</v>
      </c>
    </row>
    <row r="45" spans="26:33" x14ac:dyDescent="0.25">
      <c r="Z45" s="31">
        <f t="shared" si="0"/>
        <v>46292</v>
      </c>
      <c r="AA45" s="161">
        <f t="shared" si="1"/>
        <v>46292</v>
      </c>
      <c r="AD45" s="87">
        <v>46753</v>
      </c>
    </row>
    <row r="46" spans="26:33" x14ac:dyDescent="0.25">
      <c r="Z46" s="31">
        <f t="shared" si="0"/>
        <v>46293</v>
      </c>
      <c r="AA46" s="161">
        <f t="shared" si="1"/>
        <v>46293</v>
      </c>
      <c r="AD46" s="87">
        <v>46784</v>
      </c>
    </row>
    <row r="47" spans="26:33" x14ac:dyDescent="0.25">
      <c r="Z47" s="31">
        <f t="shared" si="0"/>
        <v>46294</v>
      </c>
      <c r="AA47" s="161">
        <f t="shared" si="1"/>
        <v>46294</v>
      </c>
      <c r="AD47" s="87">
        <v>46813</v>
      </c>
    </row>
    <row r="48" spans="26:33" x14ac:dyDescent="0.25">
      <c r="Z48" s="31">
        <f t="shared" si="0"/>
        <v>46295</v>
      </c>
      <c r="AA48" s="161">
        <f t="shared" si="1"/>
        <v>46295</v>
      </c>
      <c r="AD48" s="87">
        <v>46844</v>
      </c>
    </row>
    <row r="49" spans="26:30" x14ac:dyDescent="0.25">
      <c r="Z49" s="31">
        <f t="shared" si="0"/>
        <v>46296</v>
      </c>
      <c r="AA49" s="161" t="str">
        <f t="shared" si="1"/>
        <v/>
      </c>
      <c r="AD49" s="87">
        <v>46874</v>
      </c>
    </row>
    <row r="50" spans="26:30" x14ac:dyDescent="0.25">
      <c r="Z50" s="31"/>
      <c r="AD50" s="87">
        <v>46905</v>
      </c>
    </row>
    <row r="51" spans="26:30" x14ac:dyDescent="0.25">
      <c r="AD51" s="87">
        <v>46935</v>
      </c>
    </row>
    <row r="52" spans="26:30" x14ac:dyDescent="0.25">
      <c r="AD52" s="87">
        <v>46966</v>
      </c>
    </row>
    <row r="53" spans="26:30" x14ac:dyDescent="0.25">
      <c r="AD53" s="87">
        <v>46997</v>
      </c>
    </row>
    <row r="54" spans="26:30" x14ac:dyDescent="0.25">
      <c r="AD54" s="87">
        <v>47027</v>
      </c>
    </row>
    <row r="55" spans="26:30" x14ac:dyDescent="0.25">
      <c r="AD55" s="87">
        <v>47058</v>
      </c>
    </row>
    <row r="56" spans="26:30" x14ac:dyDescent="0.25">
      <c r="AD56" s="87">
        <v>47088</v>
      </c>
    </row>
    <row r="57" spans="26:30" x14ac:dyDescent="0.25">
      <c r="AD57" s="87">
        <v>47119</v>
      </c>
    </row>
    <row r="58" spans="26:30" x14ac:dyDescent="0.25">
      <c r="AD58" s="87">
        <v>47150</v>
      </c>
    </row>
    <row r="59" spans="26:30" x14ac:dyDescent="0.25">
      <c r="AD59" s="87">
        <v>47178</v>
      </c>
    </row>
    <row r="60" spans="26:30" x14ac:dyDescent="0.25">
      <c r="AD60" s="87">
        <v>47209</v>
      </c>
    </row>
    <row r="61" spans="26:30" x14ac:dyDescent="0.25">
      <c r="AD61" s="87">
        <v>47239</v>
      </c>
    </row>
    <row r="62" spans="26:30" x14ac:dyDescent="0.25">
      <c r="AD62" s="87">
        <v>47270</v>
      </c>
    </row>
    <row r="63" spans="26:30" x14ac:dyDescent="0.25">
      <c r="AD63" s="87">
        <v>47300</v>
      </c>
    </row>
    <row r="64" spans="26:30" x14ac:dyDescent="0.25">
      <c r="AD64" s="87">
        <v>47331</v>
      </c>
    </row>
    <row r="65" spans="30:30" x14ac:dyDescent="0.25">
      <c r="AD65" s="87">
        <v>47362</v>
      </c>
    </row>
    <row r="66" spans="30:30" x14ac:dyDescent="0.25">
      <c r="AD66" s="87">
        <v>47392</v>
      </c>
    </row>
    <row r="67" spans="30:30" x14ac:dyDescent="0.25">
      <c r="AD67" s="87">
        <v>47423</v>
      </c>
    </row>
    <row r="68" spans="30:30" x14ac:dyDescent="0.25">
      <c r="AD68" s="87">
        <v>47453</v>
      </c>
    </row>
    <row r="69" spans="30:30" x14ac:dyDescent="0.25">
      <c r="AD69" s="87">
        <v>47484</v>
      </c>
    </row>
    <row r="70" spans="30:30" x14ac:dyDescent="0.25">
      <c r="AD70" s="87">
        <v>47515</v>
      </c>
    </row>
    <row r="71" spans="30:30" x14ac:dyDescent="0.25">
      <c r="AD71" s="87">
        <v>47543</v>
      </c>
    </row>
    <row r="72" spans="30:30" x14ac:dyDescent="0.25">
      <c r="AD72" s="87">
        <v>47574</v>
      </c>
    </row>
    <row r="73" spans="30:30" x14ac:dyDescent="0.25">
      <c r="AD73" s="87">
        <v>47604</v>
      </c>
    </row>
    <row r="74" spans="30:30" x14ac:dyDescent="0.25">
      <c r="AD74" s="87">
        <v>47635</v>
      </c>
    </row>
    <row r="75" spans="30:30" x14ac:dyDescent="0.25">
      <c r="AD75" s="87">
        <v>47665</v>
      </c>
    </row>
    <row r="76" spans="30:30" x14ac:dyDescent="0.25">
      <c r="AD76" s="87">
        <v>47696</v>
      </c>
    </row>
    <row r="77" spans="30:30" x14ac:dyDescent="0.25">
      <c r="AD77" s="87">
        <v>47727</v>
      </c>
    </row>
    <row r="78" spans="30:30" x14ac:dyDescent="0.25">
      <c r="AD78" s="87">
        <v>47757</v>
      </c>
    </row>
    <row r="79" spans="30:30" x14ac:dyDescent="0.25">
      <c r="AD79" s="87">
        <v>47788</v>
      </c>
    </row>
    <row r="80" spans="30:30" x14ac:dyDescent="0.25">
      <c r="AD80" s="87">
        <v>47818</v>
      </c>
    </row>
    <row r="81" spans="30:30" x14ac:dyDescent="0.25">
      <c r="AD81" s="87">
        <v>47849</v>
      </c>
    </row>
    <row r="82" spans="30:30" x14ac:dyDescent="0.25">
      <c r="AD82" s="87">
        <v>47880</v>
      </c>
    </row>
    <row r="83" spans="30:30" x14ac:dyDescent="0.25">
      <c r="AD83" s="87">
        <v>47908</v>
      </c>
    </row>
    <row r="84" spans="30:30" x14ac:dyDescent="0.25">
      <c r="AD84" s="87">
        <v>47939</v>
      </c>
    </row>
    <row r="85" spans="30:30" x14ac:dyDescent="0.25">
      <c r="AD85" s="87">
        <v>47969</v>
      </c>
    </row>
    <row r="86" spans="30:30" x14ac:dyDescent="0.25">
      <c r="AD86" s="87">
        <v>48000</v>
      </c>
    </row>
    <row r="87" spans="30:30" x14ac:dyDescent="0.25">
      <c r="AD87" s="87">
        <v>48030</v>
      </c>
    </row>
    <row r="88" spans="30:30" x14ac:dyDescent="0.25">
      <c r="AD88" s="87">
        <v>48061</v>
      </c>
    </row>
    <row r="89" spans="30:30" x14ac:dyDescent="0.25">
      <c r="AD89" s="87">
        <v>48092</v>
      </c>
    </row>
    <row r="90" spans="30:30" x14ac:dyDescent="0.25">
      <c r="AD90" s="87">
        <v>48122</v>
      </c>
    </row>
    <row r="91" spans="30:30" x14ac:dyDescent="0.25">
      <c r="AD91" s="87">
        <v>48153</v>
      </c>
    </row>
    <row r="92" spans="30:30" x14ac:dyDescent="0.25">
      <c r="AD92" s="87">
        <v>48183</v>
      </c>
    </row>
  </sheetData>
  <sheetProtection algorithmName="SHA-512" hashValue="4JRmATp6HypdJ3p2G17OKo8FCk6+fEIxOni/EBOOdzj/lP9c9HsMVpGdn2GfmcUp3P5qfzVrux9In8oJ25116g==" saltValue="UX6/ezBT8L24z0v8Eo8NPQ==" spinCount="100000" sheet="1" objects="1" scenarios="1"/>
  <mergeCells count="138">
    <mergeCell ref="AE30:AG30"/>
    <mergeCell ref="AE31:AE32"/>
    <mergeCell ref="AF31:AF32"/>
    <mergeCell ref="AG31:AG32"/>
    <mergeCell ref="L13:M13"/>
    <mergeCell ref="L14:M14"/>
    <mergeCell ref="N13:O13"/>
    <mergeCell ref="N14:O14"/>
    <mergeCell ref="P13:Q13"/>
    <mergeCell ref="P14:Q14"/>
    <mergeCell ref="R13:S13"/>
    <mergeCell ref="R14:S14"/>
    <mergeCell ref="W13:X13"/>
    <mergeCell ref="W14:X14"/>
    <mergeCell ref="T13:V13"/>
    <mergeCell ref="T14:V14"/>
    <mergeCell ref="P15:X15"/>
    <mergeCell ref="P18:X18"/>
    <mergeCell ref="L21:N22"/>
    <mergeCell ref="O21:P22"/>
    <mergeCell ref="Q21:S22"/>
    <mergeCell ref="AF11:AF12"/>
    <mergeCell ref="AG11:AG12"/>
    <mergeCell ref="AE11:AE12"/>
    <mergeCell ref="AE10:AG10"/>
    <mergeCell ref="W9:X9"/>
    <mergeCell ref="A21:B22"/>
    <mergeCell ref="N10:O10"/>
    <mergeCell ref="P10:Q10"/>
    <mergeCell ref="R10:S10"/>
    <mergeCell ref="U10:V10"/>
    <mergeCell ref="U11:V11"/>
    <mergeCell ref="J15:N16"/>
    <mergeCell ref="O15:O16"/>
    <mergeCell ref="A16:B17"/>
    <mergeCell ref="O19:Q19"/>
    <mergeCell ref="V17:X17"/>
    <mergeCell ref="U12:V12"/>
    <mergeCell ref="W12:X12"/>
    <mergeCell ref="J18:N18"/>
    <mergeCell ref="P16:U16"/>
    <mergeCell ref="AE16:AG17"/>
    <mergeCell ref="C22:E22"/>
    <mergeCell ref="F21:H21"/>
    <mergeCell ref="C20:F20"/>
    <mergeCell ref="F22:H22"/>
    <mergeCell ref="P11:Q11"/>
    <mergeCell ref="R11:S11"/>
    <mergeCell ref="C8:E8"/>
    <mergeCell ref="N12:O12"/>
    <mergeCell ref="P12:Q12"/>
    <mergeCell ref="R12:S12"/>
    <mergeCell ref="C4:E4"/>
    <mergeCell ref="F4:G4"/>
    <mergeCell ref="H4:I4"/>
    <mergeCell ref="C5:I5"/>
    <mergeCell ref="R9:S9"/>
    <mergeCell ref="G20:I20"/>
    <mergeCell ref="E18:F18"/>
    <mergeCell ref="C6:I6"/>
    <mergeCell ref="C16:F16"/>
    <mergeCell ref="C17:F17"/>
    <mergeCell ref="G17:I17"/>
    <mergeCell ref="G18:H18"/>
    <mergeCell ref="G16:I16"/>
    <mergeCell ref="C7:F7"/>
    <mergeCell ref="H7:I7"/>
    <mergeCell ref="A7:B7"/>
    <mergeCell ref="R8:S8"/>
    <mergeCell ref="G8:I8"/>
    <mergeCell ref="J4:X4"/>
    <mergeCell ref="J5:X5"/>
    <mergeCell ref="A6:B6"/>
    <mergeCell ref="W8:X8"/>
    <mergeCell ref="J20:N20"/>
    <mergeCell ref="O20:Q20"/>
    <mergeCell ref="R19:U19"/>
    <mergeCell ref="V19:X19"/>
    <mergeCell ref="J8:M8"/>
    <mergeCell ref="N8:O8"/>
    <mergeCell ref="P8:Q8"/>
    <mergeCell ref="U9:V9"/>
    <mergeCell ref="W10:X10"/>
    <mergeCell ref="W11:X11"/>
    <mergeCell ref="A10:B10"/>
    <mergeCell ref="L10:M10"/>
    <mergeCell ref="A11:B11"/>
    <mergeCell ref="U8:V8"/>
    <mergeCell ref="L11:M11"/>
    <mergeCell ref="N11:O11"/>
    <mergeCell ref="A1:X1"/>
    <mergeCell ref="A2:X2"/>
    <mergeCell ref="A3:X3"/>
    <mergeCell ref="C21:E21"/>
    <mergeCell ref="J21:K21"/>
    <mergeCell ref="J22:K22"/>
    <mergeCell ref="A18:B18"/>
    <mergeCell ref="C18:D18"/>
    <mergeCell ref="J17:N17"/>
    <mergeCell ref="P17:U17"/>
    <mergeCell ref="V16:X16"/>
    <mergeCell ref="J6:X6"/>
    <mergeCell ref="J7:X7"/>
    <mergeCell ref="A19:B20"/>
    <mergeCell ref="C19:F19"/>
    <mergeCell ref="G19:I19"/>
    <mergeCell ref="J19:N19"/>
    <mergeCell ref="A8:B8"/>
    <mergeCell ref="A12:B13"/>
    <mergeCell ref="C12:I13"/>
    <mergeCell ref="C14:I15"/>
    <mergeCell ref="A14:B15"/>
    <mergeCell ref="A9:B9"/>
    <mergeCell ref="L9:M9"/>
    <mergeCell ref="A26:I27"/>
    <mergeCell ref="F29:H29"/>
    <mergeCell ref="J29:K29"/>
    <mergeCell ref="C9:I9"/>
    <mergeCell ref="C10:I10"/>
    <mergeCell ref="C11:I11"/>
    <mergeCell ref="J26:X27"/>
    <mergeCell ref="R20:U20"/>
    <mergeCell ref="V20:X20"/>
    <mergeCell ref="L24:N24"/>
    <mergeCell ref="O24:P24"/>
    <mergeCell ref="F24:H24"/>
    <mergeCell ref="J24:K24"/>
    <mergeCell ref="A24:B24"/>
    <mergeCell ref="A25:B25"/>
    <mergeCell ref="C24:E24"/>
    <mergeCell ref="F28:H28"/>
    <mergeCell ref="J28:K28"/>
    <mergeCell ref="Q24:S24"/>
    <mergeCell ref="U24:X24"/>
    <mergeCell ref="U21:X22"/>
    <mergeCell ref="L12:M12"/>
    <mergeCell ref="N9:O9"/>
    <mergeCell ref="P9:Q9"/>
  </mergeCells>
  <phoneticPr fontId="64" type="noConversion"/>
  <dataValidations count="3">
    <dataValidation type="list" allowBlank="1" showInputMessage="1" showErrorMessage="1" sqref="H4:I4" xr:uid="{00000000-0002-0000-0000-000000000000}">
      <formula1>$AB$11:$AB$17</formula1>
    </dataValidation>
    <dataValidation type="list" allowBlank="1" showInputMessage="1" showErrorMessage="1" sqref="C4:E4" xr:uid="{00000000-0002-0000-0000-000001000000}">
      <formula1>$Y$5:$Y$16</formula1>
    </dataValidation>
    <dataValidation type="list" allowBlank="1" showInputMessage="1" showErrorMessage="1" sqref="U24:X24" xr:uid="{00000000-0002-0000-0000-000002000000}">
      <formula1>$AD$9:$AD$92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749992370372631"/>
  </sheetPr>
  <dimension ref="A1:U65"/>
  <sheetViews>
    <sheetView zoomScale="130" zoomScaleNormal="130" workbookViewId="0">
      <selection activeCell="U15" sqref="U15"/>
    </sheetView>
  </sheetViews>
  <sheetFormatPr defaultRowHeight="15" x14ac:dyDescent="0.25"/>
  <cols>
    <col min="1" max="1" width="12.7109375" style="30" customWidth="1"/>
    <col min="2" max="2" width="12.28515625" style="32" customWidth="1"/>
    <col min="3" max="3" width="7.140625" style="33" customWidth="1"/>
    <col min="4" max="4" width="7.28515625" style="33" customWidth="1"/>
    <col min="5" max="5" width="5.7109375" style="30" customWidth="1"/>
    <col min="6" max="6" width="7.5703125" style="33" customWidth="1"/>
    <col min="7" max="7" width="7.7109375" style="33" customWidth="1"/>
    <col min="8" max="8" width="4.85546875" style="30" customWidth="1"/>
    <col min="9" max="9" width="7.5703125" style="30" customWidth="1"/>
    <col min="10" max="10" width="9.42578125" style="30" customWidth="1"/>
    <col min="11" max="12" width="3.85546875" style="30" customWidth="1"/>
    <col min="13" max="13" width="4.85546875" style="30" customWidth="1"/>
    <col min="14" max="14" width="9.140625" style="30" customWidth="1"/>
    <col min="15" max="15" width="10.28515625" style="30" customWidth="1"/>
    <col min="16" max="16384" width="9.140625" style="30"/>
  </cols>
  <sheetData>
    <row r="1" spans="1:21" ht="15.75" thickBot="1" x14ac:dyDescent="0.3">
      <c r="A1" s="312" t="s">
        <v>197</v>
      </c>
      <c r="B1" s="313"/>
      <c r="C1" s="313"/>
      <c r="D1" s="313"/>
      <c r="E1" s="313"/>
      <c r="F1" s="313"/>
      <c r="G1" s="313"/>
      <c r="H1" s="313"/>
      <c r="I1" s="313"/>
      <c r="J1" s="313"/>
      <c r="K1" s="314"/>
    </row>
    <row r="2" spans="1:21" ht="18.75" customHeight="1" x14ac:dyDescent="0.25">
      <c r="A2" s="322" t="s">
        <v>157</v>
      </c>
      <c r="B2" s="319" t="s">
        <v>156</v>
      </c>
      <c r="C2" s="328" t="s">
        <v>109</v>
      </c>
      <c r="D2" s="329"/>
      <c r="E2" s="154"/>
      <c r="F2" s="328" t="s">
        <v>110</v>
      </c>
      <c r="G2" s="329"/>
      <c r="H2" s="157"/>
      <c r="I2" s="317" t="s">
        <v>229</v>
      </c>
      <c r="J2" s="318"/>
      <c r="K2" s="70"/>
    </row>
    <row r="3" spans="1:21" x14ac:dyDescent="0.25">
      <c r="A3" s="323"/>
      <c r="B3" s="320"/>
      <c r="C3" s="117" t="s">
        <v>172</v>
      </c>
      <c r="D3" s="116" t="s">
        <v>17</v>
      </c>
      <c r="E3" s="155"/>
      <c r="F3" s="117" t="s">
        <v>172</v>
      </c>
      <c r="G3" s="116" t="s">
        <v>17</v>
      </c>
      <c r="H3" s="158"/>
      <c r="I3" s="127" t="s">
        <v>109</v>
      </c>
      <c r="J3" s="118" t="s">
        <v>110</v>
      </c>
      <c r="K3" s="70"/>
    </row>
    <row r="4" spans="1:21" x14ac:dyDescent="0.25">
      <c r="A4" s="323"/>
      <c r="B4" s="321"/>
      <c r="C4" s="117" t="s">
        <v>228</v>
      </c>
      <c r="D4" s="117" t="s">
        <v>228</v>
      </c>
      <c r="E4" s="155"/>
      <c r="F4" s="117" t="s">
        <v>228</v>
      </c>
      <c r="G4" s="117" t="s">
        <v>228</v>
      </c>
      <c r="H4" s="158"/>
      <c r="I4" s="126" t="s">
        <v>228</v>
      </c>
      <c r="J4" s="126" t="s">
        <v>228</v>
      </c>
      <c r="K4" s="70"/>
    </row>
    <row r="5" spans="1:21" x14ac:dyDescent="0.25">
      <c r="A5" s="67">
        <f>WEEKDAY(B5)</f>
        <v>3</v>
      </c>
      <c r="B5" s="57">
        <f>DETAIL!Z19</f>
        <v>46266</v>
      </c>
      <c r="C5" s="132"/>
      <c r="D5" s="132"/>
      <c r="E5" s="155"/>
      <c r="F5" s="132"/>
      <c r="G5" s="132"/>
      <c r="H5" s="158"/>
      <c r="I5" s="132"/>
      <c r="J5" s="132"/>
      <c r="K5" s="70"/>
      <c r="L5" s="55"/>
      <c r="U5" s="153"/>
    </row>
    <row r="6" spans="1:21" x14ac:dyDescent="0.25">
      <c r="A6" s="67">
        <f>WEEKDAY(B6)</f>
        <v>4</v>
      </c>
      <c r="B6" s="57">
        <f>DETAIL!AA20</f>
        <v>46267</v>
      </c>
      <c r="C6" s="132"/>
      <c r="D6" s="132"/>
      <c r="E6" s="155"/>
      <c r="F6" s="132"/>
      <c r="G6" s="132"/>
      <c r="H6" s="158"/>
      <c r="I6" s="132"/>
      <c r="J6" s="132"/>
      <c r="K6" s="70"/>
      <c r="L6" s="31"/>
    </row>
    <row r="7" spans="1:21" x14ac:dyDescent="0.25">
      <c r="A7" s="67">
        <f t="shared" ref="A7:A32" si="0">WEEKDAY(B7)</f>
        <v>5</v>
      </c>
      <c r="B7" s="57">
        <f>DETAIL!AA21</f>
        <v>46268</v>
      </c>
      <c r="C7" s="132"/>
      <c r="D7" s="132"/>
      <c r="E7" s="155"/>
      <c r="F7" s="132"/>
      <c r="G7" s="132"/>
      <c r="H7" s="158"/>
      <c r="I7" s="132"/>
      <c r="J7" s="132"/>
      <c r="K7" s="70"/>
      <c r="L7" s="31"/>
    </row>
    <row r="8" spans="1:21" x14ac:dyDescent="0.25">
      <c r="A8" s="67">
        <f t="shared" si="0"/>
        <v>6</v>
      </c>
      <c r="B8" s="57">
        <f>DETAIL!AA22</f>
        <v>46269</v>
      </c>
      <c r="C8" s="132"/>
      <c r="D8" s="132"/>
      <c r="E8" s="155"/>
      <c r="F8" s="132"/>
      <c r="G8" s="132"/>
      <c r="H8" s="158"/>
      <c r="I8" s="132"/>
      <c r="J8" s="132"/>
      <c r="K8" s="70"/>
      <c r="L8" s="31"/>
    </row>
    <row r="9" spans="1:21" x14ac:dyDescent="0.25">
      <c r="A9" s="67">
        <f t="shared" si="0"/>
        <v>7</v>
      </c>
      <c r="B9" s="57">
        <f>DETAIL!AA23</f>
        <v>46270</v>
      </c>
      <c r="C9" s="132"/>
      <c r="D9" s="132"/>
      <c r="E9" s="155"/>
      <c r="F9" s="132"/>
      <c r="G9" s="132"/>
      <c r="H9" s="158"/>
      <c r="I9" s="132"/>
      <c r="J9" s="132"/>
      <c r="K9" s="70"/>
      <c r="L9" s="31"/>
    </row>
    <row r="10" spans="1:21" x14ac:dyDescent="0.25">
      <c r="A10" s="67">
        <f t="shared" si="0"/>
        <v>1</v>
      </c>
      <c r="B10" s="57">
        <f>DETAIL!AA24</f>
        <v>46271</v>
      </c>
      <c r="C10" s="132"/>
      <c r="D10" s="132"/>
      <c r="E10" s="155"/>
      <c r="F10" s="132"/>
      <c r="G10" s="132"/>
      <c r="H10" s="158"/>
      <c r="I10" s="132"/>
      <c r="J10" s="132"/>
      <c r="K10" s="70"/>
      <c r="L10" s="31"/>
    </row>
    <row r="11" spans="1:21" x14ac:dyDescent="0.25">
      <c r="A11" s="67">
        <f t="shared" si="0"/>
        <v>2</v>
      </c>
      <c r="B11" s="57">
        <f>DETAIL!AA25</f>
        <v>46272</v>
      </c>
      <c r="C11" s="132"/>
      <c r="D11" s="132"/>
      <c r="E11" s="155"/>
      <c r="F11" s="132"/>
      <c r="G11" s="132"/>
      <c r="H11" s="158"/>
      <c r="I11" s="132"/>
      <c r="J11" s="132"/>
      <c r="K11" s="70"/>
      <c r="L11" s="31"/>
    </row>
    <row r="12" spans="1:21" x14ac:dyDescent="0.25">
      <c r="A12" s="67">
        <f t="shared" si="0"/>
        <v>3</v>
      </c>
      <c r="B12" s="57">
        <f>DETAIL!AA26</f>
        <v>46273</v>
      </c>
      <c r="C12" s="132"/>
      <c r="D12" s="132"/>
      <c r="E12" s="155"/>
      <c r="F12" s="132"/>
      <c r="G12" s="132"/>
      <c r="H12" s="158"/>
      <c r="I12" s="132"/>
      <c r="J12" s="132"/>
      <c r="K12" s="70"/>
      <c r="L12" s="31"/>
    </row>
    <row r="13" spans="1:21" x14ac:dyDescent="0.25">
      <c r="A13" s="67">
        <f t="shared" si="0"/>
        <v>4</v>
      </c>
      <c r="B13" s="57">
        <f>DETAIL!AA27</f>
        <v>46274</v>
      </c>
      <c r="C13" s="132"/>
      <c r="D13" s="132"/>
      <c r="E13" s="155"/>
      <c r="F13" s="132"/>
      <c r="G13" s="132"/>
      <c r="H13" s="158"/>
      <c r="I13" s="132"/>
      <c r="J13" s="132"/>
      <c r="K13" s="70"/>
      <c r="L13" s="31"/>
    </row>
    <row r="14" spans="1:21" x14ac:dyDescent="0.25">
      <c r="A14" s="67">
        <f t="shared" si="0"/>
        <v>5</v>
      </c>
      <c r="B14" s="57">
        <f>DETAIL!AA28</f>
        <v>46275</v>
      </c>
      <c r="C14" s="132"/>
      <c r="D14" s="132"/>
      <c r="E14" s="155"/>
      <c r="F14" s="132"/>
      <c r="G14" s="132"/>
      <c r="H14" s="158"/>
      <c r="I14" s="132"/>
      <c r="J14" s="132"/>
      <c r="K14" s="70"/>
      <c r="L14" s="31"/>
    </row>
    <row r="15" spans="1:21" x14ac:dyDescent="0.25">
      <c r="A15" s="67">
        <f t="shared" si="0"/>
        <v>6</v>
      </c>
      <c r="B15" s="57">
        <f>DETAIL!AA29</f>
        <v>46276</v>
      </c>
      <c r="C15" s="132"/>
      <c r="D15" s="132"/>
      <c r="E15" s="155"/>
      <c r="F15" s="132"/>
      <c r="G15" s="132"/>
      <c r="H15" s="158"/>
      <c r="I15" s="132"/>
      <c r="J15" s="132"/>
      <c r="K15" s="70"/>
      <c r="L15" s="31"/>
    </row>
    <row r="16" spans="1:21" x14ac:dyDescent="0.25">
      <c r="A16" s="67">
        <f t="shared" si="0"/>
        <v>7</v>
      </c>
      <c r="B16" s="57">
        <f>DETAIL!AA30</f>
        <v>46277</v>
      </c>
      <c r="C16" s="132"/>
      <c r="D16" s="132"/>
      <c r="E16" s="155"/>
      <c r="F16" s="132"/>
      <c r="G16" s="132"/>
      <c r="H16" s="158"/>
      <c r="I16" s="132"/>
      <c r="J16" s="132"/>
      <c r="K16" s="70"/>
      <c r="L16" s="31"/>
    </row>
    <row r="17" spans="1:15" x14ac:dyDescent="0.25">
      <c r="A17" s="67">
        <f t="shared" si="0"/>
        <v>1</v>
      </c>
      <c r="B17" s="57">
        <f>DETAIL!AA31</f>
        <v>46278</v>
      </c>
      <c r="C17" s="132"/>
      <c r="D17" s="132"/>
      <c r="E17" s="155"/>
      <c r="F17" s="132"/>
      <c r="G17" s="132"/>
      <c r="H17" s="158"/>
      <c r="I17" s="132"/>
      <c r="J17" s="132"/>
      <c r="K17" s="70"/>
      <c r="L17" s="31"/>
    </row>
    <row r="18" spans="1:15" x14ac:dyDescent="0.25">
      <c r="A18" s="67">
        <f t="shared" si="0"/>
        <v>2</v>
      </c>
      <c r="B18" s="57">
        <f>DETAIL!AA32</f>
        <v>46279</v>
      </c>
      <c r="C18" s="132"/>
      <c r="D18" s="132"/>
      <c r="E18" s="155"/>
      <c r="F18" s="132"/>
      <c r="G18" s="132"/>
      <c r="H18" s="158"/>
      <c r="I18" s="132"/>
      <c r="J18" s="132"/>
      <c r="K18" s="70"/>
      <c r="L18" s="31"/>
    </row>
    <row r="19" spans="1:15" x14ac:dyDescent="0.25">
      <c r="A19" s="67">
        <f t="shared" si="0"/>
        <v>3</v>
      </c>
      <c r="B19" s="57">
        <f>DETAIL!AA33</f>
        <v>46280</v>
      </c>
      <c r="C19" s="132"/>
      <c r="D19" s="132"/>
      <c r="E19" s="155"/>
      <c r="F19" s="132"/>
      <c r="G19" s="132"/>
      <c r="H19" s="158"/>
      <c r="I19" s="132"/>
      <c r="J19" s="132"/>
      <c r="K19" s="70"/>
      <c r="L19" s="31"/>
    </row>
    <row r="20" spans="1:15" x14ac:dyDescent="0.25">
      <c r="A20" s="67">
        <f t="shared" si="0"/>
        <v>4</v>
      </c>
      <c r="B20" s="57">
        <f>DETAIL!AA34</f>
        <v>46281</v>
      </c>
      <c r="C20" s="132"/>
      <c r="D20" s="132"/>
      <c r="E20" s="155"/>
      <c r="F20" s="132"/>
      <c r="G20" s="132"/>
      <c r="H20" s="158"/>
      <c r="I20" s="132"/>
      <c r="J20" s="132"/>
      <c r="K20" s="70"/>
      <c r="L20" s="31"/>
    </row>
    <row r="21" spans="1:15" x14ac:dyDescent="0.25">
      <c r="A21" s="67">
        <f t="shared" si="0"/>
        <v>5</v>
      </c>
      <c r="B21" s="57">
        <f>DETAIL!AA35</f>
        <v>46282</v>
      </c>
      <c r="C21" s="132"/>
      <c r="D21" s="132"/>
      <c r="E21" s="155"/>
      <c r="F21" s="132"/>
      <c r="G21" s="132"/>
      <c r="H21" s="158"/>
      <c r="I21" s="132"/>
      <c r="J21" s="132"/>
      <c r="K21" s="70"/>
      <c r="L21" s="31"/>
    </row>
    <row r="22" spans="1:15" x14ac:dyDescent="0.25">
      <c r="A22" s="67">
        <f t="shared" si="0"/>
        <v>6</v>
      </c>
      <c r="B22" s="57">
        <f>DETAIL!AA36</f>
        <v>46283</v>
      </c>
      <c r="C22" s="132"/>
      <c r="D22" s="132"/>
      <c r="E22" s="155"/>
      <c r="F22" s="132"/>
      <c r="G22" s="132"/>
      <c r="H22" s="158"/>
      <c r="I22" s="132"/>
      <c r="J22" s="132"/>
      <c r="K22" s="70"/>
      <c r="L22" s="31"/>
    </row>
    <row r="23" spans="1:15" x14ac:dyDescent="0.25">
      <c r="A23" s="67">
        <f t="shared" si="0"/>
        <v>7</v>
      </c>
      <c r="B23" s="57">
        <f>DETAIL!AA37</f>
        <v>46284</v>
      </c>
      <c r="C23" s="132">
        <v>0</v>
      </c>
      <c r="D23" s="132">
        <v>0</v>
      </c>
      <c r="E23" s="155"/>
      <c r="F23" s="132">
        <v>0</v>
      </c>
      <c r="G23" s="132">
        <v>0</v>
      </c>
      <c r="H23" s="158"/>
      <c r="I23" s="132">
        <v>0</v>
      </c>
      <c r="J23" s="132">
        <v>0</v>
      </c>
      <c r="K23" s="70"/>
      <c r="L23" s="31"/>
    </row>
    <row r="24" spans="1:15" x14ac:dyDescent="0.25">
      <c r="A24" s="67">
        <f t="shared" si="0"/>
        <v>1</v>
      </c>
      <c r="B24" s="57">
        <f>DETAIL!AA38</f>
        <v>46285</v>
      </c>
      <c r="C24" s="132"/>
      <c r="D24" s="132"/>
      <c r="E24" s="155"/>
      <c r="F24" s="132"/>
      <c r="G24" s="132"/>
      <c r="H24" s="158"/>
      <c r="I24" s="132"/>
      <c r="J24" s="132"/>
      <c r="K24" s="70"/>
      <c r="L24" s="31"/>
    </row>
    <row r="25" spans="1:15" x14ac:dyDescent="0.25">
      <c r="A25" s="67">
        <f t="shared" si="0"/>
        <v>2</v>
      </c>
      <c r="B25" s="57">
        <f>DETAIL!AA39</f>
        <v>46286</v>
      </c>
      <c r="C25" s="132"/>
      <c r="D25" s="132"/>
      <c r="E25" s="155"/>
      <c r="F25" s="132"/>
      <c r="G25" s="132"/>
      <c r="H25" s="158"/>
      <c r="I25" s="132"/>
      <c r="J25" s="132"/>
      <c r="K25" s="70"/>
      <c r="L25" s="31"/>
    </row>
    <row r="26" spans="1:15" x14ac:dyDescent="0.25">
      <c r="A26" s="67">
        <f t="shared" si="0"/>
        <v>3</v>
      </c>
      <c r="B26" s="57">
        <f>DETAIL!AA40</f>
        <v>46287</v>
      </c>
      <c r="C26" s="132"/>
      <c r="D26" s="132"/>
      <c r="E26" s="155"/>
      <c r="F26" s="132"/>
      <c r="G26" s="132"/>
      <c r="H26" s="158"/>
      <c r="I26" s="132"/>
      <c r="J26" s="132"/>
      <c r="K26" s="70"/>
      <c r="L26" s="31"/>
    </row>
    <row r="27" spans="1:15" x14ac:dyDescent="0.25">
      <c r="A27" s="67">
        <f t="shared" si="0"/>
        <v>4</v>
      </c>
      <c r="B27" s="57">
        <f>DETAIL!AA41</f>
        <v>46288</v>
      </c>
      <c r="C27" s="132"/>
      <c r="D27" s="132"/>
      <c r="E27" s="155"/>
      <c r="F27" s="132"/>
      <c r="G27" s="132"/>
      <c r="H27" s="158"/>
      <c r="I27" s="132"/>
      <c r="J27" s="132"/>
      <c r="K27" s="70"/>
      <c r="L27" s="31"/>
    </row>
    <row r="28" spans="1:15" x14ac:dyDescent="0.25">
      <c r="A28" s="67">
        <f t="shared" si="0"/>
        <v>5</v>
      </c>
      <c r="B28" s="57">
        <f>DETAIL!AA42</f>
        <v>46289</v>
      </c>
      <c r="C28" s="132"/>
      <c r="D28" s="132"/>
      <c r="E28" s="155"/>
      <c r="F28" s="132"/>
      <c r="G28" s="132"/>
      <c r="H28" s="158"/>
      <c r="I28" s="132"/>
      <c r="J28" s="132"/>
      <c r="K28" s="70"/>
      <c r="L28" s="31"/>
    </row>
    <row r="29" spans="1:15" x14ac:dyDescent="0.25">
      <c r="A29" s="67">
        <f t="shared" si="0"/>
        <v>6</v>
      </c>
      <c r="B29" s="57">
        <f>DETAIL!AA43</f>
        <v>46290</v>
      </c>
      <c r="C29" s="132"/>
      <c r="D29" s="132"/>
      <c r="E29" s="155"/>
      <c r="F29" s="132"/>
      <c r="G29" s="132"/>
      <c r="H29" s="158"/>
      <c r="I29" s="132"/>
      <c r="J29" s="132"/>
      <c r="K29" s="70"/>
      <c r="L29" s="31"/>
    </row>
    <row r="30" spans="1:15" x14ac:dyDescent="0.25">
      <c r="A30" s="67">
        <f t="shared" si="0"/>
        <v>7</v>
      </c>
      <c r="B30" s="57">
        <f>DETAIL!AA44</f>
        <v>46291</v>
      </c>
      <c r="C30" s="132"/>
      <c r="D30" s="132"/>
      <c r="E30" s="155"/>
      <c r="F30" s="132"/>
      <c r="G30" s="132"/>
      <c r="H30" s="158"/>
      <c r="I30" s="132"/>
      <c r="J30" s="132"/>
      <c r="K30" s="70"/>
      <c r="L30" s="31"/>
    </row>
    <row r="31" spans="1:15" x14ac:dyDescent="0.25">
      <c r="A31" s="67">
        <f t="shared" si="0"/>
        <v>1</v>
      </c>
      <c r="B31" s="57">
        <f>DETAIL!AA45</f>
        <v>46292</v>
      </c>
      <c r="C31" s="132"/>
      <c r="D31" s="132"/>
      <c r="E31" s="155"/>
      <c r="F31" s="132"/>
      <c r="G31" s="132"/>
      <c r="H31" s="158"/>
      <c r="I31" s="132"/>
      <c r="J31" s="132"/>
      <c r="K31" s="70"/>
      <c r="L31" s="31"/>
    </row>
    <row r="32" spans="1:15" x14ac:dyDescent="0.25">
      <c r="A32" s="67">
        <f t="shared" si="0"/>
        <v>2</v>
      </c>
      <c r="B32" s="57">
        <f>DETAIL!AA46</f>
        <v>46293</v>
      </c>
      <c r="C32" s="132"/>
      <c r="D32" s="132"/>
      <c r="E32" s="155"/>
      <c r="F32" s="132"/>
      <c r="G32" s="132"/>
      <c r="H32" s="158"/>
      <c r="I32" s="132"/>
      <c r="J32" s="132"/>
      <c r="K32" s="70"/>
      <c r="L32" s="31"/>
      <c r="O32" s="56"/>
    </row>
    <row r="33" spans="1:15" x14ac:dyDescent="0.25">
      <c r="A33" s="67">
        <f>IF(B33="","",WEEKDAY(B33))</f>
        <v>3</v>
      </c>
      <c r="B33" s="57">
        <f>DETAIL!AA47</f>
        <v>46294</v>
      </c>
      <c r="C33" s="132"/>
      <c r="D33" s="132"/>
      <c r="E33" s="155"/>
      <c r="F33" s="132"/>
      <c r="G33" s="132"/>
      <c r="H33" s="158"/>
      <c r="I33" s="132"/>
      <c r="J33" s="132"/>
      <c r="K33" s="70"/>
      <c r="L33" s="31"/>
      <c r="O33" s="56"/>
    </row>
    <row r="34" spans="1:15" x14ac:dyDescent="0.25">
      <c r="A34" s="67">
        <f t="shared" ref="A34:A35" si="1">IF(B34="","",WEEKDAY(B34))</f>
        <v>4</v>
      </c>
      <c r="B34" s="57">
        <f>DETAIL!AA48</f>
        <v>46295</v>
      </c>
      <c r="C34" s="132"/>
      <c r="D34" s="132"/>
      <c r="E34" s="155"/>
      <c r="F34" s="132"/>
      <c r="G34" s="132"/>
      <c r="H34" s="158"/>
      <c r="I34" s="132"/>
      <c r="J34" s="132"/>
      <c r="K34" s="70"/>
      <c r="L34" s="31"/>
      <c r="O34" s="56"/>
    </row>
    <row r="35" spans="1:15" ht="15.75" thickBot="1" x14ac:dyDescent="0.3">
      <c r="A35" s="67" t="str">
        <f t="shared" si="1"/>
        <v/>
      </c>
      <c r="B35" s="57" t="str">
        <f>DETAIL!AA49</f>
        <v/>
      </c>
      <c r="C35" s="132"/>
      <c r="D35" s="132"/>
      <c r="E35" s="155"/>
      <c r="F35" s="132"/>
      <c r="G35" s="132"/>
      <c r="H35" s="158"/>
      <c r="I35" s="132"/>
      <c r="J35" s="132"/>
      <c r="K35" s="70"/>
      <c r="L35" s="31"/>
      <c r="O35" s="56"/>
    </row>
    <row r="36" spans="1:15" ht="16.5" thickTop="1" thickBot="1" x14ac:dyDescent="0.3">
      <c r="A36" s="324"/>
      <c r="B36" s="325"/>
      <c r="C36" s="72">
        <f t="shared" ref="C36:G36" si="2">SUM(C5:C35)</f>
        <v>0</v>
      </c>
      <c r="D36" s="72">
        <f t="shared" si="2"/>
        <v>0</v>
      </c>
      <c r="E36" s="155"/>
      <c r="F36" s="72">
        <f t="shared" si="2"/>
        <v>0</v>
      </c>
      <c r="G36" s="72">
        <f>SUM(G5:G35)</f>
        <v>0</v>
      </c>
      <c r="H36" s="158"/>
      <c r="I36" s="73">
        <f t="shared" ref="I36:J36" si="3">SUM(I5:I35)</f>
        <v>0</v>
      </c>
      <c r="J36" s="74">
        <f t="shared" si="3"/>
        <v>0</v>
      </c>
      <c r="K36" s="70"/>
      <c r="O36" s="56"/>
    </row>
    <row r="37" spans="1:15" ht="16.5" thickTop="1" thickBot="1" x14ac:dyDescent="0.3">
      <c r="A37" s="326"/>
      <c r="B37" s="327"/>
      <c r="C37" s="75">
        <f>COUNTIF(C5:C35,"&gt;1")</f>
        <v>0</v>
      </c>
      <c r="D37" s="75">
        <f>COUNTIF(D5:D35,"&gt;1")</f>
        <v>0</v>
      </c>
      <c r="E37" s="156"/>
      <c r="F37" s="75">
        <f>COUNTIF(F5:F35,"&gt;1")</f>
        <v>0</v>
      </c>
      <c r="G37" s="75">
        <f>COUNTIF(G5:G35,"&gt;1")</f>
        <v>0</v>
      </c>
      <c r="H37" s="159"/>
      <c r="I37" s="75">
        <f>COUNTIF(I5:I35,"&gt;1")</f>
        <v>0</v>
      </c>
      <c r="J37" s="75">
        <f>COUNTIF(J5:J35,"&gt;1")</f>
        <v>0</v>
      </c>
      <c r="K37" s="71"/>
      <c r="O37" s="56"/>
    </row>
    <row r="38" spans="1:15" ht="20.25" customHeight="1" thickBot="1" x14ac:dyDescent="0.3">
      <c r="A38" s="312"/>
      <c r="B38" s="313"/>
      <c r="C38" s="313"/>
      <c r="D38" s="313"/>
      <c r="E38" s="313"/>
      <c r="F38" s="313"/>
      <c r="G38" s="313"/>
      <c r="H38" s="313"/>
      <c r="I38" s="313"/>
      <c r="J38" s="313"/>
      <c r="K38" s="314"/>
      <c r="L38" s="58"/>
      <c r="M38" s="58"/>
      <c r="O38" s="56"/>
    </row>
    <row r="39" spans="1:15" ht="18" customHeight="1" x14ac:dyDescent="0.25">
      <c r="A39" s="65"/>
      <c r="B39" s="65"/>
      <c r="C39" s="64"/>
      <c r="D39" s="64"/>
      <c r="E39" s="64"/>
      <c r="F39" s="58"/>
      <c r="G39" s="58"/>
      <c r="H39" s="58"/>
      <c r="I39" s="58"/>
      <c r="J39" s="58"/>
      <c r="K39" s="69"/>
      <c r="L39" s="58"/>
      <c r="M39" s="58"/>
      <c r="O39" s="56"/>
    </row>
    <row r="40" spans="1:15" ht="18" customHeight="1" x14ac:dyDescent="0.25">
      <c r="A40" s="65"/>
      <c r="B40" s="65"/>
      <c r="C40" s="84"/>
      <c r="D40" s="84"/>
      <c r="E40" s="84"/>
      <c r="F40" s="66"/>
      <c r="G40" s="66"/>
      <c r="H40" s="66"/>
      <c r="I40" s="66"/>
      <c r="J40" s="66"/>
      <c r="K40" s="69"/>
      <c r="L40" s="59"/>
      <c r="M40" s="59"/>
      <c r="O40" s="56"/>
    </row>
    <row r="41" spans="1:15" ht="26.25" x14ac:dyDescent="0.25">
      <c r="A41" s="64"/>
      <c r="B41" s="64"/>
      <c r="C41" s="85"/>
      <c r="D41" s="64"/>
      <c r="E41" s="64"/>
      <c r="F41" s="59"/>
      <c r="G41" s="59"/>
      <c r="H41" s="59"/>
      <c r="I41" s="59"/>
      <c r="J41" s="59"/>
      <c r="K41" s="69"/>
      <c r="L41" s="59"/>
      <c r="M41" s="59"/>
      <c r="O41" s="56"/>
    </row>
    <row r="42" spans="1:15" ht="36" customHeight="1" x14ac:dyDescent="0.25">
      <c r="A42" s="330"/>
      <c r="B42" s="330"/>
      <c r="C42" s="113"/>
      <c r="D42" s="331"/>
      <c r="E42" s="331"/>
      <c r="F42" s="115"/>
      <c r="G42" s="114"/>
      <c r="H42" s="114"/>
      <c r="I42" s="114"/>
      <c r="J42" s="114"/>
      <c r="K42" s="316"/>
      <c r="L42" s="316"/>
      <c r="M42" s="316"/>
      <c r="O42" s="56"/>
    </row>
    <row r="43" spans="1:15" x14ac:dyDescent="0.25">
      <c r="A43" s="340"/>
      <c r="B43" s="340"/>
      <c r="C43" s="68"/>
      <c r="D43" s="332"/>
      <c r="E43" s="332"/>
      <c r="F43" s="111"/>
      <c r="G43" s="111"/>
      <c r="H43" s="111"/>
      <c r="I43" s="111"/>
      <c r="J43" s="111"/>
      <c r="K43" s="316"/>
      <c r="L43" s="315"/>
      <c r="M43" s="315"/>
      <c r="O43" s="56"/>
    </row>
    <row r="44" spans="1:15" x14ac:dyDescent="0.25">
      <c r="A44" s="331"/>
      <c r="B44" s="331"/>
      <c r="C44" s="68"/>
      <c r="D44" s="335"/>
      <c r="E44" s="335"/>
      <c r="F44" s="111"/>
      <c r="G44" s="111"/>
      <c r="H44" s="111"/>
      <c r="I44" s="111"/>
      <c r="J44" s="111"/>
      <c r="K44" s="316"/>
      <c r="L44" s="315"/>
      <c r="M44" s="315"/>
      <c r="O44" s="31"/>
    </row>
    <row r="45" spans="1:15" x14ac:dyDescent="0.25">
      <c r="A45" s="331"/>
      <c r="B45" s="331"/>
      <c r="C45" s="64"/>
      <c r="D45" s="331"/>
      <c r="E45" s="331"/>
      <c r="F45" s="111"/>
      <c r="G45" s="111"/>
      <c r="H45" s="111"/>
      <c r="I45" s="111"/>
      <c r="J45" s="111"/>
      <c r="K45" s="316"/>
      <c r="L45" s="315"/>
      <c r="M45" s="315"/>
      <c r="O45" s="31"/>
    </row>
    <row r="46" spans="1:15" x14ac:dyDescent="0.25">
      <c r="A46" s="332"/>
      <c r="B46" s="332"/>
      <c r="C46" s="331"/>
      <c r="D46" s="331"/>
      <c r="E46" s="331"/>
      <c r="F46" s="111"/>
      <c r="G46" s="111"/>
      <c r="H46" s="111"/>
      <c r="I46" s="111"/>
      <c r="J46" s="111"/>
      <c r="K46" s="316"/>
      <c r="L46" s="315"/>
      <c r="M46" s="315"/>
    </row>
    <row r="47" spans="1:15" ht="19.5" customHeight="1" x14ac:dyDescent="0.25">
      <c r="A47" s="332"/>
      <c r="B47" s="332"/>
      <c r="C47" s="331"/>
      <c r="D47" s="331"/>
      <c r="E47" s="331"/>
      <c r="F47" s="342"/>
      <c r="G47" s="333"/>
      <c r="H47" s="331"/>
      <c r="I47" s="331"/>
      <c r="J47" s="113"/>
      <c r="K47" s="316"/>
      <c r="L47" s="61"/>
      <c r="M47" s="61"/>
    </row>
    <row r="48" spans="1:15" ht="16.5" customHeight="1" x14ac:dyDescent="0.2">
      <c r="A48" s="316"/>
      <c r="B48" s="316"/>
      <c r="C48" s="119"/>
      <c r="D48" s="339"/>
      <c r="E48" s="339"/>
      <c r="F48" s="342"/>
      <c r="G48" s="333"/>
      <c r="H48" s="338"/>
      <c r="I48" s="338"/>
      <c r="J48" s="123"/>
      <c r="K48" s="316"/>
      <c r="L48" s="336"/>
      <c r="M48" s="336"/>
    </row>
    <row r="49" spans="1:13" ht="19.5" customHeight="1" x14ac:dyDescent="0.2">
      <c r="A49" s="316"/>
      <c r="B49" s="316"/>
      <c r="C49" s="119"/>
      <c r="D49" s="339"/>
      <c r="E49" s="339"/>
      <c r="F49" s="120"/>
      <c r="G49" s="86"/>
      <c r="H49" s="338"/>
      <c r="I49" s="338"/>
      <c r="J49" s="123"/>
      <c r="K49" s="316"/>
      <c r="L49" s="337"/>
      <c r="M49" s="337"/>
    </row>
    <row r="50" spans="1:13" ht="19.5" customHeight="1" x14ac:dyDescent="0.25">
      <c r="A50" s="331"/>
      <c r="B50" s="331"/>
      <c r="C50" s="68"/>
      <c r="D50" s="124"/>
      <c r="E50" s="63"/>
      <c r="F50" s="120"/>
      <c r="G50" s="86"/>
      <c r="H50" s="332"/>
      <c r="I50" s="332"/>
      <c r="J50" s="123"/>
      <c r="K50" s="316"/>
      <c r="L50" s="60"/>
      <c r="M50" s="62"/>
    </row>
    <row r="51" spans="1:13" ht="23.25" customHeight="1" x14ac:dyDescent="0.25">
      <c r="A51" s="331"/>
      <c r="B51" s="331"/>
      <c r="C51" s="121"/>
      <c r="D51" s="341"/>
      <c r="E51" s="341"/>
      <c r="F51" s="122"/>
      <c r="G51" s="334"/>
      <c r="H51" s="334"/>
      <c r="I51" s="112"/>
      <c r="J51" s="123"/>
      <c r="K51" s="316"/>
      <c r="L51" s="60"/>
      <c r="M51" s="62"/>
    </row>
    <row r="52" spans="1:13" ht="19.5" customHeight="1" x14ac:dyDescent="0.25">
      <c r="A52" s="331"/>
      <c r="B52" s="331"/>
      <c r="C52" s="121"/>
      <c r="D52" s="341"/>
      <c r="E52" s="341"/>
      <c r="F52" s="120"/>
      <c r="G52" s="334"/>
      <c r="H52" s="334"/>
      <c r="I52" s="335"/>
      <c r="J52" s="335"/>
      <c r="K52" s="335"/>
      <c r="L52" s="60"/>
      <c r="M52" s="60"/>
    </row>
    <row r="53" spans="1:13" ht="18.75" customHeight="1" x14ac:dyDescent="0.25">
      <c r="A53" s="335"/>
      <c r="B53" s="335"/>
      <c r="C53" s="335"/>
      <c r="D53" s="335"/>
      <c r="E53" s="335"/>
      <c r="F53" s="335"/>
      <c r="G53" s="335"/>
      <c r="H53" s="335"/>
      <c r="I53" s="335"/>
      <c r="J53" s="335"/>
      <c r="K53" s="335"/>
    </row>
    <row r="54" spans="1:13" x14ac:dyDescent="0.25">
      <c r="A54" s="335"/>
      <c r="B54" s="335"/>
      <c r="C54" s="335"/>
      <c r="D54" s="335"/>
      <c r="E54" s="335"/>
      <c r="F54" s="335"/>
      <c r="G54" s="335"/>
      <c r="H54" s="335"/>
      <c r="I54" s="335"/>
      <c r="J54" s="335"/>
      <c r="K54" s="335"/>
    </row>
    <row r="55" spans="1:13" x14ac:dyDescent="0.25">
      <c r="A55" s="33"/>
      <c r="B55" s="34"/>
      <c r="C55" s="30"/>
      <c r="D55" s="30"/>
      <c r="F55" s="30"/>
      <c r="G55" s="30"/>
    </row>
    <row r="56" spans="1:13" x14ac:dyDescent="0.25">
      <c r="B56" s="30"/>
      <c r="C56" s="30"/>
      <c r="D56" s="30"/>
      <c r="F56" s="30"/>
      <c r="G56" s="30"/>
    </row>
    <row r="57" spans="1:13" x14ac:dyDescent="0.25">
      <c r="A57" s="33"/>
      <c r="B57" s="30"/>
      <c r="F57" s="30"/>
      <c r="G57" s="30"/>
    </row>
    <row r="58" spans="1:13" x14ac:dyDescent="0.25">
      <c r="A58" s="33"/>
      <c r="B58" s="30"/>
      <c r="F58" s="30"/>
      <c r="G58" s="30"/>
    </row>
    <row r="59" spans="1:13" x14ac:dyDescent="0.25">
      <c r="A59" s="33"/>
      <c r="B59" s="30"/>
      <c r="F59" s="30"/>
      <c r="G59" s="30"/>
    </row>
    <row r="60" spans="1:13" x14ac:dyDescent="0.25">
      <c r="A60" s="33"/>
      <c r="B60" s="30"/>
      <c r="F60" s="30"/>
      <c r="G60" s="30"/>
    </row>
    <row r="61" spans="1:13" x14ac:dyDescent="0.25">
      <c r="A61" s="33"/>
      <c r="B61" s="30"/>
      <c r="F61" s="30"/>
      <c r="G61" s="30"/>
    </row>
    <row r="62" spans="1:13" x14ac:dyDescent="0.25">
      <c r="A62" s="33"/>
      <c r="B62" s="30"/>
      <c r="F62" s="30"/>
      <c r="G62" s="30"/>
    </row>
    <row r="63" spans="1:13" x14ac:dyDescent="0.25">
      <c r="A63" s="33"/>
      <c r="B63" s="30"/>
      <c r="F63" s="30"/>
      <c r="G63" s="30"/>
    </row>
    <row r="64" spans="1:13" x14ac:dyDescent="0.25">
      <c r="A64" s="33"/>
      <c r="B64" s="30"/>
      <c r="F64" s="30"/>
      <c r="G64" s="30"/>
    </row>
    <row r="65" spans="1:7" x14ac:dyDescent="0.25">
      <c r="A65" s="33"/>
      <c r="B65" s="30"/>
      <c r="F65" s="30"/>
      <c r="G65" s="30"/>
    </row>
  </sheetData>
  <sheetProtection algorithmName="SHA-512" hashValue="JkE8bSGQaG6u/q6/dEmMz7WPkt5rGhUNm2OV/S4AX4M5YKZsS34CAFr9FFX+Xi3eMl10gIZlfuHEFtCw9uEgCw==" saltValue="MPOoXRDAlKVYYfYQg/5NNw==" spinCount="100000" sheet="1" objects="1" scenarios="1"/>
  <mergeCells count="46">
    <mergeCell ref="A54:K54"/>
    <mergeCell ref="D43:E43"/>
    <mergeCell ref="D44:E44"/>
    <mergeCell ref="A44:B44"/>
    <mergeCell ref="A45:B45"/>
    <mergeCell ref="A43:B43"/>
    <mergeCell ref="A47:B47"/>
    <mergeCell ref="A53:K53"/>
    <mergeCell ref="D52:E52"/>
    <mergeCell ref="H50:I50"/>
    <mergeCell ref="D49:E49"/>
    <mergeCell ref="F47:F48"/>
    <mergeCell ref="D51:E51"/>
    <mergeCell ref="D45:E45"/>
    <mergeCell ref="H48:I48"/>
    <mergeCell ref="H47:I47"/>
    <mergeCell ref="I52:K52"/>
    <mergeCell ref="L48:M48"/>
    <mergeCell ref="L49:M49"/>
    <mergeCell ref="C46:E46"/>
    <mergeCell ref="C47:E47"/>
    <mergeCell ref="K42:K51"/>
    <mergeCell ref="H49:I49"/>
    <mergeCell ref="G52:H52"/>
    <mergeCell ref="D48:E48"/>
    <mergeCell ref="D42:E42"/>
    <mergeCell ref="L45:M45"/>
    <mergeCell ref="L46:M46"/>
    <mergeCell ref="A51:B52"/>
    <mergeCell ref="A50:B50"/>
    <mergeCell ref="A48:B49"/>
    <mergeCell ref="A46:B46"/>
    <mergeCell ref="G47:G48"/>
    <mergeCell ref="G51:H51"/>
    <mergeCell ref="A38:K38"/>
    <mergeCell ref="A1:K1"/>
    <mergeCell ref="L44:M44"/>
    <mergeCell ref="L42:M42"/>
    <mergeCell ref="L43:M43"/>
    <mergeCell ref="I2:J2"/>
    <mergeCell ref="B2:B4"/>
    <mergeCell ref="A2:A4"/>
    <mergeCell ref="A36:B37"/>
    <mergeCell ref="F2:G2"/>
    <mergeCell ref="C2:D2"/>
    <mergeCell ref="A42:B42"/>
  </mergeCells>
  <conditionalFormatting sqref="B2:J35">
    <cfRule type="expression" dxfId="0" priority="1">
      <formula>WEEKDAY($B2,2)&gt;6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W46"/>
  <sheetViews>
    <sheetView zoomScaleNormal="100" workbookViewId="0">
      <selection activeCell="L11" sqref="L11:R11"/>
    </sheetView>
  </sheetViews>
  <sheetFormatPr defaultRowHeight="15" x14ac:dyDescent="0.25"/>
  <cols>
    <col min="1" max="1" width="5.28515625" style="35" customWidth="1"/>
    <col min="2" max="2" width="10.85546875" style="35" customWidth="1"/>
    <col min="3" max="3" width="8.42578125" style="35" customWidth="1"/>
    <col min="4" max="4" width="9.140625" style="35"/>
    <col min="5" max="5" width="9.28515625" style="35" customWidth="1"/>
    <col min="6" max="6" width="11" style="35" customWidth="1"/>
    <col min="7" max="7" width="8.42578125" style="35" customWidth="1"/>
    <col min="8" max="8" width="11.42578125" style="35" customWidth="1"/>
    <col min="9" max="9" width="11.85546875" style="35" customWidth="1"/>
    <col min="10" max="10" width="11.7109375" style="35" customWidth="1"/>
    <col min="11" max="16384" width="9.140625" style="35"/>
  </cols>
  <sheetData>
    <row r="1" spans="1:23" ht="18.75" customHeight="1" x14ac:dyDescent="0.25">
      <c r="A1" s="606" t="s">
        <v>306</v>
      </c>
      <c r="B1" s="606"/>
      <c r="C1" s="606"/>
      <c r="D1" s="606"/>
      <c r="E1" s="606"/>
      <c r="F1" s="606"/>
      <c r="G1" s="606"/>
      <c r="H1" s="606"/>
      <c r="I1" s="376"/>
      <c r="J1" s="377"/>
    </row>
    <row r="2" spans="1:23" ht="18.75" customHeight="1" x14ac:dyDescent="0.25">
      <c r="A2" s="364" t="s">
        <v>243</v>
      </c>
      <c r="B2" s="364"/>
      <c r="C2" s="373" t="str">
        <f>DETAIL!C5</f>
        <v>jktdh; mPp ek/;fed fo|ky; thok.kk</v>
      </c>
      <c r="D2" s="374"/>
      <c r="E2" s="374"/>
      <c r="F2" s="374"/>
      <c r="G2" s="374"/>
      <c r="H2" s="375"/>
      <c r="I2" s="378"/>
      <c r="J2" s="379"/>
    </row>
    <row r="3" spans="1:23" ht="16.5" customHeight="1" x14ac:dyDescent="0.25">
      <c r="A3" s="365" t="s">
        <v>244</v>
      </c>
      <c r="B3" s="365"/>
      <c r="C3" s="365"/>
      <c r="D3" s="365"/>
      <c r="E3" s="365"/>
      <c r="F3" s="365"/>
      <c r="G3" s="365"/>
      <c r="H3" s="365"/>
      <c r="I3" s="365"/>
      <c r="J3" s="365"/>
    </row>
    <row r="4" spans="1:23" ht="20.25" customHeight="1" x14ac:dyDescent="0.25">
      <c r="A4" s="364" t="s">
        <v>5</v>
      </c>
      <c r="B4" s="364"/>
      <c r="C4" s="364"/>
      <c r="D4" s="364"/>
      <c r="E4" s="364"/>
      <c r="F4" s="364"/>
      <c r="G4" s="364"/>
      <c r="H4" s="364"/>
      <c r="I4" s="380" t="str">
        <f>DETAIL!C4</f>
        <v>SEP</v>
      </c>
      <c r="J4" s="382">
        <f>DETAIL!H4</f>
        <v>2026</v>
      </c>
      <c r="K4" s="141"/>
      <c r="L4" s="141"/>
    </row>
    <row r="5" spans="1:23" ht="20.100000000000001" customHeight="1" x14ac:dyDescent="0.25">
      <c r="A5" s="351" t="s">
        <v>87</v>
      </c>
      <c r="B5" s="351"/>
      <c r="C5" s="351"/>
      <c r="D5" s="351"/>
      <c r="E5" s="351"/>
      <c r="F5" s="351"/>
      <c r="G5" s="351"/>
      <c r="H5" s="351"/>
      <c r="I5" s="381"/>
      <c r="J5" s="383"/>
    </row>
    <row r="6" spans="1:23" ht="20.100000000000001" customHeight="1" x14ac:dyDescent="0.25">
      <c r="A6" s="344" t="s">
        <v>214</v>
      </c>
      <c r="B6" s="345"/>
      <c r="C6" s="346">
        <f>DETAIL!C7</f>
        <v>0</v>
      </c>
      <c r="D6" s="347"/>
      <c r="E6" s="347"/>
      <c r="F6" s="348"/>
      <c r="G6" s="36" t="s">
        <v>159</v>
      </c>
      <c r="H6" s="37" t="str">
        <f>DETAIL!H7</f>
        <v>elwnk</v>
      </c>
      <c r="I6" s="163" t="s">
        <v>245</v>
      </c>
      <c r="J6" s="76" t="str">
        <f>DETAIL!C6</f>
        <v>0 91</v>
      </c>
      <c r="K6" s="38"/>
    </row>
    <row r="7" spans="1:23" ht="20.100000000000001" customHeight="1" x14ac:dyDescent="0.25">
      <c r="A7" s="359" t="s">
        <v>160</v>
      </c>
      <c r="B7" s="359"/>
      <c r="C7" s="360" t="str">
        <f>DETAIL!C8</f>
        <v>cSd vkWQ cMkSnk</v>
      </c>
      <c r="D7" s="362"/>
      <c r="E7" s="146" t="s">
        <v>166</v>
      </c>
      <c r="F7" s="371">
        <f>DETAIL!G8</f>
        <v>0</v>
      </c>
      <c r="G7" s="372"/>
      <c r="H7" s="164" t="s">
        <v>167</v>
      </c>
      <c r="I7" s="352" t="str">
        <f>DETAIL!C9</f>
        <v>BARB0BEAWAR</v>
      </c>
      <c r="J7" s="353"/>
      <c r="M7" s="343"/>
      <c r="N7" s="343"/>
      <c r="O7" s="343"/>
      <c r="P7" s="343"/>
      <c r="Q7" s="343"/>
      <c r="R7" s="343"/>
      <c r="S7" s="343"/>
      <c r="T7" s="343"/>
      <c r="U7" s="343"/>
      <c r="V7" s="343"/>
    </row>
    <row r="8" spans="1:23" ht="24" customHeight="1" x14ac:dyDescent="0.25">
      <c r="A8" s="366" t="s">
        <v>246</v>
      </c>
      <c r="B8" s="367"/>
      <c r="C8" s="368" t="s">
        <v>136</v>
      </c>
      <c r="D8" s="369"/>
      <c r="E8" s="147">
        <f>DETAIL!C10</f>
        <v>0</v>
      </c>
      <c r="F8" s="368" t="s">
        <v>150</v>
      </c>
      <c r="G8" s="369"/>
      <c r="H8" s="147">
        <f>DETAIL!C11</f>
        <v>0</v>
      </c>
      <c r="I8" s="147" t="s">
        <v>2</v>
      </c>
      <c r="J8" s="147">
        <f>E8+H8</f>
        <v>0</v>
      </c>
    </row>
    <row r="9" spans="1:23" ht="20.100000000000001" customHeight="1" x14ac:dyDescent="0.25">
      <c r="A9" s="360" t="s">
        <v>247</v>
      </c>
      <c r="B9" s="361"/>
      <c r="C9" s="361"/>
      <c r="D9" s="362"/>
      <c r="E9" s="359">
        <f>DETAIL!C12</f>
        <v>0</v>
      </c>
      <c r="F9" s="359"/>
      <c r="G9" s="359" t="s">
        <v>169</v>
      </c>
      <c r="H9" s="359"/>
      <c r="I9" s="360">
        <f>DETAIL!C14</f>
        <v>0</v>
      </c>
      <c r="J9" s="362"/>
      <c r="K9" s="39"/>
    </row>
    <row r="10" spans="1:23" ht="15" customHeight="1" x14ac:dyDescent="0.25">
      <c r="A10" s="351" t="s">
        <v>0</v>
      </c>
      <c r="B10" s="351" t="s">
        <v>1</v>
      </c>
      <c r="C10" s="354" t="s">
        <v>199</v>
      </c>
      <c r="D10" s="355"/>
      <c r="E10" s="356"/>
      <c r="F10" s="357" t="s">
        <v>249</v>
      </c>
      <c r="G10" s="354" t="s">
        <v>200</v>
      </c>
      <c r="H10" s="355"/>
      <c r="I10" s="356"/>
      <c r="J10" s="357" t="s">
        <v>251</v>
      </c>
    </row>
    <row r="11" spans="1:23" ht="25.5" customHeight="1" x14ac:dyDescent="0.25">
      <c r="A11" s="351"/>
      <c r="B11" s="351"/>
      <c r="C11" s="370" t="s">
        <v>248</v>
      </c>
      <c r="D11" s="370"/>
      <c r="E11" s="370"/>
      <c r="F11" s="358"/>
      <c r="G11" s="370" t="s">
        <v>248</v>
      </c>
      <c r="H11" s="370"/>
      <c r="I11" s="370"/>
      <c r="J11" s="358"/>
      <c r="L11" s="363"/>
      <c r="M11" s="363"/>
      <c r="N11" s="363"/>
      <c r="O11" s="363"/>
      <c r="P11" s="363"/>
      <c r="Q11" s="363"/>
      <c r="R11" s="363"/>
    </row>
    <row r="12" spans="1:23" ht="52.5" customHeight="1" x14ac:dyDescent="0.25">
      <c r="A12" s="351"/>
      <c r="B12" s="351"/>
      <c r="C12" s="40" t="s">
        <v>112</v>
      </c>
      <c r="D12" s="40" t="s">
        <v>113</v>
      </c>
      <c r="E12" s="40" t="s">
        <v>114</v>
      </c>
      <c r="F12" s="40" t="s">
        <v>250</v>
      </c>
      <c r="G12" s="40" t="s">
        <v>112</v>
      </c>
      <c r="H12" s="40" t="s">
        <v>113</v>
      </c>
      <c r="I12" s="40" t="s">
        <v>114</v>
      </c>
      <c r="J12" s="145" t="s">
        <v>250</v>
      </c>
    </row>
    <row r="13" spans="1:23" ht="17.100000000000001" customHeight="1" x14ac:dyDescent="0.25">
      <c r="A13" s="40">
        <v>1</v>
      </c>
      <c r="B13" s="41">
        <f>Attendance!B5</f>
        <v>46266</v>
      </c>
      <c r="C13" s="42">
        <f>Attendance!C5+Attendance!D5</f>
        <v>0</v>
      </c>
      <c r="D13" s="43">
        <f>Attendance!C5*0.1</f>
        <v>0</v>
      </c>
      <c r="E13" s="43">
        <f>Attendance!D5*0.1</f>
        <v>0</v>
      </c>
      <c r="F13" s="43">
        <f>Attendance!I5*0.015</f>
        <v>0</v>
      </c>
      <c r="G13" s="42">
        <f>Attendance!F5+Attendance!G5</f>
        <v>0</v>
      </c>
      <c r="H13" s="43">
        <f>Attendance!F5*0.15</f>
        <v>0</v>
      </c>
      <c r="I13" s="43">
        <f>Attendance!G5*0.15</f>
        <v>0</v>
      </c>
      <c r="J13" s="43">
        <f>Attendance!J5*0.02</f>
        <v>0</v>
      </c>
      <c r="N13" s="349"/>
      <c r="O13" s="350"/>
      <c r="P13" s="350"/>
      <c r="Q13" s="350"/>
      <c r="R13" s="350"/>
      <c r="S13" s="350"/>
      <c r="T13" s="350"/>
      <c r="U13" s="350"/>
      <c r="V13" s="350"/>
      <c r="W13" s="350"/>
    </row>
    <row r="14" spans="1:23" ht="17.100000000000001" customHeight="1" x14ac:dyDescent="0.25">
      <c r="A14" s="40">
        <v>2</v>
      </c>
      <c r="B14" s="41">
        <f>Attendance!B6</f>
        <v>46267</v>
      </c>
      <c r="C14" s="42">
        <f>Attendance!C6+Attendance!D6</f>
        <v>0</v>
      </c>
      <c r="D14" s="43">
        <f>Attendance!C6*0.1</f>
        <v>0</v>
      </c>
      <c r="E14" s="43">
        <f>Attendance!D6*0.1</f>
        <v>0</v>
      </c>
      <c r="F14" s="43">
        <f>Attendance!I6*0.015</f>
        <v>0</v>
      </c>
      <c r="G14" s="42">
        <f>Attendance!F6+Attendance!G6</f>
        <v>0</v>
      </c>
      <c r="H14" s="43">
        <f>Attendance!F6*0.15</f>
        <v>0</v>
      </c>
      <c r="I14" s="43">
        <f>Attendance!G6*0.15</f>
        <v>0</v>
      </c>
      <c r="J14" s="43">
        <f>Attendance!J6*0.02</f>
        <v>0</v>
      </c>
    </row>
    <row r="15" spans="1:23" ht="17.100000000000001" customHeight="1" x14ac:dyDescent="0.25">
      <c r="A15" s="40">
        <v>3</v>
      </c>
      <c r="B15" s="41">
        <f>Attendance!B7</f>
        <v>46268</v>
      </c>
      <c r="C15" s="42">
        <f>Attendance!C7+Attendance!D7</f>
        <v>0</v>
      </c>
      <c r="D15" s="43">
        <f>Attendance!C7*0.1</f>
        <v>0</v>
      </c>
      <c r="E15" s="43">
        <f>Attendance!D7*0.1</f>
        <v>0</v>
      </c>
      <c r="F15" s="43">
        <f>Attendance!I7*0.015</f>
        <v>0</v>
      </c>
      <c r="G15" s="42">
        <f>Attendance!F7+Attendance!G7</f>
        <v>0</v>
      </c>
      <c r="H15" s="43">
        <f>Attendance!F7*0.15</f>
        <v>0</v>
      </c>
      <c r="I15" s="43">
        <f>Attendance!G7*0.15</f>
        <v>0</v>
      </c>
      <c r="J15" s="43">
        <f>Attendance!J7*0.02</f>
        <v>0</v>
      </c>
    </row>
    <row r="16" spans="1:23" ht="17.100000000000001" customHeight="1" x14ac:dyDescent="0.25">
      <c r="A16" s="40">
        <v>4</v>
      </c>
      <c r="B16" s="41">
        <f>Attendance!B8</f>
        <v>46269</v>
      </c>
      <c r="C16" s="42">
        <f>Attendance!C8+Attendance!D8</f>
        <v>0</v>
      </c>
      <c r="D16" s="43">
        <f>Attendance!C8*0.1</f>
        <v>0</v>
      </c>
      <c r="E16" s="43">
        <f>Attendance!D8*0.1</f>
        <v>0</v>
      </c>
      <c r="F16" s="43">
        <f>Attendance!I8*0.015</f>
        <v>0</v>
      </c>
      <c r="G16" s="42">
        <f>Attendance!F8+Attendance!G8</f>
        <v>0</v>
      </c>
      <c r="H16" s="43">
        <f>Attendance!F8*0.15</f>
        <v>0</v>
      </c>
      <c r="I16" s="43">
        <f>Attendance!G8*0.15</f>
        <v>0</v>
      </c>
      <c r="J16" s="43">
        <f>Attendance!J8*0.02</f>
        <v>0</v>
      </c>
    </row>
    <row r="17" spans="1:10" ht="17.100000000000001" customHeight="1" x14ac:dyDescent="0.25">
      <c r="A17" s="40">
        <v>5</v>
      </c>
      <c r="B17" s="41">
        <f>Attendance!B9</f>
        <v>46270</v>
      </c>
      <c r="C17" s="42">
        <f>Attendance!C9+Attendance!D9</f>
        <v>0</v>
      </c>
      <c r="D17" s="43">
        <f>Attendance!C9*0.1</f>
        <v>0</v>
      </c>
      <c r="E17" s="43">
        <f>Attendance!D9*0.1</f>
        <v>0</v>
      </c>
      <c r="F17" s="43">
        <f>Attendance!I9*0.015</f>
        <v>0</v>
      </c>
      <c r="G17" s="42">
        <f>Attendance!F9+Attendance!G9</f>
        <v>0</v>
      </c>
      <c r="H17" s="43">
        <f>Attendance!F9*0.15</f>
        <v>0</v>
      </c>
      <c r="I17" s="43">
        <f>Attendance!G9*0.15</f>
        <v>0</v>
      </c>
      <c r="J17" s="43">
        <f>Attendance!J9*0.02</f>
        <v>0</v>
      </c>
    </row>
    <row r="18" spans="1:10" ht="17.100000000000001" customHeight="1" x14ac:dyDescent="0.25">
      <c r="A18" s="40">
        <v>6</v>
      </c>
      <c r="B18" s="41">
        <f>Attendance!B10</f>
        <v>46271</v>
      </c>
      <c r="C18" s="42">
        <f>Attendance!C10+Attendance!D10</f>
        <v>0</v>
      </c>
      <c r="D18" s="43">
        <f>Attendance!C10*0.1</f>
        <v>0</v>
      </c>
      <c r="E18" s="43">
        <f>Attendance!D10*0.1</f>
        <v>0</v>
      </c>
      <c r="F18" s="43">
        <f>Attendance!I10*0.015</f>
        <v>0</v>
      </c>
      <c r="G18" s="42">
        <f>Attendance!F10+Attendance!G10</f>
        <v>0</v>
      </c>
      <c r="H18" s="43">
        <f>Attendance!F10*0.15</f>
        <v>0</v>
      </c>
      <c r="I18" s="43">
        <f>Attendance!G10*0.15</f>
        <v>0</v>
      </c>
      <c r="J18" s="43">
        <f>Attendance!J10*0.02</f>
        <v>0</v>
      </c>
    </row>
    <row r="19" spans="1:10" ht="17.100000000000001" customHeight="1" x14ac:dyDescent="0.25">
      <c r="A19" s="40">
        <v>7</v>
      </c>
      <c r="B19" s="41">
        <f>Attendance!B11</f>
        <v>46272</v>
      </c>
      <c r="C19" s="42">
        <f>Attendance!C11+Attendance!D11</f>
        <v>0</v>
      </c>
      <c r="D19" s="43">
        <f>Attendance!C11*0.1</f>
        <v>0</v>
      </c>
      <c r="E19" s="43">
        <f>Attendance!D11*0.1</f>
        <v>0</v>
      </c>
      <c r="F19" s="43">
        <f>Attendance!I11*0.015</f>
        <v>0</v>
      </c>
      <c r="G19" s="42">
        <f>Attendance!F11+Attendance!G11</f>
        <v>0</v>
      </c>
      <c r="H19" s="43">
        <f>Attendance!F11*0.15</f>
        <v>0</v>
      </c>
      <c r="I19" s="43">
        <f>Attendance!G11*0.15</f>
        <v>0</v>
      </c>
      <c r="J19" s="43">
        <f>Attendance!J11*0.02</f>
        <v>0</v>
      </c>
    </row>
    <row r="20" spans="1:10" ht="17.100000000000001" customHeight="1" x14ac:dyDescent="0.25">
      <c r="A20" s="40">
        <v>8</v>
      </c>
      <c r="B20" s="41">
        <f>Attendance!B12</f>
        <v>46273</v>
      </c>
      <c r="C20" s="42">
        <f>Attendance!C12+Attendance!D12</f>
        <v>0</v>
      </c>
      <c r="D20" s="43">
        <f>Attendance!C12*0.1</f>
        <v>0</v>
      </c>
      <c r="E20" s="43">
        <f>Attendance!D12*0.1</f>
        <v>0</v>
      </c>
      <c r="F20" s="43">
        <f>Attendance!I12*0.015</f>
        <v>0</v>
      </c>
      <c r="G20" s="42">
        <f>Attendance!F12+Attendance!G12</f>
        <v>0</v>
      </c>
      <c r="H20" s="43">
        <f>Attendance!F12*0.15</f>
        <v>0</v>
      </c>
      <c r="I20" s="43">
        <f>Attendance!G12*0.15</f>
        <v>0</v>
      </c>
      <c r="J20" s="43">
        <f>Attendance!J12*0.02</f>
        <v>0</v>
      </c>
    </row>
    <row r="21" spans="1:10" ht="17.100000000000001" customHeight="1" x14ac:dyDescent="0.25">
      <c r="A21" s="40">
        <v>9</v>
      </c>
      <c r="B21" s="41">
        <f>Attendance!B13</f>
        <v>46274</v>
      </c>
      <c r="C21" s="42">
        <f>Attendance!C13+Attendance!D13</f>
        <v>0</v>
      </c>
      <c r="D21" s="43">
        <f>Attendance!C13*0.1</f>
        <v>0</v>
      </c>
      <c r="E21" s="43">
        <f>Attendance!D13*0.1</f>
        <v>0</v>
      </c>
      <c r="F21" s="43">
        <f>Attendance!I13*0.015</f>
        <v>0</v>
      </c>
      <c r="G21" s="42">
        <f>Attendance!F13+Attendance!G13</f>
        <v>0</v>
      </c>
      <c r="H21" s="43">
        <f>Attendance!F13*0.15</f>
        <v>0</v>
      </c>
      <c r="I21" s="43">
        <f>Attendance!G13*0.15</f>
        <v>0</v>
      </c>
      <c r="J21" s="43">
        <f>Attendance!J13*0.02</f>
        <v>0</v>
      </c>
    </row>
    <row r="22" spans="1:10" ht="17.100000000000001" customHeight="1" x14ac:dyDescent="0.25">
      <c r="A22" s="40">
        <v>10</v>
      </c>
      <c r="B22" s="41">
        <f>Attendance!B14</f>
        <v>46275</v>
      </c>
      <c r="C22" s="42">
        <f>Attendance!C14+Attendance!D14</f>
        <v>0</v>
      </c>
      <c r="D22" s="43">
        <f>Attendance!C14*0.1</f>
        <v>0</v>
      </c>
      <c r="E22" s="43">
        <f>Attendance!D14*0.1</f>
        <v>0</v>
      </c>
      <c r="F22" s="43">
        <f>Attendance!I14*0.015</f>
        <v>0</v>
      </c>
      <c r="G22" s="42">
        <f>Attendance!F14+Attendance!G14</f>
        <v>0</v>
      </c>
      <c r="H22" s="43">
        <f>Attendance!F14*0.15</f>
        <v>0</v>
      </c>
      <c r="I22" s="43">
        <f>Attendance!G14*0.15</f>
        <v>0</v>
      </c>
      <c r="J22" s="43">
        <f>Attendance!J14*0.02</f>
        <v>0</v>
      </c>
    </row>
    <row r="23" spans="1:10" ht="17.100000000000001" customHeight="1" x14ac:dyDescent="0.25">
      <c r="A23" s="40">
        <v>11</v>
      </c>
      <c r="B23" s="41">
        <f>Attendance!B15</f>
        <v>46276</v>
      </c>
      <c r="C23" s="42">
        <f>Attendance!C15+Attendance!D15</f>
        <v>0</v>
      </c>
      <c r="D23" s="43">
        <f>Attendance!C15*0.1</f>
        <v>0</v>
      </c>
      <c r="E23" s="43">
        <f>Attendance!D15*0.1</f>
        <v>0</v>
      </c>
      <c r="F23" s="43">
        <f>Attendance!I15*0.015</f>
        <v>0</v>
      </c>
      <c r="G23" s="42">
        <f>Attendance!F15+Attendance!G15</f>
        <v>0</v>
      </c>
      <c r="H23" s="43">
        <f>Attendance!F15*0.15</f>
        <v>0</v>
      </c>
      <c r="I23" s="43">
        <f>Attendance!G15*0.15</f>
        <v>0</v>
      </c>
      <c r="J23" s="43">
        <f>Attendance!J15*0.02</f>
        <v>0</v>
      </c>
    </row>
    <row r="24" spans="1:10" ht="17.100000000000001" customHeight="1" x14ac:dyDescent="0.25">
      <c r="A24" s="40">
        <v>12</v>
      </c>
      <c r="B24" s="41">
        <f>Attendance!B16</f>
        <v>46277</v>
      </c>
      <c r="C24" s="42">
        <f>Attendance!C16+Attendance!D16</f>
        <v>0</v>
      </c>
      <c r="D24" s="43">
        <f>Attendance!C16*0.1</f>
        <v>0</v>
      </c>
      <c r="E24" s="43">
        <f>Attendance!D16*0.1</f>
        <v>0</v>
      </c>
      <c r="F24" s="43">
        <f>Attendance!I16*0.015</f>
        <v>0</v>
      </c>
      <c r="G24" s="42">
        <f>Attendance!F16+Attendance!G16</f>
        <v>0</v>
      </c>
      <c r="H24" s="43">
        <f>Attendance!F16*0.15</f>
        <v>0</v>
      </c>
      <c r="I24" s="43">
        <f>Attendance!G16*0.15</f>
        <v>0</v>
      </c>
      <c r="J24" s="43">
        <f>Attendance!J16*0.02</f>
        <v>0</v>
      </c>
    </row>
    <row r="25" spans="1:10" ht="17.100000000000001" customHeight="1" x14ac:dyDescent="0.25">
      <c r="A25" s="40">
        <v>13</v>
      </c>
      <c r="B25" s="41">
        <f>Attendance!B17</f>
        <v>46278</v>
      </c>
      <c r="C25" s="42">
        <f>Attendance!C17+Attendance!D17</f>
        <v>0</v>
      </c>
      <c r="D25" s="43">
        <f>Attendance!C17*0.1</f>
        <v>0</v>
      </c>
      <c r="E25" s="43">
        <f>Attendance!D17*0.1</f>
        <v>0</v>
      </c>
      <c r="F25" s="43">
        <f>Attendance!I17*0.015</f>
        <v>0</v>
      </c>
      <c r="G25" s="42">
        <f>Attendance!F17+Attendance!G17</f>
        <v>0</v>
      </c>
      <c r="H25" s="43">
        <f>Attendance!F17*0.15</f>
        <v>0</v>
      </c>
      <c r="I25" s="43">
        <f>Attendance!G17*0.15</f>
        <v>0</v>
      </c>
      <c r="J25" s="43">
        <f>Attendance!J17*0.02</f>
        <v>0</v>
      </c>
    </row>
    <row r="26" spans="1:10" ht="17.100000000000001" customHeight="1" x14ac:dyDescent="0.25">
      <c r="A26" s="40">
        <v>14</v>
      </c>
      <c r="B26" s="41">
        <f>Attendance!B18</f>
        <v>46279</v>
      </c>
      <c r="C26" s="42">
        <f>Attendance!C18+Attendance!D18</f>
        <v>0</v>
      </c>
      <c r="D26" s="43">
        <f>Attendance!C18*0.1</f>
        <v>0</v>
      </c>
      <c r="E26" s="43">
        <f>Attendance!D18*0.1</f>
        <v>0</v>
      </c>
      <c r="F26" s="43">
        <f>Attendance!I18*0.015</f>
        <v>0</v>
      </c>
      <c r="G26" s="42">
        <f>Attendance!F18+Attendance!G18</f>
        <v>0</v>
      </c>
      <c r="H26" s="43">
        <f>Attendance!F18*0.15</f>
        <v>0</v>
      </c>
      <c r="I26" s="43">
        <f>Attendance!G18*0.15</f>
        <v>0</v>
      </c>
      <c r="J26" s="43">
        <f>Attendance!J18*0.02</f>
        <v>0</v>
      </c>
    </row>
    <row r="27" spans="1:10" ht="17.100000000000001" customHeight="1" x14ac:dyDescent="0.25">
      <c r="A27" s="40">
        <v>15</v>
      </c>
      <c r="B27" s="41">
        <f>Attendance!B19</f>
        <v>46280</v>
      </c>
      <c r="C27" s="42">
        <f>Attendance!C19+Attendance!D19</f>
        <v>0</v>
      </c>
      <c r="D27" s="43">
        <f>Attendance!C19*0.1</f>
        <v>0</v>
      </c>
      <c r="E27" s="43">
        <f>Attendance!D19*0.1</f>
        <v>0</v>
      </c>
      <c r="F27" s="43">
        <f>Attendance!I19*0.015</f>
        <v>0</v>
      </c>
      <c r="G27" s="42">
        <f>Attendance!F19+Attendance!G19</f>
        <v>0</v>
      </c>
      <c r="H27" s="43">
        <f>Attendance!F19*0.15</f>
        <v>0</v>
      </c>
      <c r="I27" s="43">
        <f>Attendance!G19*0.15</f>
        <v>0</v>
      </c>
      <c r="J27" s="43">
        <f>Attendance!J19*0.02</f>
        <v>0</v>
      </c>
    </row>
    <row r="28" spans="1:10" ht="17.100000000000001" customHeight="1" x14ac:dyDescent="0.25">
      <c r="A28" s="40">
        <v>16</v>
      </c>
      <c r="B28" s="41">
        <f>Attendance!B20</f>
        <v>46281</v>
      </c>
      <c r="C28" s="42">
        <f>Attendance!C20+Attendance!D20</f>
        <v>0</v>
      </c>
      <c r="D28" s="43">
        <f>Attendance!C20*0.1</f>
        <v>0</v>
      </c>
      <c r="E28" s="43">
        <f>Attendance!D20*0.1</f>
        <v>0</v>
      </c>
      <c r="F28" s="43">
        <f>Attendance!I20*0.015</f>
        <v>0</v>
      </c>
      <c r="G28" s="42">
        <f>Attendance!F20+Attendance!G20</f>
        <v>0</v>
      </c>
      <c r="H28" s="43">
        <f>Attendance!F20*0.15</f>
        <v>0</v>
      </c>
      <c r="I28" s="43">
        <f>Attendance!G20*0.15</f>
        <v>0</v>
      </c>
      <c r="J28" s="43">
        <f>Attendance!J20*0.02</f>
        <v>0</v>
      </c>
    </row>
    <row r="29" spans="1:10" ht="17.100000000000001" customHeight="1" x14ac:dyDescent="0.25">
      <c r="A29" s="40">
        <v>17</v>
      </c>
      <c r="B29" s="41">
        <f>Attendance!B21</f>
        <v>46282</v>
      </c>
      <c r="C29" s="42">
        <f>Attendance!C21+Attendance!D21</f>
        <v>0</v>
      </c>
      <c r="D29" s="43">
        <f>Attendance!C21*0.1</f>
        <v>0</v>
      </c>
      <c r="E29" s="43">
        <f>Attendance!D21*0.1</f>
        <v>0</v>
      </c>
      <c r="F29" s="43">
        <f>Attendance!I21*0.015</f>
        <v>0</v>
      </c>
      <c r="G29" s="42">
        <f>Attendance!F21+Attendance!G21</f>
        <v>0</v>
      </c>
      <c r="H29" s="43">
        <f>Attendance!F21*0.15</f>
        <v>0</v>
      </c>
      <c r="I29" s="43">
        <f>Attendance!G21*0.15</f>
        <v>0</v>
      </c>
      <c r="J29" s="43">
        <f>Attendance!J21*0.02</f>
        <v>0</v>
      </c>
    </row>
    <row r="30" spans="1:10" ht="17.100000000000001" customHeight="1" x14ac:dyDescent="0.25">
      <c r="A30" s="40">
        <v>18</v>
      </c>
      <c r="B30" s="41">
        <f>Attendance!B22</f>
        <v>46283</v>
      </c>
      <c r="C30" s="42">
        <f>Attendance!C22+Attendance!D22</f>
        <v>0</v>
      </c>
      <c r="D30" s="43">
        <f>Attendance!C22*0.1</f>
        <v>0</v>
      </c>
      <c r="E30" s="43">
        <f>Attendance!D22*0.1</f>
        <v>0</v>
      </c>
      <c r="F30" s="43">
        <f>Attendance!I22*0.015</f>
        <v>0</v>
      </c>
      <c r="G30" s="42">
        <f>Attendance!F22+Attendance!G22</f>
        <v>0</v>
      </c>
      <c r="H30" s="43">
        <f>Attendance!F22*0.15</f>
        <v>0</v>
      </c>
      <c r="I30" s="43">
        <f>Attendance!G22*0.15</f>
        <v>0</v>
      </c>
      <c r="J30" s="43">
        <f>Attendance!J22*0.02</f>
        <v>0</v>
      </c>
    </row>
    <row r="31" spans="1:10" ht="17.100000000000001" customHeight="1" x14ac:dyDescent="0.25">
      <c r="A31" s="40">
        <v>19</v>
      </c>
      <c r="B31" s="41">
        <f>Attendance!B23</f>
        <v>46284</v>
      </c>
      <c r="C31" s="42">
        <f>Attendance!C23+Attendance!D23</f>
        <v>0</v>
      </c>
      <c r="D31" s="43">
        <f>Attendance!C23*0.1</f>
        <v>0</v>
      </c>
      <c r="E31" s="43">
        <f>Attendance!D23*0.1</f>
        <v>0</v>
      </c>
      <c r="F31" s="43">
        <f>Attendance!I23*0.015</f>
        <v>0</v>
      </c>
      <c r="G31" s="42">
        <f>Attendance!F23+Attendance!G23</f>
        <v>0</v>
      </c>
      <c r="H31" s="43">
        <f>Attendance!F23*0.15</f>
        <v>0</v>
      </c>
      <c r="I31" s="43">
        <f>Attendance!G23*0.15</f>
        <v>0</v>
      </c>
      <c r="J31" s="43">
        <f>Attendance!J23*0.02</f>
        <v>0</v>
      </c>
    </row>
    <row r="32" spans="1:10" ht="17.100000000000001" customHeight="1" x14ac:dyDescent="0.25">
      <c r="A32" s="40">
        <v>20</v>
      </c>
      <c r="B32" s="41">
        <f>Attendance!B24</f>
        <v>46285</v>
      </c>
      <c r="C32" s="42">
        <f>Attendance!C24+Attendance!D24</f>
        <v>0</v>
      </c>
      <c r="D32" s="43">
        <f>Attendance!C24*0.1</f>
        <v>0</v>
      </c>
      <c r="E32" s="43">
        <f>Attendance!D24*0.1</f>
        <v>0</v>
      </c>
      <c r="F32" s="43">
        <f>Attendance!I24*0.015</f>
        <v>0</v>
      </c>
      <c r="G32" s="42">
        <f>Attendance!F24+Attendance!G24</f>
        <v>0</v>
      </c>
      <c r="H32" s="43">
        <f>Attendance!F24*0.15</f>
        <v>0</v>
      </c>
      <c r="I32" s="43">
        <f>Attendance!G24*0.15</f>
        <v>0</v>
      </c>
      <c r="J32" s="43">
        <f>Attendance!J24*0.02</f>
        <v>0</v>
      </c>
    </row>
    <row r="33" spans="1:10" ht="17.100000000000001" customHeight="1" x14ac:dyDescent="0.25">
      <c r="A33" s="40">
        <v>21</v>
      </c>
      <c r="B33" s="41">
        <f>Attendance!B25</f>
        <v>46286</v>
      </c>
      <c r="C33" s="42">
        <f>Attendance!C25+Attendance!D25</f>
        <v>0</v>
      </c>
      <c r="D33" s="43">
        <f>Attendance!C25*0.1</f>
        <v>0</v>
      </c>
      <c r="E33" s="43">
        <f>Attendance!D25*0.1</f>
        <v>0</v>
      </c>
      <c r="F33" s="43">
        <f>Attendance!I25*0.015</f>
        <v>0</v>
      </c>
      <c r="G33" s="42">
        <f>Attendance!F25+Attendance!G25</f>
        <v>0</v>
      </c>
      <c r="H33" s="43">
        <f>Attendance!F25*0.15</f>
        <v>0</v>
      </c>
      <c r="I33" s="43">
        <f>Attendance!G25*0.15</f>
        <v>0</v>
      </c>
      <c r="J33" s="43">
        <f>Attendance!J25*0.02</f>
        <v>0</v>
      </c>
    </row>
    <row r="34" spans="1:10" ht="17.100000000000001" customHeight="1" x14ac:dyDescent="0.25">
      <c r="A34" s="40">
        <v>22</v>
      </c>
      <c r="B34" s="41">
        <f>Attendance!B26</f>
        <v>46287</v>
      </c>
      <c r="C34" s="42">
        <f>Attendance!C26+Attendance!D26</f>
        <v>0</v>
      </c>
      <c r="D34" s="43">
        <f>Attendance!C26*0.1</f>
        <v>0</v>
      </c>
      <c r="E34" s="43">
        <f>Attendance!D26*0.1</f>
        <v>0</v>
      </c>
      <c r="F34" s="43">
        <f>Attendance!I26*0.015</f>
        <v>0</v>
      </c>
      <c r="G34" s="42">
        <f>Attendance!F26+Attendance!G26</f>
        <v>0</v>
      </c>
      <c r="H34" s="43">
        <f>Attendance!F26*0.15</f>
        <v>0</v>
      </c>
      <c r="I34" s="43">
        <f>Attendance!G26*0.15</f>
        <v>0</v>
      </c>
      <c r="J34" s="43">
        <f>Attendance!J26*0.02</f>
        <v>0</v>
      </c>
    </row>
    <row r="35" spans="1:10" ht="17.100000000000001" customHeight="1" x14ac:dyDescent="0.25">
      <c r="A35" s="40">
        <v>23</v>
      </c>
      <c r="B35" s="41">
        <f>Attendance!B27</f>
        <v>46288</v>
      </c>
      <c r="C35" s="42">
        <f>Attendance!C27+Attendance!D27</f>
        <v>0</v>
      </c>
      <c r="D35" s="43">
        <f>Attendance!C27*0.1</f>
        <v>0</v>
      </c>
      <c r="E35" s="43">
        <f>Attendance!D27*0.1</f>
        <v>0</v>
      </c>
      <c r="F35" s="43">
        <f>Attendance!I27*0.015</f>
        <v>0</v>
      </c>
      <c r="G35" s="42">
        <f>Attendance!F27+Attendance!G27</f>
        <v>0</v>
      </c>
      <c r="H35" s="43">
        <f>Attendance!F27*0.15</f>
        <v>0</v>
      </c>
      <c r="I35" s="43">
        <f>Attendance!G27*0.15</f>
        <v>0</v>
      </c>
      <c r="J35" s="43">
        <f>Attendance!J27*0.02</f>
        <v>0</v>
      </c>
    </row>
    <row r="36" spans="1:10" ht="17.100000000000001" customHeight="1" x14ac:dyDescent="0.25">
      <c r="A36" s="40">
        <v>24</v>
      </c>
      <c r="B36" s="41">
        <f>Attendance!B28</f>
        <v>46289</v>
      </c>
      <c r="C36" s="42">
        <f>Attendance!C28+Attendance!D28</f>
        <v>0</v>
      </c>
      <c r="D36" s="43">
        <f>Attendance!C28*0.1</f>
        <v>0</v>
      </c>
      <c r="E36" s="43">
        <f>Attendance!D28*0.1</f>
        <v>0</v>
      </c>
      <c r="F36" s="43">
        <f>Attendance!I28*0.015</f>
        <v>0</v>
      </c>
      <c r="G36" s="42">
        <f>Attendance!F28+Attendance!G28</f>
        <v>0</v>
      </c>
      <c r="H36" s="43">
        <f>Attendance!F28*0.15</f>
        <v>0</v>
      </c>
      <c r="I36" s="43">
        <f>Attendance!G28*0.15</f>
        <v>0</v>
      </c>
      <c r="J36" s="43">
        <f>Attendance!J28*0.02</f>
        <v>0</v>
      </c>
    </row>
    <row r="37" spans="1:10" ht="17.100000000000001" customHeight="1" x14ac:dyDescent="0.25">
      <c r="A37" s="40">
        <v>25</v>
      </c>
      <c r="B37" s="41">
        <f>Attendance!B29</f>
        <v>46290</v>
      </c>
      <c r="C37" s="42">
        <f>Attendance!C29+Attendance!D29</f>
        <v>0</v>
      </c>
      <c r="D37" s="43">
        <f>Attendance!C29*0.1</f>
        <v>0</v>
      </c>
      <c r="E37" s="43">
        <f>Attendance!D29*0.1</f>
        <v>0</v>
      </c>
      <c r="F37" s="43">
        <f>Attendance!I29*0.015</f>
        <v>0</v>
      </c>
      <c r="G37" s="42">
        <f>Attendance!F29+Attendance!G29</f>
        <v>0</v>
      </c>
      <c r="H37" s="43">
        <f>Attendance!F29*0.15</f>
        <v>0</v>
      </c>
      <c r="I37" s="43">
        <f>Attendance!G29*0.15</f>
        <v>0</v>
      </c>
      <c r="J37" s="43">
        <f>Attendance!J29*0.02</f>
        <v>0</v>
      </c>
    </row>
    <row r="38" spans="1:10" ht="17.100000000000001" customHeight="1" x14ac:dyDescent="0.25">
      <c r="A38" s="40">
        <v>26</v>
      </c>
      <c r="B38" s="41">
        <f>Attendance!B30</f>
        <v>46291</v>
      </c>
      <c r="C38" s="42">
        <f>Attendance!C30+Attendance!D30</f>
        <v>0</v>
      </c>
      <c r="D38" s="43">
        <f>Attendance!C30*0.1</f>
        <v>0</v>
      </c>
      <c r="E38" s="43">
        <f>Attendance!D30*0.1</f>
        <v>0</v>
      </c>
      <c r="F38" s="43">
        <f>Attendance!I30*0.015</f>
        <v>0</v>
      </c>
      <c r="G38" s="42">
        <f>Attendance!F30+Attendance!G30</f>
        <v>0</v>
      </c>
      <c r="H38" s="43">
        <f>Attendance!F30*0.15</f>
        <v>0</v>
      </c>
      <c r="I38" s="43">
        <f>Attendance!G30*0.15</f>
        <v>0</v>
      </c>
      <c r="J38" s="43">
        <f>Attendance!J30*0.02</f>
        <v>0</v>
      </c>
    </row>
    <row r="39" spans="1:10" ht="17.100000000000001" customHeight="1" x14ac:dyDescent="0.25">
      <c r="A39" s="40">
        <v>27</v>
      </c>
      <c r="B39" s="41">
        <f>Attendance!B31</f>
        <v>46292</v>
      </c>
      <c r="C39" s="42">
        <f>Attendance!C31+Attendance!D31</f>
        <v>0</v>
      </c>
      <c r="D39" s="43">
        <f>Attendance!C31*0.1</f>
        <v>0</v>
      </c>
      <c r="E39" s="43">
        <f>Attendance!D31*0.1</f>
        <v>0</v>
      </c>
      <c r="F39" s="43">
        <f>Attendance!I31*0.015</f>
        <v>0</v>
      </c>
      <c r="G39" s="42">
        <f>Attendance!F31+Attendance!G31</f>
        <v>0</v>
      </c>
      <c r="H39" s="43">
        <f>Attendance!F31*0.15</f>
        <v>0</v>
      </c>
      <c r="I39" s="43">
        <f>Attendance!G31*0.15</f>
        <v>0</v>
      </c>
      <c r="J39" s="43">
        <f>Attendance!J31*0.02</f>
        <v>0</v>
      </c>
    </row>
    <row r="40" spans="1:10" ht="17.100000000000001" customHeight="1" x14ac:dyDescent="0.25">
      <c r="A40" s="40">
        <v>28</v>
      </c>
      <c r="B40" s="41">
        <f>Attendance!B32</f>
        <v>46293</v>
      </c>
      <c r="C40" s="42">
        <f>Attendance!C32+Attendance!D32</f>
        <v>0</v>
      </c>
      <c r="D40" s="43">
        <f>Attendance!C32*0.1</f>
        <v>0</v>
      </c>
      <c r="E40" s="43">
        <f>Attendance!D32*0.1</f>
        <v>0</v>
      </c>
      <c r="F40" s="43">
        <f>Attendance!I32*0.015</f>
        <v>0</v>
      </c>
      <c r="G40" s="42">
        <f>Attendance!F32+Attendance!G32</f>
        <v>0</v>
      </c>
      <c r="H40" s="43">
        <f>Attendance!F32*0.15</f>
        <v>0</v>
      </c>
      <c r="I40" s="43">
        <f>Attendance!G32*0.15</f>
        <v>0</v>
      </c>
      <c r="J40" s="43">
        <f>Attendance!J32*0.02</f>
        <v>0</v>
      </c>
    </row>
    <row r="41" spans="1:10" ht="17.100000000000001" customHeight="1" x14ac:dyDescent="0.25">
      <c r="A41" s="40">
        <v>29</v>
      </c>
      <c r="B41" s="41">
        <f>Attendance!B33</f>
        <v>46294</v>
      </c>
      <c r="C41" s="42">
        <f>Attendance!C33+Attendance!D33</f>
        <v>0</v>
      </c>
      <c r="D41" s="43">
        <f>Attendance!C33*0.1</f>
        <v>0</v>
      </c>
      <c r="E41" s="43">
        <f>Attendance!D33*0.1</f>
        <v>0</v>
      </c>
      <c r="F41" s="43">
        <f>Attendance!I33*0.015</f>
        <v>0</v>
      </c>
      <c r="G41" s="42">
        <f>Attendance!F33+Attendance!G33</f>
        <v>0</v>
      </c>
      <c r="H41" s="43">
        <f>Attendance!F33*0.15</f>
        <v>0</v>
      </c>
      <c r="I41" s="43">
        <f>Attendance!G33*0.15</f>
        <v>0</v>
      </c>
      <c r="J41" s="43">
        <f>Attendance!J33*0.02</f>
        <v>0</v>
      </c>
    </row>
    <row r="42" spans="1:10" ht="17.100000000000001" customHeight="1" x14ac:dyDescent="0.25">
      <c r="A42" s="40">
        <v>30</v>
      </c>
      <c r="B42" s="41">
        <f>Attendance!B34</f>
        <v>46295</v>
      </c>
      <c r="C42" s="42">
        <f>Attendance!C34+Attendance!D34</f>
        <v>0</v>
      </c>
      <c r="D42" s="43">
        <f>Attendance!C34*0.1</f>
        <v>0</v>
      </c>
      <c r="E42" s="43">
        <f>Attendance!D34*0.1</f>
        <v>0</v>
      </c>
      <c r="F42" s="43">
        <f>Attendance!I34*0.015</f>
        <v>0</v>
      </c>
      <c r="G42" s="42">
        <f>Attendance!F34+Attendance!G34</f>
        <v>0</v>
      </c>
      <c r="H42" s="43">
        <f>Attendance!F34*0.15</f>
        <v>0</v>
      </c>
      <c r="I42" s="43">
        <f>Attendance!G34*0.15</f>
        <v>0</v>
      </c>
      <c r="J42" s="43">
        <f>Attendance!J34*0.02</f>
        <v>0</v>
      </c>
    </row>
    <row r="43" spans="1:10" ht="17.100000000000001" customHeight="1" x14ac:dyDescent="0.25">
      <c r="A43" s="40">
        <v>31</v>
      </c>
      <c r="B43" s="41" t="str">
        <f>Attendance!B35</f>
        <v/>
      </c>
      <c r="C43" s="42">
        <f>Attendance!C35+Attendance!D35</f>
        <v>0</v>
      </c>
      <c r="D43" s="43">
        <f>Attendance!C35*0.1</f>
        <v>0</v>
      </c>
      <c r="E43" s="43">
        <f>Attendance!D35*0.1</f>
        <v>0</v>
      </c>
      <c r="F43" s="43">
        <f>Attendance!I35*0.015</f>
        <v>0</v>
      </c>
      <c r="G43" s="42">
        <f>Attendance!F35+Attendance!G35</f>
        <v>0</v>
      </c>
      <c r="H43" s="43">
        <f>Attendance!F35*0.15</f>
        <v>0</v>
      </c>
      <c r="I43" s="43">
        <f>Attendance!G35*0.15</f>
        <v>0</v>
      </c>
      <c r="J43" s="43">
        <f>Attendance!J35*0.02</f>
        <v>0</v>
      </c>
    </row>
    <row r="44" spans="1:10" ht="21" customHeight="1" x14ac:dyDescent="0.25">
      <c r="A44" s="351" t="s">
        <v>3</v>
      </c>
      <c r="B44" s="351"/>
      <c r="C44" s="46">
        <f t="shared" ref="C44:J44" si="0">SUM(C13:C43)</f>
        <v>0</v>
      </c>
      <c r="D44" s="45">
        <f t="shared" si="0"/>
        <v>0</v>
      </c>
      <c r="E44" s="45">
        <f t="shared" si="0"/>
        <v>0</v>
      </c>
      <c r="F44" s="45">
        <f t="shared" si="0"/>
        <v>0</v>
      </c>
      <c r="G44" s="45">
        <f t="shared" si="0"/>
        <v>0</v>
      </c>
      <c r="H44" s="45">
        <f t="shared" si="0"/>
        <v>0</v>
      </c>
      <c r="I44" s="45">
        <f t="shared" si="0"/>
        <v>0</v>
      </c>
      <c r="J44" s="45">
        <f t="shared" si="0"/>
        <v>0</v>
      </c>
    </row>
    <row r="45" spans="1:10" ht="19.5" customHeight="1" x14ac:dyDescent="0.25">
      <c r="A45" s="354" t="s">
        <v>4</v>
      </c>
      <c r="B45" s="355"/>
      <c r="C45" s="356"/>
      <c r="D45" s="44">
        <f>Attendance!C37</f>
        <v>0</v>
      </c>
      <c r="E45" s="44">
        <f>Attendance!D37</f>
        <v>0</v>
      </c>
      <c r="F45" s="44">
        <f>D45+E45</f>
        <v>0</v>
      </c>
      <c r="G45" s="44"/>
      <c r="H45" s="44">
        <f>Attendance!F37</f>
        <v>0</v>
      </c>
      <c r="I45" s="44">
        <f>Attendance!G37</f>
        <v>0</v>
      </c>
      <c r="J45" s="44">
        <f>H45+I45</f>
        <v>0</v>
      </c>
    </row>
    <row r="46" spans="1:10" ht="31.5" customHeight="1" x14ac:dyDescent="0.25"/>
  </sheetData>
  <sheetProtection algorithmName="SHA-512" hashValue="DcChRN5UEIM79V/BZKAR6E3iczg3g41UK2OsuXTdz4WS+d6EHBYbGFVkDsMEauQRwNexeliPwmPccLQLwfUsTg==" saltValue="i8tahwJtf73zF9oeWXD86w==" spinCount="100000" sheet="1" objects="1" scenarios="1"/>
  <mergeCells count="35">
    <mergeCell ref="A1:H1"/>
    <mergeCell ref="C2:H2"/>
    <mergeCell ref="I1:J2"/>
    <mergeCell ref="A5:H5"/>
    <mergeCell ref="I4:I5"/>
    <mergeCell ref="J4:J5"/>
    <mergeCell ref="A44:B44"/>
    <mergeCell ref="A45:C45"/>
    <mergeCell ref="A10:A12"/>
    <mergeCell ref="L11:R11"/>
    <mergeCell ref="A2:B2"/>
    <mergeCell ref="A3:J3"/>
    <mergeCell ref="A4:H4"/>
    <mergeCell ref="A8:B8"/>
    <mergeCell ref="C8:D8"/>
    <mergeCell ref="F8:G8"/>
    <mergeCell ref="A7:B7"/>
    <mergeCell ref="I9:J9"/>
    <mergeCell ref="C11:E11"/>
    <mergeCell ref="G11:I11"/>
    <mergeCell ref="C7:D7"/>
    <mergeCell ref="F7:G7"/>
    <mergeCell ref="M7:V7"/>
    <mergeCell ref="A6:B6"/>
    <mergeCell ref="C6:F6"/>
    <mergeCell ref="N13:W13"/>
    <mergeCell ref="B10:B12"/>
    <mergeCell ref="I7:J7"/>
    <mergeCell ref="C10:E10"/>
    <mergeCell ref="F10:F11"/>
    <mergeCell ref="G10:I10"/>
    <mergeCell ref="J10:J11"/>
    <mergeCell ref="E9:F9"/>
    <mergeCell ref="G9:H9"/>
    <mergeCell ref="A9:D9"/>
  </mergeCells>
  <pageMargins left="0.70866141732283461" right="0.70866141732283461" top="0.74803149606299213" bottom="0.74803149606299213" header="0.31496062992125984" footer="0.31496062992125984"/>
  <pageSetup paperSize="9" scale="89" orientation="portrait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R61"/>
  <sheetViews>
    <sheetView zoomScaleNormal="100" workbookViewId="0">
      <selection activeCell="Q52" sqref="Q52"/>
    </sheetView>
  </sheetViews>
  <sheetFormatPr defaultRowHeight="15" x14ac:dyDescent="0.25"/>
  <cols>
    <col min="1" max="1" width="12.28515625" style="47" customWidth="1"/>
    <col min="2" max="3" width="10.5703125" style="47" bestFit="1" customWidth="1"/>
    <col min="4" max="4" width="13.5703125" style="47" customWidth="1"/>
    <col min="5" max="5" width="11.28515625" style="47" customWidth="1"/>
    <col min="6" max="6" width="12" style="47" customWidth="1"/>
    <col min="7" max="7" width="11" style="47" customWidth="1"/>
    <col min="8" max="8" width="16.140625" style="47" customWidth="1"/>
    <col min="9" max="9" width="13.42578125" style="47" customWidth="1"/>
    <col min="10" max="11" width="12" style="47" customWidth="1"/>
    <col min="12" max="12" width="11.5703125" style="47" customWidth="1"/>
    <col min="13" max="13" width="9.140625" style="47" customWidth="1"/>
    <col min="14" max="14" width="10.140625" style="47" customWidth="1"/>
    <col min="15" max="16" width="9.140625" style="47" customWidth="1"/>
    <col min="17" max="16384" width="9.140625" style="47"/>
  </cols>
  <sheetData>
    <row r="1" spans="1:14" ht="21" customHeight="1" x14ac:dyDescent="0.25">
      <c r="A1" s="378" t="s">
        <v>88</v>
      </c>
      <c r="B1" s="378"/>
      <c r="C1" s="409" t="str">
        <f>A!I4</f>
        <v>SEP</v>
      </c>
      <c r="D1" s="409"/>
      <c r="E1" s="149">
        <f>A!J4</f>
        <v>2026</v>
      </c>
      <c r="F1" s="378" t="s">
        <v>288</v>
      </c>
      <c r="G1" s="378"/>
      <c r="H1" s="378"/>
      <c r="I1" s="378"/>
      <c r="J1" s="378"/>
      <c r="K1" s="378"/>
      <c r="L1" s="378"/>
    </row>
    <row r="2" spans="1:14" ht="52.5" customHeight="1" x14ac:dyDescent="0.25">
      <c r="A2" s="129" t="s">
        <v>6</v>
      </c>
      <c r="B2" s="129" t="s">
        <v>7</v>
      </c>
      <c r="C2" s="129" t="s">
        <v>255</v>
      </c>
      <c r="D2" s="129" t="s">
        <v>252</v>
      </c>
      <c r="E2" s="129" t="s">
        <v>7</v>
      </c>
      <c r="F2" s="129" t="s">
        <v>256</v>
      </c>
      <c r="G2" s="129" t="s">
        <v>9</v>
      </c>
      <c r="H2" s="129" t="s">
        <v>253</v>
      </c>
      <c r="I2" s="410" t="s">
        <v>264</v>
      </c>
      <c r="J2" s="411"/>
      <c r="K2" s="394" t="s">
        <v>289</v>
      </c>
      <c r="L2" s="396"/>
    </row>
    <row r="3" spans="1:14" ht="14.25" customHeight="1" x14ac:dyDescent="0.25">
      <c r="A3" s="145">
        <v>1</v>
      </c>
      <c r="B3" s="145">
        <v>2</v>
      </c>
      <c r="C3" s="145">
        <v>3</v>
      </c>
      <c r="D3" s="145">
        <v>4</v>
      </c>
      <c r="E3" s="145">
        <v>5</v>
      </c>
      <c r="F3" s="145">
        <v>6</v>
      </c>
      <c r="G3" s="145">
        <v>7</v>
      </c>
      <c r="H3" s="145">
        <v>8</v>
      </c>
      <c r="I3" s="354">
        <v>9</v>
      </c>
      <c r="J3" s="356"/>
      <c r="K3" s="354">
        <v>10</v>
      </c>
      <c r="L3" s="356"/>
    </row>
    <row r="4" spans="1:14" ht="23.25" customHeight="1" x14ac:dyDescent="0.25">
      <c r="A4" s="135">
        <f>A!C44</f>
        <v>0</v>
      </c>
      <c r="B4" s="134">
        <f>DETAIL!V16</f>
        <v>6.78</v>
      </c>
      <c r="C4" s="134">
        <f>A4*B4</f>
        <v>0</v>
      </c>
      <c r="D4" s="135">
        <f>A!G44</f>
        <v>0</v>
      </c>
      <c r="E4" s="134">
        <f>DETAIL!V17</f>
        <v>10.17</v>
      </c>
      <c r="F4" s="133">
        <f>D4*E4</f>
        <v>0</v>
      </c>
      <c r="G4" s="135">
        <f>DETAIL!J22</f>
        <v>3</v>
      </c>
      <c r="H4" s="134">
        <f>DETAIL!C24</f>
        <v>2467</v>
      </c>
      <c r="I4" s="415">
        <f>G4*H4</f>
        <v>7401</v>
      </c>
      <c r="J4" s="416"/>
      <c r="K4" s="413">
        <f>C4+F4+I4</f>
        <v>7401</v>
      </c>
      <c r="L4" s="414"/>
    </row>
    <row r="5" spans="1:14" ht="63.75" customHeight="1" x14ac:dyDescent="0.25">
      <c r="A5" s="145" t="s">
        <v>254</v>
      </c>
      <c r="B5" s="129" t="s">
        <v>257</v>
      </c>
      <c r="C5" s="129" t="s">
        <v>258</v>
      </c>
      <c r="D5" s="166" t="s">
        <v>259</v>
      </c>
      <c r="E5" s="167" t="s">
        <v>257</v>
      </c>
      <c r="F5" s="129" t="s">
        <v>260</v>
      </c>
      <c r="G5" s="129" t="s">
        <v>261</v>
      </c>
      <c r="H5" s="167" t="s">
        <v>262</v>
      </c>
      <c r="I5" s="410" t="s">
        <v>263</v>
      </c>
      <c r="J5" s="411"/>
      <c r="K5" s="418" t="s">
        <v>290</v>
      </c>
      <c r="L5" s="418"/>
    </row>
    <row r="6" spans="1:14" x14ac:dyDescent="0.25">
      <c r="A6" s="150">
        <v>11</v>
      </c>
      <c r="B6" s="150">
        <v>12</v>
      </c>
      <c r="C6" s="151">
        <v>13</v>
      </c>
      <c r="D6" s="168">
        <v>14</v>
      </c>
      <c r="E6" s="168">
        <v>15</v>
      </c>
      <c r="F6" s="169">
        <v>16</v>
      </c>
      <c r="G6" s="168">
        <v>17</v>
      </c>
      <c r="H6" s="168">
        <v>18</v>
      </c>
      <c r="I6" s="419">
        <v>19</v>
      </c>
      <c r="J6" s="419"/>
      <c r="K6" s="424">
        <v>20</v>
      </c>
      <c r="L6" s="425"/>
    </row>
    <row r="7" spans="1:14" ht="24.75" customHeight="1" x14ac:dyDescent="0.25">
      <c r="A7" s="152">
        <f>Attendance!I36</f>
        <v>0</v>
      </c>
      <c r="B7" s="176">
        <f>DETAIL!V19</f>
        <v>0.378</v>
      </c>
      <c r="C7" s="135">
        <f>A7*B7</f>
        <v>0</v>
      </c>
      <c r="D7" s="135">
        <f>Attendance!J36</f>
        <v>0</v>
      </c>
      <c r="E7" s="176">
        <f>DETAIL!V20</f>
        <v>0.45900000000000002</v>
      </c>
      <c r="F7" s="135">
        <f>D7*E7</f>
        <v>0</v>
      </c>
      <c r="G7" s="177">
        <v>920</v>
      </c>
      <c r="H7" s="177">
        <v>500</v>
      </c>
      <c r="I7" s="420">
        <f>C7+F7+G7+H7</f>
        <v>1420</v>
      </c>
      <c r="J7" s="421"/>
      <c r="K7" s="407">
        <f>K4+I7</f>
        <v>8821</v>
      </c>
      <c r="L7" s="408"/>
    </row>
    <row r="8" spans="1:14" ht="18.75" x14ac:dyDescent="0.25">
      <c r="A8" s="376" t="s">
        <v>18</v>
      </c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</row>
    <row r="9" spans="1:14" ht="69.75" customHeight="1" x14ac:dyDescent="0.25">
      <c r="A9" s="129" t="s">
        <v>10</v>
      </c>
      <c r="B9" s="167" t="s">
        <v>265</v>
      </c>
      <c r="C9" s="167" t="s">
        <v>304</v>
      </c>
      <c r="D9" s="170" t="s">
        <v>305</v>
      </c>
      <c r="E9" s="129" t="s">
        <v>12</v>
      </c>
      <c r="F9" s="129" t="s">
        <v>91</v>
      </c>
      <c r="G9" s="129" t="s">
        <v>268</v>
      </c>
      <c r="H9" s="129" t="s">
        <v>269</v>
      </c>
      <c r="I9" s="171" t="s">
        <v>270</v>
      </c>
      <c r="J9" s="129" t="s">
        <v>13</v>
      </c>
      <c r="K9" s="129" t="s">
        <v>271</v>
      </c>
      <c r="L9" s="129" t="s">
        <v>272</v>
      </c>
      <c r="N9" s="165"/>
    </row>
    <row r="10" spans="1:14" ht="14.25" customHeight="1" x14ac:dyDescent="0.3">
      <c r="A10" s="131">
        <v>1</v>
      </c>
      <c r="B10" s="148">
        <v>2</v>
      </c>
      <c r="C10" s="148">
        <v>3</v>
      </c>
      <c r="D10" s="131">
        <v>4</v>
      </c>
      <c r="E10" s="131">
        <v>5</v>
      </c>
      <c r="F10" s="131">
        <v>6</v>
      </c>
      <c r="G10" s="131">
        <v>7</v>
      </c>
      <c r="H10" s="131">
        <v>8</v>
      </c>
      <c r="I10" s="131">
        <v>9</v>
      </c>
      <c r="J10" s="131">
        <v>10</v>
      </c>
      <c r="K10" s="131">
        <v>11</v>
      </c>
      <c r="L10" s="131">
        <v>12</v>
      </c>
      <c r="N10" s="125"/>
    </row>
    <row r="11" spans="1:14" ht="21" customHeight="1" x14ac:dyDescent="0.25">
      <c r="A11" s="148" t="s">
        <v>14</v>
      </c>
      <c r="B11" s="148" t="s">
        <v>16</v>
      </c>
      <c r="C11" s="137">
        <f>DETAIL!L9</f>
        <v>753.9</v>
      </c>
      <c r="D11" s="137">
        <f>DETAIL!N9</f>
        <v>0</v>
      </c>
      <c r="E11" s="137">
        <f>DETAIL!P9</f>
        <v>0</v>
      </c>
      <c r="F11" s="137">
        <f>DETAIL!R9</f>
        <v>0</v>
      </c>
      <c r="G11" s="137">
        <f>DETAIL!U9</f>
        <v>0</v>
      </c>
      <c r="H11" s="137">
        <f>C11+D11+E11+F11+G11</f>
        <v>753.9</v>
      </c>
      <c r="I11" s="137">
        <f>DETAIL!W9</f>
        <v>0</v>
      </c>
      <c r="J11" s="137">
        <f>A!D44</f>
        <v>0</v>
      </c>
      <c r="K11" s="137">
        <f>SUM(I11:J11)</f>
        <v>0</v>
      </c>
      <c r="L11" s="137">
        <f>H11-K11</f>
        <v>753.9</v>
      </c>
    </row>
    <row r="12" spans="1:14" ht="21.75" customHeight="1" x14ac:dyDescent="0.25">
      <c r="A12" s="148" t="s">
        <v>14</v>
      </c>
      <c r="B12" s="148" t="s">
        <v>17</v>
      </c>
      <c r="C12" s="137">
        <f>DETAIL!L10</f>
        <v>234</v>
      </c>
      <c r="D12" s="137">
        <f>DETAIL!N10</f>
        <v>0</v>
      </c>
      <c r="E12" s="137">
        <f>DETAIL!P10</f>
        <v>0</v>
      </c>
      <c r="F12" s="137">
        <f>DETAIL!R10</f>
        <v>0</v>
      </c>
      <c r="G12" s="137">
        <f>DETAIL!U10</f>
        <v>0</v>
      </c>
      <c r="H12" s="137">
        <f t="shared" ref="H12:H14" si="0">C12+D12+E12+F12+G12</f>
        <v>234</v>
      </c>
      <c r="I12" s="137">
        <f>DETAIL!W10</f>
        <v>0</v>
      </c>
      <c r="J12" s="137">
        <f>A!E44</f>
        <v>0</v>
      </c>
      <c r="K12" s="137">
        <f t="shared" ref="K12:K14" si="1">SUM(I12:J12)</f>
        <v>0</v>
      </c>
      <c r="L12" s="137">
        <f t="shared" ref="L12:L14" si="2">H12-K12</f>
        <v>234</v>
      </c>
    </row>
    <row r="13" spans="1:14" ht="21.75" customHeight="1" x14ac:dyDescent="0.25">
      <c r="A13" s="148" t="s">
        <v>15</v>
      </c>
      <c r="B13" s="148" t="s">
        <v>16</v>
      </c>
      <c r="C13" s="137">
        <f>DETAIL!L11</f>
        <v>716.95</v>
      </c>
      <c r="D13" s="137">
        <f>DETAIL!N11</f>
        <v>0</v>
      </c>
      <c r="E13" s="137">
        <f>DETAIL!P11</f>
        <v>0</v>
      </c>
      <c r="F13" s="137">
        <f>DETAIL!R11</f>
        <v>0</v>
      </c>
      <c r="G13" s="137">
        <f>DETAIL!U11</f>
        <v>0</v>
      </c>
      <c r="H13" s="137">
        <f t="shared" si="0"/>
        <v>716.95</v>
      </c>
      <c r="I13" s="137">
        <f>DETAIL!W11</f>
        <v>0</v>
      </c>
      <c r="J13" s="137">
        <f>A!H44</f>
        <v>0</v>
      </c>
      <c r="K13" s="137">
        <f t="shared" si="1"/>
        <v>0</v>
      </c>
      <c r="L13" s="137">
        <f t="shared" si="2"/>
        <v>716.95</v>
      </c>
    </row>
    <row r="14" spans="1:14" ht="21.75" customHeight="1" x14ac:dyDescent="0.25">
      <c r="A14" s="148" t="s">
        <v>15</v>
      </c>
      <c r="B14" s="148" t="s">
        <v>17</v>
      </c>
      <c r="C14" s="137">
        <f>DETAIL!L12</f>
        <v>330.25</v>
      </c>
      <c r="D14" s="137">
        <f>DETAIL!N12</f>
        <v>0</v>
      </c>
      <c r="E14" s="137">
        <f>DETAIL!P12</f>
        <v>0</v>
      </c>
      <c r="F14" s="137">
        <f>DETAIL!R12</f>
        <v>0</v>
      </c>
      <c r="G14" s="137">
        <f>DETAIL!U12</f>
        <v>0</v>
      </c>
      <c r="H14" s="137">
        <f t="shared" si="0"/>
        <v>330.25</v>
      </c>
      <c r="I14" s="137">
        <f>DETAIL!W12</f>
        <v>0</v>
      </c>
      <c r="J14" s="137">
        <f>A!I44</f>
        <v>0</v>
      </c>
      <c r="K14" s="137">
        <f t="shared" si="1"/>
        <v>0</v>
      </c>
      <c r="L14" s="137">
        <f t="shared" si="2"/>
        <v>330.25</v>
      </c>
    </row>
    <row r="15" spans="1:14" ht="24" customHeight="1" x14ac:dyDescent="0.25">
      <c r="A15" s="422" t="s">
        <v>2</v>
      </c>
      <c r="B15" s="423"/>
      <c r="C15" s="138">
        <f>SUM(C11:C14)</f>
        <v>2035.1</v>
      </c>
      <c r="D15" s="138">
        <f t="shared" ref="D15:L15" si="3">SUM(D11:D14)</f>
        <v>0</v>
      </c>
      <c r="E15" s="138">
        <f t="shared" si="3"/>
        <v>0</v>
      </c>
      <c r="F15" s="138">
        <f t="shared" si="3"/>
        <v>0</v>
      </c>
      <c r="G15" s="138">
        <f t="shared" si="3"/>
        <v>0</v>
      </c>
      <c r="H15" s="138">
        <f t="shared" si="3"/>
        <v>2035.1</v>
      </c>
      <c r="I15" s="138">
        <f t="shared" si="3"/>
        <v>0</v>
      </c>
      <c r="J15" s="138">
        <f t="shared" si="3"/>
        <v>0</v>
      </c>
      <c r="K15" s="138">
        <f t="shared" si="3"/>
        <v>0</v>
      </c>
      <c r="L15" s="138">
        <f t="shared" si="3"/>
        <v>2035.1</v>
      </c>
    </row>
    <row r="16" spans="1:14" ht="24" customHeight="1" x14ac:dyDescent="0.25">
      <c r="A16" s="148" t="s">
        <v>14</v>
      </c>
      <c r="B16" s="148" t="s">
        <v>273</v>
      </c>
      <c r="C16" s="137">
        <f>DETAIL!L13</f>
        <v>79.534999999999997</v>
      </c>
      <c r="D16" s="137">
        <f>DETAIL!N13</f>
        <v>0</v>
      </c>
      <c r="E16" s="137">
        <f>DETAIL!P13</f>
        <v>0</v>
      </c>
      <c r="F16" s="137">
        <f>DETAIL!R13</f>
        <v>0</v>
      </c>
      <c r="G16" s="137">
        <f>DETAIL!T13</f>
        <v>0</v>
      </c>
      <c r="H16" s="137">
        <f>C16+D16+E16+F16+G16</f>
        <v>79.534999999999997</v>
      </c>
      <c r="I16" s="137">
        <f>DETAIL!W13</f>
        <v>0</v>
      </c>
      <c r="J16" s="137">
        <f>A!F44</f>
        <v>0</v>
      </c>
      <c r="K16" s="137">
        <f>SUM(I16:J16)</f>
        <v>0</v>
      </c>
      <c r="L16" s="137">
        <f>H16-K16</f>
        <v>79.534999999999997</v>
      </c>
    </row>
    <row r="17" spans="1:18" ht="24" customHeight="1" x14ac:dyDescent="0.25">
      <c r="A17" s="148" t="s">
        <v>15</v>
      </c>
      <c r="B17" s="148" t="s">
        <v>273</v>
      </c>
      <c r="C17" s="137">
        <f>DETAIL!L14</f>
        <v>185.31</v>
      </c>
      <c r="D17" s="137">
        <f>DETAIL!N14</f>
        <v>0</v>
      </c>
      <c r="E17" s="137">
        <f>DETAIL!P14</f>
        <v>0</v>
      </c>
      <c r="F17" s="137">
        <f>DETAIL!R14</f>
        <v>0</v>
      </c>
      <c r="G17" s="137">
        <f>DETAIL!T14</f>
        <v>0</v>
      </c>
      <c r="H17" s="137">
        <f>C17+D17+E17+F17+G17</f>
        <v>185.31</v>
      </c>
      <c r="I17" s="137">
        <f>DETAIL!W14</f>
        <v>0</v>
      </c>
      <c r="J17" s="137">
        <f>A!J44</f>
        <v>0</v>
      </c>
      <c r="K17" s="137">
        <f t="shared" ref="K17" si="4">SUM(I17:J17)</f>
        <v>0</v>
      </c>
      <c r="L17" s="137">
        <f t="shared" ref="L17" si="5">H17-K17</f>
        <v>185.31</v>
      </c>
    </row>
    <row r="18" spans="1:18" ht="24" customHeight="1" x14ac:dyDescent="0.25">
      <c r="A18" s="422" t="s">
        <v>2</v>
      </c>
      <c r="B18" s="423"/>
      <c r="C18" s="138">
        <f>SUM(C16:C17)</f>
        <v>264.84500000000003</v>
      </c>
      <c r="D18" s="138">
        <f t="shared" ref="D18:L18" si="6">SUM(D16:D17)</f>
        <v>0</v>
      </c>
      <c r="E18" s="138">
        <f t="shared" si="6"/>
        <v>0</v>
      </c>
      <c r="F18" s="138">
        <f t="shared" si="6"/>
        <v>0</v>
      </c>
      <c r="G18" s="138">
        <f t="shared" si="6"/>
        <v>0</v>
      </c>
      <c r="H18" s="138">
        <f t="shared" si="6"/>
        <v>264.84500000000003</v>
      </c>
      <c r="I18" s="138">
        <f t="shared" si="6"/>
        <v>0</v>
      </c>
      <c r="J18" s="138">
        <f t="shared" si="6"/>
        <v>0</v>
      </c>
      <c r="K18" s="138">
        <f t="shared" si="6"/>
        <v>0</v>
      </c>
      <c r="L18" s="138">
        <f t="shared" si="6"/>
        <v>264.84500000000003</v>
      </c>
    </row>
    <row r="19" spans="1:18" ht="21" customHeight="1" x14ac:dyDescent="0.25">
      <c r="A19" s="401" t="s">
        <v>111</v>
      </c>
      <c r="B19" s="401"/>
      <c r="C19" s="401"/>
      <c r="D19" s="401"/>
      <c r="E19" s="401"/>
      <c r="F19" s="401"/>
      <c r="G19" s="401"/>
      <c r="H19" s="401"/>
      <c r="I19" s="401"/>
      <c r="J19" s="401"/>
      <c r="K19" s="401"/>
      <c r="L19" s="401"/>
    </row>
    <row r="20" spans="1:18" ht="24.75" customHeight="1" x14ac:dyDescent="0.25">
      <c r="A20" s="410" t="s">
        <v>94</v>
      </c>
      <c r="B20" s="417"/>
      <c r="C20" s="417"/>
      <c r="D20" s="417"/>
      <c r="E20" s="418" t="s">
        <v>95</v>
      </c>
      <c r="F20" s="418"/>
      <c r="G20" s="418"/>
      <c r="H20" s="418"/>
      <c r="I20" s="418" t="s">
        <v>274</v>
      </c>
      <c r="J20" s="418"/>
      <c r="K20" s="410" t="s">
        <v>194</v>
      </c>
      <c r="L20" s="411"/>
    </row>
    <row r="21" spans="1:18" ht="17.25" customHeight="1" x14ac:dyDescent="0.25">
      <c r="A21" s="173" t="s">
        <v>96</v>
      </c>
      <c r="B21" s="173" t="s">
        <v>97</v>
      </c>
      <c r="C21" s="173" t="s">
        <v>98</v>
      </c>
      <c r="D21" s="173" t="s">
        <v>89</v>
      </c>
      <c r="E21" s="173" t="s">
        <v>97</v>
      </c>
      <c r="F21" s="173" t="s">
        <v>98</v>
      </c>
      <c r="G21" s="130" t="s">
        <v>96</v>
      </c>
      <c r="H21" s="130" t="s">
        <v>89</v>
      </c>
      <c r="I21" s="402" t="s">
        <v>97</v>
      </c>
      <c r="J21" s="403"/>
      <c r="K21" s="402">
        <f>DETAIL!C22</f>
        <v>0</v>
      </c>
      <c r="L21" s="403"/>
    </row>
    <row r="22" spans="1:18" ht="15.75" x14ac:dyDescent="0.25">
      <c r="A22" s="400"/>
      <c r="B22" s="400"/>
      <c r="C22" s="400"/>
      <c r="D22" s="400"/>
      <c r="E22" s="400"/>
      <c r="F22" s="400"/>
      <c r="G22" s="400"/>
      <c r="H22" s="400"/>
      <c r="I22" s="404" t="s">
        <v>98</v>
      </c>
      <c r="J22" s="404"/>
      <c r="K22" s="405">
        <f>DETAIL!F22</f>
        <v>0</v>
      </c>
      <c r="L22" s="406"/>
      <c r="Q22" s="172"/>
    </row>
    <row r="23" spans="1:18" ht="15.75" x14ac:dyDescent="0.25">
      <c r="A23" s="400"/>
      <c r="B23" s="400"/>
      <c r="C23" s="400"/>
      <c r="D23" s="400"/>
      <c r="E23" s="400"/>
      <c r="F23" s="400"/>
      <c r="G23" s="400"/>
      <c r="H23" s="400"/>
      <c r="I23" s="404" t="s">
        <v>96</v>
      </c>
      <c r="J23" s="404"/>
      <c r="K23" s="404">
        <f>DETAIL!I22</f>
        <v>3</v>
      </c>
      <c r="L23" s="404"/>
      <c r="Q23" s="172"/>
    </row>
    <row r="24" spans="1:18" ht="18" customHeight="1" x14ac:dyDescent="0.25">
      <c r="A24" s="401" t="s">
        <v>99</v>
      </c>
      <c r="B24" s="401"/>
      <c r="C24" s="401"/>
      <c r="D24" s="401"/>
      <c r="E24" s="401"/>
      <c r="F24" s="401"/>
      <c r="G24" s="401"/>
      <c r="H24" s="401"/>
      <c r="I24" s="401"/>
      <c r="J24" s="401"/>
      <c r="K24" s="401"/>
      <c r="L24" s="401"/>
    </row>
    <row r="25" spans="1:18" ht="18.75" customHeight="1" x14ac:dyDescent="0.25">
      <c r="A25" s="148" t="s">
        <v>225</v>
      </c>
      <c r="B25" s="365" t="s">
        <v>226</v>
      </c>
      <c r="C25" s="365"/>
      <c r="D25" s="365"/>
      <c r="E25" s="365" t="s">
        <v>275</v>
      </c>
      <c r="F25" s="365"/>
      <c r="G25" s="365"/>
      <c r="H25" s="365"/>
      <c r="I25" s="365" t="s">
        <v>227</v>
      </c>
      <c r="J25" s="365"/>
      <c r="K25" s="351" t="s">
        <v>276</v>
      </c>
      <c r="L25" s="351"/>
    </row>
    <row r="26" spans="1:18" ht="18" customHeight="1" x14ac:dyDescent="0.25">
      <c r="A26" s="148">
        <v>1</v>
      </c>
      <c r="B26" s="433">
        <f>DETAIL!C16</f>
        <v>0</v>
      </c>
      <c r="C26" s="433"/>
      <c r="D26" s="433"/>
      <c r="E26" s="435" t="str">
        <f>DETAIL!C18</f>
        <v>OBC</v>
      </c>
      <c r="F26" s="436"/>
      <c r="G26" s="436"/>
      <c r="H26" s="437"/>
      <c r="I26" s="405">
        <f>DETAIL!C19</f>
        <v>0</v>
      </c>
      <c r="J26" s="426"/>
      <c r="K26" s="412"/>
      <c r="L26" s="391"/>
    </row>
    <row r="27" spans="1:18" ht="17.25" customHeight="1" x14ac:dyDescent="0.25">
      <c r="A27" s="148">
        <v>2</v>
      </c>
      <c r="B27" s="433">
        <f>DETAIL!G16</f>
        <v>0</v>
      </c>
      <c r="C27" s="433"/>
      <c r="D27" s="433"/>
      <c r="E27" s="435" t="str">
        <f>DETAIL!E18</f>
        <v>OBC</v>
      </c>
      <c r="F27" s="436"/>
      <c r="G27" s="436"/>
      <c r="H27" s="437"/>
      <c r="I27" s="405">
        <f>DETAIL!G19</f>
        <v>0</v>
      </c>
      <c r="J27" s="426"/>
      <c r="K27" s="412"/>
      <c r="L27" s="391"/>
    </row>
    <row r="28" spans="1:18" ht="17.25" customHeight="1" x14ac:dyDescent="0.25">
      <c r="A28" s="148">
        <v>3</v>
      </c>
      <c r="B28" s="434">
        <f>DETAIL!C17</f>
        <v>0</v>
      </c>
      <c r="C28" s="433"/>
      <c r="D28" s="433"/>
      <c r="E28" s="435" t="str">
        <f>DETAIL!G18</f>
        <v>OBC</v>
      </c>
      <c r="F28" s="436"/>
      <c r="G28" s="436"/>
      <c r="H28" s="437"/>
      <c r="I28" s="405">
        <f>DETAIL!C20</f>
        <v>0</v>
      </c>
      <c r="J28" s="426"/>
      <c r="K28" s="412"/>
      <c r="L28" s="391"/>
    </row>
    <row r="29" spans="1:18" ht="17.25" customHeight="1" thickBot="1" x14ac:dyDescent="0.3">
      <c r="A29" s="148">
        <v>4</v>
      </c>
      <c r="B29" s="433">
        <f>DETAIL!G17</f>
        <v>0</v>
      </c>
      <c r="C29" s="433"/>
      <c r="D29" s="433"/>
      <c r="E29" s="435"/>
      <c r="F29" s="436"/>
      <c r="G29" s="436"/>
      <c r="H29" s="437"/>
      <c r="I29" s="405">
        <f>DETAIL!G20</f>
        <v>0</v>
      </c>
      <c r="J29" s="426"/>
      <c r="K29" s="412"/>
      <c r="L29" s="391"/>
    </row>
    <row r="30" spans="1:18" ht="18" customHeight="1" thickBot="1" x14ac:dyDescent="0.3">
      <c r="A30" s="148">
        <v>5</v>
      </c>
      <c r="B30" s="427"/>
      <c r="C30" s="428"/>
      <c r="D30" s="429"/>
      <c r="E30" s="430"/>
      <c r="F30" s="431"/>
      <c r="G30" s="431"/>
      <c r="H30" s="432"/>
      <c r="I30" s="390"/>
      <c r="J30" s="391"/>
      <c r="K30" s="390"/>
      <c r="L30" s="391"/>
      <c r="M30" s="387"/>
      <c r="N30" s="388"/>
      <c r="O30" s="384" t="s">
        <v>202</v>
      </c>
      <c r="P30" s="384"/>
      <c r="Q30" s="384"/>
      <c r="R30" s="385"/>
    </row>
    <row r="31" spans="1:18" ht="18.75" customHeight="1" x14ac:dyDescent="0.25">
      <c r="A31" s="394" t="s">
        <v>277</v>
      </c>
      <c r="B31" s="395"/>
      <c r="C31" s="395"/>
      <c r="D31" s="395"/>
      <c r="E31" s="395"/>
      <c r="F31" s="395"/>
      <c r="G31" s="395"/>
      <c r="H31" s="396"/>
      <c r="I31" s="394" t="s">
        <v>101</v>
      </c>
      <c r="J31" s="395"/>
      <c r="K31" s="395"/>
      <c r="L31" s="396"/>
    </row>
    <row r="32" spans="1:18" ht="21" customHeight="1" x14ac:dyDescent="0.25">
      <c r="A32" s="394" t="s">
        <v>102</v>
      </c>
      <c r="B32" s="395"/>
      <c r="C32" s="395"/>
      <c r="D32" s="395"/>
      <c r="E32" s="395"/>
      <c r="F32" s="395"/>
      <c r="G32" s="395"/>
      <c r="H32" s="396"/>
      <c r="I32" s="447" t="s">
        <v>279</v>
      </c>
      <c r="J32" s="447"/>
      <c r="K32" s="447"/>
      <c r="L32" s="447"/>
    </row>
    <row r="33" spans="1:12" ht="19.5" customHeight="1" x14ac:dyDescent="0.25">
      <c r="A33" s="397" t="s">
        <v>19</v>
      </c>
      <c r="B33" s="398"/>
      <c r="C33" s="398"/>
      <c r="D33" s="398"/>
      <c r="E33" s="398"/>
      <c r="F33" s="399"/>
      <c r="G33" s="405">
        <f>DETAIL!O15</f>
        <v>1</v>
      </c>
      <c r="H33" s="406"/>
      <c r="I33" s="447"/>
      <c r="J33" s="447"/>
      <c r="K33" s="447"/>
      <c r="L33" s="447"/>
    </row>
    <row r="34" spans="1:12" ht="19.5" customHeight="1" x14ac:dyDescent="0.25">
      <c r="A34" s="397" t="s">
        <v>20</v>
      </c>
      <c r="B34" s="398"/>
      <c r="C34" s="398"/>
      <c r="D34" s="398"/>
      <c r="E34" s="398"/>
      <c r="F34" s="399"/>
      <c r="G34" s="405">
        <f>DETAIL!O17</f>
        <v>2</v>
      </c>
      <c r="H34" s="406"/>
      <c r="I34" s="447"/>
      <c r="J34" s="447"/>
      <c r="K34" s="447"/>
      <c r="L34" s="447"/>
    </row>
    <row r="35" spans="1:12" ht="15.75" customHeight="1" x14ac:dyDescent="0.25">
      <c r="A35" s="397" t="s">
        <v>278</v>
      </c>
      <c r="B35" s="398"/>
      <c r="C35" s="398"/>
      <c r="D35" s="398"/>
      <c r="E35" s="398"/>
      <c r="F35" s="399"/>
      <c r="G35" s="405">
        <f>DETAIL!O18</f>
        <v>2</v>
      </c>
      <c r="H35" s="406"/>
      <c r="I35" s="400"/>
      <c r="J35" s="400"/>
      <c r="K35" s="438">
        <f>DETAIL!U24</f>
        <v>45992</v>
      </c>
      <c r="L35" s="439"/>
    </row>
    <row r="36" spans="1:12" ht="19.5" customHeight="1" x14ac:dyDescent="0.25">
      <c r="A36" s="397" t="s">
        <v>100</v>
      </c>
      <c r="B36" s="398"/>
      <c r="C36" s="398"/>
      <c r="D36" s="398"/>
      <c r="E36" s="398"/>
      <c r="F36" s="399"/>
      <c r="G36" s="445">
        <f>DETAIL!O19</f>
        <v>46137</v>
      </c>
      <c r="H36" s="446"/>
      <c r="I36" s="400"/>
      <c r="J36" s="400"/>
      <c r="K36" s="439"/>
      <c r="L36" s="439"/>
    </row>
    <row r="37" spans="1:12" ht="18.75" customHeight="1" x14ac:dyDescent="0.25">
      <c r="A37" s="397" t="s">
        <v>22</v>
      </c>
      <c r="B37" s="398"/>
      <c r="C37" s="398"/>
      <c r="D37" s="398"/>
      <c r="E37" s="398"/>
      <c r="F37" s="399"/>
      <c r="G37" s="445">
        <f>DETAIL!O20</f>
        <v>46134</v>
      </c>
      <c r="H37" s="446"/>
      <c r="I37" s="440" t="s">
        <v>280</v>
      </c>
      <c r="J37" s="440"/>
      <c r="K37" s="441"/>
      <c r="L37" s="441"/>
    </row>
    <row r="38" spans="1:12" ht="20.25" customHeight="1" x14ac:dyDescent="0.25">
      <c r="A38" s="393" t="s">
        <v>107</v>
      </c>
      <c r="B38" s="393"/>
      <c r="C38" s="393"/>
      <c r="D38" s="393"/>
      <c r="E38" s="393"/>
      <c r="F38" s="393"/>
      <c r="G38" s="393"/>
      <c r="H38" s="393"/>
      <c r="I38" s="393"/>
      <c r="J38" s="393"/>
      <c r="K38" s="393"/>
      <c r="L38" s="393"/>
    </row>
    <row r="39" spans="1:12" ht="20.25" customHeight="1" x14ac:dyDescent="0.25">
      <c r="A39" s="187" t="s">
        <v>292</v>
      </c>
      <c r="B39" s="187"/>
      <c r="C39" s="187"/>
      <c r="D39" s="187"/>
      <c r="E39" s="187"/>
      <c r="F39" s="189">
        <f>DETAIL!J22</f>
        <v>3</v>
      </c>
      <c r="G39" s="188" t="s">
        <v>291</v>
      </c>
      <c r="H39" s="193">
        <f>DETAIL!U24</f>
        <v>45992</v>
      </c>
      <c r="I39" s="442" t="s">
        <v>293</v>
      </c>
      <c r="J39" s="442"/>
      <c r="K39" s="442"/>
      <c r="L39" s="442"/>
    </row>
    <row r="40" spans="1:12" ht="21.75" customHeight="1" x14ac:dyDescent="0.25">
      <c r="A40" s="187" t="s">
        <v>294</v>
      </c>
      <c r="B40" s="187"/>
      <c r="C40" s="187"/>
      <c r="D40" s="187"/>
      <c r="E40" s="187"/>
      <c r="F40" s="187"/>
      <c r="G40" s="187"/>
      <c r="H40" s="194" t="s">
        <v>303</v>
      </c>
      <c r="I40" s="442" t="s">
        <v>295</v>
      </c>
      <c r="J40" s="442"/>
      <c r="K40" s="442"/>
      <c r="L40" s="442"/>
    </row>
    <row r="41" spans="1:12" ht="18.75" x14ac:dyDescent="0.25">
      <c r="A41" s="392" t="s">
        <v>105</v>
      </c>
      <c r="B41" s="392"/>
      <c r="C41" s="392"/>
      <c r="D41" s="392"/>
      <c r="E41" s="392"/>
      <c r="F41" s="392"/>
      <c r="G41" s="392"/>
      <c r="H41" s="392"/>
      <c r="I41" s="392"/>
      <c r="J41" s="392"/>
      <c r="K41" s="392"/>
      <c r="L41" s="392"/>
    </row>
    <row r="42" spans="1:12" ht="18.75" x14ac:dyDescent="0.25">
      <c r="A42" s="443" t="s">
        <v>106</v>
      </c>
      <c r="B42" s="443"/>
      <c r="C42" s="443"/>
      <c r="D42" s="443"/>
      <c r="E42" s="443"/>
      <c r="F42" s="443"/>
      <c r="G42" s="443"/>
      <c r="H42" s="443"/>
      <c r="I42" s="190" t="s">
        <v>172</v>
      </c>
      <c r="J42" s="191"/>
      <c r="K42" s="190" t="s">
        <v>17</v>
      </c>
      <c r="L42" s="191"/>
    </row>
    <row r="43" spans="1:12" ht="18.75" x14ac:dyDescent="0.25">
      <c r="A43" s="187" t="s">
        <v>296</v>
      </c>
      <c r="B43" s="187"/>
      <c r="C43" s="187"/>
      <c r="D43" s="187"/>
      <c r="E43" s="187"/>
      <c r="F43" s="187"/>
      <c r="G43" s="187"/>
      <c r="H43" s="188" t="s">
        <v>136</v>
      </c>
      <c r="I43" s="194" t="s">
        <v>303</v>
      </c>
      <c r="J43" s="188" t="s">
        <v>150</v>
      </c>
      <c r="K43" s="194" t="s">
        <v>303</v>
      </c>
      <c r="L43" s="188"/>
    </row>
    <row r="44" spans="1:12" ht="18.75" x14ac:dyDescent="0.25">
      <c r="A44" s="389" t="s">
        <v>108</v>
      </c>
      <c r="B44" s="389"/>
      <c r="C44" s="389"/>
      <c r="D44" s="389"/>
      <c r="E44" s="389"/>
      <c r="F44" s="389"/>
      <c r="G44" s="389"/>
      <c r="H44" s="389"/>
      <c r="I44" s="389"/>
      <c r="J44" s="389"/>
      <c r="K44" s="389"/>
      <c r="L44" s="389"/>
    </row>
    <row r="45" spans="1:12" ht="18.75" x14ac:dyDescent="0.25">
      <c r="A45" s="389" t="s">
        <v>281</v>
      </c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</row>
    <row r="46" spans="1:12" ht="18.75" x14ac:dyDescent="0.25">
      <c r="A46" s="389" t="s">
        <v>282</v>
      </c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</row>
    <row r="47" spans="1:12" ht="18.75" x14ac:dyDescent="0.25">
      <c r="A47" s="389" t="s">
        <v>283</v>
      </c>
      <c r="B47" s="389"/>
      <c r="C47" s="389"/>
      <c r="D47" s="389"/>
      <c r="E47" s="389"/>
      <c r="F47" s="389"/>
      <c r="G47" s="389"/>
      <c r="H47" s="389"/>
      <c r="I47" s="389"/>
      <c r="J47" s="389"/>
      <c r="K47" s="389"/>
      <c r="L47" s="389"/>
    </row>
    <row r="48" spans="1:12" ht="18.75" x14ac:dyDescent="0.25">
      <c r="A48" s="389" t="s">
        <v>284</v>
      </c>
      <c r="B48" s="389"/>
      <c r="C48" s="389"/>
      <c r="D48" s="389"/>
      <c r="E48" s="389"/>
      <c r="F48" s="389"/>
      <c r="G48" s="389"/>
      <c r="H48" s="389"/>
      <c r="I48" s="389"/>
      <c r="J48" s="389"/>
      <c r="K48" s="389"/>
      <c r="L48" s="389"/>
    </row>
    <row r="49" spans="1:12" ht="18.75" x14ac:dyDescent="0.25">
      <c r="A49" s="389" t="s">
        <v>285</v>
      </c>
      <c r="B49" s="389"/>
      <c r="C49" s="389"/>
      <c r="D49" s="389"/>
      <c r="E49" s="389"/>
      <c r="F49" s="389"/>
      <c r="G49" s="389"/>
      <c r="H49" s="389"/>
      <c r="I49" s="389"/>
      <c r="J49" s="389"/>
      <c r="K49" s="389"/>
      <c r="L49" s="389"/>
    </row>
    <row r="50" spans="1:12" ht="18.75" x14ac:dyDescent="0.25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</row>
    <row r="51" spans="1:12" ht="18.75" x14ac:dyDescent="0.25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</row>
    <row r="52" spans="1:12" ht="18.75" x14ac:dyDescent="0.3">
      <c r="A52" s="444" t="s">
        <v>168</v>
      </c>
      <c r="B52" s="444"/>
      <c r="C52" s="444"/>
      <c r="D52" s="444"/>
      <c r="E52" s="175"/>
      <c r="F52" s="444" t="s">
        <v>286</v>
      </c>
      <c r="G52" s="444"/>
      <c r="H52" s="175"/>
      <c r="I52" s="444" t="s">
        <v>287</v>
      </c>
      <c r="J52" s="444"/>
      <c r="K52" s="175"/>
      <c r="L52" s="175"/>
    </row>
    <row r="53" spans="1:12" ht="18.75" x14ac:dyDescent="0.3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</row>
    <row r="54" spans="1:12" ht="18.75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ht="18.75" x14ac:dyDescent="0.3">
      <c r="A55" s="386" t="s">
        <v>201</v>
      </c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</row>
    <row r="56" spans="1:12" ht="18.75" x14ac:dyDescent="0.3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ht="18.75" x14ac:dyDescent="0.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ht="18.75" x14ac:dyDescent="0.3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ht="18.75" x14ac:dyDescent="0.3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ht="18.75" x14ac:dyDescent="0.3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ht="18.75" x14ac:dyDescent="0.3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</sheetData>
  <sheetProtection algorithmName="SHA-512" hashValue="jJe7xKY2CEGvWeeAPsqyYfeN6yT20eFOEeAFcNf1dcRTmjOR08uo08457Jc/qTElDejOCJANcHaOcZmLHXtbjw==" saltValue="JvP8d4sbCXwG0aJ9Y/LESA==" spinCount="100000" sheet="1" objects="1" scenarios="1"/>
  <mergeCells count="98">
    <mergeCell ref="G33:H33"/>
    <mergeCell ref="I39:L39"/>
    <mergeCell ref="I40:L40"/>
    <mergeCell ref="A42:H42"/>
    <mergeCell ref="A55:L55"/>
    <mergeCell ref="A46:L46"/>
    <mergeCell ref="A47:L47"/>
    <mergeCell ref="A49:L49"/>
    <mergeCell ref="A52:D52"/>
    <mergeCell ref="F52:G52"/>
    <mergeCell ref="I52:J52"/>
    <mergeCell ref="G34:H34"/>
    <mergeCell ref="G35:H35"/>
    <mergeCell ref="G36:H36"/>
    <mergeCell ref="G37:H37"/>
    <mergeCell ref="I32:L34"/>
    <mergeCell ref="A37:F37"/>
    <mergeCell ref="I35:J36"/>
    <mergeCell ref="K35:L36"/>
    <mergeCell ref="I37:J37"/>
    <mergeCell ref="K37:L37"/>
    <mergeCell ref="I29:J29"/>
    <mergeCell ref="B30:D30"/>
    <mergeCell ref="E30:H30"/>
    <mergeCell ref="B26:D26"/>
    <mergeCell ref="B27:D27"/>
    <mergeCell ref="B28:D28"/>
    <mergeCell ref="B29:D29"/>
    <mergeCell ref="I30:J30"/>
    <mergeCell ref="E26:H26"/>
    <mergeCell ref="E27:H27"/>
    <mergeCell ref="E28:H28"/>
    <mergeCell ref="E29:H29"/>
    <mergeCell ref="K26:L26"/>
    <mergeCell ref="K25:L25"/>
    <mergeCell ref="K27:L27"/>
    <mergeCell ref="K28:L28"/>
    <mergeCell ref="D22:D23"/>
    <mergeCell ref="K23:L23"/>
    <mergeCell ref="H22:H23"/>
    <mergeCell ref="G22:G23"/>
    <mergeCell ref="F22:F23"/>
    <mergeCell ref="B25:D25"/>
    <mergeCell ref="C22:C23"/>
    <mergeCell ref="B22:B23"/>
    <mergeCell ref="I26:J26"/>
    <mergeCell ref="I27:J27"/>
    <mergeCell ref="I28:J28"/>
    <mergeCell ref="E25:H25"/>
    <mergeCell ref="K29:L29"/>
    <mergeCell ref="I25:J25"/>
    <mergeCell ref="K4:L4"/>
    <mergeCell ref="I4:J4"/>
    <mergeCell ref="A20:D20"/>
    <mergeCell ref="E20:H20"/>
    <mergeCell ref="I20:J20"/>
    <mergeCell ref="K20:L20"/>
    <mergeCell ref="I5:J5"/>
    <mergeCell ref="I6:J6"/>
    <mergeCell ref="I7:J7"/>
    <mergeCell ref="A8:L8"/>
    <mergeCell ref="A15:B15"/>
    <mergeCell ref="A18:B18"/>
    <mergeCell ref="K5:L5"/>
    <mergeCell ref="K6:L6"/>
    <mergeCell ref="K7:L7"/>
    <mergeCell ref="A19:L19"/>
    <mergeCell ref="A1:B1"/>
    <mergeCell ref="C1:D1"/>
    <mergeCell ref="K2:L2"/>
    <mergeCell ref="K3:L3"/>
    <mergeCell ref="I2:J2"/>
    <mergeCell ref="I3:J3"/>
    <mergeCell ref="F1:L1"/>
    <mergeCell ref="A22:A23"/>
    <mergeCell ref="A24:L24"/>
    <mergeCell ref="K21:L21"/>
    <mergeCell ref="I21:J21"/>
    <mergeCell ref="I22:J22"/>
    <mergeCell ref="K22:L22"/>
    <mergeCell ref="E22:E23"/>
    <mergeCell ref="I23:J23"/>
    <mergeCell ref="O30:R30"/>
    <mergeCell ref="A53:L53"/>
    <mergeCell ref="M30:N30"/>
    <mergeCell ref="A48:L48"/>
    <mergeCell ref="K30:L30"/>
    <mergeCell ref="A44:L44"/>
    <mergeCell ref="A45:L45"/>
    <mergeCell ref="A41:L41"/>
    <mergeCell ref="A38:L38"/>
    <mergeCell ref="A31:H31"/>
    <mergeCell ref="I31:L31"/>
    <mergeCell ref="A32:H32"/>
    <mergeCell ref="A33:F33"/>
    <mergeCell ref="A34:F34"/>
    <mergeCell ref="A35:F35"/>
    <mergeCell ref="A36:F36"/>
  </mergeCells>
  <hyperlinks>
    <hyperlink ref="F52" r:id="rId1" xr:uid="{C4F6FBAD-189D-4DF9-8C28-410FACC2761B}"/>
  </hyperlinks>
  <printOptions horizontalCentered="1"/>
  <pageMargins left="0" right="0" top="0.5" bottom="0" header="0.3" footer="0.3"/>
  <pageSetup paperSize="9" scale="6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35"/>
  <sheetViews>
    <sheetView workbookViewId="0">
      <selection activeCell="AG16" sqref="AG16"/>
    </sheetView>
  </sheetViews>
  <sheetFormatPr defaultRowHeight="20.100000000000001" customHeight="1" x14ac:dyDescent="0.25"/>
  <cols>
    <col min="1" max="6" width="3.28515625" customWidth="1"/>
    <col min="7" max="7" width="6.5703125" customWidth="1"/>
    <col min="8" max="19" width="3.28515625" customWidth="1"/>
    <col min="20" max="20" width="5.5703125" customWidth="1"/>
    <col min="21" max="25" width="3.28515625" customWidth="1"/>
    <col min="26" max="31" width="8.28515625" customWidth="1"/>
    <col min="32" max="32" width="6.5703125" customWidth="1"/>
    <col min="33" max="38" width="8.28515625" customWidth="1"/>
  </cols>
  <sheetData>
    <row r="1" spans="1:38" ht="20.100000000000001" customHeight="1" x14ac:dyDescent="0.25">
      <c r="A1" s="469" t="s">
        <v>24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0.100000000000001" customHeight="1" x14ac:dyDescent="0.25">
      <c r="A2" s="470" t="s">
        <v>25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1" t="s">
        <v>24</v>
      </c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</row>
    <row r="3" spans="1:38" ht="20.100000000000001" customHeight="1" x14ac:dyDescent="0.25">
      <c r="A3" s="470" t="s">
        <v>26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  <c r="R3" s="470"/>
      <c r="S3" s="470"/>
      <c r="T3" s="470"/>
      <c r="U3" s="470"/>
      <c r="V3" s="470"/>
      <c r="W3" s="470"/>
      <c r="X3" s="470"/>
      <c r="Y3" s="470"/>
      <c r="Z3" s="470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20.100000000000001" customHeight="1" x14ac:dyDescent="0.25">
      <c r="A4" s="472" t="s">
        <v>27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3" t="str">
        <f>A!I4</f>
        <v>SEP</v>
      </c>
      <c r="V4" s="473"/>
      <c r="W4" s="473"/>
      <c r="X4" s="473"/>
      <c r="Y4" s="473"/>
      <c r="Z4" s="473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20.100000000000001" customHeight="1" x14ac:dyDescent="0.25">
      <c r="A5" s="463" t="s">
        <v>28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4"/>
      <c r="T5" s="464"/>
      <c r="U5" s="464"/>
      <c r="V5" s="464"/>
      <c r="W5" s="464"/>
      <c r="X5" s="464"/>
      <c r="Y5" s="464"/>
      <c r="Z5" s="465"/>
      <c r="AA5" s="464" t="s">
        <v>29</v>
      </c>
      <c r="AB5" s="464"/>
      <c r="AC5" s="464"/>
      <c r="AD5" s="464"/>
      <c r="AE5" s="464"/>
      <c r="AF5" s="464"/>
      <c r="AG5" s="464"/>
      <c r="AH5" s="464"/>
      <c r="AI5" s="464"/>
      <c r="AJ5" s="464"/>
      <c r="AK5" s="464"/>
      <c r="AL5" s="464"/>
    </row>
    <row r="6" spans="1:38" ht="20.100000000000001" customHeight="1" x14ac:dyDescent="0.25">
      <c r="A6" s="463" t="s">
        <v>30</v>
      </c>
      <c r="B6" s="464"/>
      <c r="C6" s="464"/>
      <c r="D6" s="464"/>
      <c r="E6" s="464"/>
      <c r="F6" s="464"/>
      <c r="G6" s="464">
        <f>'[1]UPS-DETAIL'!C8</f>
        <v>8210610301</v>
      </c>
      <c r="H6" s="464"/>
      <c r="I6" s="464" t="s">
        <v>31</v>
      </c>
      <c r="J6" s="464"/>
      <c r="K6" s="464"/>
      <c r="L6" s="464"/>
      <c r="M6" s="464" t="s">
        <v>31</v>
      </c>
      <c r="N6" s="464"/>
      <c r="O6" s="464"/>
      <c r="P6" s="464"/>
      <c r="Q6" s="464"/>
      <c r="R6" s="464"/>
      <c r="S6" s="464" t="s">
        <v>90</v>
      </c>
      <c r="T6" s="464"/>
      <c r="U6" s="464"/>
      <c r="V6" s="464"/>
      <c r="W6" s="464"/>
      <c r="X6" s="464"/>
      <c r="Y6" s="464"/>
      <c r="Z6" s="465"/>
      <c r="AA6" s="454"/>
      <c r="AB6" s="454"/>
      <c r="AC6" s="454" t="s">
        <v>32</v>
      </c>
      <c r="AD6" s="454"/>
      <c r="AE6" s="454"/>
      <c r="AF6" s="454" t="s">
        <v>33</v>
      </c>
      <c r="AG6" s="454"/>
      <c r="AH6" s="454"/>
      <c r="AI6" s="454" t="s">
        <v>34</v>
      </c>
      <c r="AJ6" s="454"/>
      <c r="AK6" s="454"/>
      <c r="AL6" s="454"/>
    </row>
    <row r="7" spans="1:38" ht="20.100000000000001" customHeight="1" x14ac:dyDescent="0.25">
      <c r="A7" s="463" t="s">
        <v>35</v>
      </c>
      <c r="B7" s="464"/>
      <c r="C7" s="464"/>
      <c r="D7" s="464"/>
      <c r="E7" s="464"/>
      <c r="F7" s="464"/>
      <c r="G7" s="464" t="s">
        <v>36</v>
      </c>
      <c r="H7" s="464"/>
      <c r="I7" s="464" t="s">
        <v>31</v>
      </c>
      <c r="J7" s="464"/>
      <c r="K7" s="464"/>
      <c r="L7" s="464"/>
      <c r="M7" s="464" t="s">
        <v>37</v>
      </c>
      <c r="N7" s="464"/>
      <c r="O7" s="464"/>
      <c r="P7" s="464"/>
      <c r="Q7" s="464"/>
      <c r="R7" s="464"/>
      <c r="S7" s="464" t="s">
        <v>38</v>
      </c>
      <c r="T7" s="464"/>
      <c r="U7" s="464"/>
      <c r="V7" s="464"/>
      <c r="W7" s="464"/>
      <c r="X7" s="464"/>
      <c r="Y7" s="464"/>
      <c r="Z7" s="465"/>
      <c r="AA7" s="454"/>
      <c r="AB7" s="454"/>
      <c r="AC7" s="474" t="s">
        <v>23</v>
      </c>
      <c r="AD7" s="454"/>
      <c r="AE7" s="454"/>
      <c r="AF7" s="474" t="s">
        <v>23</v>
      </c>
      <c r="AG7" s="454"/>
      <c r="AH7" s="454"/>
      <c r="AI7" s="474" t="s">
        <v>23</v>
      </c>
      <c r="AJ7" s="454"/>
      <c r="AK7" s="454"/>
      <c r="AL7" s="454"/>
    </row>
    <row r="8" spans="1:38" ht="20.100000000000001" customHeight="1" x14ac:dyDescent="0.25">
      <c r="A8" s="463" t="s">
        <v>39</v>
      </c>
      <c r="B8" s="464"/>
      <c r="C8" s="464"/>
      <c r="D8" s="464"/>
      <c r="E8" s="464"/>
      <c r="F8" s="464"/>
      <c r="G8" s="464" t="s">
        <v>40</v>
      </c>
      <c r="H8" s="464"/>
      <c r="I8" s="464" t="s">
        <v>31</v>
      </c>
      <c r="J8" s="464"/>
      <c r="K8" s="464"/>
      <c r="L8" s="464"/>
      <c r="M8" s="464" t="s">
        <v>41</v>
      </c>
      <c r="N8" s="464"/>
      <c r="O8" s="464"/>
      <c r="P8" s="464"/>
      <c r="Q8" s="464"/>
      <c r="R8" s="464"/>
      <c r="S8" s="464" t="s">
        <v>42</v>
      </c>
      <c r="T8" s="464"/>
      <c r="U8" s="464"/>
      <c r="V8" s="464"/>
      <c r="W8" s="464"/>
      <c r="X8" s="464"/>
      <c r="Y8" s="464"/>
      <c r="Z8" s="465"/>
      <c r="AA8" s="468"/>
      <c r="AB8" s="468"/>
      <c r="AC8" s="468"/>
      <c r="AD8" s="468"/>
      <c r="AE8" s="468"/>
      <c r="AF8" s="468"/>
      <c r="AG8" s="468"/>
      <c r="AH8" s="468"/>
      <c r="AI8" s="468"/>
      <c r="AJ8" s="468"/>
      <c r="AK8" s="468"/>
      <c r="AL8" s="468"/>
    </row>
    <row r="9" spans="1:38" ht="20.100000000000001" customHeight="1" x14ac:dyDescent="0.25">
      <c r="A9" s="463" t="s">
        <v>43</v>
      </c>
      <c r="B9" s="464"/>
      <c r="C9" s="464"/>
      <c r="D9" s="464"/>
      <c r="E9" s="464"/>
      <c r="F9" s="464"/>
      <c r="G9" s="464" t="s">
        <v>44</v>
      </c>
      <c r="H9" s="464"/>
      <c r="I9" s="464" t="s">
        <v>31</v>
      </c>
      <c r="J9" s="464"/>
      <c r="K9" s="464"/>
      <c r="L9" s="464"/>
      <c r="M9" s="464" t="s">
        <v>45</v>
      </c>
      <c r="N9" s="464"/>
      <c r="O9" s="464"/>
      <c r="P9" s="464"/>
      <c r="Q9" s="464"/>
      <c r="R9" s="464"/>
      <c r="S9" s="464" t="s">
        <v>46</v>
      </c>
      <c r="T9" s="464"/>
      <c r="U9" s="464"/>
      <c r="V9" s="464"/>
      <c r="W9" s="464"/>
      <c r="X9" s="464"/>
      <c r="Y9" s="464"/>
      <c r="Z9" s="465"/>
      <c r="AA9" s="464" t="s">
        <v>47</v>
      </c>
      <c r="AB9" s="464"/>
      <c r="AC9" s="464"/>
      <c r="AD9" s="464"/>
      <c r="AE9" s="464"/>
      <c r="AF9" s="464"/>
      <c r="AG9" s="464"/>
      <c r="AH9" s="464"/>
      <c r="AI9" s="464"/>
      <c r="AJ9" s="464"/>
      <c r="AK9" s="464"/>
      <c r="AL9" s="464"/>
    </row>
    <row r="10" spans="1:38" ht="20.100000000000001" customHeight="1" x14ac:dyDescent="0.25">
      <c r="A10" s="463" t="s">
        <v>48</v>
      </c>
      <c r="B10" s="464"/>
      <c r="C10" s="464"/>
      <c r="D10" s="464"/>
      <c r="E10" s="464"/>
      <c r="F10" s="464"/>
      <c r="G10" s="464" t="s">
        <v>44</v>
      </c>
      <c r="H10" s="464"/>
      <c r="I10" s="464" t="s">
        <v>31</v>
      </c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5" t="s">
        <v>49</v>
      </c>
      <c r="AB10" s="466"/>
      <c r="AC10" s="466"/>
      <c r="AD10" s="466"/>
      <c r="AE10" s="466"/>
      <c r="AF10" s="466"/>
      <c r="AG10" s="466"/>
      <c r="AH10" s="466"/>
      <c r="AI10" s="466"/>
      <c r="AJ10" s="466"/>
      <c r="AK10" s="466"/>
      <c r="AL10" s="463"/>
    </row>
    <row r="11" spans="1:38" ht="20.100000000000001" customHeight="1" x14ac:dyDescent="0.25">
      <c r="A11" s="453"/>
      <c r="B11" s="454"/>
      <c r="C11" s="454"/>
      <c r="D11" s="454"/>
      <c r="E11" s="454"/>
      <c r="F11" s="454"/>
      <c r="G11" s="454"/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459"/>
      <c r="AA11" s="456" t="s">
        <v>50</v>
      </c>
      <c r="AB11" s="456"/>
      <c r="AC11" s="456"/>
      <c r="AD11" s="456"/>
      <c r="AE11" s="456"/>
      <c r="AF11" s="456"/>
      <c r="AG11" s="456"/>
      <c r="AH11" s="456"/>
      <c r="AI11" s="456"/>
      <c r="AJ11" s="456"/>
      <c r="AK11" s="456"/>
      <c r="AL11" s="456"/>
    </row>
    <row r="12" spans="1:38" ht="20.100000000000001" customHeight="1" x14ac:dyDescent="0.25">
      <c r="A12" s="463" t="s">
        <v>51</v>
      </c>
      <c r="B12" s="464"/>
      <c r="C12" s="464"/>
      <c r="D12" s="464"/>
      <c r="E12" s="464"/>
      <c r="F12" s="464"/>
      <c r="G12" s="464"/>
      <c r="H12" s="464"/>
      <c r="I12" s="464"/>
      <c r="J12" s="464"/>
      <c r="K12" s="464"/>
      <c r="L12" s="464"/>
      <c r="M12" s="464"/>
      <c r="N12" s="464"/>
      <c r="O12" s="464"/>
      <c r="P12" s="464"/>
      <c r="Q12" s="464"/>
      <c r="R12" s="464"/>
      <c r="S12" s="464"/>
      <c r="T12" s="464"/>
      <c r="U12" s="464"/>
      <c r="V12" s="464"/>
      <c r="W12" s="464"/>
      <c r="X12" s="464"/>
      <c r="Y12" s="464"/>
      <c r="Z12" s="465"/>
      <c r="AA12" s="456" t="s">
        <v>52</v>
      </c>
      <c r="AB12" s="456"/>
      <c r="AC12" s="456"/>
      <c r="AD12" s="456"/>
      <c r="AE12" s="456"/>
      <c r="AF12" s="456"/>
      <c r="AG12" s="454" t="s">
        <v>53</v>
      </c>
      <c r="AH12" s="454"/>
      <c r="AI12" s="454"/>
      <c r="AJ12" s="454"/>
      <c r="AK12" s="454"/>
      <c r="AL12" s="454"/>
    </row>
    <row r="13" spans="1:38" ht="20.100000000000001" customHeight="1" x14ac:dyDescent="0.25">
      <c r="A13" s="467"/>
      <c r="B13" s="467"/>
      <c r="C13" s="467"/>
      <c r="D13" s="467"/>
      <c r="E13" s="467"/>
      <c r="F13" s="467"/>
      <c r="G13" s="467"/>
      <c r="H13" s="467"/>
      <c r="I13" s="467"/>
      <c r="J13" s="467"/>
      <c r="K13" s="454" t="s">
        <v>54</v>
      </c>
      <c r="L13" s="454"/>
      <c r="M13" s="454"/>
      <c r="N13" s="454"/>
      <c r="O13" s="454"/>
      <c r="P13" s="454"/>
      <c r="Q13" s="454"/>
      <c r="R13" s="454"/>
      <c r="S13" s="458" t="s">
        <v>55</v>
      </c>
      <c r="T13" s="458"/>
      <c r="U13" s="458"/>
      <c r="V13" s="458"/>
      <c r="W13" s="458"/>
      <c r="X13" s="458"/>
      <c r="Y13" s="458"/>
      <c r="Z13" s="458"/>
      <c r="AA13" s="456" t="s">
        <v>56</v>
      </c>
      <c r="AB13" s="456"/>
      <c r="AC13" s="456"/>
      <c r="AD13" s="456"/>
      <c r="AE13" s="456"/>
      <c r="AF13" s="456"/>
      <c r="AG13" s="454" t="s">
        <v>53</v>
      </c>
      <c r="AH13" s="454"/>
      <c r="AI13" s="454"/>
      <c r="AJ13" s="454"/>
      <c r="AK13" s="454"/>
      <c r="AL13" s="454"/>
    </row>
    <row r="14" spans="1:38" ht="20.100000000000001" customHeight="1" x14ac:dyDescent="0.25">
      <c r="A14" s="467" t="s">
        <v>57</v>
      </c>
      <c r="B14" s="467"/>
      <c r="C14" s="467"/>
      <c r="D14" s="467"/>
      <c r="E14" s="467"/>
      <c r="F14" s="467"/>
      <c r="G14" s="467"/>
      <c r="H14" s="467"/>
      <c r="I14" s="467"/>
      <c r="J14" s="467"/>
      <c r="K14" s="454">
        <f>A!F45</f>
        <v>0</v>
      </c>
      <c r="L14" s="454"/>
      <c r="M14" s="454"/>
      <c r="N14" s="454"/>
      <c r="O14" s="454"/>
      <c r="P14" s="454"/>
      <c r="Q14" s="454"/>
      <c r="R14" s="454"/>
      <c r="S14" s="458">
        <f>A!J45</f>
        <v>0</v>
      </c>
      <c r="T14" s="458"/>
      <c r="U14" s="458"/>
      <c r="V14" s="458"/>
      <c r="W14" s="458"/>
      <c r="X14" s="458"/>
      <c r="Y14" s="458"/>
      <c r="Z14" s="458"/>
      <c r="AA14" s="456" t="s">
        <v>58</v>
      </c>
      <c r="AB14" s="456"/>
      <c r="AC14" s="456"/>
      <c r="AD14" s="456"/>
      <c r="AE14" s="456"/>
      <c r="AF14" s="456"/>
      <c r="AG14" s="454">
        <v>1</v>
      </c>
      <c r="AH14" s="454"/>
      <c r="AI14" s="454"/>
      <c r="AJ14" s="454"/>
      <c r="AK14" s="454"/>
      <c r="AL14" s="454"/>
    </row>
    <row r="15" spans="1:38" ht="20.100000000000001" customHeight="1" x14ac:dyDescent="0.25">
      <c r="A15" s="467" t="s">
        <v>59</v>
      </c>
      <c r="B15" s="467"/>
      <c r="C15" s="467"/>
      <c r="D15" s="467"/>
      <c r="E15" s="467"/>
      <c r="F15" s="467"/>
      <c r="G15" s="467"/>
      <c r="H15" s="467"/>
      <c r="I15" s="467"/>
      <c r="J15" s="467"/>
      <c r="K15" s="454">
        <f>A!F45</f>
        <v>0</v>
      </c>
      <c r="L15" s="454"/>
      <c r="M15" s="454"/>
      <c r="N15" s="454"/>
      <c r="O15" s="454"/>
      <c r="P15" s="454"/>
      <c r="Q15" s="454"/>
      <c r="R15" s="454"/>
      <c r="S15" s="458">
        <f>A!J45</f>
        <v>0</v>
      </c>
      <c r="T15" s="458"/>
      <c r="U15" s="458"/>
      <c r="V15" s="458"/>
      <c r="W15" s="458"/>
      <c r="X15" s="458"/>
      <c r="Y15" s="458"/>
      <c r="Z15" s="458"/>
      <c r="AA15" s="456" t="s">
        <v>60</v>
      </c>
      <c r="AB15" s="456"/>
      <c r="AC15" s="456"/>
      <c r="AD15" s="456"/>
      <c r="AE15" s="456"/>
      <c r="AF15" s="456"/>
      <c r="AG15" s="454">
        <v>2</v>
      </c>
      <c r="AH15" s="454"/>
      <c r="AI15" s="454"/>
      <c r="AJ15" s="454"/>
      <c r="AK15" s="454"/>
      <c r="AL15" s="454"/>
    </row>
    <row r="16" spans="1:38" ht="20.100000000000001" customHeight="1" x14ac:dyDescent="0.25">
      <c r="A16" s="467" t="s">
        <v>61</v>
      </c>
      <c r="B16" s="467"/>
      <c r="C16" s="467"/>
      <c r="D16" s="467"/>
      <c r="E16" s="467"/>
      <c r="F16" s="467"/>
      <c r="G16" s="467"/>
      <c r="H16" s="467"/>
      <c r="I16" s="467"/>
      <c r="J16" s="467"/>
      <c r="K16" s="454">
        <f>A!F45</f>
        <v>0</v>
      </c>
      <c r="L16" s="454"/>
      <c r="M16" s="454"/>
      <c r="N16" s="454"/>
      <c r="O16" s="454"/>
      <c r="P16" s="454"/>
      <c r="Q16" s="454"/>
      <c r="R16" s="454"/>
      <c r="S16" s="458">
        <f>A!J45</f>
        <v>0</v>
      </c>
      <c r="T16" s="458"/>
      <c r="U16" s="458"/>
      <c r="V16" s="458"/>
      <c r="W16" s="458"/>
      <c r="X16" s="458"/>
      <c r="Y16" s="458"/>
      <c r="Z16" s="45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20.100000000000001" customHeight="1" x14ac:dyDescent="0.25">
      <c r="A17" s="453"/>
      <c r="B17" s="454"/>
      <c r="C17" s="454"/>
      <c r="D17" s="454"/>
      <c r="E17" s="454"/>
      <c r="F17" s="454"/>
      <c r="G17" s="454"/>
      <c r="H17" s="454"/>
      <c r="I17" s="454"/>
      <c r="J17" s="454"/>
      <c r="K17" s="454"/>
      <c r="L17" s="454"/>
      <c r="M17" s="454"/>
      <c r="N17" s="454"/>
      <c r="O17" s="454"/>
      <c r="P17" s="454"/>
      <c r="Q17" s="454"/>
      <c r="R17" s="454"/>
      <c r="S17" s="454"/>
      <c r="T17" s="454"/>
      <c r="U17" s="454"/>
      <c r="V17" s="454"/>
      <c r="W17" s="454"/>
      <c r="X17" s="454"/>
      <c r="Y17" s="454"/>
      <c r="Z17" s="459"/>
      <c r="AA17" s="465" t="s">
        <v>62</v>
      </c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463"/>
    </row>
    <row r="18" spans="1:38" ht="20.100000000000001" customHeight="1" x14ac:dyDescent="0.25">
      <c r="A18" s="463" t="s">
        <v>63</v>
      </c>
      <c r="B18" s="464"/>
      <c r="C18" s="464"/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  <c r="O18" s="464"/>
      <c r="P18" s="464"/>
      <c r="Q18" s="464"/>
      <c r="R18" s="464"/>
      <c r="S18" s="464"/>
      <c r="T18" s="464"/>
      <c r="U18" s="464"/>
      <c r="V18" s="464"/>
      <c r="W18" s="464"/>
      <c r="X18" s="464"/>
      <c r="Y18" s="464"/>
      <c r="Z18" s="465"/>
      <c r="AA18" s="465" t="s">
        <v>64</v>
      </c>
      <c r="AB18" s="466"/>
      <c r="AC18" s="466"/>
      <c r="AD18" s="466"/>
      <c r="AE18" s="466"/>
      <c r="AF18" s="463"/>
      <c r="AG18" s="454" t="s">
        <v>53</v>
      </c>
      <c r="AH18" s="454"/>
      <c r="AI18" s="454"/>
      <c r="AJ18" s="454"/>
      <c r="AK18" s="454"/>
      <c r="AL18" s="454"/>
    </row>
    <row r="19" spans="1:38" ht="28.5" customHeight="1" x14ac:dyDescent="0.25">
      <c r="A19" s="453" t="s">
        <v>50</v>
      </c>
      <c r="B19" s="454"/>
      <c r="C19" s="454"/>
      <c r="D19" s="454"/>
      <c r="E19" s="454"/>
      <c r="F19" s="454" t="s">
        <v>65</v>
      </c>
      <c r="G19" s="454"/>
      <c r="H19" s="454"/>
      <c r="I19" s="454"/>
      <c r="J19" s="454"/>
      <c r="K19" s="454" t="s">
        <v>37</v>
      </c>
      <c r="L19" s="454"/>
      <c r="M19" s="454"/>
      <c r="N19" s="454"/>
      <c r="O19" s="454"/>
      <c r="P19" s="454" t="s">
        <v>66</v>
      </c>
      <c r="Q19" s="454"/>
      <c r="R19" s="454"/>
      <c r="S19" s="454"/>
      <c r="T19" s="454"/>
      <c r="U19" s="450" t="s">
        <v>67</v>
      </c>
      <c r="V19" s="450"/>
      <c r="W19" s="450"/>
      <c r="X19" s="450"/>
      <c r="Y19" s="450"/>
      <c r="Z19" s="461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20.100000000000001" customHeight="1" x14ac:dyDescent="0.25">
      <c r="A20" s="466" t="s">
        <v>92</v>
      </c>
      <c r="B20" s="466"/>
      <c r="C20" s="466"/>
      <c r="D20" s="466"/>
      <c r="E20" s="463"/>
      <c r="F20" s="459" t="s">
        <v>68</v>
      </c>
      <c r="G20" s="458"/>
      <c r="H20" s="458"/>
      <c r="I20" s="458"/>
      <c r="J20" s="453"/>
      <c r="K20" s="465" t="s">
        <v>93</v>
      </c>
      <c r="L20" s="466"/>
      <c r="M20" s="466"/>
      <c r="N20" s="466"/>
      <c r="O20" s="463"/>
      <c r="P20" s="459" t="s">
        <v>69</v>
      </c>
      <c r="Q20" s="458"/>
      <c r="R20" s="458"/>
      <c r="S20" s="458"/>
      <c r="T20" s="453"/>
      <c r="U20" s="459">
        <v>1000</v>
      </c>
      <c r="V20" s="458"/>
      <c r="W20" s="458"/>
      <c r="X20" s="458"/>
      <c r="Y20" s="458"/>
      <c r="Z20" s="45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20.100000000000001" customHeight="1" x14ac:dyDescent="0.25">
      <c r="A21" s="463" t="s">
        <v>70</v>
      </c>
      <c r="B21" s="464"/>
      <c r="C21" s="464"/>
      <c r="D21" s="464"/>
      <c r="E21" s="464"/>
      <c r="F21" s="454" t="s">
        <v>71</v>
      </c>
      <c r="G21" s="454"/>
      <c r="H21" s="454"/>
      <c r="I21" s="454"/>
      <c r="J21" s="454"/>
      <c r="K21" s="464" t="s">
        <v>72</v>
      </c>
      <c r="L21" s="464"/>
      <c r="M21" s="464"/>
      <c r="N21" s="464"/>
      <c r="O21" s="464"/>
      <c r="P21" s="454" t="s">
        <v>69</v>
      </c>
      <c r="Q21" s="454"/>
      <c r="R21" s="454"/>
      <c r="S21" s="454"/>
      <c r="T21" s="454"/>
      <c r="U21" s="454">
        <v>1000</v>
      </c>
      <c r="V21" s="454"/>
      <c r="W21" s="454"/>
      <c r="X21" s="454"/>
      <c r="Y21" s="454"/>
      <c r="Z21" s="459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20.100000000000001" customHeight="1" x14ac:dyDescent="0.25">
      <c r="A22" s="463" t="s">
        <v>73</v>
      </c>
      <c r="B22" s="464"/>
      <c r="C22" s="464"/>
      <c r="D22" s="464"/>
      <c r="E22" s="464"/>
      <c r="F22" s="454" t="s">
        <v>68</v>
      </c>
      <c r="G22" s="454"/>
      <c r="H22" s="454"/>
      <c r="I22" s="454"/>
      <c r="J22" s="454"/>
      <c r="K22" s="464" t="s">
        <v>72</v>
      </c>
      <c r="L22" s="464"/>
      <c r="M22" s="464"/>
      <c r="N22" s="464"/>
      <c r="O22" s="464"/>
      <c r="P22" s="454" t="s">
        <v>69</v>
      </c>
      <c r="Q22" s="454"/>
      <c r="R22" s="454"/>
      <c r="S22" s="454"/>
      <c r="T22" s="454"/>
      <c r="U22" s="454">
        <v>1000</v>
      </c>
      <c r="V22" s="454"/>
      <c r="W22" s="454"/>
      <c r="X22" s="454"/>
      <c r="Y22" s="454"/>
      <c r="Z22" s="459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0.5" customHeight="1" x14ac:dyDescent="0.25">
      <c r="A23" s="453"/>
      <c r="B23" s="454"/>
      <c r="C23" s="454"/>
      <c r="D23" s="454"/>
      <c r="E23" s="454"/>
      <c r="F23" s="454"/>
      <c r="G23" s="454"/>
      <c r="H23" s="454"/>
      <c r="I23" s="454"/>
      <c r="J23" s="454"/>
      <c r="K23" s="454"/>
      <c r="L23" s="454"/>
      <c r="M23" s="454"/>
      <c r="N23" s="454"/>
      <c r="O23" s="454"/>
      <c r="P23" s="454"/>
      <c r="Q23" s="454"/>
      <c r="R23" s="454"/>
      <c r="S23" s="454"/>
      <c r="T23" s="454"/>
      <c r="U23" s="454"/>
      <c r="V23" s="454"/>
      <c r="W23" s="454"/>
      <c r="X23" s="454"/>
      <c r="Y23" s="454"/>
      <c r="Z23" s="459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20.100000000000001" customHeight="1" x14ac:dyDescent="0.25">
      <c r="A24" s="463" t="s">
        <v>74</v>
      </c>
      <c r="B24" s="464"/>
      <c r="C24" s="464"/>
      <c r="D24" s="464"/>
      <c r="E24" s="464"/>
      <c r="F24" s="464"/>
      <c r="G24" s="464"/>
      <c r="H24" s="464"/>
      <c r="I24" s="464"/>
      <c r="J24" s="464"/>
      <c r="K24" s="464"/>
      <c r="L24" s="464"/>
      <c r="M24" s="464"/>
      <c r="N24" s="464"/>
      <c r="O24" s="464"/>
      <c r="P24" s="464"/>
      <c r="Q24" s="464"/>
      <c r="R24" s="464"/>
      <c r="S24" s="464"/>
      <c r="T24" s="464"/>
      <c r="U24" s="464"/>
      <c r="V24" s="464"/>
      <c r="W24" s="464"/>
      <c r="X24" s="464"/>
      <c r="Y24" s="464"/>
      <c r="Z24" s="46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20.100000000000001" customHeight="1" x14ac:dyDescent="0.25">
      <c r="A25" s="458" t="s">
        <v>54</v>
      </c>
      <c r="B25" s="458"/>
      <c r="C25" s="458"/>
      <c r="D25" s="458"/>
      <c r="E25" s="458"/>
      <c r="F25" s="458"/>
      <c r="G25" s="458"/>
      <c r="H25" s="458"/>
      <c r="I25" s="458"/>
      <c r="J25" s="458"/>
      <c r="K25" s="458"/>
      <c r="L25" s="458"/>
      <c r="M25" s="453"/>
      <c r="N25" s="459" t="s">
        <v>55</v>
      </c>
      <c r="O25" s="458"/>
      <c r="P25" s="458"/>
      <c r="Q25" s="458"/>
      <c r="R25" s="458"/>
      <c r="S25" s="458"/>
      <c r="T25" s="458"/>
      <c r="U25" s="458"/>
      <c r="V25" s="458"/>
      <c r="W25" s="458"/>
      <c r="X25" s="458"/>
      <c r="Y25" s="458"/>
      <c r="Z25" s="458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47.25" customHeight="1" x14ac:dyDescent="0.25">
      <c r="A26" s="460" t="s">
        <v>75</v>
      </c>
      <c r="B26" s="450"/>
      <c r="C26" s="450"/>
      <c r="D26" s="450"/>
      <c r="E26" s="450" t="s">
        <v>76</v>
      </c>
      <c r="F26" s="450"/>
      <c r="G26" s="450"/>
      <c r="H26" s="450" t="s">
        <v>77</v>
      </c>
      <c r="I26" s="450"/>
      <c r="J26" s="450"/>
      <c r="K26" s="450" t="s">
        <v>78</v>
      </c>
      <c r="L26" s="450"/>
      <c r="M26" s="450"/>
      <c r="N26" s="450" t="s">
        <v>75</v>
      </c>
      <c r="O26" s="450"/>
      <c r="P26" s="450"/>
      <c r="Q26" s="450"/>
      <c r="R26" s="450" t="s">
        <v>76</v>
      </c>
      <c r="S26" s="450"/>
      <c r="T26" s="450"/>
      <c r="U26" s="450" t="s">
        <v>77</v>
      </c>
      <c r="V26" s="450"/>
      <c r="W26" s="450"/>
      <c r="X26" s="450" t="s">
        <v>78</v>
      </c>
      <c r="Y26" s="450"/>
      <c r="Z26" s="461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20.100000000000001" customHeight="1" x14ac:dyDescent="0.25">
      <c r="A27" s="453">
        <v>0</v>
      </c>
      <c r="B27" s="454"/>
      <c r="C27" s="454"/>
      <c r="D27" s="454"/>
      <c r="E27" s="462">
        <v>0</v>
      </c>
      <c r="F27" s="454"/>
      <c r="G27" s="454"/>
      <c r="H27" s="462" t="e">
        <f>B!#REF!</f>
        <v>#REF!</v>
      </c>
      <c r="I27" s="454"/>
      <c r="J27" s="454"/>
      <c r="K27" s="454">
        <v>0</v>
      </c>
      <c r="L27" s="454"/>
      <c r="M27" s="454"/>
      <c r="N27" s="454">
        <v>0</v>
      </c>
      <c r="O27" s="454"/>
      <c r="P27" s="454"/>
      <c r="Q27" s="454"/>
      <c r="R27" s="462">
        <v>0</v>
      </c>
      <c r="S27" s="454"/>
      <c r="T27" s="454"/>
      <c r="U27" s="462" t="e">
        <f>B!#REF!</f>
        <v>#REF!</v>
      </c>
      <c r="V27" s="454"/>
      <c r="W27" s="454"/>
      <c r="X27" s="454">
        <v>0</v>
      </c>
      <c r="Y27" s="454"/>
      <c r="Z27" s="459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20.100000000000001" customHeight="1" x14ac:dyDescent="0.25">
      <c r="A28" s="455" t="s">
        <v>79</v>
      </c>
      <c r="B28" s="456"/>
      <c r="C28" s="456"/>
      <c r="D28" s="456"/>
      <c r="E28" s="456"/>
      <c r="F28" s="456"/>
      <c r="G28" s="456"/>
      <c r="H28" s="456"/>
      <c r="I28" s="456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2" customHeight="1" x14ac:dyDescent="0.25">
      <c r="A29" s="458"/>
      <c r="B29" s="458"/>
      <c r="C29" s="458"/>
      <c r="D29" s="458"/>
      <c r="E29" s="458"/>
      <c r="F29" s="458"/>
      <c r="G29" s="458"/>
      <c r="H29" s="458"/>
      <c r="I29" s="458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8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20.100000000000001" customHeight="1" x14ac:dyDescent="0.25">
      <c r="A30" s="455" t="s">
        <v>80</v>
      </c>
      <c r="B30" s="456"/>
      <c r="C30" s="456"/>
      <c r="D30" s="456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456"/>
      <c r="Q30" s="456"/>
      <c r="R30" s="456"/>
      <c r="S30" s="456"/>
      <c r="T30" s="456"/>
      <c r="U30" s="456"/>
      <c r="V30" s="456"/>
      <c r="W30" s="456"/>
      <c r="X30" s="456"/>
      <c r="Y30" s="456"/>
      <c r="Z30" s="457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20.100000000000001" customHeight="1" x14ac:dyDescent="0.25">
      <c r="A31" s="453" t="s">
        <v>54</v>
      </c>
      <c r="B31" s="454"/>
      <c r="C31" s="454"/>
      <c r="D31" s="454"/>
      <c r="E31" s="454"/>
      <c r="F31" s="454"/>
      <c r="G31" s="454"/>
      <c r="H31" s="454"/>
      <c r="I31" s="454"/>
      <c r="J31" s="454"/>
      <c r="K31" s="454"/>
      <c r="L31" s="454"/>
      <c r="M31" s="454"/>
      <c r="N31" s="454" t="s">
        <v>55</v>
      </c>
      <c r="O31" s="454"/>
      <c r="P31" s="454"/>
      <c r="Q31" s="454"/>
      <c r="R31" s="454"/>
      <c r="S31" s="454"/>
      <c r="T31" s="454"/>
      <c r="U31" s="454"/>
      <c r="V31" s="454"/>
      <c r="W31" s="454"/>
      <c r="X31" s="454"/>
      <c r="Y31" s="454"/>
      <c r="Z31" s="459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63.75" customHeight="1" x14ac:dyDescent="0.25">
      <c r="A32" s="460" t="s">
        <v>81</v>
      </c>
      <c r="B32" s="450"/>
      <c r="C32" s="450" t="s">
        <v>75</v>
      </c>
      <c r="D32" s="450"/>
      <c r="E32" s="450"/>
      <c r="F32" s="450" t="s">
        <v>82</v>
      </c>
      <c r="G32" s="450"/>
      <c r="H32" s="450" t="s">
        <v>83</v>
      </c>
      <c r="I32" s="450"/>
      <c r="J32" s="450"/>
      <c r="K32" s="450" t="s">
        <v>84</v>
      </c>
      <c r="L32" s="450"/>
      <c r="M32" s="450"/>
      <c r="N32" s="450" t="s">
        <v>81</v>
      </c>
      <c r="O32" s="450"/>
      <c r="P32" s="450" t="s">
        <v>75</v>
      </c>
      <c r="Q32" s="450"/>
      <c r="R32" s="450"/>
      <c r="S32" s="450" t="s">
        <v>82</v>
      </c>
      <c r="T32" s="450"/>
      <c r="U32" s="450" t="s">
        <v>83</v>
      </c>
      <c r="V32" s="450"/>
      <c r="W32" s="450"/>
      <c r="X32" s="451" t="s">
        <v>84</v>
      </c>
      <c r="Y32" s="451"/>
      <c r="Z32" s="452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20.100000000000001" customHeight="1" x14ac:dyDescent="0.25">
      <c r="A33" s="453" t="s">
        <v>85</v>
      </c>
      <c r="B33" s="454"/>
      <c r="C33" s="448">
        <v>0.34</v>
      </c>
      <c r="D33" s="448"/>
      <c r="E33" s="448"/>
      <c r="F33" s="448">
        <v>1.8</v>
      </c>
      <c r="G33" s="448"/>
      <c r="H33" s="448">
        <v>1.2989999999999999</v>
      </c>
      <c r="I33" s="448"/>
      <c r="J33" s="448"/>
      <c r="K33" s="448">
        <f>C33+F33-H33</f>
        <v>0.84100000000000019</v>
      </c>
      <c r="L33" s="448"/>
      <c r="M33" s="448"/>
      <c r="N33" s="449"/>
      <c r="O33" s="449"/>
      <c r="P33" s="448">
        <v>0.69950000000000001</v>
      </c>
      <c r="Q33" s="448"/>
      <c r="R33" s="448"/>
      <c r="S33" s="448">
        <v>0.9</v>
      </c>
      <c r="T33" s="448"/>
      <c r="U33" s="448">
        <v>1.3305</v>
      </c>
      <c r="V33" s="448"/>
      <c r="W33" s="448"/>
      <c r="X33" s="448">
        <f>P33+S33-U33</f>
        <v>0.26899999999999991</v>
      </c>
      <c r="Y33" s="448"/>
      <c r="Z33" s="448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20.100000000000001" customHeight="1" x14ac:dyDescent="0.25">
      <c r="A34" s="453" t="s">
        <v>86</v>
      </c>
      <c r="B34" s="454"/>
      <c r="C34" s="448">
        <v>0.65600000000000003</v>
      </c>
      <c r="D34" s="448"/>
      <c r="E34" s="448"/>
      <c r="F34" s="448">
        <v>0.85</v>
      </c>
      <c r="G34" s="448"/>
      <c r="H34" s="448">
        <v>0.69699999999999995</v>
      </c>
      <c r="I34" s="448"/>
      <c r="J34" s="448"/>
      <c r="K34" s="448">
        <f>C34+F34-H34</f>
        <v>0.80900000000000005</v>
      </c>
      <c r="L34" s="448"/>
      <c r="M34" s="448"/>
      <c r="N34" s="449"/>
      <c r="O34" s="449"/>
      <c r="P34" s="448">
        <v>0.23350000000000001</v>
      </c>
      <c r="Q34" s="448"/>
      <c r="R34" s="448"/>
      <c r="S34" s="448">
        <v>0.9</v>
      </c>
      <c r="T34" s="448"/>
      <c r="U34" s="448">
        <v>0.69599999999999995</v>
      </c>
      <c r="V34" s="448"/>
      <c r="W34" s="448"/>
      <c r="X34" s="448">
        <f>P34+S34-U34</f>
        <v>0.4375</v>
      </c>
      <c r="Y34" s="448"/>
      <c r="Z34" s="448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20.100000000000001" customHeight="1" x14ac:dyDescent="0.2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</sheetData>
  <mergeCells count="143">
    <mergeCell ref="A1:Z1"/>
    <mergeCell ref="A2:Z2"/>
    <mergeCell ref="AA2:AL2"/>
    <mergeCell ref="A3:Z3"/>
    <mergeCell ref="A4:T4"/>
    <mergeCell ref="U4:Z4"/>
    <mergeCell ref="AA7:AB7"/>
    <mergeCell ref="AC7:AE7"/>
    <mergeCell ref="A5:Z5"/>
    <mergeCell ref="AA5:AL5"/>
    <mergeCell ref="A6:F6"/>
    <mergeCell ref="G6:L6"/>
    <mergeCell ref="M6:R6"/>
    <mergeCell ref="S6:Z6"/>
    <mergeCell ref="AA6:AB6"/>
    <mergeCell ref="AC6:AE6"/>
    <mergeCell ref="AF6:AH6"/>
    <mergeCell ref="AI6:AL6"/>
    <mergeCell ref="AF7:AH7"/>
    <mergeCell ref="AI7:AL7"/>
    <mergeCell ref="A7:F7"/>
    <mergeCell ref="G7:L7"/>
    <mergeCell ref="M7:R7"/>
    <mergeCell ref="S7:Z7"/>
    <mergeCell ref="A8:F8"/>
    <mergeCell ref="A12:Z12"/>
    <mergeCell ref="AA12:AF12"/>
    <mergeCell ref="AG12:AL12"/>
    <mergeCell ref="A9:F9"/>
    <mergeCell ref="G9:L9"/>
    <mergeCell ref="M9:R9"/>
    <mergeCell ref="S9:Z9"/>
    <mergeCell ref="A11:Z11"/>
    <mergeCell ref="AA11:AF11"/>
    <mergeCell ref="AG11:AL11"/>
    <mergeCell ref="M10:R10"/>
    <mergeCell ref="S10:Z10"/>
    <mergeCell ref="AA10:AL10"/>
    <mergeCell ref="G8:L8"/>
    <mergeCell ref="M8:R8"/>
    <mergeCell ref="S8:Z8"/>
    <mergeCell ref="AA8:AL8"/>
    <mergeCell ref="A13:J13"/>
    <mergeCell ref="K13:R13"/>
    <mergeCell ref="S13:Z13"/>
    <mergeCell ref="A14:J14"/>
    <mergeCell ref="K14:R14"/>
    <mergeCell ref="S14:Z14"/>
    <mergeCell ref="AA9:AL9"/>
    <mergeCell ref="A10:F10"/>
    <mergeCell ref="G10:L10"/>
    <mergeCell ref="AA13:AF13"/>
    <mergeCell ref="AG13:AL13"/>
    <mergeCell ref="AA14:AF14"/>
    <mergeCell ref="AG14:AL14"/>
    <mergeCell ref="A17:Z17"/>
    <mergeCell ref="AA17:AL17"/>
    <mergeCell ref="A18:Z18"/>
    <mergeCell ref="AA18:AF18"/>
    <mergeCell ref="AG18:AL18"/>
    <mergeCell ref="A16:J16"/>
    <mergeCell ref="K16:R16"/>
    <mergeCell ref="S16:Z16"/>
    <mergeCell ref="A15:J15"/>
    <mergeCell ref="K15:R15"/>
    <mergeCell ref="S15:Z15"/>
    <mergeCell ref="AA15:AF15"/>
    <mergeCell ref="AG15:AL15"/>
    <mergeCell ref="A19:E19"/>
    <mergeCell ref="F19:J19"/>
    <mergeCell ref="K19:O19"/>
    <mergeCell ref="P19:T19"/>
    <mergeCell ref="U19:Z19"/>
    <mergeCell ref="A22:E22"/>
    <mergeCell ref="F22:J22"/>
    <mergeCell ref="K22:O22"/>
    <mergeCell ref="P22:T22"/>
    <mergeCell ref="U22:Z22"/>
    <mergeCell ref="A20:E20"/>
    <mergeCell ref="F20:J20"/>
    <mergeCell ref="K20:O20"/>
    <mergeCell ref="P20:T20"/>
    <mergeCell ref="U20:Z20"/>
    <mergeCell ref="A21:E21"/>
    <mergeCell ref="F21:J21"/>
    <mergeCell ref="K21:O21"/>
    <mergeCell ref="P21:T21"/>
    <mergeCell ref="U21:Z21"/>
    <mergeCell ref="A23:Z23"/>
    <mergeCell ref="U26:W26"/>
    <mergeCell ref="X26:Z26"/>
    <mergeCell ref="A27:D27"/>
    <mergeCell ref="E27:G27"/>
    <mergeCell ref="H27:J27"/>
    <mergeCell ref="K27:M27"/>
    <mergeCell ref="N27:Q27"/>
    <mergeCell ref="R27:T27"/>
    <mergeCell ref="U27:W27"/>
    <mergeCell ref="X27:Z27"/>
    <mergeCell ref="A24:Z24"/>
    <mergeCell ref="A25:M25"/>
    <mergeCell ref="N25:Z25"/>
    <mergeCell ref="A26:D26"/>
    <mergeCell ref="E26:G26"/>
    <mergeCell ref="H26:J26"/>
    <mergeCell ref="K26:M26"/>
    <mergeCell ref="N26:Q26"/>
    <mergeCell ref="R26:T26"/>
    <mergeCell ref="A28:Z28"/>
    <mergeCell ref="A29:Z29"/>
    <mergeCell ref="A30:Z30"/>
    <mergeCell ref="A31:M31"/>
    <mergeCell ref="N31:Z31"/>
    <mergeCell ref="A32:B32"/>
    <mergeCell ref="C32:E32"/>
    <mergeCell ref="F32:G32"/>
    <mergeCell ref="H32:J32"/>
    <mergeCell ref="A33:B33"/>
    <mergeCell ref="C33:E33"/>
    <mergeCell ref="F33:G33"/>
    <mergeCell ref="F34:G34"/>
    <mergeCell ref="H33:J33"/>
    <mergeCell ref="K32:M32"/>
    <mergeCell ref="A34:B34"/>
    <mergeCell ref="C34:E34"/>
    <mergeCell ref="N32:O32"/>
    <mergeCell ref="K33:M33"/>
    <mergeCell ref="H34:J34"/>
    <mergeCell ref="K34:M34"/>
    <mergeCell ref="X34:Z34"/>
    <mergeCell ref="N33:O33"/>
    <mergeCell ref="P33:R33"/>
    <mergeCell ref="S33:T33"/>
    <mergeCell ref="U33:W33"/>
    <mergeCell ref="X33:Z33"/>
    <mergeCell ref="U32:W32"/>
    <mergeCell ref="N34:O34"/>
    <mergeCell ref="P34:R34"/>
    <mergeCell ref="S34:T34"/>
    <mergeCell ref="U34:W34"/>
    <mergeCell ref="P32:R32"/>
    <mergeCell ref="S32:T32"/>
    <mergeCell ref="X32:Z32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H61"/>
  <sheetViews>
    <sheetView zoomScaleSheetLayoutView="100" workbookViewId="0">
      <selection activeCell="J36" sqref="J36"/>
    </sheetView>
  </sheetViews>
  <sheetFormatPr defaultRowHeight="18.75" x14ac:dyDescent="0.3"/>
  <cols>
    <col min="1" max="1" width="11.28515625" style="5" customWidth="1"/>
    <col min="2" max="2" width="12.140625" style="5" customWidth="1"/>
    <col min="3" max="3" width="11.42578125" style="5" customWidth="1"/>
    <col min="4" max="4" width="10.85546875" style="5" customWidth="1"/>
    <col min="5" max="5" width="11" style="5" customWidth="1"/>
    <col min="6" max="6" width="10" style="5" customWidth="1"/>
    <col min="7" max="7" width="18.140625" style="5" customWidth="1"/>
    <col min="8" max="8" width="12" style="5" customWidth="1"/>
    <col min="9" max="9" width="11.5703125" style="5" customWidth="1"/>
    <col min="10" max="16384" width="9.140625" style="5"/>
  </cols>
  <sheetData>
    <row r="1" spans="1:8" ht="23.25" customHeight="1" thickBot="1" x14ac:dyDescent="0.35">
      <c r="A1" s="481" t="s">
        <v>132</v>
      </c>
      <c r="B1" s="482"/>
      <c r="C1" s="483"/>
      <c r="D1" s="483"/>
      <c r="E1" s="478" t="e">
        <f>Attendance!#REF!</f>
        <v>#REF!</v>
      </c>
      <c r="F1" s="479"/>
      <c r="G1" s="479"/>
      <c r="H1" s="480"/>
    </row>
    <row r="2" spans="1:8" ht="18" customHeight="1" thickBot="1" x14ac:dyDescent="0.35">
      <c r="A2" s="484" t="s">
        <v>133</v>
      </c>
      <c r="B2" s="485"/>
      <c r="C2" s="486" t="s">
        <v>134</v>
      </c>
      <c r="D2" s="487"/>
      <c r="E2" s="487"/>
      <c r="F2" s="487"/>
      <c r="G2" s="487"/>
      <c r="H2" s="488"/>
    </row>
    <row r="3" spans="1:8" ht="42" customHeight="1" thickBot="1" x14ac:dyDescent="0.35">
      <c r="A3" s="489" t="s">
        <v>135</v>
      </c>
      <c r="B3" s="490"/>
      <c r="C3" s="491"/>
      <c r="D3" s="491"/>
      <c r="E3" s="491"/>
      <c r="F3" s="27" t="s">
        <v>115</v>
      </c>
      <c r="G3" s="492" t="str">
        <f>A!I4</f>
        <v>SEP</v>
      </c>
      <c r="H3" s="493"/>
    </row>
    <row r="4" spans="1:8" ht="13.5" customHeight="1" x14ac:dyDescent="0.3">
      <c r="A4" s="494"/>
      <c r="B4" s="495"/>
      <c r="C4" s="495"/>
      <c r="D4" s="495"/>
      <c r="E4" s="495"/>
      <c r="F4" s="495"/>
      <c r="G4" s="495"/>
      <c r="H4" s="496"/>
    </row>
    <row r="5" spans="1:8" ht="15.75" customHeight="1" x14ac:dyDescent="0.3">
      <c r="A5" s="497" t="s">
        <v>1</v>
      </c>
      <c r="B5" s="499" t="s">
        <v>117</v>
      </c>
      <c r="C5" s="499"/>
      <c r="D5" s="499" t="s">
        <v>118</v>
      </c>
      <c r="E5" s="499"/>
      <c r="F5" s="499"/>
      <c r="G5" s="499" t="s">
        <v>119</v>
      </c>
      <c r="H5" s="500" t="s">
        <v>8</v>
      </c>
    </row>
    <row r="6" spans="1:8" ht="16.5" customHeight="1" x14ac:dyDescent="0.3">
      <c r="A6" s="498"/>
      <c r="B6" s="6" t="s">
        <v>120</v>
      </c>
      <c r="C6" s="6" t="s">
        <v>121</v>
      </c>
      <c r="D6" s="6" t="s">
        <v>122</v>
      </c>
      <c r="E6" s="6" t="s">
        <v>121</v>
      </c>
      <c r="F6" s="7" t="s">
        <v>123</v>
      </c>
      <c r="G6" s="499"/>
      <c r="H6" s="500"/>
    </row>
    <row r="7" spans="1:8" ht="17.25" customHeight="1" x14ac:dyDescent="0.3">
      <c r="A7" s="8">
        <f>Attendance!B5</f>
        <v>46266</v>
      </c>
      <c r="B7" s="9">
        <f>Attendance!I5</f>
        <v>0</v>
      </c>
      <c r="C7" s="9">
        <f>Attendance!J5</f>
        <v>0</v>
      </c>
      <c r="D7" s="10">
        <f>B7*0.15</f>
        <v>0</v>
      </c>
      <c r="E7" s="10">
        <f>C7*0.2</f>
        <v>0</v>
      </c>
      <c r="F7" s="10">
        <f>D7+E7</f>
        <v>0</v>
      </c>
      <c r="G7" s="93">
        <f>DETAIL!V20</f>
        <v>0.45900000000000002</v>
      </c>
      <c r="H7" s="11">
        <f>F7*G7</f>
        <v>0</v>
      </c>
    </row>
    <row r="8" spans="1:8" ht="16.5" customHeight="1" x14ac:dyDescent="0.3">
      <c r="A8" s="8">
        <f>Attendance!B6</f>
        <v>46267</v>
      </c>
      <c r="B8" s="9">
        <f>Attendance!I6</f>
        <v>0</v>
      </c>
      <c r="C8" s="9">
        <f>Attendance!J6</f>
        <v>0</v>
      </c>
      <c r="D8" s="10">
        <f t="shared" ref="D8:D37" si="0">B8*0.15</f>
        <v>0</v>
      </c>
      <c r="E8" s="10">
        <f t="shared" ref="E8:E37" si="1">C8*0.2</f>
        <v>0</v>
      </c>
      <c r="F8" s="10">
        <f t="shared" ref="F8:F37" si="2">D8+E8</f>
        <v>0</v>
      </c>
      <c r="G8" s="93">
        <f>G7</f>
        <v>0.45900000000000002</v>
      </c>
      <c r="H8" s="11">
        <f t="shared" ref="H8:H37" si="3">F8*G8</f>
        <v>0</v>
      </c>
    </row>
    <row r="9" spans="1:8" ht="15" customHeight="1" x14ac:dyDescent="0.3">
      <c r="A9" s="8">
        <f>Attendance!B7</f>
        <v>46268</v>
      </c>
      <c r="B9" s="9">
        <f>Attendance!I7</f>
        <v>0</v>
      </c>
      <c r="C9" s="9">
        <f>Attendance!J7</f>
        <v>0</v>
      </c>
      <c r="D9" s="10">
        <f t="shared" si="0"/>
        <v>0</v>
      </c>
      <c r="E9" s="10">
        <f t="shared" si="1"/>
        <v>0</v>
      </c>
      <c r="F9" s="10">
        <f t="shared" si="2"/>
        <v>0</v>
      </c>
      <c r="G9" s="93">
        <f t="shared" ref="G9:G37" si="4">G8</f>
        <v>0.45900000000000002</v>
      </c>
      <c r="H9" s="11">
        <f t="shared" si="3"/>
        <v>0</v>
      </c>
    </row>
    <row r="10" spans="1:8" ht="18" customHeight="1" x14ac:dyDescent="0.3">
      <c r="A10" s="8">
        <f>Attendance!B8</f>
        <v>46269</v>
      </c>
      <c r="B10" s="9">
        <f>Attendance!I8</f>
        <v>0</v>
      </c>
      <c r="C10" s="9">
        <f>Attendance!J8</f>
        <v>0</v>
      </c>
      <c r="D10" s="10">
        <f t="shared" si="0"/>
        <v>0</v>
      </c>
      <c r="E10" s="10">
        <f t="shared" si="1"/>
        <v>0</v>
      </c>
      <c r="F10" s="10">
        <f t="shared" si="2"/>
        <v>0</v>
      </c>
      <c r="G10" s="93">
        <f t="shared" si="4"/>
        <v>0.45900000000000002</v>
      </c>
      <c r="H10" s="11">
        <f t="shared" si="3"/>
        <v>0</v>
      </c>
    </row>
    <row r="11" spans="1:8" ht="15" customHeight="1" x14ac:dyDescent="0.3">
      <c r="A11" s="8">
        <f>Attendance!B9</f>
        <v>46270</v>
      </c>
      <c r="B11" s="9">
        <f>Attendance!I9</f>
        <v>0</v>
      </c>
      <c r="C11" s="9">
        <f>Attendance!J9</f>
        <v>0</v>
      </c>
      <c r="D11" s="10">
        <f t="shared" si="0"/>
        <v>0</v>
      </c>
      <c r="E11" s="10">
        <f t="shared" si="1"/>
        <v>0</v>
      </c>
      <c r="F11" s="10">
        <f t="shared" si="2"/>
        <v>0</v>
      </c>
      <c r="G11" s="93">
        <f t="shared" si="4"/>
        <v>0.45900000000000002</v>
      </c>
      <c r="H11" s="11">
        <f t="shared" si="3"/>
        <v>0</v>
      </c>
    </row>
    <row r="12" spans="1:8" ht="15.75" customHeight="1" x14ac:dyDescent="0.3">
      <c r="A12" s="8">
        <f>Attendance!B10</f>
        <v>46271</v>
      </c>
      <c r="B12" s="9">
        <f>Attendance!I10</f>
        <v>0</v>
      </c>
      <c r="C12" s="9">
        <f>Attendance!J10</f>
        <v>0</v>
      </c>
      <c r="D12" s="10">
        <f t="shared" si="0"/>
        <v>0</v>
      </c>
      <c r="E12" s="10">
        <f t="shared" si="1"/>
        <v>0</v>
      </c>
      <c r="F12" s="10">
        <f t="shared" si="2"/>
        <v>0</v>
      </c>
      <c r="G12" s="93">
        <f t="shared" si="4"/>
        <v>0.45900000000000002</v>
      </c>
      <c r="H12" s="11">
        <f t="shared" si="3"/>
        <v>0</v>
      </c>
    </row>
    <row r="13" spans="1:8" ht="16.5" customHeight="1" x14ac:dyDescent="0.3">
      <c r="A13" s="8">
        <f>Attendance!B11</f>
        <v>46272</v>
      </c>
      <c r="B13" s="9">
        <f>Attendance!I11</f>
        <v>0</v>
      </c>
      <c r="C13" s="9">
        <f>Attendance!J11</f>
        <v>0</v>
      </c>
      <c r="D13" s="10">
        <f t="shared" si="0"/>
        <v>0</v>
      </c>
      <c r="E13" s="10">
        <f t="shared" si="1"/>
        <v>0</v>
      </c>
      <c r="F13" s="10">
        <f t="shared" si="2"/>
        <v>0</v>
      </c>
      <c r="G13" s="93">
        <f t="shared" si="4"/>
        <v>0.45900000000000002</v>
      </c>
      <c r="H13" s="11">
        <f t="shared" si="3"/>
        <v>0</v>
      </c>
    </row>
    <row r="14" spans="1:8" ht="15" customHeight="1" x14ac:dyDescent="0.3">
      <c r="A14" s="8">
        <f>Attendance!B12</f>
        <v>46273</v>
      </c>
      <c r="B14" s="9">
        <f>Attendance!I12</f>
        <v>0</v>
      </c>
      <c r="C14" s="9">
        <f>Attendance!J12</f>
        <v>0</v>
      </c>
      <c r="D14" s="10">
        <f t="shared" si="0"/>
        <v>0</v>
      </c>
      <c r="E14" s="10">
        <f t="shared" si="1"/>
        <v>0</v>
      </c>
      <c r="F14" s="10">
        <f t="shared" si="2"/>
        <v>0</v>
      </c>
      <c r="G14" s="93">
        <f t="shared" si="4"/>
        <v>0.45900000000000002</v>
      </c>
      <c r="H14" s="11">
        <f t="shared" si="3"/>
        <v>0</v>
      </c>
    </row>
    <row r="15" spans="1:8" ht="15" customHeight="1" x14ac:dyDescent="0.3">
      <c r="A15" s="8">
        <f>Attendance!B13</f>
        <v>46274</v>
      </c>
      <c r="B15" s="9">
        <f>Attendance!I13</f>
        <v>0</v>
      </c>
      <c r="C15" s="9">
        <f>Attendance!J13</f>
        <v>0</v>
      </c>
      <c r="D15" s="10">
        <f t="shared" si="0"/>
        <v>0</v>
      </c>
      <c r="E15" s="10">
        <f t="shared" si="1"/>
        <v>0</v>
      </c>
      <c r="F15" s="10">
        <f t="shared" si="2"/>
        <v>0</v>
      </c>
      <c r="G15" s="93">
        <f t="shared" si="4"/>
        <v>0.45900000000000002</v>
      </c>
      <c r="H15" s="11">
        <f t="shared" si="3"/>
        <v>0</v>
      </c>
    </row>
    <row r="16" spans="1:8" ht="13.5" customHeight="1" x14ac:dyDescent="0.3">
      <c r="A16" s="8">
        <f>Attendance!B14</f>
        <v>46275</v>
      </c>
      <c r="B16" s="9">
        <f>Attendance!I14</f>
        <v>0</v>
      </c>
      <c r="C16" s="9">
        <f>Attendance!J14</f>
        <v>0</v>
      </c>
      <c r="D16" s="10">
        <f t="shared" si="0"/>
        <v>0</v>
      </c>
      <c r="E16" s="10">
        <f t="shared" si="1"/>
        <v>0</v>
      </c>
      <c r="F16" s="10">
        <f t="shared" si="2"/>
        <v>0</v>
      </c>
      <c r="G16" s="93">
        <f t="shared" si="4"/>
        <v>0.45900000000000002</v>
      </c>
      <c r="H16" s="11">
        <f t="shared" si="3"/>
        <v>0</v>
      </c>
    </row>
    <row r="17" spans="1:8" ht="16.5" customHeight="1" x14ac:dyDescent="0.3">
      <c r="A17" s="8">
        <f>Attendance!B15</f>
        <v>46276</v>
      </c>
      <c r="B17" s="9">
        <f>Attendance!I15</f>
        <v>0</v>
      </c>
      <c r="C17" s="9">
        <f>Attendance!J15</f>
        <v>0</v>
      </c>
      <c r="D17" s="10">
        <f t="shared" si="0"/>
        <v>0</v>
      </c>
      <c r="E17" s="10">
        <f t="shared" si="1"/>
        <v>0</v>
      </c>
      <c r="F17" s="10">
        <f t="shared" si="2"/>
        <v>0</v>
      </c>
      <c r="G17" s="93">
        <f t="shared" si="4"/>
        <v>0.45900000000000002</v>
      </c>
      <c r="H17" s="11">
        <f t="shared" si="3"/>
        <v>0</v>
      </c>
    </row>
    <row r="18" spans="1:8" ht="15" customHeight="1" x14ac:dyDescent="0.3">
      <c r="A18" s="8">
        <f>Attendance!B16</f>
        <v>46277</v>
      </c>
      <c r="B18" s="9">
        <f>Attendance!I16</f>
        <v>0</v>
      </c>
      <c r="C18" s="9">
        <f>Attendance!J16</f>
        <v>0</v>
      </c>
      <c r="D18" s="10">
        <f t="shared" si="0"/>
        <v>0</v>
      </c>
      <c r="E18" s="10">
        <f t="shared" si="1"/>
        <v>0</v>
      </c>
      <c r="F18" s="10">
        <f t="shared" si="2"/>
        <v>0</v>
      </c>
      <c r="G18" s="93">
        <f t="shared" si="4"/>
        <v>0.45900000000000002</v>
      </c>
      <c r="H18" s="11">
        <f t="shared" si="3"/>
        <v>0</v>
      </c>
    </row>
    <row r="19" spans="1:8" ht="15.75" customHeight="1" x14ac:dyDescent="0.3">
      <c r="A19" s="8">
        <f>Attendance!B17</f>
        <v>46278</v>
      </c>
      <c r="B19" s="9">
        <f>Attendance!I17</f>
        <v>0</v>
      </c>
      <c r="C19" s="9">
        <f>Attendance!J17</f>
        <v>0</v>
      </c>
      <c r="D19" s="10">
        <f t="shared" si="0"/>
        <v>0</v>
      </c>
      <c r="E19" s="10">
        <f t="shared" si="1"/>
        <v>0</v>
      </c>
      <c r="F19" s="10">
        <f t="shared" si="2"/>
        <v>0</v>
      </c>
      <c r="G19" s="93">
        <f t="shared" si="4"/>
        <v>0.45900000000000002</v>
      </c>
      <c r="H19" s="11">
        <f t="shared" si="3"/>
        <v>0</v>
      </c>
    </row>
    <row r="20" spans="1:8" ht="15.75" customHeight="1" x14ac:dyDescent="0.3">
      <c r="A20" s="8">
        <f>Attendance!B18</f>
        <v>46279</v>
      </c>
      <c r="B20" s="9">
        <f>Attendance!I18</f>
        <v>0</v>
      </c>
      <c r="C20" s="9">
        <f>Attendance!J18</f>
        <v>0</v>
      </c>
      <c r="D20" s="10">
        <f t="shared" si="0"/>
        <v>0</v>
      </c>
      <c r="E20" s="10">
        <f t="shared" si="1"/>
        <v>0</v>
      </c>
      <c r="F20" s="10">
        <f t="shared" si="2"/>
        <v>0</v>
      </c>
      <c r="G20" s="93">
        <f t="shared" si="4"/>
        <v>0.45900000000000002</v>
      </c>
      <c r="H20" s="11">
        <f t="shared" si="3"/>
        <v>0</v>
      </c>
    </row>
    <row r="21" spans="1:8" ht="13.5" customHeight="1" x14ac:dyDescent="0.3">
      <c r="A21" s="8">
        <f>Attendance!B19</f>
        <v>46280</v>
      </c>
      <c r="B21" s="9">
        <f>Attendance!I19</f>
        <v>0</v>
      </c>
      <c r="C21" s="9">
        <f>Attendance!J19</f>
        <v>0</v>
      </c>
      <c r="D21" s="10">
        <f t="shared" si="0"/>
        <v>0</v>
      </c>
      <c r="E21" s="10">
        <f t="shared" si="1"/>
        <v>0</v>
      </c>
      <c r="F21" s="10">
        <f t="shared" si="2"/>
        <v>0</v>
      </c>
      <c r="G21" s="93">
        <f t="shared" si="4"/>
        <v>0.45900000000000002</v>
      </c>
      <c r="H21" s="11">
        <f t="shared" si="3"/>
        <v>0</v>
      </c>
    </row>
    <row r="22" spans="1:8" ht="15" customHeight="1" x14ac:dyDescent="0.3">
      <c r="A22" s="8">
        <f>Attendance!B20</f>
        <v>46281</v>
      </c>
      <c r="B22" s="9">
        <f>Attendance!I20</f>
        <v>0</v>
      </c>
      <c r="C22" s="9">
        <f>Attendance!J20</f>
        <v>0</v>
      </c>
      <c r="D22" s="10">
        <f t="shared" si="0"/>
        <v>0</v>
      </c>
      <c r="E22" s="10">
        <f t="shared" si="1"/>
        <v>0</v>
      </c>
      <c r="F22" s="10">
        <f t="shared" si="2"/>
        <v>0</v>
      </c>
      <c r="G22" s="93">
        <f t="shared" si="4"/>
        <v>0.45900000000000002</v>
      </c>
      <c r="H22" s="11">
        <f t="shared" si="3"/>
        <v>0</v>
      </c>
    </row>
    <row r="23" spans="1:8" ht="15" customHeight="1" x14ac:dyDescent="0.3">
      <c r="A23" s="8">
        <f>Attendance!B21</f>
        <v>46282</v>
      </c>
      <c r="B23" s="9">
        <f>Attendance!I21</f>
        <v>0</v>
      </c>
      <c r="C23" s="9">
        <f>Attendance!J21</f>
        <v>0</v>
      </c>
      <c r="D23" s="10">
        <f t="shared" si="0"/>
        <v>0</v>
      </c>
      <c r="E23" s="10">
        <f t="shared" si="1"/>
        <v>0</v>
      </c>
      <c r="F23" s="10">
        <f t="shared" si="2"/>
        <v>0</v>
      </c>
      <c r="G23" s="93">
        <f t="shared" si="4"/>
        <v>0.45900000000000002</v>
      </c>
      <c r="H23" s="11">
        <f t="shared" si="3"/>
        <v>0</v>
      </c>
    </row>
    <row r="24" spans="1:8" ht="15.75" customHeight="1" x14ac:dyDescent="0.3">
      <c r="A24" s="8">
        <f>Attendance!B22</f>
        <v>46283</v>
      </c>
      <c r="B24" s="9">
        <f>Attendance!I22</f>
        <v>0</v>
      </c>
      <c r="C24" s="9">
        <f>Attendance!J22</f>
        <v>0</v>
      </c>
      <c r="D24" s="10">
        <f t="shared" si="0"/>
        <v>0</v>
      </c>
      <c r="E24" s="10">
        <f t="shared" si="1"/>
        <v>0</v>
      </c>
      <c r="F24" s="10">
        <f t="shared" si="2"/>
        <v>0</v>
      </c>
      <c r="G24" s="93">
        <f t="shared" si="4"/>
        <v>0.45900000000000002</v>
      </c>
      <c r="H24" s="11">
        <f t="shared" si="3"/>
        <v>0</v>
      </c>
    </row>
    <row r="25" spans="1:8" ht="16.5" customHeight="1" x14ac:dyDescent="0.3">
      <c r="A25" s="8">
        <f>Attendance!B23</f>
        <v>46284</v>
      </c>
      <c r="B25" s="9">
        <f>Attendance!I23</f>
        <v>0</v>
      </c>
      <c r="C25" s="9">
        <f>Attendance!J23</f>
        <v>0</v>
      </c>
      <c r="D25" s="10">
        <f t="shared" si="0"/>
        <v>0</v>
      </c>
      <c r="E25" s="10">
        <f t="shared" si="1"/>
        <v>0</v>
      </c>
      <c r="F25" s="10">
        <f t="shared" si="2"/>
        <v>0</v>
      </c>
      <c r="G25" s="93">
        <f t="shared" si="4"/>
        <v>0.45900000000000002</v>
      </c>
      <c r="H25" s="11">
        <f t="shared" si="3"/>
        <v>0</v>
      </c>
    </row>
    <row r="26" spans="1:8" ht="14.25" customHeight="1" x14ac:dyDescent="0.3">
      <c r="A26" s="8">
        <f>Attendance!B24</f>
        <v>46285</v>
      </c>
      <c r="B26" s="9">
        <f>Attendance!I24</f>
        <v>0</v>
      </c>
      <c r="C26" s="9">
        <f>Attendance!J24</f>
        <v>0</v>
      </c>
      <c r="D26" s="10">
        <f t="shared" si="0"/>
        <v>0</v>
      </c>
      <c r="E26" s="10">
        <f t="shared" si="1"/>
        <v>0</v>
      </c>
      <c r="F26" s="10">
        <f t="shared" si="2"/>
        <v>0</v>
      </c>
      <c r="G26" s="93">
        <f t="shared" si="4"/>
        <v>0.45900000000000002</v>
      </c>
      <c r="H26" s="11">
        <f t="shared" si="3"/>
        <v>0</v>
      </c>
    </row>
    <row r="27" spans="1:8" ht="14.25" customHeight="1" x14ac:dyDescent="0.3">
      <c r="A27" s="8">
        <f>Attendance!B25</f>
        <v>46286</v>
      </c>
      <c r="B27" s="9">
        <f>Attendance!I25</f>
        <v>0</v>
      </c>
      <c r="C27" s="9">
        <f>Attendance!J25</f>
        <v>0</v>
      </c>
      <c r="D27" s="10">
        <f t="shared" si="0"/>
        <v>0</v>
      </c>
      <c r="E27" s="10">
        <f t="shared" si="1"/>
        <v>0</v>
      </c>
      <c r="F27" s="10">
        <f t="shared" si="2"/>
        <v>0</v>
      </c>
      <c r="G27" s="93">
        <f t="shared" si="4"/>
        <v>0.45900000000000002</v>
      </c>
      <c r="H27" s="11">
        <f t="shared" si="3"/>
        <v>0</v>
      </c>
    </row>
    <row r="28" spans="1:8" ht="14.25" customHeight="1" x14ac:dyDescent="0.3">
      <c r="A28" s="8">
        <f>Attendance!B26</f>
        <v>46287</v>
      </c>
      <c r="B28" s="9">
        <f>Attendance!I26</f>
        <v>0</v>
      </c>
      <c r="C28" s="9">
        <f>Attendance!J26</f>
        <v>0</v>
      </c>
      <c r="D28" s="10">
        <f t="shared" si="0"/>
        <v>0</v>
      </c>
      <c r="E28" s="10">
        <f t="shared" si="1"/>
        <v>0</v>
      </c>
      <c r="F28" s="10">
        <f t="shared" si="2"/>
        <v>0</v>
      </c>
      <c r="G28" s="93">
        <f t="shared" si="4"/>
        <v>0.45900000000000002</v>
      </c>
      <c r="H28" s="11">
        <f t="shared" si="3"/>
        <v>0</v>
      </c>
    </row>
    <row r="29" spans="1:8" ht="14.25" customHeight="1" x14ac:dyDescent="0.3">
      <c r="A29" s="8">
        <f>Attendance!B27</f>
        <v>46288</v>
      </c>
      <c r="B29" s="9">
        <f>Attendance!I27</f>
        <v>0</v>
      </c>
      <c r="C29" s="9">
        <f>Attendance!J27</f>
        <v>0</v>
      </c>
      <c r="D29" s="10">
        <f t="shared" si="0"/>
        <v>0</v>
      </c>
      <c r="E29" s="10">
        <f t="shared" si="1"/>
        <v>0</v>
      </c>
      <c r="F29" s="10">
        <f t="shared" si="2"/>
        <v>0</v>
      </c>
      <c r="G29" s="93">
        <f t="shared" si="4"/>
        <v>0.45900000000000002</v>
      </c>
      <c r="H29" s="11">
        <f t="shared" si="3"/>
        <v>0</v>
      </c>
    </row>
    <row r="30" spans="1:8" ht="12.75" customHeight="1" x14ac:dyDescent="0.3">
      <c r="A30" s="8">
        <f>Attendance!B28</f>
        <v>46289</v>
      </c>
      <c r="B30" s="9">
        <f>Attendance!I28</f>
        <v>0</v>
      </c>
      <c r="C30" s="9">
        <f>Attendance!J28</f>
        <v>0</v>
      </c>
      <c r="D30" s="10">
        <f t="shared" si="0"/>
        <v>0</v>
      </c>
      <c r="E30" s="10">
        <f t="shared" si="1"/>
        <v>0</v>
      </c>
      <c r="F30" s="10">
        <f t="shared" si="2"/>
        <v>0</v>
      </c>
      <c r="G30" s="93">
        <f t="shared" si="4"/>
        <v>0.45900000000000002</v>
      </c>
      <c r="H30" s="11">
        <f t="shared" si="3"/>
        <v>0</v>
      </c>
    </row>
    <row r="31" spans="1:8" ht="15" customHeight="1" x14ac:dyDescent="0.3">
      <c r="A31" s="8">
        <f>Attendance!B29</f>
        <v>46290</v>
      </c>
      <c r="B31" s="9">
        <f>Attendance!I29</f>
        <v>0</v>
      </c>
      <c r="C31" s="9">
        <f>Attendance!J29</f>
        <v>0</v>
      </c>
      <c r="D31" s="10">
        <f t="shared" si="0"/>
        <v>0</v>
      </c>
      <c r="E31" s="10">
        <f t="shared" si="1"/>
        <v>0</v>
      </c>
      <c r="F31" s="10">
        <f t="shared" si="2"/>
        <v>0</v>
      </c>
      <c r="G31" s="93">
        <f t="shared" si="4"/>
        <v>0.45900000000000002</v>
      </c>
      <c r="H31" s="11">
        <f t="shared" si="3"/>
        <v>0</v>
      </c>
    </row>
    <row r="32" spans="1:8" ht="14.25" customHeight="1" x14ac:dyDescent="0.3">
      <c r="A32" s="8">
        <f>Attendance!B30</f>
        <v>46291</v>
      </c>
      <c r="B32" s="9">
        <f>Attendance!I30</f>
        <v>0</v>
      </c>
      <c r="C32" s="9">
        <f>Attendance!J30</f>
        <v>0</v>
      </c>
      <c r="D32" s="10">
        <f t="shared" si="0"/>
        <v>0</v>
      </c>
      <c r="E32" s="10">
        <f t="shared" si="1"/>
        <v>0</v>
      </c>
      <c r="F32" s="10">
        <f t="shared" si="2"/>
        <v>0</v>
      </c>
      <c r="G32" s="93">
        <f t="shared" si="4"/>
        <v>0.45900000000000002</v>
      </c>
      <c r="H32" s="11">
        <f t="shared" si="3"/>
        <v>0</v>
      </c>
    </row>
    <row r="33" spans="1:8" ht="13.5" customHeight="1" x14ac:dyDescent="0.3">
      <c r="A33" s="8">
        <f>Attendance!B31</f>
        <v>46292</v>
      </c>
      <c r="B33" s="9">
        <f>Attendance!I31</f>
        <v>0</v>
      </c>
      <c r="C33" s="9">
        <f>Attendance!J31</f>
        <v>0</v>
      </c>
      <c r="D33" s="10">
        <f t="shared" si="0"/>
        <v>0</v>
      </c>
      <c r="E33" s="10">
        <f t="shared" si="1"/>
        <v>0</v>
      </c>
      <c r="F33" s="10">
        <f t="shared" si="2"/>
        <v>0</v>
      </c>
      <c r="G33" s="93">
        <f t="shared" si="4"/>
        <v>0.45900000000000002</v>
      </c>
      <c r="H33" s="11">
        <f t="shared" si="3"/>
        <v>0</v>
      </c>
    </row>
    <row r="34" spans="1:8" ht="17.25" customHeight="1" x14ac:dyDescent="0.3">
      <c r="A34" s="8">
        <f>Attendance!B32</f>
        <v>46293</v>
      </c>
      <c r="B34" s="9">
        <f>Attendance!I32</f>
        <v>0</v>
      </c>
      <c r="C34" s="9">
        <f>Attendance!J32</f>
        <v>0</v>
      </c>
      <c r="D34" s="10">
        <f t="shared" si="0"/>
        <v>0</v>
      </c>
      <c r="E34" s="10">
        <f t="shared" si="1"/>
        <v>0</v>
      </c>
      <c r="F34" s="10">
        <f t="shared" si="2"/>
        <v>0</v>
      </c>
      <c r="G34" s="93">
        <f t="shared" si="4"/>
        <v>0.45900000000000002</v>
      </c>
      <c r="H34" s="11">
        <f t="shared" si="3"/>
        <v>0</v>
      </c>
    </row>
    <row r="35" spans="1:8" ht="15.75" customHeight="1" x14ac:dyDescent="0.3">
      <c r="A35" s="8">
        <f>Attendance!B33</f>
        <v>46294</v>
      </c>
      <c r="B35" s="9">
        <f>Attendance!I33</f>
        <v>0</v>
      </c>
      <c r="C35" s="9">
        <f>Attendance!J33</f>
        <v>0</v>
      </c>
      <c r="D35" s="10">
        <f t="shared" si="0"/>
        <v>0</v>
      </c>
      <c r="E35" s="10">
        <f t="shared" si="1"/>
        <v>0</v>
      </c>
      <c r="F35" s="10">
        <f t="shared" si="2"/>
        <v>0</v>
      </c>
      <c r="G35" s="93">
        <f t="shared" si="4"/>
        <v>0.45900000000000002</v>
      </c>
      <c r="H35" s="11">
        <f t="shared" si="3"/>
        <v>0</v>
      </c>
    </row>
    <row r="36" spans="1:8" ht="15.75" customHeight="1" x14ac:dyDescent="0.3">
      <c r="A36" s="8">
        <f>Attendance!B34</f>
        <v>46295</v>
      </c>
      <c r="B36" s="9">
        <f>Attendance!I34</f>
        <v>0</v>
      </c>
      <c r="C36" s="9">
        <f>Attendance!J34</f>
        <v>0</v>
      </c>
      <c r="D36" s="10">
        <f t="shared" si="0"/>
        <v>0</v>
      </c>
      <c r="E36" s="10">
        <f t="shared" si="1"/>
        <v>0</v>
      </c>
      <c r="F36" s="10">
        <f t="shared" si="2"/>
        <v>0</v>
      </c>
      <c r="G36" s="93">
        <f t="shared" si="4"/>
        <v>0.45900000000000002</v>
      </c>
      <c r="H36" s="11">
        <f t="shared" si="3"/>
        <v>0</v>
      </c>
    </row>
    <row r="37" spans="1:8" ht="17.25" customHeight="1" thickBot="1" x14ac:dyDescent="0.35">
      <c r="A37" s="8" t="str">
        <f>Attendance!B35</f>
        <v/>
      </c>
      <c r="B37" s="9">
        <f>Attendance!I35</f>
        <v>0</v>
      </c>
      <c r="C37" s="9">
        <f>Attendance!J35</f>
        <v>0</v>
      </c>
      <c r="D37" s="10">
        <f t="shared" si="0"/>
        <v>0</v>
      </c>
      <c r="E37" s="10">
        <f t="shared" si="1"/>
        <v>0</v>
      </c>
      <c r="F37" s="10">
        <f t="shared" si="2"/>
        <v>0</v>
      </c>
      <c r="G37" s="93">
        <f t="shared" si="4"/>
        <v>0.45900000000000002</v>
      </c>
      <c r="H37" s="11">
        <f t="shared" si="3"/>
        <v>0</v>
      </c>
    </row>
    <row r="38" spans="1:8" ht="18.75" customHeight="1" thickBot="1" x14ac:dyDescent="0.35">
      <c r="A38" s="12" t="s">
        <v>89</v>
      </c>
      <c r="B38" s="13">
        <f>SUM(B7:B37)</f>
        <v>0</v>
      </c>
      <c r="C38" s="13">
        <f t="shared" ref="C38:H38" si="5">SUM(C7:C37)</f>
        <v>0</v>
      </c>
      <c r="D38" s="13">
        <f t="shared" si="5"/>
        <v>0</v>
      </c>
      <c r="E38" s="13">
        <f t="shared" si="5"/>
        <v>0</v>
      </c>
      <c r="F38" s="13">
        <f t="shared" si="5"/>
        <v>0</v>
      </c>
      <c r="G38" s="13">
        <f t="shared" si="5"/>
        <v>14.228999999999992</v>
      </c>
      <c r="H38" s="13">
        <f t="shared" si="5"/>
        <v>0</v>
      </c>
    </row>
    <row r="39" spans="1:8" ht="17.25" customHeight="1" x14ac:dyDescent="0.3">
      <c r="A39" s="501" t="s">
        <v>124</v>
      </c>
      <c r="B39" s="502"/>
      <c r="C39" s="502"/>
      <c r="D39" s="502"/>
      <c r="E39" s="502"/>
      <c r="F39" s="502"/>
      <c r="G39" s="502"/>
      <c r="H39" s="503"/>
    </row>
    <row r="40" spans="1:8" ht="18" customHeight="1" x14ac:dyDescent="0.3">
      <c r="A40" s="14" t="s">
        <v>125</v>
      </c>
      <c r="B40" s="14" t="s">
        <v>126</v>
      </c>
      <c r="C40" s="15" t="s">
        <v>127</v>
      </c>
      <c r="D40" s="14" t="s">
        <v>128</v>
      </c>
      <c r="E40" s="475" t="s">
        <v>129</v>
      </c>
      <c r="F40" s="475"/>
      <c r="G40" s="475"/>
      <c r="H40" s="475"/>
    </row>
    <row r="41" spans="1:8" ht="18" customHeight="1" x14ac:dyDescent="0.3">
      <c r="A41" s="28"/>
      <c r="B41" s="29"/>
      <c r="C41" s="28"/>
      <c r="D41" s="26">
        <f>H38</f>
        <v>0</v>
      </c>
      <c r="E41" s="476"/>
      <c r="F41" s="476"/>
      <c r="G41" s="476"/>
      <c r="H41" s="476"/>
    </row>
    <row r="42" spans="1:8" ht="25.5" customHeight="1" x14ac:dyDescent="0.3">
      <c r="A42" s="16"/>
      <c r="B42" s="16"/>
      <c r="C42" s="16"/>
      <c r="D42" s="16"/>
      <c r="E42" s="477"/>
      <c r="F42" s="477"/>
      <c r="G42" s="477"/>
      <c r="H42" s="477"/>
    </row>
    <row r="43" spans="1:8" ht="14.25" customHeight="1" x14ac:dyDescent="0.3">
      <c r="A43" s="17"/>
      <c r="B43" s="17"/>
      <c r="C43" s="17"/>
      <c r="D43" s="17"/>
      <c r="E43" s="17"/>
      <c r="F43" s="17"/>
      <c r="G43" s="17"/>
      <c r="H43" s="17"/>
    </row>
    <row r="44" spans="1:8" ht="12.75" customHeight="1" x14ac:dyDescent="0.3">
      <c r="A44" s="18"/>
      <c r="B44" s="17"/>
      <c r="C44" s="17"/>
      <c r="D44" s="17"/>
      <c r="E44" s="17"/>
      <c r="F44" s="17"/>
      <c r="G44" s="19"/>
      <c r="H44" s="20"/>
    </row>
    <row r="45" spans="1:8" ht="14.25" customHeight="1" thickBot="1" x14ac:dyDescent="0.35">
      <c r="A45" s="21"/>
      <c r="B45" s="22"/>
      <c r="C45" s="22"/>
      <c r="D45" s="22"/>
      <c r="E45" s="22"/>
      <c r="F45" s="23" t="s">
        <v>130</v>
      </c>
      <c r="G45" s="24"/>
      <c r="H45" s="25" t="s">
        <v>131</v>
      </c>
    </row>
    <row r="46" spans="1:8" ht="14.25" customHeight="1" x14ac:dyDescent="0.3"/>
    <row r="47" spans="1:8" ht="15" customHeight="1" x14ac:dyDescent="0.3"/>
    <row r="48" spans="1:8" ht="14.25" customHeight="1" x14ac:dyDescent="0.3"/>
    <row r="49" ht="15" customHeight="1" x14ac:dyDescent="0.3"/>
    <row r="50" ht="14.25" customHeight="1" x14ac:dyDescent="0.3"/>
    <row r="51" ht="12.75" customHeight="1" x14ac:dyDescent="0.3"/>
    <row r="52" ht="13.5" customHeight="1" x14ac:dyDescent="0.3"/>
    <row r="53" ht="12.75" customHeight="1" x14ac:dyDescent="0.3"/>
    <row r="54" ht="14.25" customHeight="1" x14ac:dyDescent="0.3"/>
    <row r="55" ht="15.75" customHeight="1" x14ac:dyDescent="0.3"/>
    <row r="58" hidden="1" x14ac:dyDescent="0.3"/>
    <row r="59" ht="16.5" customHeight="1" x14ac:dyDescent="0.3"/>
    <row r="60" hidden="1" x14ac:dyDescent="0.3"/>
    <row r="61" hidden="1" x14ac:dyDescent="0.3"/>
  </sheetData>
  <sheetProtection password="CD72" sheet="1"/>
  <mergeCells count="16">
    <mergeCell ref="E40:H40"/>
    <mergeCell ref="E41:H41"/>
    <mergeCell ref="E42:H42"/>
    <mergeCell ref="E1:H1"/>
    <mergeCell ref="A1:D1"/>
    <mergeCell ref="A2:B2"/>
    <mergeCell ref="C2:H2"/>
    <mergeCell ref="A3:E3"/>
    <mergeCell ref="G3:H3"/>
    <mergeCell ref="A4:H4"/>
    <mergeCell ref="A5:A6"/>
    <mergeCell ref="B5:C5"/>
    <mergeCell ref="D5:F5"/>
    <mergeCell ref="G5:G6"/>
    <mergeCell ref="H5:H6"/>
    <mergeCell ref="A39:H39"/>
  </mergeCells>
  <pageMargins left="0.31496062992126" right="0.31496062992126" top="0.74803149606299202" bottom="0.74803149606299202" header="0.31496062992126" footer="0.31496062992126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"/>
  <sheetViews>
    <sheetView zoomScaleSheetLayoutView="106"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9" scale="6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G24" sqref="G24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</sheetPr>
  <dimension ref="A1:N22"/>
  <sheetViews>
    <sheetView workbookViewId="0">
      <selection activeCell="S20" sqref="S20"/>
    </sheetView>
  </sheetViews>
  <sheetFormatPr defaultRowHeight="15" x14ac:dyDescent="0.25"/>
  <cols>
    <col min="1" max="2" width="9.140625" style="47"/>
    <col min="3" max="3" width="13.140625" style="47" customWidth="1"/>
    <col min="4" max="4" width="3.5703125" style="47" hidden="1" customWidth="1"/>
    <col min="5" max="12" width="9.140625" style="47"/>
    <col min="13" max="13" width="11.7109375" style="47" hidden="1" customWidth="1"/>
    <col min="14" max="14" width="0" style="47" hidden="1" customWidth="1"/>
    <col min="15" max="16384" width="9.140625" style="47"/>
  </cols>
  <sheetData>
    <row r="1" spans="1:14" ht="18.75" customHeight="1" x14ac:dyDescent="0.25">
      <c r="A1" s="518" t="s">
        <v>170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</row>
    <row r="2" spans="1:14" ht="18.75" customHeight="1" x14ac:dyDescent="0.25">
      <c r="A2" s="518"/>
      <c r="B2" s="518"/>
      <c r="C2" s="518"/>
      <c r="D2" s="518"/>
      <c r="E2" s="518"/>
      <c r="F2" s="518"/>
      <c r="G2" s="518"/>
      <c r="H2" s="518"/>
      <c r="I2" s="518"/>
      <c r="J2" s="518"/>
      <c r="K2" s="518"/>
      <c r="L2" s="518"/>
    </row>
    <row r="3" spans="1:14" ht="18.75" x14ac:dyDescent="0.3">
      <c r="A3" s="517"/>
      <c r="B3" s="517"/>
      <c r="C3" s="517"/>
      <c r="D3" s="517"/>
      <c r="E3" s="520" t="s">
        <v>136</v>
      </c>
      <c r="F3" s="520"/>
      <c r="G3" s="520"/>
      <c r="H3" s="520" t="s">
        <v>150</v>
      </c>
      <c r="I3" s="520"/>
      <c r="J3" s="520"/>
      <c r="K3" s="520" t="s">
        <v>2</v>
      </c>
      <c r="L3" s="520"/>
      <c r="M3" s="50"/>
      <c r="N3" s="49"/>
    </row>
    <row r="4" spans="1:14" ht="18.75" x14ac:dyDescent="0.25">
      <c r="A4" s="508" t="s">
        <v>137</v>
      </c>
      <c r="B4" s="508"/>
      <c r="C4" s="508"/>
      <c r="D4" s="508"/>
      <c r="E4" s="519">
        <f>B!C4</f>
        <v>0</v>
      </c>
      <c r="F4" s="507"/>
      <c r="G4" s="507"/>
      <c r="H4" s="519">
        <f>B!F4</f>
        <v>0</v>
      </c>
      <c r="I4" s="507"/>
      <c r="J4" s="507"/>
      <c r="K4" s="519">
        <f>E4+H4</f>
        <v>0</v>
      </c>
      <c r="L4" s="507"/>
      <c r="M4" s="51"/>
      <c r="N4" s="52"/>
    </row>
    <row r="5" spans="1:14" ht="18.75" x14ac:dyDescent="0.25">
      <c r="A5" s="508" t="s">
        <v>138</v>
      </c>
      <c r="B5" s="508"/>
      <c r="C5" s="508"/>
      <c r="D5" s="508"/>
      <c r="E5" s="512">
        <f>B!I4</f>
        <v>7401</v>
      </c>
      <c r="F5" s="507"/>
      <c r="G5" s="507"/>
      <c r="H5" s="507"/>
      <c r="I5" s="507"/>
      <c r="J5" s="507"/>
      <c r="K5" s="507">
        <f>E5</f>
        <v>7401</v>
      </c>
      <c r="L5" s="507"/>
      <c r="M5" s="51"/>
      <c r="N5" s="52"/>
    </row>
    <row r="6" spans="1:14" ht="18.75" x14ac:dyDescent="0.25">
      <c r="A6" s="508" t="s">
        <v>139</v>
      </c>
      <c r="B6" s="508"/>
      <c r="C6" s="508"/>
      <c r="D6" s="508"/>
      <c r="E6" s="512">
        <f>B!C7</f>
        <v>0</v>
      </c>
      <c r="F6" s="507"/>
      <c r="G6" s="507"/>
      <c r="H6" s="505">
        <f>B!F7</f>
        <v>0</v>
      </c>
      <c r="I6" s="513"/>
      <c r="J6" s="506"/>
      <c r="K6" s="512">
        <f>E6+H6</f>
        <v>0</v>
      </c>
      <c r="L6" s="512"/>
      <c r="M6" s="51"/>
      <c r="N6" s="52"/>
    </row>
    <row r="7" spans="1:14" ht="18.75" x14ac:dyDescent="0.25">
      <c r="A7" s="521" t="s">
        <v>261</v>
      </c>
      <c r="B7" s="522"/>
      <c r="C7" s="523"/>
      <c r="D7" s="192"/>
      <c r="E7" s="505">
        <f>B!G7</f>
        <v>920</v>
      </c>
      <c r="F7" s="513"/>
      <c r="G7" s="506"/>
      <c r="H7" s="514" t="s">
        <v>302</v>
      </c>
      <c r="I7" s="515"/>
      <c r="J7" s="516"/>
      <c r="K7" s="505">
        <f>B!H7</f>
        <v>500</v>
      </c>
      <c r="L7" s="506"/>
      <c r="M7" s="51"/>
      <c r="N7" s="52"/>
    </row>
    <row r="8" spans="1:14" ht="18.75" x14ac:dyDescent="0.25">
      <c r="A8" s="507"/>
      <c r="B8" s="507"/>
      <c r="C8" s="507"/>
      <c r="D8" s="507"/>
      <c r="E8" s="507"/>
      <c r="F8" s="507"/>
      <c r="G8" s="507"/>
      <c r="H8" s="511" t="s">
        <v>2</v>
      </c>
      <c r="I8" s="511"/>
      <c r="J8" s="511"/>
      <c r="K8" s="512">
        <f>K4+K5+K6+E7+K7</f>
        <v>8821</v>
      </c>
      <c r="L8" s="512"/>
      <c r="M8" s="51"/>
      <c r="N8" s="52"/>
    </row>
    <row r="9" spans="1:14" ht="18.75" x14ac:dyDescent="0.25">
      <c r="A9" s="508" t="s">
        <v>140</v>
      </c>
      <c r="B9" s="508"/>
      <c r="C9" s="508"/>
      <c r="D9" s="508"/>
      <c r="E9" s="507">
        <f>E4*29/100</f>
        <v>0</v>
      </c>
      <c r="F9" s="507"/>
      <c r="G9" s="507"/>
      <c r="H9" s="507">
        <f>H4*29/100</f>
        <v>0</v>
      </c>
      <c r="I9" s="507"/>
      <c r="J9" s="507"/>
      <c r="K9" s="507">
        <f>E9+H9</f>
        <v>0</v>
      </c>
      <c r="L9" s="507"/>
      <c r="M9" s="53">
        <v>29</v>
      </c>
      <c r="N9" s="52"/>
    </row>
    <row r="10" spans="1:14" ht="18.75" x14ac:dyDescent="0.25">
      <c r="A10" s="508" t="s">
        <v>141</v>
      </c>
      <c r="B10" s="508"/>
      <c r="C10" s="508"/>
      <c r="D10" s="508"/>
      <c r="E10" s="507">
        <f>E4*6/100</f>
        <v>0</v>
      </c>
      <c r="F10" s="507"/>
      <c r="G10" s="507"/>
      <c r="H10" s="507">
        <f>H4*6/100</f>
        <v>0</v>
      </c>
      <c r="I10" s="507"/>
      <c r="J10" s="507"/>
      <c r="K10" s="507">
        <f>E10+H10</f>
        <v>0</v>
      </c>
      <c r="L10" s="507"/>
      <c r="M10" s="53">
        <v>6</v>
      </c>
      <c r="N10" s="52"/>
    </row>
    <row r="11" spans="1:14" ht="18.75" x14ac:dyDescent="0.25">
      <c r="A11" s="508" t="s">
        <v>142</v>
      </c>
      <c r="B11" s="508"/>
      <c r="C11" s="508"/>
      <c r="D11" s="508"/>
      <c r="E11" s="507">
        <f>E4*40/100</f>
        <v>0</v>
      </c>
      <c r="F11" s="507"/>
      <c r="G11" s="507"/>
      <c r="H11" s="507">
        <f>H4*40/100</f>
        <v>0</v>
      </c>
      <c r="I11" s="507"/>
      <c r="J11" s="507"/>
      <c r="K11" s="507">
        <f>E11+H11</f>
        <v>0</v>
      </c>
      <c r="L11" s="507"/>
      <c r="M11" s="53">
        <v>38</v>
      </c>
      <c r="N11" s="52"/>
    </row>
    <row r="12" spans="1:14" ht="18.75" x14ac:dyDescent="0.25">
      <c r="A12" s="508" t="s">
        <v>143</v>
      </c>
      <c r="B12" s="508"/>
      <c r="C12" s="508"/>
      <c r="D12" s="508"/>
      <c r="E12" s="507">
        <f>E4*17/100</f>
        <v>0</v>
      </c>
      <c r="F12" s="507"/>
      <c r="G12" s="507"/>
      <c r="H12" s="507">
        <f>H4*17/100</f>
        <v>0</v>
      </c>
      <c r="I12" s="507"/>
      <c r="J12" s="507"/>
      <c r="K12" s="507">
        <f>E12+H12</f>
        <v>0</v>
      </c>
      <c r="L12" s="507"/>
      <c r="M12" s="53">
        <v>17</v>
      </c>
      <c r="N12" s="52"/>
    </row>
    <row r="13" spans="1:14" ht="18.75" x14ac:dyDescent="0.25">
      <c r="A13" s="508" t="s">
        <v>144</v>
      </c>
      <c r="B13" s="508"/>
      <c r="C13" s="508"/>
      <c r="D13" s="508"/>
      <c r="E13" s="507">
        <f>E4*8/100</f>
        <v>0</v>
      </c>
      <c r="F13" s="507"/>
      <c r="G13" s="507"/>
      <c r="H13" s="507">
        <f>H4*8/100</f>
        <v>0</v>
      </c>
      <c r="I13" s="507"/>
      <c r="J13" s="507"/>
      <c r="K13" s="507">
        <f>E13+H13</f>
        <v>0</v>
      </c>
      <c r="L13" s="507"/>
      <c r="M13" s="53">
        <v>8</v>
      </c>
      <c r="N13" s="52"/>
    </row>
    <row r="14" spans="1:14" ht="21" x14ac:dyDescent="0.25">
      <c r="A14" s="510" t="s">
        <v>2</v>
      </c>
      <c r="B14" s="504"/>
      <c r="C14" s="504"/>
      <c r="D14" s="144"/>
      <c r="E14" s="504">
        <f>SUM(E9:G13)</f>
        <v>0</v>
      </c>
      <c r="F14" s="504"/>
      <c r="G14" s="504"/>
      <c r="H14" s="504">
        <f>SUM(H9:J13)</f>
        <v>0</v>
      </c>
      <c r="I14" s="504"/>
      <c r="J14" s="504"/>
      <c r="K14" s="504">
        <f>SUM(K9:L13)</f>
        <v>0</v>
      </c>
      <c r="L14" s="504"/>
      <c r="M14" s="53">
        <f>SUM(M9:M13)</f>
        <v>98</v>
      </c>
      <c r="N14" s="52"/>
    </row>
    <row r="15" spans="1:14" ht="18.75" hidden="1" x14ac:dyDescent="0.2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4" ht="18.75" hidden="1" x14ac:dyDescent="0.2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ht="18.75" x14ac:dyDescent="0.25">
      <c r="A17" s="509"/>
      <c r="B17" s="509"/>
      <c r="C17" s="509"/>
      <c r="D17" s="509"/>
      <c r="E17" s="509"/>
      <c r="F17" s="509"/>
      <c r="G17" s="509"/>
      <c r="H17" s="509"/>
      <c r="I17" s="509"/>
      <c r="J17" s="509"/>
      <c r="K17" s="509"/>
      <c r="L17" s="509"/>
      <c r="M17" s="509"/>
      <c r="N17" s="509"/>
    </row>
    <row r="18" spans="1:14" ht="18.75" x14ac:dyDescent="0.25">
      <c r="A18" s="511" t="s">
        <v>149</v>
      </c>
      <c r="B18" s="511"/>
      <c r="C18" s="511"/>
      <c r="D18" s="511"/>
      <c r="E18" s="511"/>
      <c r="F18" s="511"/>
      <c r="G18" s="511"/>
      <c r="H18" s="511"/>
      <c r="I18" s="511"/>
      <c r="J18" s="524"/>
      <c r="K18" s="524"/>
      <c r="L18" s="524"/>
      <c r="M18" s="511"/>
      <c r="N18" s="511"/>
    </row>
    <row r="19" spans="1:14" ht="18.75" x14ac:dyDescent="0.25">
      <c r="A19" s="508" t="s">
        <v>145</v>
      </c>
      <c r="B19" s="508"/>
      <c r="C19" s="508"/>
      <c r="D19" s="511" t="s">
        <v>136</v>
      </c>
      <c r="E19" s="511"/>
      <c r="F19" s="511"/>
      <c r="G19" s="511" t="s">
        <v>150</v>
      </c>
      <c r="H19" s="511"/>
      <c r="I19" s="511"/>
      <c r="J19" s="52"/>
      <c r="K19" s="52"/>
      <c r="L19" s="52"/>
      <c r="M19" s="54"/>
      <c r="N19" s="51"/>
    </row>
    <row r="20" spans="1:14" ht="18.75" x14ac:dyDescent="0.25">
      <c r="A20" s="508" t="s">
        <v>146</v>
      </c>
      <c r="B20" s="508"/>
      <c r="C20" s="508"/>
      <c r="D20" s="507">
        <f>B!A4*5/1000</f>
        <v>0</v>
      </c>
      <c r="E20" s="507"/>
      <c r="F20" s="48" t="s">
        <v>154</v>
      </c>
      <c r="G20" s="507">
        <f>B!D4*7.5/1000</f>
        <v>0</v>
      </c>
      <c r="H20" s="507"/>
      <c r="I20" s="48" t="s">
        <v>154</v>
      </c>
      <c r="J20" s="52"/>
      <c r="K20" s="52"/>
      <c r="L20" s="52"/>
      <c r="M20" s="54" t="s">
        <v>152</v>
      </c>
      <c r="N20" s="53">
        <v>7.5</v>
      </c>
    </row>
    <row r="21" spans="1:14" ht="18.75" x14ac:dyDescent="0.25">
      <c r="A21" s="508" t="s">
        <v>147</v>
      </c>
      <c r="B21" s="508"/>
      <c r="C21" s="508"/>
      <c r="D21" s="507">
        <f>B!A4*20/1000</f>
        <v>0</v>
      </c>
      <c r="E21" s="507"/>
      <c r="F21" s="48" t="s">
        <v>155</v>
      </c>
      <c r="G21" s="507">
        <f>B!D4*30/1000</f>
        <v>0</v>
      </c>
      <c r="H21" s="507"/>
      <c r="I21" s="48" t="s">
        <v>155</v>
      </c>
      <c r="J21" s="52"/>
      <c r="K21" s="52"/>
      <c r="L21" s="52"/>
      <c r="M21" s="54" t="s">
        <v>151</v>
      </c>
      <c r="N21" s="53">
        <v>30</v>
      </c>
    </row>
    <row r="22" spans="1:14" ht="18.75" x14ac:dyDescent="0.25">
      <c r="A22" s="508" t="s">
        <v>148</v>
      </c>
      <c r="B22" s="508"/>
      <c r="C22" s="508"/>
      <c r="D22" s="507">
        <f>B!A4*20/1000</f>
        <v>0</v>
      </c>
      <c r="E22" s="507"/>
      <c r="F22" s="48" t="s">
        <v>155</v>
      </c>
      <c r="G22" s="507">
        <f>B!D4*30/1000</f>
        <v>0</v>
      </c>
      <c r="H22" s="507"/>
      <c r="I22" s="48" t="s">
        <v>155</v>
      </c>
      <c r="J22" s="52"/>
      <c r="K22" s="52"/>
      <c r="L22" s="52"/>
      <c r="M22" s="54" t="s">
        <v>153</v>
      </c>
      <c r="N22" s="53">
        <v>30</v>
      </c>
    </row>
  </sheetData>
  <mergeCells count="61">
    <mergeCell ref="A21:C21"/>
    <mergeCell ref="A22:C22"/>
    <mergeCell ref="A18:N18"/>
    <mergeCell ref="D21:E21"/>
    <mergeCell ref="D22:E22"/>
    <mergeCell ref="G21:H21"/>
    <mergeCell ref="G22:H22"/>
    <mergeCell ref="D20:E20"/>
    <mergeCell ref="G20:H20"/>
    <mergeCell ref="A4:D4"/>
    <mergeCell ref="A5:D5"/>
    <mergeCell ref="A6:D6"/>
    <mergeCell ref="A9:D9"/>
    <mergeCell ref="A10:D10"/>
    <mergeCell ref="A7:C7"/>
    <mergeCell ref="A3:D3"/>
    <mergeCell ref="A1:L2"/>
    <mergeCell ref="A13:D13"/>
    <mergeCell ref="A8:G8"/>
    <mergeCell ref="E4:G4"/>
    <mergeCell ref="H4:J4"/>
    <mergeCell ref="K4:L4"/>
    <mergeCell ref="E9:G9"/>
    <mergeCell ref="K9:L9"/>
    <mergeCell ref="K8:L8"/>
    <mergeCell ref="H8:J8"/>
    <mergeCell ref="E3:G3"/>
    <mergeCell ref="H3:J3"/>
    <mergeCell ref="K3:L3"/>
    <mergeCell ref="K5:L5"/>
    <mergeCell ref="K6:L6"/>
    <mergeCell ref="E5:J5"/>
    <mergeCell ref="E6:G6"/>
    <mergeCell ref="H6:J6"/>
    <mergeCell ref="H9:J9"/>
    <mergeCell ref="H10:J10"/>
    <mergeCell ref="E7:G7"/>
    <mergeCell ref="H7:J7"/>
    <mergeCell ref="A11:D11"/>
    <mergeCell ref="A12:D12"/>
    <mergeCell ref="A19:C19"/>
    <mergeCell ref="A20:C20"/>
    <mergeCell ref="E10:G10"/>
    <mergeCell ref="E11:G11"/>
    <mergeCell ref="E12:G12"/>
    <mergeCell ref="E13:G13"/>
    <mergeCell ref="A17:N17"/>
    <mergeCell ref="H11:J11"/>
    <mergeCell ref="H12:J12"/>
    <mergeCell ref="H13:J13"/>
    <mergeCell ref="A14:C14"/>
    <mergeCell ref="D19:F19"/>
    <mergeCell ref="G19:I19"/>
    <mergeCell ref="E14:G14"/>
    <mergeCell ref="H14:J14"/>
    <mergeCell ref="K14:L14"/>
    <mergeCell ref="K7:L7"/>
    <mergeCell ref="K10:L10"/>
    <mergeCell ref="K11:L11"/>
    <mergeCell ref="K12:L12"/>
    <mergeCell ref="K13:L13"/>
  </mergeCells>
  <pageMargins left="0.7" right="0.7" top="0.75" bottom="0.75" header="0.3" footer="0.3"/>
  <pageSetup scale="86" orientation="portrait" r:id="rId1"/>
  <colBreaks count="1" manualBreakCount="1">
    <brk id="12" max="2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7E7E-2A71-4D34-8DF1-CB5F78EDE3E2}">
  <dimension ref="A1:W46"/>
  <sheetViews>
    <sheetView zoomScaleNormal="100" workbookViewId="0">
      <selection activeCell="Q16" sqref="Q16"/>
    </sheetView>
  </sheetViews>
  <sheetFormatPr defaultRowHeight="15" x14ac:dyDescent="0.25"/>
  <cols>
    <col min="1" max="1" width="5.28515625" style="35" customWidth="1"/>
    <col min="2" max="2" width="10.85546875" style="35" customWidth="1"/>
    <col min="3" max="3" width="8.42578125" style="35" customWidth="1"/>
    <col min="4" max="4" width="9.140625" style="35"/>
    <col min="5" max="5" width="9.28515625" style="35" customWidth="1"/>
    <col min="6" max="6" width="11" style="35" customWidth="1"/>
    <col min="7" max="7" width="8.42578125" style="35" customWidth="1"/>
    <col min="8" max="8" width="11.42578125" style="35" customWidth="1"/>
    <col min="9" max="9" width="11.85546875" style="35" customWidth="1"/>
    <col min="10" max="10" width="11.7109375" style="35" customWidth="1"/>
    <col min="11" max="16384" width="9.140625" style="35"/>
  </cols>
  <sheetData>
    <row r="1" spans="1:23" ht="18.75" customHeight="1" x14ac:dyDescent="0.25">
      <c r="A1" s="364" t="s">
        <v>242</v>
      </c>
      <c r="B1" s="364"/>
      <c r="C1" s="364"/>
      <c r="D1" s="364"/>
      <c r="E1" s="364"/>
      <c r="F1" s="364"/>
      <c r="G1" s="364"/>
      <c r="H1" s="364"/>
      <c r="I1" s="376"/>
      <c r="J1" s="377"/>
    </row>
    <row r="2" spans="1:23" ht="18.75" customHeight="1" x14ac:dyDescent="0.25">
      <c r="A2" s="364" t="s">
        <v>243</v>
      </c>
      <c r="B2" s="364"/>
      <c r="C2" s="373"/>
      <c r="D2" s="374"/>
      <c r="E2" s="374"/>
      <c r="F2" s="374"/>
      <c r="G2" s="374"/>
      <c r="H2" s="375"/>
      <c r="I2" s="378"/>
      <c r="J2" s="379"/>
    </row>
    <row r="3" spans="1:23" ht="16.5" customHeight="1" x14ac:dyDescent="0.25">
      <c r="A3" s="365" t="s">
        <v>244</v>
      </c>
      <c r="B3" s="365"/>
      <c r="C3" s="365"/>
      <c r="D3" s="365"/>
      <c r="E3" s="365"/>
      <c r="F3" s="365"/>
      <c r="G3" s="365"/>
      <c r="H3" s="365"/>
      <c r="I3" s="365"/>
      <c r="J3" s="365"/>
    </row>
    <row r="4" spans="1:23" ht="20.25" customHeight="1" x14ac:dyDescent="0.25">
      <c r="A4" s="364" t="s">
        <v>5</v>
      </c>
      <c r="B4" s="364"/>
      <c r="C4" s="364"/>
      <c r="D4" s="364"/>
      <c r="E4" s="364"/>
      <c r="F4" s="364"/>
      <c r="G4" s="364"/>
      <c r="H4" s="364"/>
      <c r="I4" s="380"/>
      <c r="J4" s="382"/>
      <c r="K4" s="141"/>
      <c r="L4" s="141"/>
    </row>
    <row r="5" spans="1:23" ht="20.100000000000001" customHeight="1" x14ac:dyDescent="0.25">
      <c r="A5" s="351" t="s">
        <v>87</v>
      </c>
      <c r="B5" s="351"/>
      <c r="C5" s="351"/>
      <c r="D5" s="351"/>
      <c r="E5" s="351"/>
      <c r="F5" s="351"/>
      <c r="G5" s="351"/>
      <c r="H5" s="351"/>
      <c r="I5" s="381"/>
      <c r="J5" s="383"/>
    </row>
    <row r="6" spans="1:23" ht="20.100000000000001" customHeight="1" x14ac:dyDescent="0.25">
      <c r="A6" s="344" t="s">
        <v>214</v>
      </c>
      <c r="B6" s="345"/>
      <c r="C6" s="346">
        <f>DETAIL!C7</f>
        <v>0</v>
      </c>
      <c r="D6" s="347"/>
      <c r="E6" s="347"/>
      <c r="F6" s="348"/>
      <c r="G6" s="36" t="s">
        <v>159</v>
      </c>
      <c r="H6" s="37" t="str">
        <f>DETAIL!H7</f>
        <v>elwnk</v>
      </c>
      <c r="I6" s="163" t="s">
        <v>245</v>
      </c>
      <c r="J6" s="76"/>
      <c r="K6" s="38"/>
    </row>
    <row r="7" spans="1:23" ht="20.100000000000001" customHeight="1" x14ac:dyDescent="0.25">
      <c r="A7" s="359" t="s">
        <v>160</v>
      </c>
      <c r="B7" s="359"/>
      <c r="C7" s="360"/>
      <c r="D7" s="362"/>
      <c r="E7" s="181" t="s">
        <v>166</v>
      </c>
      <c r="F7" s="371"/>
      <c r="G7" s="372"/>
      <c r="H7" s="164" t="s">
        <v>167</v>
      </c>
      <c r="I7" s="352"/>
      <c r="J7" s="353"/>
      <c r="M7" s="343"/>
      <c r="N7" s="343"/>
      <c r="O7" s="343"/>
      <c r="P7" s="343"/>
      <c r="Q7" s="343"/>
      <c r="R7" s="343"/>
      <c r="S7" s="343"/>
      <c r="T7" s="343"/>
      <c r="U7" s="343"/>
      <c r="V7" s="343"/>
    </row>
    <row r="8" spans="1:23" ht="24" customHeight="1" x14ac:dyDescent="0.25">
      <c r="A8" s="366" t="s">
        <v>246</v>
      </c>
      <c r="B8" s="367"/>
      <c r="C8" s="368" t="s">
        <v>136</v>
      </c>
      <c r="D8" s="369"/>
      <c r="E8" s="186">
        <f>DETAIL!C10</f>
        <v>0</v>
      </c>
      <c r="F8" s="368" t="s">
        <v>150</v>
      </c>
      <c r="G8" s="369"/>
      <c r="H8" s="186"/>
      <c r="I8" s="186" t="s">
        <v>2</v>
      </c>
      <c r="J8" s="186"/>
    </row>
    <row r="9" spans="1:23" ht="20.100000000000001" customHeight="1" x14ac:dyDescent="0.25">
      <c r="A9" s="360" t="s">
        <v>247</v>
      </c>
      <c r="B9" s="361"/>
      <c r="C9" s="361"/>
      <c r="D9" s="362"/>
      <c r="E9" s="359"/>
      <c r="F9" s="359"/>
      <c r="G9" s="359" t="s">
        <v>169</v>
      </c>
      <c r="H9" s="359"/>
      <c r="I9" s="360"/>
      <c r="J9" s="362"/>
      <c r="K9" s="39"/>
    </row>
    <row r="10" spans="1:23" ht="15" customHeight="1" x14ac:dyDescent="0.25">
      <c r="A10" s="351" t="s">
        <v>0</v>
      </c>
      <c r="B10" s="351" t="s">
        <v>1</v>
      </c>
      <c r="C10" s="354" t="s">
        <v>199</v>
      </c>
      <c r="D10" s="355"/>
      <c r="E10" s="356"/>
      <c r="F10" s="357" t="s">
        <v>249</v>
      </c>
      <c r="G10" s="354" t="s">
        <v>200</v>
      </c>
      <c r="H10" s="355"/>
      <c r="I10" s="356"/>
      <c r="J10" s="357" t="s">
        <v>251</v>
      </c>
    </row>
    <row r="11" spans="1:23" ht="25.5" customHeight="1" x14ac:dyDescent="0.25">
      <c r="A11" s="351"/>
      <c r="B11" s="351"/>
      <c r="C11" s="370" t="s">
        <v>248</v>
      </c>
      <c r="D11" s="370"/>
      <c r="E11" s="370"/>
      <c r="F11" s="358"/>
      <c r="G11" s="370" t="s">
        <v>248</v>
      </c>
      <c r="H11" s="370"/>
      <c r="I11" s="370"/>
      <c r="J11" s="358"/>
      <c r="L11" s="364"/>
      <c r="M11" s="364"/>
      <c r="N11" s="364"/>
      <c r="O11" s="364"/>
      <c r="P11" s="364"/>
      <c r="Q11" s="364"/>
      <c r="R11" s="364"/>
    </row>
    <row r="12" spans="1:23" ht="52.5" customHeight="1" x14ac:dyDescent="0.25">
      <c r="A12" s="351"/>
      <c r="B12" s="351"/>
      <c r="C12" s="178" t="s">
        <v>112</v>
      </c>
      <c r="D12" s="178" t="s">
        <v>113</v>
      </c>
      <c r="E12" s="178" t="s">
        <v>114</v>
      </c>
      <c r="F12" s="178" t="s">
        <v>250</v>
      </c>
      <c r="G12" s="178" t="s">
        <v>112</v>
      </c>
      <c r="H12" s="178" t="s">
        <v>113</v>
      </c>
      <c r="I12" s="178" t="s">
        <v>114</v>
      </c>
      <c r="J12" s="178" t="s">
        <v>250</v>
      </c>
    </row>
    <row r="13" spans="1:23" ht="17.100000000000001" customHeight="1" x14ac:dyDescent="0.25">
      <c r="A13" s="178">
        <v>1</v>
      </c>
      <c r="B13" s="41"/>
      <c r="C13" s="42"/>
      <c r="D13" s="43"/>
      <c r="E13" s="43"/>
      <c r="F13" s="43"/>
      <c r="G13" s="42"/>
      <c r="H13" s="43"/>
      <c r="I13" s="43"/>
      <c r="J13" s="43"/>
      <c r="N13" s="349"/>
      <c r="O13" s="350"/>
      <c r="P13" s="350"/>
      <c r="Q13" s="350"/>
      <c r="R13" s="350"/>
      <c r="S13" s="350"/>
      <c r="T13" s="350"/>
      <c r="U13" s="350"/>
      <c r="V13" s="350"/>
      <c r="W13" s="350"/>
    </row>
    <row r="14" spans="1:23" ht="17.100000000000001" customHeight="1" x14ac:dyDescent="0.25">
      <c r="A14" s="178">
        <v>2</v>
      </c>
      <c r="B14" s="41"/>
      <c r="C14" s="42"/>
      <c r="D14" s="43"/>
      <c r="E14" s="43"/>
      <c r="F14" s="43"/>
      <c r="G14" s="42"/>
      <c r="H14" s="43"/>
      <c r="I14" s="43"/>
      <c r="J14" s="43"/>
    </row>
    <row r="15" spans="1:23" ht="17.100000000000001" customHeight="1" x14ac:dyDescent="0.25">
      <c r="A15" s="178">
        <v>3</v>
      </c>
      <c r="B15" s="41"/>
      <c r="C15" s="42"/>
      <c r="D15" s="43"/>
      <c r="E15" s="43"/>
      <c r="F15" s="43"/>
      <c r="G15" s="42"/>
      <c r="H15" s="43"/>
      <c r="I15" s="43"/>
      <c r="J15" s="43"/>
    </row>
    <row r="16" spans="1:23" ht="17.100000000000001" customHeight="1" x14ac:dyDescent="0.25">
      <c r="A16" s="178">
        <v>4</v>
      </c>
      <c r="B16" s="41"/>
      <c r="C16" s="42"/>
      <c r="D16" s="43"/>
      <c r="E16" s="43"/>
      <c r="F16" s="43"/>
      <c r="G16" s="42"/>
      <c r="H16" s="43"/>
      <c r="I16" s="43"/>
      <c r="J16" s="43"/>
    </row>
    <row r="17" spans="1:10" ht="17.100000000000001" customHeight="1" x14ac:dyDescent="0.25">
      <c r="A17" s="178">
        <v>5</v>
      </c>
      <c r="B17" s="41"/>
      <c r="C17" s="42"/>
      <c r="D17" s="43"/>
      <c r="E17" s="43"/>
      <c r="F17" s="43"/>
      <c r="G17" s="42"/>
      <c r="H17" s="43"/>
      <c r="I17" s="43"/>
      <c r="J17" s="43"/>
    </row>
    <row r="18" spans="1:10" ht="17.100000000000001" customHeight="1" x14ac:dyDescent="0.25">
      <c r="A18" s="178">
        <v>6</v>
      </c>
      <c r="B18" s="41"/>
      <c r="C18" s="42"/>
      <c r="D18" s="43"/>
      <c r="E18" s="43"/>
      <c r="F18" s="43"/>
      <c r="G18" s="42"/>
      <c r="H18" s="43"/>
      <c r="I18" s="43"/>
      <c r="J18" s="43"/>
    </row>
    <row r="19" spans="1:10" ht="17.100000000000001" customHeight="1" x14ac:dyDescent="0.25">
      <c r="A19" s="178">
        <v>7</v>
      </c>
      <c r="B19" s="41"/>
      <c r="C19" s="42"/>
      <c r="D19" s="43"/>
      <c r="E19" s="43"/>
      <c r="F19" s="43"/>
      <c r="G19" s="42"/>
      <c r="H19" s="43"/>
      <c r="I19" s="43"/>
      <c r="J19" s="43"/>
    </row>
    <row r="20" spans="1:10" ht="17.100000000000001" customHeight="1" x14ac:dyDescent="0.25">
      <c r="A20" s="178">
        <v>8</v>
      </c>
      <c r="B20" s="41"/>
      <c r="C20" s="42"/>
      <c r="D20" s="43"/>
      <c r="E20" s="43"/>
      <c r="F20" s="43"/>
      <c r="G20" s="42"/>
      <c r="H20" s="43"/>
      <c r="I20" s="43"/>
      <c r="J20" s="43"/>
    </row>
    <row r="21" spans="1:10" ht="17.100000000000001" customHeight="1" x14ac:dyDescent="0.25">
      <c r="A21" s="178">
        <v>9</v>
      </c>
      <c r="B21" s="41"/>
      <c r="C21" s="42"/>
      <c r="D21" s="43"/>
      <c r="E21" s="43"/>
      <c r="F21" s="43"/>
      <c r="G21" s="42"/>
      <c r="H21" s="43"/>
      <c r="I21" s="43"/>
      <c r="J21" s="43"/>
    </row>
    <row r="22" spans="1:10" ht="17.100000000000001" customHeight="1" x14ac:dyDescent="0.25">
      <c r="A22" s="178">
        <v>10</v>
      </c>
      <c r="B22" s="41"/>
      <c r="C22" s="42"/>
      <c r="D22" s="43"/>
      <c r="E22" s="43"/>
      <c r="F22" s="43"/>
      <c r="G22" s="42"/>
      <c r="H22" s="43"/>
      <c r="I22" s="43"/>
      <c r="J22" s="43"/>
    </row>
    <row r="23" spans="1:10" ht="17.100000000000001" customHeight="1" x14ac:dyDescent="0.25">
      <c r="A23" s="178">
        <v>11</v>
      </c>
      <c r="B23" s="41"/>
      <c r="C23" s="42"/>
      <c r="D23" s="43"/>
      <c r="E23" s="43"/>
      <c r="F23" s="43"/>
      <c r="G23" s="42"/>
      <c r="H23" s="43"/>
      <c r="I23" s="43"/>
      <c r="J23" s="43"/>
    </row>
    <row r="24" spans="1:10" ht="17.100000000000001" customHeight="1" x14ac:dyDescent="0.25">
      <c r="A24" s="178">
        <v>12</v>
      </c>
      <c r="B24" s="41"/>
      <c r="C24" s="42"/>
      <c r="D24" s="43"/>
      <c r="E24" s="43"/>
      <c r="F24" s="43"/>
      <c r="G24" s="42"/>
      <c r="H24" s="43"/>
      <c r="I24" s="43"/>
      <c r="J24" s="43"/>
    </row>
    <row r="25" spans="1:10" ht="17.100000000000001" customHeight="1" x14ac:dyDescent="0.25">
      <c r="A25" s="178">
        <v>13</v>
      </c>
      <c r="B25" s="41"/>
      <c r="C25" s="42"/>
      <c r="D25" s="43"/>
      <c r="E25" s="43"/>
      <c r="F25" s="43"/>
      <c r="G25" s="42"/>
      <c r="H25" s="43"/>
      <c r="I25" s="43"/>
      <c r="J25" s="43"/>
    </row>
    <row r="26" spans="1:10" ht="17.100000000000001" customHeight="1" x14ac:dyDescent="0.25">
      <c r="A26" s="178">
        <v>14</v>
      </c>
      <c r="B26" s="41"/>
      <c r="C26" s="42"/>
      <c r="D26" s="43"/>
      <c r="E26" s="43"/>
      <c r="F26" s="43"/>
      <c r="G26" s="42"/>
      <c r="H26" s="43"/>
      <c r="I26" s="43"/>
      <c r="J26" s="43"/>
    </row>
    <row r="27" spans="1:10" ht="17.100000000000001" customHeight="1" x14ac:dyDescent="0.25">
      <c r="A27" s="178">
        <v>15</v>
      </c>
      <c r="B27" s="41"/>
      <c r="C27" s="42"/>
      <c r="D27" s="43"/>
      <c r="E27" s="43"/>
      <c r="F27" s="43"/>
      <c r="G27" s="42"/>
      <c r="H27" s="43"/>
      <c r="I27" s="43"/>
      <c r="J27" s="43"/>
    </row>
    <row r="28" spans="1:10" ht="17.100000000000001" customHeight="1" x14ac:dyDescent="0.25">
      <c r="A28" s="178">
        <v>16</v>
      </c>
      <c r="B28" s="41"/>
      <c r="C28" s="42"/>
      <c r="D28" s="43"/>
      <c r="E28" s="43"/>
      <c r="F28" s="43"/>
      <c r="G28" s="42"/>
      <c r="H28" s="43"/>
      <c r="I28" s="43"/>
      <c r="J28" s="43"/>
    </row>
    <row r="29" spans="1:10" ht="17.100000000000001" customHeight="1" x14ac:dyDescent="0.25">
      <c r="A29" s="178">
        <v>17</v>
      </c>
      <c r="B29" s="41"/>
      <c r="C29" s="42"/>
      <c r="D29" s="43"/>
      <c r="E29" s="43"/>
      <c r="F29" s="43"/>
      <c r="G29" s="42"/>
      <c r="H29" s="43"/>
      <c r="I29" s="43"/>
      <c r="J29" s="43"/>
    </row>
    <row r="30" spans="1:10" ht="17.100000000000001" customHeight="1" x14ac:dyDescent="0.25">
      <c r="A30" s="178">
        <v>18</v>
      </c>
      <c r="B30" s="41"/>
      <c r="C30" s="42"/>
      <c r="D30" s="43"/>
      <c r="E30" s="43"/>
      <c r="F30" s="43"/>
      <c r="G30" s="42"/>
      <c r="H30" s="43"/>
      <c r="I30" s="43"/>
      <c r="J30" s="43"/>
    </row>
    <row r="31" spans="1:10" ht="17.100000000000001" customHeight="1" x14ac:dyDescent="0.25">
      <c r="A31" s="178">
        <v>19</v>
      </c>
      <c r="B31" s="41"/>
      <c r="C31" s="42"/>
      <c r="D31" s="43"/>
      <c r="E31" s="43"/>
      <c r="F31" s="43"/>
      <c r="G31" s="42"/>
      <c r="H31" s="43"/>
      <c r="I31" s="43"/>
      <c r="J31" s="43"/>
    </row>
    <row r="32" spans="1:10" ht="17.100000000000001" customHeight="1" x14ac:dyDescent="0.25">
      <c r="A32" s="178">
        <v>20</v>
      </c>
      <c r="B32" s="41"/>
      <c r="C32" s="42"/>
      <c r="D32" s="43"/>
      <c r="E32" s="43"/>
      <c r="F32" s="43"/>
      <c r="G32" s="42"/>
      <c r="H32" s="43"/>
      <c r="I32" s="43"/>
      <c r="J32" s="43"/>
    </row>
    <row r="33" spans="1:10" ht="17.100000000000001" customHeight="1" x14ac:dyDescent="0.25">
      <c r="A33" s="178">
        <v>21</v>
      </c>
      <c r="B33" s="41"/>
      <c r="C33" s="42"/>
      <c r="D33" s="43"/>
      <c r="E33" s="43"/>
      <c r="F33" s="43"/>
      <c r="G33" s="42"/>
      <c r="H33" s="43"/>
      <c r="I33" s="43"/>
      <c r="J33" s="43"/>
    </row>
    <row r="34" spans="1:10" ht="17.100000000000001" customHeight="1" x14ac:dyDescent="0.25">
      <c r="A34" s="178">
        <v>22</v>
      </c>
      <c r="B34" s="41"/>
      <c r="C34" s="42"/>
      <c r="D34" s="43"/>
      <c r="E34" s="43"/>
      <c r="F34" s="43"/>
      <c r="G34" s="42"/>
      <c r="H34" s="43"/>
      <c r="I34" s="43"/>
      <c r="J34" s="43"/>
    </row>
    <row r="35" spans="1:10" ht="17.100000000000001" customHeight="1" x14ac:dyDescent="0.25">
      <c r="A35" s="178">
        <v>23</v>
      </c>
      <c r="B35" s="41"/>
      <c r="C35" s="42"/>
      <c r="D35" s="43"/>
      <c r="E35" s="43"/>
      <c r="F35" s="43"/>
      <c r="G35" s="42"/>
      <c r="H35" s="43"/>
      <c r="I35" s="43"/>
      <c r="J35" s="43"/>
    </row>
    <row r="36" spans="1:10" ht="17.100000000000001" customHeight="1" x14ac:dyDescent="0.25">
      <c r="A36" s="178">
        <v>24</v>
      </c>
      <c r="B36" s="41"/>
      <c r="C36" s="42"/>
      <c r="D36" s="43"/>
      <c r="E36" s="43"/>
      <c r="F36" s="43"/>
      <c r="G36" s="42"/>
      <c r="H36" s="43"/>
      <c r="I36" s="43"/>
      <c r="J36" s="43"/>
    </row>
    <row r="37" spans="1:10" ht="17.100000000000001" customHeight="1" x14ac:dyDescent="0.25">
      <c r="A37" s="178">
        <v>25</v>
      </c>
      <c r="B37" s="41"/>
      <c r="C37" s="42"/>
      <c r="D37" s="43"/>
      <c r="E37" s="43"/>
      <c r="F37" s="43"/>
      <c r="G37" s="42"/>
      <c r="H37" s="43"/>
      <c r="I37" s="43"/>
      <c r="J37" s="43"/>
    </row>
    <row r="38" spans="1:10" ht="17.100000000000001" customHeight="1" x14ac:dyDescent="0.25">
      <c r="A38" s="178">
        <v>26</v>
      </c>
      <c r="B38" s="41"/>
      <c r="C38" s="42"/>
      <c r="D38" s="43"/>
      <c r="E38" s="43"/>
      <c r="F38" s="43"/>
      <c r="G38" s="42"/>
      <c r="H38" s="43"/>
      <c r="I38" s="43"/>
      <c r="J38" s="43"/>
    </row>
    <row r="39" spans="1:10" ht="17.100000000000001" customHeight="1" x14ac:dyDescent="0.25">
      <c r="A39" s="178">
        <v>27</v>
      </c>
      <c r="B39" s="41"/>
      <c r="C39" s="42"/>
      <c r="D39" s="43"/>
      <c r="E39" s="43"/>
      <c r="F39" s="43"/>
      <c r="G39" s="42"/>
      <c r="H39" s="43"/>
      <c r="I39" s="43"/>
      <c r="J39" s="43"/>
    </row>
    <row r="40" spans="1:10" ht="17.100000000000001" customHeight="1" x14ac:dyDescent="0.25">
      <c r="A40" s="178">
        <v>28</v>
      </c>
      <c r="B40" s="41"/>
      <c r="C40" s="42"/>
      <c r="D40" s="43"/>
      <c r="E40" s="43"/>
      <c r="F40" s="43"/>
      <c r="G40" s="42"/>
      <c r="H40" s="43"/>
      <c r="I40" s="43"/>
      <c r="J40" s="43"/>
    </row>
    <row r="41" spans="1:10" ht="17.100000000000001" customHeight="1" x14ac:dyDescent="0.25">
      <c r="A41" s="178">
        <v>29</v>
      </c>
      <c r="B41" s="41"/>
      <c r="C41" s="42"/>
      <c r="D41" s="43"/>
      <c r="E41" s="43"/>
      <c r="F41" s="43"/>
      <c r="G41" s="42"/>
      <c r="H41" s="43"/>
      <c r="I41" s="43"/>
      <c r="J41" s="43"/>
    </row>
    <row r="42" spans="1:10" ht="17.100000000000001" customHeight="1" x14ac:dyDescent="0.25">
      <c r="A42" s="178">
        <v>30</v>
      </c>
      <c r="B42" s="41"/>
      <c r="C42" s="42"/>
      <c r="D42" s="43"/>
      <c r="E42" s="43"/>
      <c r="F42" s="43"/>
      <c r="G42" s="42"/>
      <c r="H42" s="43"/>
      <c r="I42" s="43"/>
      <c r="J42" s="43"/>
    </row>
    <row r="43" spans="1:10" ht="17.100000000000001" customHeight="1" x14ac:dyDescent="0.25">
      <c r="A43" s="178">
        <v>31</v>
      </c>
      <c r="B43" s="41"/>
      <c r="C43" s="42"/>
      <c r="D43" s="43"/>
      <c r="E43" s="43"/>
      <c r="F43" s="43"/>
      <c r="G43" s="42"/>
      <c r="H43" s="43"/>
      <c r="I43" s="43"/>
      <c r="J43" s="43"/>
    </row>
    <row r="44" spans="1:10" ht="21" customHeight="1" x14ac:dyDescent="0.25">
      <c r="A44" s="351" t="s">
        <v>3</v>
      </c>
      <c r="B44" s="351"/>
      <c r="C44" s="46"/>
      <c r="D44" s="45"/>
      <c r="E44" s="45"/>
      <c r="F44" s="45"/>
      <c r="G44" s="45"/>
      <c r="H44" s="45"/>
      <c r="I44" s="45"/>
      <c r="J44" s="45"/>
    </row>
    <row r="45" spans="1:10" ht="19.5" customHeight="1" x14ac:dyDescent="0.25">
      <c r="A45" s="354" t="s">
        <v>4</v>
      </c>
      <c r="B45" s="355"/>
      <c r="C45" s="356"/>
      <c r="D45" s="44"/>
      <c r="E45" s="44"/>
      <c r="F45" s="44"/>
      <c r="G45" s="44"/>
      <c r="H45" s="44"/>
      <c r="I45" s="44"/>
      <c r="J45" s="44"/>
    </row>
    <row r="46" spans="1:10" ht="31.5" customHeight="1" x14ac:dyDescent="0.25"/>
  </sheetData>
  <mergeCells count="35">
    <mergeCell ref="A4:H4"/>
    <mergeCell ref="I4:I5"/>
    <mergeCell ref="J4:J5"/>
    <mergeCell ref="A5:H5"/>
    <mergeCell ref="A1:H1"/>
    <mergeCell ref="I1:J2"/>
    <mergeCell ref="A2:B2"/>
    <mergeCell ref="C2:H2"/>
    <mergeCell ref="A3:J3"/>
    <mergeCell ref="A6:B6"/>
    <mergeCell ref="C6:F6"/>
    <mergeCell ref="A7:B7"/>
    <mergeCell ref="C7:D7"/>
    <mergeCell ref="F7:G7"/>
    <mergeCell ref="M7:V7"/>
    <mergeCell ref="A8:B8"/>
    <mergeCell ref="C8:D8"/>
    <mergeCell ref="F8:G8"/>
    <mergeCell ref="A9:D9"/>
    <mergeCell ref="E9:F9"/>
    <mergeCell ref="G9:H9"/>
    <mergeCell ref="I9:J9"/>
    <mergeCell ref="I7:J7"/>
    <mergeCell ref="L11:R11"/>
    <mergeCell ref="N13:W13"/>
    <mergeCell ref="A44:B44"/>
    <mergeCell ref="A45:C45"/>
    <mergeCell ref="A10:A12"/>
    <mergeCell ref="B10:B12"/>
    <mergeCell ref="C10:E10"/>
    <mergeCell ref="F10:F11"/>
    <mergeCell ref="G10:I10"/>
    <mergeCell ref="J10:J11"/>
    <mergeCell ref="C11:E11"/>
    <mergeCell ref="G11:I11"/>
  </mergeCells>
  <pageMargins left="0.7" right="0.7" top="0.75" bottom="0.75" header="0.3" footer="0.3"/>
  <pageSetup scale="8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150A-B2DE-4205-802B-B24496BA6B15}">
  <dimension ref="A1:R61"/>
  <sheetViews>
    <sheetView zoomScaleNormal="100" workbookViewId="0">
      <selection activeCell="P9" sqref="P9"/>
    </sheetView>
  </sheetViews>
  <sheetFormatPr defaultRowHeight="15" x14ac:dyDescent="0.25"/>
  <cols>
    <col min="1" max="1" width="12.28515625" style="47" customWidth="1"/>
    <col min="2" max="3" width="10.5703125" style="47" bestFit="1" customWidth="1"/>
    <col min="4" max="4" width="13.5703125" style="47" customWidth="1"/>
    <col min="5" max="5" width="11.28515625" style="47" customWidth="1"/>
    <col min="6" max="6" width="12" style="47" customWidth="1"/>
    <col min="7" max="7" width="11" style="47" customWidth="1"/>
    <col min="8" max="8" width="16.140625" style="47" customWidth="1"/>
    <col min="9" max="9" width="13.42578125" style="47" customWidth="1"/>
    <col min="10" max="11" width="12" style="47" customWidth="1"/>
    <col min="12" max="12" width="11.5703125" style="47" customWidth="1"/>
    <col min="13" max="13" width="9.140625" style="47"/>
    <col min="14" max="14" width="10.140625" style="47" customWidth="1"/>
    <col min="15" max="16384" width="9.140625" style="47"/>
  </cols>
  <sheetData>
    <row r="1" spans="1:14" ht="21" customHeight="1" x14ac:dyDescent="0.25">
      <c r="A1" s="378" t="s">
        <v>88</v>
      </c>
      <c r="B1" s="378"/>
      <c r="C1" s="409" t="str">
        <f>A!I4</f>
        <v>SEP</v>
      </c>
      <c r="D1" s="409"/>
      <c r="E1" s="180">
        <f>A!J4</f>
        <v>2026</v>
      </c>
      <c r="F1" s="378" t="s">
        <v>288</v>
      </c>
      <c r="G1" s="378"/>
      <c r="H1" s="378"/>
      <c r="I1" s="378"/>
      <c r="J1" s="378"/>
      <c r="K1" s="378"/>
      <c r="L1" s="378"/>
    </row>
    <row r="2" spans="1:14" ht="52.5" customHeight="1" x14ac:dyDescent="0.25">
      <c r="A2" s="182" t="s">
        <v>6</v>
      </c>
      <c r="B2" s="182" t="s">
        <v>7</v>
      </c>
      <c r="C2" s="182" t="s">
        <v>255</v>
      </c>
      <c r="D2" s="182" t="s">
        <v>252</v>
      </c>
      <c r="E2" s="182" t="s">
        <v>7</v>
      </c>
      <c r="F2" s="182" t="s">
        <v>256</v>
      </c>
      <c r="G2" s="182" t="s">
        <v>9</v>
      </c>
      <c r="H2" s="182" t="s">
        <v>253</v>
      </c>
      <c r="I2" s="410" t="s">
        <v>264</v>
      </c>
      <c r="J2" s="411"/>
      <c r="K2" s="394" t="s">
        <v>289</v>
      </c>
      <c r="L2" s="396"/>
    </row>
    <row r="3" spans="1:14" ht="14.25" customHeight="1" x14ac:dyDescent="0.25">
      <c r="A3" s="178">
        <v>1</v>
      </c>
      <c r="B3" s="178">
        <v>2</v>
      </c>
      <c r="C3" s="178">
        <v>3</v>
      </c>
      <c r="D3" s="178">
        <v>4</v>
      </c>
      <c r="E3" s="178">
        <v>5</v>
      </c>
      <c r="F3" s="178">
        <v>6</v>
      </c>
      <c r="G3" s="178">
        <v>7</v>
      </c>
      <c r="H3" s="178">
        <v>8</v>
      </c>
      <c r="I3" s="354">
        <v>9</v>
      </c>
      <c r="J3" s="356"/>
      <c r="K3" s="354">
        <v>10</v>
      </c>
      <c r="L3" s="356"/>
    </row>
    <row r="4" spans="1:14" ht="23.25" customHeight="1" x14ac:dyDescent="0.25">
      <c r="A4" s="135"/>
      <c r="B4" s="134"/>
      <c r="C4" s="134"/>
      <c r="D4" s="135"/>
      <c r="E4" s="136"/>
      <c r="F4" s="133"/>
      <c r="G4" s="135"/>
      <c r="H4" s="134"/>
      <c r="I4" s="415"/>
      <c r="J4" s="416"/>
      <c r="K4" s="413"/>
      <c r="L4" s="414"/>
    </row>
    <row r="5" spans="1:14" ht="63.75" customHeight="1" x14ac:dyDescent="0.25">
      <c r="A5" s="178" t="s">
        <v>254</v>
      </c>
      <c r="B5" s="182" t="s">
        <v>257</v>
      </c>
      <c r="C5" s="182" t="s">
        <v>258</v>
      </c>
      <c r="D5" s="166" t="s">
        <v>259</v>
      </c>
      <c r="E5" s="167" t="s">
        <v>257</v>
      </c>
      <c r="F5" s="182" t="s">
        <v>260</v>
      </c>
      <c r="G5" s="182" t="s">
        <v>261</v>
      </c>
      <c r="H5" s="167" t="s">
        <v>262</v>
      </c>
      <c r="I5" s="410" t="s">
        <v>263</v>
      </c>
      <c r="J5" s="411"/>
      <c r="K5" s="418" t="s">
        <v>290</v>
      </c>
      <c r="L5" s="418"/>
    </row>
    <row r="6" spans="1:14" x14ac:dyDescent="0.25">
      <c r="A6" s="183">
        <v>11</v>
      </c>
      <c r="B6" s="183">
        <v>12</v>
      </c>
      <c r="C6" s="184">
        <v>13</v>
      </c>
      <c r="D6" s="168">
        <v>14</v>
      </c>
      <c r="E6" s="168">
        <v>15</v>
      </c>
      <c r="F6" s="169">
        <v>16</v>
      </c>
      <c r="G6" s="168">
        <v>17</v>
      </c>
      <c r="H6" s="168">
        <v>18</v>
      </c>
      <c r="I6" s="419">
        <v>19</v>
      </c>
      <c r="J6" s="419"/>
      <c r="K6" s="424">
        <v>20</v>
      </c>
      <c r="L6" s="425"/>
    </row>
    <row r="7" spans="1:14" ht="24.75" customHeight="1" x14ac:dyDescent="0.25">
      <c r="A7" s="185"/>
      <c r="B7" s="176"/>
      <c r="C7" s="135"/>
      <c r="D7" s="135"/>
      <c r="E7" s="176"/>
      <c r="F7" s="135"/>
      <c r="G7" s="177"/>
      <c r="H7" s="177"/>
      <c r="I7" s="420"/>
      <c r="J7" s="421"/>
      <c r="K7" s="407"/>
      <c r="L7" s="408"/>
    </row>
    <row r="8" spans="1:14" ht="18.75" x14ac:dyDescent="0.25">
      <c r="A8" s="376" t="s">
        <v>18</v>
      </c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</row>
    <row r="9" spans="1:14" ht="69.75" customHeight="1" x14ac:dyDescent="0.25">
      <c r="A9" s="182" t="s">
        <v>10</v>
      </c>
      <c r="B9" s="167" t="s">
        <v>265</v>
      </c>
      <c r="C9" s="167" t="s">
        <v>267</v>
      </c>
      <c r="D9" s="170" t="s">
        <v>266</v>
      </c>
      <c r="E9" s="182" t="s">
        <v>12</v>
      </c>
      <c r="F9" s="182" t="s">
        <v>91</v>
      </c>
      <c r="G9" s="182" t="s">
        <v>268</v>
      </c>
      <c r="H9" s="182" t="s">
        <v>269</v>
      </c>
      <c r="I9" s="171" t="s">
        <v>270</v>
      </c>
      <c r="J9" s="182" t="s">
        <v>13</v>
      </c>
      <c r="K9" s="182" t="s">
        <v>271</v>
      </c>
      <c r="L9" s="182" t="s">
        <v>272</v>
      </c>
      <c r="N9" s="165"/>
    </row>
    <row r="10" spans="1:14" ht="14.25" customHeight="1" x14ac:dyDescent="0.3">
      <c r="A10" s="131">
        <v>1</v>
      </c>
      <c r="B10" s="179">
        <v>2</v>
      </c>
      <c r="C10" s="179">
        <v>3</v>
      </c>
      <c r="D10" s="131">
        <v>4</v>
      </c>
      <c r="E10" s="131">
        <v>5</v>
      </c>
      <c r="F10" s="131">
        <v>6</v>
      </c>
      <c r="G10" s="131">
        <v>7</v>
      </c>
      <c r="H10" s="131">
        <v>8</v>
      </c>
      <c r="I10" s="131">
        <v>9</v>
      </c>
      <c r="J10" s="131">
        <v>10</v>
      </c>
      <c r="K10" s="131">
        <v>11</v>
      </c>
      <c r="L10" s="131">
        <v>12</v>
      </c>
      <c r="N10" s="125"/>
    </row>
    <row r="11" spans="1:14" ht="21" customHeight="1" x14ac:dyDescent="0.25">
      <c r="A11" s="179" t="s">
        <v>14</v>
      </c>
      <c r="B11" s="179" t="s">
        <v>16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</row>
    <row r="12" spans="1:14" ht="21.75" customHeight="1" x14ac:dyDescent="0.25">
      <c r="A12" s="179" t="s">
        <v>14</v>
      </c>
      <c r="B12" s="179" t="s">
        <v>17</v>
      </c>
      <c r="C12" s="137"/>
      <c r="D12" s="137"/>
      <c r="E12" s="137"/>
      <c r="F12" s="137"/>
      <c r="G12" s="137"/>
      <c r="H12" s="137"/>
      <c r="I12" s="137"/>
      <c r="J12" s="137"/>
      <c r="K12" s="137"/>
      <c r="L12" s="137"/>
    </row>
    <row r="13" spans="1:14" ht="21.75" customHeight="1" x14ac:dyDescent="0.25">
      <c r="A13" s="179" t="s">
        <v>15</v>
      </c>
      <c r="B13" s="179" t="s">
        <v>16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</row>
    <row r="14" spans="1:14" ht="21.75" customHeight="1" x14ac:dyDescent="0.25">
      <c r="A14" s="179" t="s">
        <v>15</v>
      </c>
      <c r="B14" s="179" t="s">
        <v>17</v>
      </c>
      <c r="C14" s="137"/>
      <c r="D14" s="137"/>
      <c r="E14" s="137"/>
      <c r="F14" s="137"/>
      <c r="G14" s="137"/>
      <c r="H14" s="137"/>
      <c r="I14" s="137"/>
      <c r="J14" s="137"/>
      <c r="K14" s="137"/>
      <c r="L14" s="137"/>
    </row>
    <row r="15" spans="1:14" ht="24" customHeight="1" x14ac:dyDescent="0.25">
      <c r="A15" s="422" t="s">
        <v>2</v>
      </c>
      <c r="B15" s="423"/>
      <c r="C15" s="138"/>
      <c r="D15" s="138"/>
      <c r="E15" s="138"/>
      <c r="F15" s="138"/>
      <c r="G15" s="138"/>
      <c r="H15" s="138"/>
      <c r="I15" s="138"/>
      <c r="J15" s="138"/>
      <c r="K15" s="138"/>
      <c r="L15" s="138"/>
    </row>
    <row r="16" spans="1:14" ht="24" customHeight="1" x14ac:dyDescent="0.25">
      <c r="A16" s="179" t="s">
        <v>14</v>
      </c>
      <c r="B16" s="179" t="s">
        <v>273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</row>
    <row r="17" spans="1:18" ht="24" customHeight="1" x14ac:dyDescent="0.25">
      <c r="A17" s="179" t="s">
        <v>15</v>
      </c>
      <c r="B17" s="179" t="s">
        <v>273</v>
      </c>
      <c r="C17" s="137"/>
      <c r="D17" s="137"/>
      <c r="E17" s="137"/>
      <c r="F17" s="137"/>
      <c r="G17" s="137"/>
      <c r="H17" s="137"/>
      <c r="I17" s="137"/>
      <c r="J17" s="137"/>
      <c r="K17" s="137"/>
      <c r="L17" s="137"/>
    </row>
    <row r="18" spans="1:18" ht="24" customHeight="1" x14ac:dyDescent="0.25">
      <c r="A18" s="422" t="s">
        <v>2</v>
      </c>
      <c r="B18" s="423"/>
      <c r="C18" s="138"/>
      <c r="D18" s="138"/>
      <c r="E18" s="138"/>
      <c r="F18" s="138"/>
      <c r="G18" s="138"/>
      <c r="H18" s="138"/>
      <c r="I18" s="138"/>
      <c r="J18" s="138"/>
      <c r="K18" s="138"/>
      <c r="L18" s="138"/>
    </row>
    <row r="19" spans="1:18" ht="21" customHeight="1" x14ac:dyDescent="0.25">
      <c r="A19" s="401" t="s">
        <v>111</v>
      </c>
      <c r="B19" s="401"/>
      <c r="C19" s="401"/>
      <c r="D19" s="401"/>
      <c r="E19" s="401"/>
      <c r="F19" s="401"/>
      <c r="G19" s="401"/>
      <c r="H19" s="401"/>
      <c r="I19" s="401"/>
      <c r="J19" s="401"/>
      <c r="K19" s="401"/>
      <c r="L19" s="401"/>
    </row>
    <row r="20" spans="1:18" ht="24.75" customHeight="1" x14ac:dyDescent="0.25">
      <c r="A20" s="410" t="s">
        <v>94</v>
      </c>
      <c r="B20" s="417"/>
      <c r="C20" s="417"/>
      <c r="D20" s="417"/>
      <c r="E20" s="418" t="s">
        <v>95</v>
      </c>
      <c r="F20" s="418"/>
      <c r="G20" s="418"/>
      <c r="H20" s="418"/>
      <c r="I20" s="418" t="s">
        <v>274</v>
      </c>
      <c r="J20" s="418"/>
      <c r="K20" s="410" t="s">
        <v>194</v>
      </c>
      <c r="L20" s="411"/>
    </row>
    <row r="21" spans="1:18" ht="17.25" customHeight="1" x14ac:dyDescent="0.25">
      <c r="A21" s="173" t="s">
        <v>96</v>
      </c>
      <c r="B21" s="173" t="s">
        <v>97</v>
      </c>
      <c r="C21" s="173" t="s">
        <v>98</v>
      </c>
      <c r="D21" s="173" t="s">
        <v>89</v>
      </c>
      <c r="E21" s="173" t="s">
        <v>97</v>
      </c>
      <c r="F21" s="173" t="s">
        <v>98</v>
      </c>
      <c r="G21" s="130" t="s">
        <v>96</v>
      </c>
      <c r="H21" s="130" t="s">
        <v>89</v>
      </c>
      <c r="I21" s="402" t="s">
        <v>97</v>
      </c>
      <c r="J21" s="403"/>
      <c r="K21" s="526"/>
      <c r="L21" s="527"/>
    </row>
    <row r="22" spans="1:18" ht="15.75" x14ac:dyDescent="0.25">
      <c r="A22" s="400"/>
      <c r="B22" s="400"/>
      <c r="C22" s="400"/>
      <c r="D22" s="400"/>
      <c r="E22" s="400"/>
      <c r="F22" s="400"/>
      <c r="G22" s="400"/>
      <c r="H22" s="400"/>
      <c r="I22" s="404" t="s">
        <v>98</v>
      </c>
      <c r="J22" s="404"/>
      <c r="K22" s="412"/>
      <c r="L22" s="525"/>
      <c r="Q22" s="172"/>
    </row>
    <row r="23" spans="1:18" ht="15.75" x14ac:dyDescent="0.25">
      <c r="A23" s="400"/>
      <c r="B23" s="400"/>
      <c r="C23" s="400"/>
      <c r="D23" s="400"/>
      <c r="E23" s="400"/>
      <c r="F23" s="400"/>
      <c r="G23" s="400"/>
      <c r="H23" s="400"/>
      <c r="I23" s="404" t="s">
        <v>96</v>
      </c>
      <c r="J23" s="404"/>
      <c r="K23" s="400"/>
      <c r="L23" s="400"/>
      <c r="Q23" s="172"/>
    </row>
    <row r="24" spans="1:18" ht="18" customHeight="1" x14ac:dyDescent="0.25">
      <c r="A24" s="401" t="s">
        <v>99</v>
      </c>
      <c r="B24" s="401"/>
      <c r="C24" s="401"/>
      <c r="D24" s="401"/>
      <c r="E24" s="401"/>
      <c r="F24" s="401"/>
      <c r="G24" s="401"/>
      <c r="H24" s="401"/>
      <c r="I24" s="401"/>
      <c r="J24" s="401"/>
      <c r="K24" s="401"/>
      <c r="L24" s="401"/>
    </row>
    <row r="25" spans="1:18" ht="18.75" customHeight="1" x14ac:dyDescent="0.25">
      <c r="A25" s="179" t="s">
        <v>225</v>
      </c>
      <c r="B25" s="365" t="s">
        <v>226</v>
      </c>
      <c r="C25" s="365"/>
      <c r="D25" s="365"/>
      <c r="E25" s="365" t="s">
        <v>275</v>
      </c>
      <c r="F25" s="365"/>
      <c r="G25" s="365"/>
      <c r="H25" s="365"/>
      <c r="I25" s="365" t="s">
        <v>227</v>
      </c>
      <c r="J25" s="365"/>
      <c r="K25" s="351" t="s">
        <v>276</v>
      </c>
      <c r="L25" s="351"/>
    </row>
    <row r="26" spans="1:18" ht="18" customHeight="1" x14ac:dyDescent="0.25">
      <c r="A26" s="179">
        <v>1</v>
      </c>
      <c r="B26" s="433"/>
      <c r="C26" s="433"/>
      <c r="D26" s="433"/>
      <c r="E26" s="435" t="str">
        <f>DETAIL!C18</f>
        <v>OBC</v>
      </c>
      <c r="F26" s="436"/>
      <c r="G26" s="436"/>
      <c r="H26" s="437"/>
      <c r="I26" s="405"/>
      <c r="J26" s="426"/>
      <c r="K26" s="412"/>
      <c r="L26" s="391"/>
    </row>
    <row r="27" spans="1:18" ht="17.25" customHeight="1" x14ac:dyDescent="0.25">
      <c r="A27" s="179">
        <v>2</v>
      </c>
      <c r="B27" s="433"/>
      <c r="C27" s="433"/>
      <c r="D27" s="433"/>
      <c r="E27" s="435" t="str">
        <f>DETAIL!E18</f>
        <v>OBC</v>
      </c>
      <c r="F27" s="436"/>
      <c r="G27" s="436"/>
      <c r="H27" s="437"/>
      <c r="I27" s="405"/>
      <c r="J27" s="426"/>
      <c r="K27" s="412"/>
      <c r="L27" s="391"/>
    </row>
    <row r="28" spans="1:18" ht="17.25" customHeight="1" x14ac:dyDescent="0.25">
      <c r="A28" s="179">
        <v>3</v>
      </c>
      <c r="B28" s="434"/>
      <c r="C28" s="433"/>
      <c r="D28" s="433"/>
      <c r="E28" s="435" t="str">
        <f>DETAIL!G18</f>
        <v>OBC</v>
      </c>
      <c r="F28" s="436"/>
      <c r="G28" s="436"/>
      <c r="H28" s="437"/>
      <c r="I28" s="405"/>
      <c r="J28" s="426"/>
      <c r="K28" s="412"/>
      <c r="L28" s="391"/>
    </row>
    <row r="29" spans="1:18" ht="17.25" customHeight="1" thickBot="1" x14ac:dyDescent="0.3">
      <c r="A29" s="179">
        <v>4</v>
      </c>
      <c r="B29" s="433"/>
      <c r="C29" s="433"/>
      <c r="D29" s="433"/>
      <c r="E29" s="435" t="str">
        <f>DETAIL!I18</f>
        <v>OBC</v>
      </c>
      <c r="F29" s="436"/>
      <c r="G29" s="436"/>
      <c r="H29" s="437"/>
      <c r="I29" s="405"/>
      <c r="J29" s="426"/>
      <c r="K29" s="412"/>
      <c r="L29" s="391"/>
    </row>
    <row r="30" spans="1:18" ht="18" customHeight="1" thickBot="1" x14ac:dyDescent="0.3">
      <c r="A30" s="179">
        <v>5</v>
      </c>
      <c r="B30" s="427"/>
      <c r="C30" s="428"/>
      <c r="D30" s="429"/>
      <c r="E30" s="430"/>
      <c r="F30" s="431"/>
      <c r="G30" s="431"/>
      <c r="H30" s="432"/>
      <c r="I30" s="390"/>
      <c r="J30" s="391"/>
      <c r="K30" s="390"/>
      <c r="L30" s="391"/>
      <c r="M30" s="387"/>
      <c r="N30" s="388"/>
      <c r="O30" s="384" t="s">
        <v>202</v>
      </c>
      <c r="P30" s="384"/>
      <c r="Q30" s="384"/>
      <c r="R30" s="385"/>
    </row>
    <row r="31" spans="1:18" ht="18.75" customHeight="1" x14ac:dyDescent="0.25">
      <c r="A31" s="394" t="s">
        <v>277</v>
      </c>
      <c r="B31" s="395"/>
      <c r="C31" s="395"/>
      <c r="D31" s="395"/>
      <c r="E31" s="395"/>
      <c r="F31" s="395"/>
      <c r="G31" s="395"/>
      <c r="H31" s="396"/>
      <c r="I31" s="394" t="s">
        <v>101</v>
      </c>
      <c r="J31" s="395"/>
      <c r="K31" s="395"/>
      <c r="L31" s="396"/>
    </row>
    <row r="32" spans="1:18" ht="21" customHeight="1" x14ac:dyDescent="0.25">
      <c r="A32" s="394" t="s">
        <v>102</v>
      </c>
      <c r="B32" s="395"/>
      <c r="C32" s="395"/>
      <c r="D32" s="395"/>
      <c r="E32" s="395"/>
      <c r="F32" s="395"/>
      <c r="G32" s="395"/>
      <c r="H32" s="396"/>
      <c r="I32" s="447" t="s">
        <v>279</v>
      </c>
      <c r="J32" s="447"/>
      <c r="K32" s="447"/>
      <c r="L32" s="447"/>
    </row>
    <row r="33" spans="1:12" ht="19.5" customHeight="1" x14ac:dyDescent="0.25">
      <c r="A33" s="397" t="s">
        <v>19</v>
      </c>
      <c r="B33" s="398"/>
      <c r="C33" s="398"/>
      <c r="D33" s="398"/>
      <c r="E33" s="398"/>
      <c r="F33" s="399"/>
      <c r="G33" s="405"/>
      <c r="H33" s="406"/>
      <c r="I33" s="447"/>
      <c r="J33" s="447"/>
      <c r="K33" s="447"/>
      <c r="L33" s="447"/>
    </row>
    <row r="34" spans="1:12" ht="19.5" customHeight="1" x14ac:dyDescent="0.25">
      <c r="A34" s="397" t="s">
        <v>20</v>
      </c>
      <c r="B34" s="398"/>
      <c r="C34" s="398"/>
      <c r="D34" s="398"/>
      <c r="E34" s="398"/>
      <c r="F34" s="399"/>
      <c r="G34" s="405"/>
      <c r="H34" s="406"/>
      <c r="I34" s="447"/>
      <c r="J34" s="447"/>
      <c r="K34" s="447"/>
      <c r="L34" s="447"/>
    </row>
    <row r="35" spans="1:12" ht="15.75" customHeight="1" x14ac:dyDescent="0.25">
      <c r="A35" s="397" t="s">
        <v>278</v>
      </c>
      <c r="B35" s="398"/>
      <c r="C35" s="398"/>
      <c r="D35" s="398"/>
      <c r="E35" s="398"/>
      <c r="F35" s="399"/>
      <c r="G35" s="405"/>
      <c r="H35" s="406"/>
      <c r="I35" s="400"/>
      <c r="J35" s="400"/>
      <c r="K35" s="441"/>
      <c r="L35" s="441"/>
    </row>
    <row r="36" spans="1:12" ht="19.5" customHeight="1" x14ac:dyDescent="0.25">
      <c r="A36" s="397" t="s">
        <v>100</v>
      </c>
      <c r="B36" s="398"/>
      <c r="C36" s="398"/>
      <c r="D36" s="398"/>
      <c r="E36" s="398"/>
      <c r="F36" s="399"/>
      <c r="G36" s="445"/>
      <c r="H36" s="446"/>
      <c r="I36" s="400"/>
      <c r="J36" s="400"/>
      <c r="K36" s="441"/>
      <c r="L36" s="441"/>
    </row>
    <row r="37" spans="1:12" ht="18.75" customHeight="1" x14ac:dyDescent="0.25">
      <c r="A37" s="397" t="s">
        <v>22</v>
      </c>
      <c r="B37" s="398"/>
      <c r="C37" s="398"/>
      <c r="D37" s="398"/>
      <c r="E37" s="398"/>
      <c r="F37" s="399"/>
      <c r="G37" s="445"/>
      <c r="H37" s="446"/>
      <c r="I37" s="440" t="s">
        <v>280</v>
      </c>
      <c r="J37" s="440"/>
      <c r="K37" s="441"/>
      <c r="L37" s="441"/>
    </row>
    <row r="38" spans="1:12" ht="20.25" customHeight="1" x14ac:dyDescent="0.25">
      <c r="A38" s="393" t="s">
        <v>107</v>
      </c>
      <c r="B38" s="393"/>
      <c r="C38" s="393"/>
      <c r="D38" s="393"/>
      <c r="E38" s="393"/>
      <c r="F38" s="393"/>
      <c r="G38" s="393"/>
      <c r="H38" s="393"/>
      <c r="I38" s="393"/>
      <c r="J38" s="393"/>
      <c r="K38" s="393"/>
      <c r="L38" s="393"/>
    </row>
    <row r="39" spans="1:12" ht="20.25" customHeight="1" x14ac:dyDescent="0.25">
      <c r="A39" s="187" t="s">
        <v>292</v>
      </c>
      <c r="B39" s="187"/>
      <c r="C39" s="187"/>
      <c r="D39" s="187"/>
      <c r="E39" s="187"/>
      <c r="F39" s="188"/>
      <c r="G39" s="188" t="s">
        <v>291</v>
      </c>
      <c r="H39" s="188"/>
      <c r="I39" s="442" t="s">
        <v>293</v>
      </c>
      <c r="J39" s="442"/>
      <c r="K39" s="442"/>
      <c r="L39" s="442"/>
    </row>
    <row r="40" spans="1:12" ht="21.75" customHeight="1" x14ac:dyDescent="0.25">
      <c r="A40" s="187" t="s">
        <v>294</v>
      </c>
      <c r="B40" s="187"/>
      <c r="C40" s="187"/>
      <c r="D40" s="187"/>
      <c r="E40" s="187"/>
      <c r="F40" s="187"/>
      <c r="G40" s="187"/>
      <c r="H40" s="188"/>
      <c r="I40" s="442" t="s">
        <v>295</v>
      </c>
      <c r="J40" s="442"/>
      <c r="K40" s="442"/>
      <c r="L40" s="442"/>
    </row>
    <row r="41" spans="1:12" ht="18.75" x14ac:dyDescent="0.25">
      <c r="A41" s="392" t="s">
        <v>105</v>
      </c>
      <c r="B41" s="392"/>
      <c r="C41" s="392"/>
      <c r="D41" s="392"/>
      <c r="E41" s="392"/>
      <c r="F41" s="392"/>
      <c r="G41" s="392"/>
      <c r="H41" s="392"/>
      <c r="I41" s="392"/>
      <c r="J41" s="392"/>
      <c r="K41" s="392"/>
      <c r="L41" s="392"/>
    </row>
    <row r="42" spans="1:12" ht="18.75" x14ac:dyDescent="0.25">
      <c r="A42" s="443" t="s">
        <v>106</v>
      </c>
      <c r="B42" s="443"/>
      <c r="C42" s="443"/>
      <c r="D42" s="443"/>
      <c r="E42" s="443"/>
      <c r="F42" s="443"/>
      <c r="G42" s="443"/>
      <c r="H42" s="443"/>
      <c r="I42" s="190" t="s">
        <v>172</v>
      </c>
      <c r="J42" s="191"/>
      <c r="K42" s="190" t="s">
        <v>17</v>
      </c>
      <c r="L42" s="191"/>
    </row>
    <row r="43" spans="1:12" ht="18.75" x14ac:dyDescent="0.25">
      <c r="A43" s="187" t="s">
        <v>296</v>
      </c>
      <c r="B43" s="187"/>
      <c r="C43" s="187"/>
      <c r="D43" s="187"/>
      <c r="E43" s="187"/>
      <c r="F43" s="187"/>
      <c r="G43" s="187"/>
      <c r="H43" s="188" t="s">
        <v>136</v>
      </c>
      <c r="I43" s="188"/>
      <c r="J43" s="188" t="s">
        <v>150</v>
      </c>
      <c r="K43" s="188"/>
      <c r="L43" s="188"/>
    </row>
    <row r="44" spans="1:12" ht="18.75" x14ac:dyDescent="0.25">
      <c r="A44" s="389" t="s">
        <v>108</v>
      </c>
      <c r="B44" s="389"/>
      <c r="C44" s="389"/>
      <c r="D44" s="389"/>
      <c r="E44" s="389"/>
      <c r="F44" s="389"/>
      <c r="G44" s="389"/>
      <c r="H44" s="389"/>
      <c r="I44" s="389"/>
      <c r="J44" s="389"/>
      <c r="K44" s="389"/>
      <c r="L44" s="389"/>
    </row>
    <row r="45" spans="1:12" ht="18.75" x14ac:dyDescent="0.25">
      <c r="A45" s="389" t="s">
        <v>281</v>
      </c>
      <c r="B45" s="389"/>
      <c r="C45" s="389"/>
      <c r="D45" s="389"/>
      <c r="E45" s="389"/>
      <c r="F45" s="389"/>
      <c r="G45" s="389"/>
      <c r="H45" s="389"/>
      <c r="I45" s="389"/>
      <c r="J45" s="389"/>
      <c r="K45" s="389"/>
      <c r="L45" s="389"/>
    </row>
    <row r="46" spans="1:12" ht="18.75" x14ac:dyDescent="0.25">
      <c r="A46" s="389" t="s">
        <v>282</v>
      </c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</row>
    <row r="47" spans="1:12" ht="18.75" x14ac:dyDescent="0.25">
      <c r="A47" s="389" t="s">
        <v>283</v>
      </c>
      <c r="B47" s="389"/>
      <c r="C47" s="389"/>
      <c r="D47" s="389"/>
      <c r="E47" s="389"/>
      <c r="F47" s="389"/>
      <c r="G47" s="389"/>
      <c r="H47" s="389"/>
      <c r="I47" s="389"/>
      <c r="J47" s="389"/>
      <c r="K47" s="389"/>
      <c r="L47" s="389"/>
    </row>
    <row r="48" spans="1:12" ht="18.75" x14ac:dyDescent="0.25">
      <c r="A48" s="389" t="s">
        <v>284</v>
      </c>
      <c r="B48" s="389"/>
      <c r="C48" s="389"/>
      <c r="D48" s="389"/>
      <c r="E48" s="389"/>
      <c r="F48" s="389"/>
      <c r="G48" s="389"/>
      <c r="H48" s="389"/>
      <c r="I48" s="389"/>
      <c r="J48" s="389"/>
      <c r="K48" s="389"/>
      <c r="L48" s="389"/>
    </row>
    <row r="49" spans="1:12" ht="18.75" x14ac:dyDescent="0.25">
      <c r="A49" s="389" t="s">
        <v>285</v>
      </c>
      <c r="B49" s="389"/>
      <c r="C49" s="389"/>
      <c r="D49" s="389"/>
      <c r="E49" s="389"/>
      <c r="F49" s="389"/>
      <c r="G49" s="389"/>
      <c r="H49" s="389"/>
      <c r="I49" s="389"/>
      <c r="J49" s="389"/>
      <c r="K49" s="389"/>
      <c r="L49" s="389"/>
    </row>
    <row r="50" spans="1:12" ht="18.75" x14ac:dyDescent="0.25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</row>
    <row r="51" spans="1:12" ht="18.75" x14ac:dyDescent="0.25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</row>
    <row r="52" spans="1:12" ht="18.75" x14ac:dyDescent="0.3">
      <c r="A52" s="444" t="s">
        <v>168</v>
      </c>
      <c r="B52" s="444"/>
      <c r="C52" s="444"/>
      <c r="D52" s="444"/>
      <c r="E52" s="175"/>
      <c r="F52" s="444" t="s">
        <v>286</v>
      </c>
      <c r="G52" s="444"/>
      <c r="H52" s="175"/>
      <c r="I52" s="444" t="s">
        <v>287</v>
      </c>
      <c r="J52" s="444"/>
      <c r="K52" s="175"/>
      <c r="L52" s="175"/>
    </row>
    <row r="53" spans="1:12" ht="18.75" x14ac:dyDescent="0.3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</row>
    <row r="54" spans="1:12" ht="18.75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ht="18.75" x14ac:dyDescent="0.3">
      <c r="A55" s="386" t="s">
        <v>201</v>
      </c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</row>
    <row r="56" spans="1:12" ht="18.75" x14ac:dyDescent="0.3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ht="18.75" x14ac:dyDescent="0.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ht="18.75" x14ac:dyDescent="0.3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ht="18.75" x14ac:dyDescent="0.3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ht="18.75" x14ac:dyDescent="0.3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ht="18.75" x14ac:dyDescent="0.3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</sheetData>
  <mergeCells count="98">
    <mergeCell ref="I3:J3"/>
    <mergeCell ref="K3:L3"/>
    <mergeCell ref="A1:B1"/>
    <mergeCell ref="C1:D1"/>
    <mergeCell ref="F1:L1"/>
    <mergeCell ref="I2:J2"/>
    <mergeCell ref="K2:L2"/>
    <mergeCell ref="A19:L19"/>
    <mergeCell ref="I4:J4"/>
    <mergeCell ref="K4:L4"/>
    <mergeCell ref="I5:J5"/>
    <mergeCell ref="K5:L5"/>
    <mergeCell ref="I6:J6"/>
    <mergeCell ref="K6:L6"/>
    <mergeCell ref="I7:J7"/>
    <mergeCell ref="K7:L7"/>
    <mergeCell ref="A8:L8"/>
    <mergeCell ref="A15:B15"/>
    <mergeCell ref="A18:B18"/>
    <mergeCell ref="A20:D20"/>
    <mergeCell ref="E20:H20"/>
    <mergeCell ref="I20:J20"/>
    <mergeCell ref="K20:L20"/>
    <mergeCell ref="I21:J21"/>
    <mergeCell ref="K21:L21"/>
    <mergeCell ref="A22:A23"/>
    <mergeCell ref="B22:B23"/>
    <mergeCell ref="C22:C23"/>
    <mergeCell ref="D22:D23"/>
    <mergeCell ref="E22:E23"/>
    <mergeCell ref="B26:D26"/>
    <mergeCell ref="E26:H26"/>
    <mergeCell ref="I26:J26"/>
    <mergeCell ref="K26:L26"/>
    <mergeCell ref="G22:G23"/>
    <mergeCell ref="H22:H23"/>
    <mergeCell ref="I22:J22"/>
    <mergeCell ref="K22:L22"/>
    <mergeCell ref="I23:J23"/>
    <mergeCell ref="K23:L23"/>
    <mergeCell ref="F22:F23"/>
    <mergeCell ref="A24:L24"/>
    <mergeCell ref="B25:D25"/>
    <mergeCell ref="E25:H25"/>
    <mergeCell ref="I25:J25"/>
    <mergeCell ref="K25:L25"/>
    <mergeCell ref="B27:D27"/>
    <mergeCell ref="E27:H27"/>
    <mergeCell ref="I27:J27"/>
    <mergeCell ref="K27:L27"/>
    <mergeCell ref="B28:D28"/>
    <mergeCell ref="E28:H28"/>
    <mergeCell ref="I28:J28"/>
    <mergeCell ref="K28:L28"/>
    <mergeCell ref="B29:D29"/>
    <mergeCell ref="E29:H29"/>
    <mergeCell ref="I29:J29"/>
    <mergeCell ref="K29:L29"/>
    <mergeCell ref="B30:D30"/>
    <mergeCell ref="E30:H30"/>
    <mergeCell ref="I30:J30"/>
    <mergeCell ref="K30:L30"/>
    <mergeCell ref="M30:N30"/>
    <mergeCell ref="O30:R30"/>
    <mergeCell ref="A31:H31"/>
    <mergeCell ref="I31:L31"/>
    <mergeCell ref="A32:H32"/>
    <mergeCell ref="I32:L34"/>
    <mergeCell ref="A33:F33"/>
    <mergeCell ref="G33:H33"/>
    <mergeCell ref="A34:F34"/>
    <mergeCell ref="G34:H34"/>
    <mergeCell ref="A35:F35"/>
    <mergeCell ref="G35:H35"/>
    <mergeCell ref="I35:J36"/>
    <mergeCell ref="K35:L36"/>
    <mergeCell ref="A36:F36"/>
    <mergeCell ref="G36:H36"/>
    <mergeCell ref="A46:L46"/>
    <mergeCell ref="A37:F37"/>
    <mergeCell ref="G37:H37"/>
    <mergeCell ref="I37:J37"/>
    <mergeCell ref="K37:L37"/>
    <mergeCell ref="A38:L38"/>
    <mergeCell ref="I39:L39"/>
    <mergeCell ref="I40:L40"/>
    <mergeCell ref="A41:L41"/>
    <mergeCell ref="A42:H42"/>
    <mergeCell ref="A44:L44"/>
    <mergeCell ref="A45:L45"/>
    <mergeCell ref="A53:L53"/>
    <mergeCell ref="A55:L55"/>
    <mergeCell ref="A47:L47"/>
    <mergeCell ref="A48:L48"/>
    <mergeCell ref="A49:L49"/>
    <mergeCell ref="A52:D52"/>
    <mergeCell ref="F52:G52"/>
    <mergeCell ref="I52:J52"/>
  </mergeCells>
  <hyperlinks>
    <hyperlink ref="F52" r:id="rId1" xr:uid="{616B83E9-0999-4872-986B-B597FF72CAFA}"/>
  </hyperlinks>
  <pageMargins left="0.7" right="0.7" top="0.75" bottom="0.75" header="0.3" footer="0.3"/>
  <pageSetup scale="59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L7"/>
  <sheetViews>
    <sheetView workbookViewId="0">
      <selection activeCell="M13" sqref="M13"/>
    </sheetView>
  </sheetViews>
  <sheetFormatPr defaultRowHeight="15" x14ac:dyDescent="0.25"/>
  <cols>
    <col min="1" max="1" width="15" style="98" customWidth="1"/>
    <col min="2" max="2" width="13.7109375" style="98" customWidth="1"/>
    <col min="3" max="3" width="9.140625" style="98"/>
    <col min="4" max="4" width="11.5703125" style="98" customWidth="1"/>
    <col min="5" max="16384" width="9.140625" style="98"/>
  </cols>
  <sheetData>
    <row r="1" spans="1:12" ht="33.75" x14ac:dyDescent="0.5">
      <c r="A1" s="532" t="str">
        <f>DETAIL!C5</f>
        <v>jktdh; mPp ek/;fed fo|ky; thok.kk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</row>
    <row r="2" spans="1:12" ht="23.25" x14ac:dyDescent="0.25">
      <c r="A2" s="533" t="s">
        <v>210</v>
      </c>
      <c r="B2" s="534"/>
      <c r="C2" s="99" t="str">
        <f>DETAIL!C6</f>
        <v>0 91</v>
      </c>
      <c r="H2" s="531" t="s">
        <v>1</v>
      </c>
      <c r="I2" s="531"/>
      <c r="J2" s="531"/>
      <c r="K2" s="535"/>
      <c r="L2" s="535"/>
    </row>
    <row r="3" spans="1:12" ht="26.25" customHeight="1" x14ac:dyDescent="0.25">
      <c r="A3" s="536" t="s">
        <v>211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</row>
    <row r="4" spans="1:12" ht="30" customHeight="1" x14ac:dyDescent="0.25">
      <c r="A4" s="531" t="s">
        <v>212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</row>
    <row r="5" spans="1:12" ht="30" customHeight="1" x14ac:dyDescent="0.25">
      <c r="A5" s="529" t="s">
        <v>213</v>
      </c>
      <c r="B5" s="529" t="s">
        <v>214</v>
      </c>
      <c r="C5" s="529" t="s">
        <v>215</v>
      </c>
      <c r="D5" s="530" t="s">
        <v>216</v>
      </c>
      <c r="E5" s="528" t="s">
        <v>217</v>
      </c>
      <c r="F5" s="528"/>
      <c r="G5" s="528"/>
      <c r="H5" s="528"/>
      <c r="I5" s="528" t="s">
        <v>218</v>
      </c>
      <c r="J5" s="528"/>
      <c r="K5" s="528"/>
      <c r="L5" s="528"/>
    </row>
    <row r="6" spans="1:12" ht="30" customHeight="1" x14ac:dyDescent="0.25">
      <c r="A6" s="529"/>
      <c r="B6" s="529"/>
      <c r="C6" s="529"/>
      <c r="D6" s="530"/>
      <c r="E6" s="100" t="s">
        <v>97</v>
      </c>
      <c r="F6" s="100" t="s">
        <v>98</v>
      </c>
      <c r="G6" s="100" t="s">
        <v>96</v>
      </c>
      <c r="H6" s="100" t="s">
        <v>89</v>
      </c>
      <c r="I6" s="100" t="s">
        <v>97</v>
      </c>
      <c r="J6" s="100" t="s">
        <v>98</v>
      </c>
      <c r="K6" s="100" t="s">
        <v>96</v>
      </c>
      <c r="L6" s="100" t="s">
        <v>89</v>
      </c>
    </row>
    <row r="7" spans="1:12" ht="54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</sheetData>
  <mergeCells count="12">
    <mergeCell ref="A4:L4"/>
    <mergeCell ref="A1:L1"/>
    <mergeCell ref="A2:B2"/>
    <mergeCell ref="H2:J2"/>
    <mergeCell ref="K2:L2"/>
    <mergeCell ref="A3:L3"/>
    <mergeCell ref="E5:H5"/>
    <mergeCell ref="I5:L5"/>
    <mergeCell ref="A5:A6"/>
    <mergeCell ref="B5:B6"/>
    <mergeCell ref="C5:C6"/>
    <mergeCell ref="D5:D6"/>
  </mergeCells>
  <pageMargins left="0.7" right="0.7" top="0.75" bottom="0.75" header="0.3" footer="0.3"/>
  <pageSetup scale="9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L5"/>
  <sheetViews>
    <sheetView workbookViewId="0">
      <selection activeCell="J6" sqref="J6"/>
    </sheetView>
  </sheetViews>
  <sheetFormatPr defaultRowHeight="15" x14ac:dyDescent="0.25"/>
  <cols>
    <col min="1" max="1" width="24.42578125" style="98" customWidth="1"/>
    <col min="2" max="2" width="13.140625" style="98" customWidth="1"/>
    <col min="3" max="3" width="17.140625" style="98" customWidth="1"/>
    <col min="4" max="4" width="16.85546875" style="98" customWidth="1"/>
    <col min="5" max="5" width="15.140625" style="98" customWidth="1"/>
    <col min="6" max="6" width="13.85546875" style="98" customWidth="1"/>
    <col min="7" max="16384" width="9.140625" style="98"/>
  </cols>
  <sheetData>
    <row r="1" spans="1:12" ht="26.25" x14ac:dyDescent="0.4">
      <c r="A1" s="537" t="str">
        <f>DETAIL!C5</f>
        <v>jktdh; mPp ek/;fed fo|ky; thok.kk</v>
      </c>
      <c r="B1" s="537"/>
      <c r="C1" s="537"/>
      <c r="D1" s="537"/>
      <c r="E1" s="537"/>
      <c r="F1" s="537"/>
    </row>
    <row r="2" spans="1:12" ht="30" customHeight="1" x14ac:dyDescent="0.25">
      <c r="A2" s="536" t="s">
        <v>219</v>
      </c>
      <c r="B2" s="536"/>
      <c r="C2" s="536"/>
      <c r="D2" s="536"/>
      <c r="E2" s="536"/>
      <c r="F2" s="536"/>
      <c r="G2" s="102"/>
      <c r="H2" s="102"/>
      <c r="I2" s="102"/>
      <c r="J2" s="102"/>
      <c r="K2" s="102"/>
      <c r="L2" s="102"/>
    </row>
    <row r="3" spans="1:12" ht="28.5" customHeight="1" x14ac:dyDescent="0.25">
      <c r="A3" s="531" t="s">
        <v>220</v>
      </c>
      <c r="B3" s="531"/>
      <c r="C3" s="531"/>
      <c r="D3" s="531"/>
      <c r="E3" s="531"/>
      <c r="F3" s="531"/>
      <c r="G3" s="103"/>
      <c r="H3" s="103"/>
      <c r="I3" s="103"/>
      <c r="J3" s="103"/>
      <c r="K3" s="103"/>
      <c r="L3" s="103"/>
    </row>
    <row r="4" spans="1:12" ht="75.75" customHeight="1" x14ac:dyDescent="0.25">
      <c r="A4" s="105" t="s">
        <v>213</v>
      </c>
      <c r="B4" s="106" t="s">
        <v>216</v>
      </c>
      <c r="C4" s="107" t="s">
        <v>221</v>
      </c>
      <c r="D4" s="107" t="s">
        <v>222</v>
      </c>
      <c r="E4" s="107" t="s">
        <v>223</v>
      </c>
      <c r="F4" s="108" t="s">
        <v>224</v>
      </c>
    </row>
    <row r="5" spans="1:12" ht="54" customHeight="1" x14ac:dyDescent="0.25">
      <c r="A5" s="104"/>
      <c r="B5" s="109" t="str">
        <f>DETAIL!C6</f>
        <v>0 91</v>
      </c>
      <c r="C5" s="101"/>
      <c r="D5" s="101"/>
      <c r="E5" s="101"/>
      <c r="F5" s="101"/>
    </row>
  </sheetData>
  <mergeCells count="3">
    <mergeCell ref="A1:F1"/>
    <mergeCell ref="A2:F2"/>
    <mergeCell ref="A3:F3"/>
  </mergeCells>
  <pageMargins left="0.7" right="0.7" top="0.75" bottom="0.75" header="0.3" footer="0.3"/>
  <pageSetup scale="8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E10" sqref="E10"/>
    </sheetView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N8" sqref="N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DETAIL</vt:lpstr>
      <vt:lpstr>Attendance</vt:lpstr>
      <vt:lpstr>A</vt:lpstr>
      <vt:lpstr>B</vt:lpstr>
      <vt:lpstr>DATA.</vt:lpstr>
      <vt:lpstr>DOODH</vt:lpstr>
      <vt:lpstr>B2</vt:lpstr>
      <vt:lpstr>Sheet4</vt:lpstr>
      <vt:lpstr>Bills Calculation</vt:lpstr>
      <vt:lpstr>BLANK A</vt:lpstr>
      <vt:lpstr>BLANK B</vt:lpstr>
      <vt:lpstr>PRAPATRA 1</vt:lpstr>
      <vt:lpstr>PRAPATRA 2</vt:lpstr>
      <vt:lpstr>Sheet1</vt:lpstr>
      <vt:lpstr>Sheet2</vt:lpstr>
      <vt:lpstr>A!Print_Area</vt:lpstr>
      <vt:lpstr>B!Print_Area</vt:lpstr>
      <vt:lpstr>'Bills Calculation'!Print_Area</vt:lpstr>
      <vt:lpstr>'BLANK A'!Print_Area</vt:lpstr>
      <vt:lpstr>'BLANK B'!Print_Area</vt:lpstr>
      <vt:lpstr>DOODH!Print_Area</vt:lpstr>
      <vt:lpstr>'PRAPATRA 1'!Print_Area</vt:lpstr>
      <vt:lpstr>'PRAPATRA 2'!Print_Area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hp</cp:lastModifiedBy>
  <cp:lastPrinted>2026-09-09T09:24:32Z</cp:lastPrinted>
  <dcterms:created xsi:type="dcterms:W3CDTF">2015-09-30T05:45:53Z</dcterms:created>
  <dcterms:modified xsi:type="dcterms:W3CDTF">2026-09-09T09:25:04Z</dcterms:modified>
</cp:coreProperties>
</file>