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अंक का स्थानीयमान" sheetId="16" r:id="rId1"/>
  </sheets>
  <calcPr calcId="145621"/>
</workbook>
</file>

<file path=xl/calcChain.xml><?xml version="1.0" encoding="utf-8"?>
<calcChain xmlns="http://schemas.openxmlformats.org/spreadsheetml/2006/main">
  <c r="AP6" i="16" l="1"/>
  <c r="AU1" i="16"/>
  <c r="AT1" i="16"/>
  <c r="BP3" i="16" s="1"/>
  <c r="BP9" i="16" l="1"/>
  <c r="BP11" i="16" l="1"/>
  <c r="BP4" i="16"/>
  <c r="BP1" i="16" s="1"/>
  <c r="BP2" i="16" s="1"/>
  <c r="BP8" i="16"/>
  <c r="BP6" i="16"/>
  <c r="BP10" i="16"/>
  <c r="BP7" i="16"/>
  <c r="BP5" i="16"/>
  <c r="AS1" i="16"/>
  <c r="BK11" i="16" l="1"/>
  <c r="BK3" i="16"/>
  <c r="BK6" i="16"/>
  <c r="AQ1" i="16" l="1"/>
  <c r="AP2" i="16"/>
  <c r="AS6" i="16"/>
  <c r="AR6" i="16" s="1"/>
  <c r="AZ4" i="16"/>
  <c r="AZ5" i="16" s="1"/>
  <c r="AZ6" i="16" s="1"/>
  <c r="AZ7" i="16" s="1"/>
  <c r="AZ8" i="16" s="1"/>
  <c r="AZ9" i="16" s="1"/>
  <c r="AZ10" i="16" s="1"/>
  <c r="AZ11" i="16" s="1"/>
  <c r="AM3" i="16" l="1"/>
  <c r="C10" i="16"/>
  <c r="BG10" i="16"/>
  <c r="BE10" i="16"/>
  <c r="BF11" i="16"/>
  <c r="BE11" i="16"/>
  <c r="BG11" i="16"/>
  <c r="BF10" i="16"/>
  <c r="AP17" i="16"/>
  <c r="S14" i="16"/>
  <c r="K14" i="16"/>
  <c r="Q12" i="16"/>
  <c r="I12" i="16"/>
  <c r="Q11" i="16"/>
  <c r="I11" i="16"/>
  <c r="S11" i="16"/>
  <c r="O12" i="16"/>
  <c r="G12" i="16"/>
  <c r="O11" i="16"/>
  <c r="G11" i="16"/>
  <c r="S12" i="16"/>
  <c r="E14" i="16"/>
  <c r="M12" i="16"/>
  <c r="E12" i="16"/>
  <c r="M11" i="16"/>
  <c r="E11" i="16"/>
  <c r="C14" i="16"/>
  <c r="M14" i="16"/>
  <c r="K12" i="16"/>
  <c r="C12" i="16"/>
  <c r="K11" i="16"/>
  <c r="C11" i="16"/>
  <c r="AR1" i="16"/>
  <c r="AU4" i="16"/>
  <c r="AS5" i="16"/>
  <c r="AS27" i="16" s="1"/>
  <c r="AU5" i="16"/>
  <c r="AS7" i="16"/>
  <c r="AU10" i="16"/>
  <c r="AU11" i="16"/>
  <c r="AU9" i="16"/>
  <c r="AU8" i="16"/>
  <c r="AU7" i="16"/>
  <c r="AU6" i="16"/>
  <c r="AU3" i="16"/>
  <c r="BA3" i="16" s="1"/>
  <c r="BO3" i="16" s="1"/>
  <c r="S13" i="16" l="1"/>
  <c r="AS18" i="16"/>
  <c r="AS16" i="16"/>
  <c r="AS28" i="16"/>
  <c r="AS25" i="16"/>
  <c r="AS30" i="16"/>
  <c r="AS14" i="16"/>
  <c r="AS23" i="16"/>
  <c r="AS26" i="16"/>
  <c r="AS31" i="16"/>
  <c r="AS19" i="16"/>
  <c r="BA5" i="16"/>
  <c r="O14" i="16" s="1"/>
  <c r="BA8" i="16"/>
  <c r="BA4" i="16"/>
  <c r="Q14" i="16" s="1"/>
  <c r="AS29" i="16"/>
  <c r="AS24" i="16"/>
  <c r="AS20" i="16"/>
  <c r="BC3" i="16"/>
  <c r="BA7" i="16"/>
  <c r="BA11" i="16"/>
  <c r="BD11" i="16" s="1"/>
  <c r="BA10" i="16"/>
  <c r="BA6" i="16"/>
  <c r="BA9" i="16"/>
  <c r="G14" i="16" s="1"/>
  <c r="BD3" i="16"/>
  <c r="AS22" i="16"/>
  <c r="AS17" i="16"/>
  <c r="AS21" i="16"/>
  <c r="AS15" i="16"/>
  <c r="AR7" i="16"/>
  <c r="AS8" i="16"/>
  <c r="BE3" i="16" l="1"/>
  <c r="BF3" i="16"/>
  <c r="BG3" i="16"/>
  <c r="BH9" i="16"/>
  <c r="BD6" i="16"/>
  <c r="BO6" i="16"/>
  <c r="M13" i="16"/>
  <c r="Q13" i="16"/>
  <c r="BO4" i="16"/>
  <c r="BD9" i="16"/>
  <c r="BO9" i="16"/>
  <c r="G13" i="16"/>
  <c r="BD10" i="16"/>
  <c r="BO10" i="16"/>
  <c r="E13" i="16"/>
  <c r="BC8" i="16"/>
  <c r="I13" i="16"/>
  <c r="I14" i="16"/>
  <c r="BO8" i="16"/>
  <c r="BD7" i="16"/>
  <c r="BO7" i="16"/>
  <c r="K13" i="16"/>
  <c r="BC11" i="16"/>
  <c r="BO11" i="16"/>
  <c r="C13" i="16"/>
  <c r="BC5" i="16"/>
  <c r="BO5" i="16"/>
  <c r="O13" i="16"/>
  <c r="BH3" i="16"/>
  <c r="BD5" i="16"/>
  <c r="BH10" i="16"/>
  <c r="AQ14" i="16"/>
  <c r="BH4" i="16"/>
  <c r="BC10" i="16"/>
  <c r="BD4" i="16"/>
  <c r="BH5" i="16"/>
  <c r="BH11" i="16"/>
  <c r="BI11" i="16" s="1"/>
  <c r="BC4" i="16"/>
  <c r="BC6" i="16"/>
  <c r="BH7" i="16"/>
  <c r="BC9" i="16"/>
  <c r="BH8" i="16"/>
  <c r="BH6" i="16"/>
  <c r="BI6" i="16" s="1"/>
  <c r="BD8" i="16"/>
  <c r="BC7" i="16"/>
  <c r="AR8" i="16"/>
  <c r="AS9" i="16"/>
  <c r="AR9" i="16" s="1"/>
  <c r="BI8" i="16" l="1"/>
  <c r="BK8" i="16"/>
  <c r="BE8" i="16"/>
  <c r="BF8" i="16"/>
  <c r="BG8" i="16"/>
  <c r="BE6" i="16"/>
  <c r="BF6" i="16"/>
  <c r="BG6" i="16"/>
  <c r="BF7" i="16"/>
  <c r="BE7" i="16"/>
  <c r="BG7" i="16"/>
  <c r="BF9" i="16"/>
  <c r="BE9" i="16"/>
  <c r="BG9" i="16"/>
  <c r="BI4" i="16"/>
  <c r="BK4" i="16"/>
  <c r="BH1" i="16"/>
  <c r="BE4" i="16"/>
  <c r="BF4" i="16"/>
  <c r="BG4" i="16"/>
  <c r="BG5" i="16"/>
  <c r="BE5" i="16"/>
  <c r="U11" i="16" s="1"/>
  <c r="BF5" i="16"/>
  <c r="BI5" i="16"/>
  <c r="BK5" i="16"/>
  <c r="BI3" i="16"/>
  <c r="BI9" i="16"/>
  <c r="BK9" i="16"/>
  <c r="AP4" i="16"/>
  <c r="AQ10" i="16" s="1"/>
  <c r="V10" i="16"/>
  <c r="BI7" i="16"/>
  <c r="BK7" i="16"/>
  <c r="BO1" i="16"/>
  <c r="BK10" i="16"/>
  <c r="BI10" i="16"/>
  <c r="BI1" i="16" l="1"/>
  <c r="AQ5" i="16"/>
  <c r="BO2" i="16"/>
  <c r="AQ8" i="16"/>
  <c r="AQ7" i="16"/>
  <c r="AQ4" i="16"/>
  <c r="AQ6" i="16"/>
  <c r="AQ9" i="16"/>
  <c r="AQ11" i="16"/>
  <c r="AQ12" i="16"/>
  <c r="BK2" i="16"/>
  <c r="BK1" i="16" s="1"/>
  <c r="BI2" i="16"/>
  <c r="BJ9" i="16" s="1"/>
  <c r="BD13" i="16"/>
  <c r="AR4" i="16" l="1"/>
  <c r="BJ7" i="16"/>
  <c r="BJ6" i="16"/>
  <c r="BJ8" i="16"/>
  <c r="BL11" i="16"/>
  <c r="BJ11" i="16"/>
  <c r="BJ5" i="16"/>
  <c r="BJ10" i="16"/>
  <c r="BL4" i="16"/>
  <c r="BL6" i="16"/>
  <c r="BJ3" i="16"/>
  <c r="BL8" i="16"/>
  <c r="BL3" i="16"/>
  <c r="BJ4" i="16"/>
  <c r="BL9" i="16"/>
  <c r="BL7" i="16"/>
  <c r="BL5" i="16"/>
  <c r="BL10" i="16"/>
  <c r="BA12" i="16"/>
  <c r="BD12" i="16" l="1"/>
  <c r="BL1" i="16"/>
  <c r="BL2" i="16"/>
  <c r="B8" i="16" s="1"/>
  <c r="BM5" i="16" l="1"/>
  <c r="BN5" i="16" s="1"/>
  <c r="BN9" i="16"/>
  <c r="BM11" i="16"/>
  <c r="BM8" i="16"/>
  <c r="BM10" i="16"/>
  <c r="BM7" i="16"/>
  <c r="BM4" i="16"/>
  <c r="BN4" i="16" s="1"/>
  <c r="BN8" i="16"/>
  <c r="BM9" i="16"/>
  <c r="BN6" i="16"/>
  <c r="BN7" i="16"/>
  <c r="BM6" i="16"/>
  <c r="BM3" i="16"/>
  <c r="BN3" i="16" s="1"/>
  <c r="BN10" i="16"/>
  <c r="BN11" i="16"/>
</calcChain>
</file>

<file path=xl/sharedStrings.xml><?xml version="1.0" encoding="utf-8"?>
<sst xmlns="http://schemas.openxmlformats.org/spreadsheetml/2006/main" count="127" uniqueCount="110">
  <si>
    <t xml:space="preserve">वन </t>
  </si>
  <si>
    <t xml:space="preserve">टू </t>
  </si>
  <si>
    <t xml:space="preserve">थ्री </t>
  </si>
  <si>
    <t xml:space="preserve">फोर </t>
  </si>
  <si>
    <t xml:space="preserve">फाइव </t>
  </si>
  <si>
    <t xml:space="preserve">सिक्स </t>
  </si>
  <si>
    <t xml:space="preserve">सेवन </t>
  </si>
  <si>
    <t xml:space="preserve">एट </t>
  </si>
  <si>
    <t xml:space="preserve">नाइन </t>
  </si>
  <si>
    <t xml:space="preserve">टेन </t>
  </si>
  <si>
    <t xml:space="preserve">टुवंटी </t>
  </si>
  <si>
    <t xml:space="preserve">थर्टी </t>
  </si>
  <si>
    <t xml:space="preserve">फोर्टी </t>
  </si>
  <si>
    <t xml:space="preserve">फिफ्टी </t>
  </si>
  <si>
    <t xml:space="preserve">सिक्सटी </t>
  </si>
  <si>
    <t xml:space="preserve">सेवनटी </t>
  </si>
  <si>
    <t xml:space="preserve">एटी </t>
  </si>
  <si>
    <t xml:space="preserve">नाइनटी </t>
  </si>
  <si>
    <t>+</t>
  </si>
  <si>
    <t>I</t>
  </si>
  <si>
    <t>पहला अंक</t>
  </si>
  <si>
    <t>दूसरा अंक</t>
  </si>
  <si>
    <t>तीसरा अंक</t>
  </si>
  <si>
    <t>चौथा अंक</t>
  </si>
  <si>
    <t>छठा अंक</t>
  </si>
  <si>
    <t>हजार</t>
  </si>
  <si>
    <t>लाख</t>
  </si>
  <si>
    <t>करोड़</t>
  </si>
  <si>
    <t>दस हजार</t>
  </si>
  <si>
    <t>दस लाख</t>
  </si>
  <si>
    <t>दस करोड़</t>
  </si>
  <si>
    <t>इकाई</t>
  </si>
  <si>
    <t>दहाई</t>
  </si>
  <si>
    <t>शून्य</t>
  </si>
  <si>
    <t>ZERO</t>
  </si>
  <si>
    <t>सैंकड़ा</t>
  </si>
  <si>
    <t xml:space="preserve">एक </t>
  </si>
  <si>
    <t xml:space="preserve">दो </t>
  </si>
  <si>
    <t xml:space="preserve">तीन </t>
  </si>
  <si>
    <t xml:space="preserve">चार </t>
  </si>
  <si>
    <t xml:space="preserve">पांच </t>
  </si>
  <si>
    <t xml:space="preserve">ONE </t>
  </si>
  <si>
    <t xml:space="preserve">TWO </t>
  </si>
  <si>
    <t xml:space="preserve">THREE </t>
  </si>
  <si>
    <t xml:space="preserve">छ: </t>
  </si>
  <si>
    <t xml:space="preserve">सात </t>
  </si>
  <si>
    <t xml:space="preserve">आठ </t>
  </si>
  <si>
    <t xml:space="preserve">नौ </t>
  </si>
  <si>
    <t xml:space="preserve">दस </t>
  </si>
  <si>
    <t xml:space="preserve">बीस </t>
  </si>
  <si>
    <t xml:space="preserve"> </t>
  </si>
  <si>
    <t xml:space="preserve">FOUR </t>
  </si>
  <si>
    <t xml:space="preserve">FIVE </t>
  </si>
  <si>
    <t xml:space="preserve">SIX </t>
  </si>
  <si>
    <t xml:space="preserve">SEVEN </t>
  </si>
  <si>
    <t xml:space="preserve">EIGHT </t>
  </si>
  <si>
    <t xml:space="preserve">NINE </t>
  </si>
  <si>
    <t xml:space="preserve">TEN </t>
  </si>
  <si>
    <t xml:space="preserve">TWENTY </t>
  </si>
  <si>
    <t xml:space="preserve">तीस </t>
  </si>
  <si>
    <t xml:space="preserve">THIRTY </t>
  </si>
  <si>
    <t xml:space="preserve">चालीस </t>
  </si>
  <si>
    <t xml:space="preserve">FORTY </t>
  </si>
  <si>
    <t xml:space="preserve">पचास </t>
  </si>
  <si>
    <t xml:space="preserve">FIFTY </t>
  </si>
  <si>
    <t xml:space="preserve">साठ </t>
  </si>
  <si>
    <t xml:space="preserve">SIXTY </t>
  </si>
  <si>
    <t xml:space="preserve">सतर </t>
  </si>
  <si>
    <t xml:space="preserve">SEVENTY </t>
  </si>
  <si>
    <t xml:space="preserve">अस्सी </t>
  </si>
  <si>
    <t xml:space="preserve">EIGHTY </t>
  </si>
  <si>
    <t xml:space="preserve">नब्बे </t>
  </si>
  <si>
    <t xml:space="preserve">NINETY </t>
  </si>
  <si>
    <t>जीरो</t>
  </si>
  <si>
    <t>पांचवां अंक</t>
  </si>
  <si>
    <t>सातवाँ अंक</t>
  </si>
  <si>
    <t>आठवाँ अंक</t>
  </si>
  <si>
    <t>नौवा अंक</t>
  </si>
  <si>
    <t>द</t>
  </si>
  <si>
    <t>क</t>
  </si>
  <si>
    <t>ला</t>
  </si>
  <si>
    <t>ह</t>
  </si>
  <si>
    <t>सै</t>
  </si>
  <si>
    <t>इ</t>
  </si>
  <si>
    <t xml:space="preserve">संख्या </t>
  </si>
  <si>
    <t xml:space="preserve"> का विस्तारित रूप</t>
  </si>
  <si>
    <t>×</t>
  </si>
  <si>
    <t>हंड्रेड</t>
  </si>
  <si>
    <t>HUNDRED</t>
  </si>
  <si>
    <t>THOUSAND</t>
  </si>
  <si>
    <t>थाउजेंड</t>
  </si>
  <si>
    <t>LAKH</t>
  </si>
  <si>
    <t>CAROR</t>
  </si>
  <si>
    <t>सौ</t>
  </si>
  <si>
    <r>
      <t>योग</t>
    </r>
    <r>
      <rPr>
        <sz val="11"/>
        <color theme="1"/>
        <rFont val="Arial"/>
        <family val="2"/>
      </rPr>
      <t>→</t>
    </r>
  </si>
  <si>
    <t>←TOTAL</t>
  </si>
  <si>
    <t xml:space="preserve"> ---किसी संख्या के किसी एक अंक का स्थानीयमान ज्ञात करने हेतु नीचे गुलाबी बॉक्स में अधिकतम 9 अंकों की संख्या लिखें---</t>
  </si>
  <si>
    <t>दी गयी संख्या में से जिस अंक का स्थानीयमान ज्ञात करना है, वह अंक चयन करें-</t>
  </si>
  <si>
    <t xml:space="preserve"> की </t>
  </si>
  <si>
    <t xml:space="preserve"> बार आवृति हुई है, अत: नीचे पीले बॉक्स में </t>
  </si>
  <si>
    <t xml:space="preserve"> का स्थान चयन करें-</t>
  </si>
  <si>
    <t>दी गयी संख्या में यदि 0 किसी भी स्थान पर है तो 0 का स्थानीयमान 0 (शून्य) ही होगा|</t>
  </si>
  <si>
    <t xml:space="preserve">दी गयी संख्या </t>
  </si>
  <si>
    <t xml:space="preserve"> में </t>
  </si>
  <si>
    <t>दी गयी संख्या में अंकों की संख्या→</t>
  </si>
  <si>
    <t>←स्थानीयमान हेतु चरण क्रमांक चयन करें</t>
  </si>
  <si>
    <t xml:space="preserve"> के दाँयीं तरफ से </t>
  </si>
  <si>
    <t xml:space="preserve"> का स्थानीयमान</t>
  </si>
  <si>
    <t xml:space="preserve"> - </t>
  </si>
  <si>
    <t>किसी संख्या के कोई अंक का स्थानीयमान ज्ञात करने हेतु वह अंक लिखकर, अंक के दांयीं तरफ उतने 0 लिख दें, उस अंक के आगे (दांयीं तरफ) जितने अंक है|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</si>
</sst>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36"/>
      <name val="Arial"/>
      <family val="2"/>
    </font>
    <font>
      <b/>
      <sz val="16"/>
      <color rgb="FFCC0099"/>
      <name val="Arial"/>
      <family val="2"/>
    </font>
    <font>
      <b/>
      <sz val="28"/>
      <color rgb="FF0000CC"/>
      <name val="Arial"/>
      <family val="2"/>
    </font>
    <font>
      <sz val="8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00FF00"/>
      <name val="Calibri"/>
      <family val="2"/>
      <scheme val="minor"/>
    </font>
    <font>
      <b/>
      <sz val="14"/>
      <color rgb="FFFF99FF"/>
      <name val="Calibri"/>
      <family val="2"/>
      <scheme val="minor"/>
    </font>
    <font>
      <b/>
      <sz val="14"/>
      <color rgb="FF66FFFF"/>
      <name val="Calibri"/>
      <family val="2"/>
      <scheme val="minor"/>
    </font>
    <font>
      <sz val="11"/>
      <color theme="2" tint="-0.499984740745262"/>
      <name val="Arial"/>
      <family val="2"/>
    </font>
    <font>
      <b/>
      <sz val="14"/>
      <color theme="9" tint="0.5999938962981048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name val="Bahnschrift SemiLight SemiConde"/>
      <family val="2"/>
    </font>
    <font>
      <b/>
      <sz val="18"/>
      <color rgb="FF0000CC"/>
      <name val="Calibri"/>
      <family val="2"/>
      <scheme val="minor"/>
    </font>
    <font>
      <b/>
      <sz val="26"/>
      <color rgb="FFFFFF00"/>
      <name val="Modern No. 20"/>
      <family val="1"/>
    </font>
    <font>
      <b/>
      <sz val="20"/>
      <color rgb="FF006600"/>
      <name val="Calibri"/>
      <family val="2"/>
      <scheme val="minor"/>
    </font>
    <font>
      <b/>
      <sz val="36"/>
      <color rgb="FF0000CC"/>
      <name val="Calibri"/>
      <family val="2"/>
      <scheme val="minor"/>
    </font>
    <font>
      <b/>
      <sz val="20"/>
      <color theme="0"/>
      <name val="Arial"/>
      <family val="2"/>
    </font>
    <font>
      <b/>
      <sz val="14"/>
      <color theme="7" tint="0.59999389629810485"/>
      <name val="Calibri"/>
      <family val="2"/>
      <scheme val="minor"/>
    </font>
    <font>
      <b/>
      <sz val="20"/>
      <color theme="5" tint="-0.499984740745262"/>
      <name val="Arial"/>
      <family val="2"/>
    </font>
    <font>
      <b/>
      <sz val="16"/>
      <color theme="9" tint="-0.249977111117893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rgb="FFCC0099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28"/>
      <color theme="9" tint="-0.499984740745262"/>
      <name val="Calibri"/>
      <family val="2"/>
      <scheme val="minor"/>
    </font>
    <font>
      <b/>
      <sz val="28"/>
      <color rgb="FF006600"/>
      <name val="Calibri"/>
      <family val="2"/>
      <scheme val="minor"/>
    </font>
    <font>
      <b/>
      <sz val="28"/>
      <color rgb="FF800080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  <font>
      <b/>
      <sz val="28"/>
      <color theme="5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800080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12" fillId="10" borderId="0" xfId="0" applyFont="1" applyFill="1" applyProtection="1">
      <protection hidden="1"/>
    </xf>
    <xf numFmtId="0" fontId="0" fillId="10" borderId="0" xfId="0" applyFill="1" applyProtection="1">
      <protection hidden="1"/>
    </xf>
    <xf numFmtId="0" fontId="11" fillId="3" borderId="0" xfId="0" applyFont="1" applyFill="1" applyProtection="1"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17" fillId="10" borderId="0" xfId="0" applyFont="1" applyFill="1" applyProtection="1">
      <protection hidden="1"/>
    </xf>
    <xf numFmtId="0" fontId="12" fillId="0" borderId="0" xfId="0" applyFont="1" applyFill="1" applyProtection="1">
      <protection hidden="1"/>
    </xf>
    <xf numFmtId="0" fontId="2" fillId="0" borderId="0" xfId="0" applyFon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11" borderId="10" xfId="0" applyFont="1" applyFill="1" applyBorder="1" applyAlignment="1" applyProtection="1">
      <alignment horizontal="center" vertical="center" wrapText="1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6" fillId="12" borderId="1" xfId="0" applyFont="1" applyFill="1" applyBorder="1" applyAlignment="1" applyProtection="1">
      <alignment horizontal="center" vertical="center"/>
      <protection hidden="1"/>
    </xf>
    <xf numFmtId="0" fontId="6" fillId="12" borderId="5" xfId="0" applyFont="1" applyFill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left" vertical="center"/>
      <protection hidden="1"/>
    </xf>
    <xf numFmtId="0" fontId="13" fillId="7" borderId="2" xfId="0" applyFont="1" applyFill="1" applyBorder="1" applyAlignment="1" applyProtection="1">
      <alignment horizontal="left" vertical="center"/>
      <protection hidden="1"/>
    </xf>
    <xf numFmtId="0" fontId="13" fillId="7" borderId="5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3" fillId="7" borderId="1" xfId="0" applyFont="1" applyFill="1" applyBorder="1" applyAlignment="1" applyProtection="1">
      <alignment horizontal="right" vertical="center"/>
      <protection hidden="1"/>
    </xf>
    <xf numFmtId="0" fontId="13" fillId="7" borderId="2" xfId="0" applyFont="1" applyFill="1" applyBorder="1" applyAlignment="1" applyProtection="1">
      <alignment horizontal="right" vertical="center"/>
      <protection hidden="1"/>
    </xf>
    <xf numFmtId="0" fontId="13" fillId="7" borderId="5" xfId="0" applyFont="1" applyFill="1" applyBorder="1" applyAlignment="1" applyProtection="1">
      <alignment horizontal="right" vertical="center"/>
      <protection hidden="1"/>
    </xf>
    <xf numFmtId="0" fontId="6" fillId="12" borderId="8" xfId="0" applyFont="1" applyFill="1" applyBorder="1" applyAlignment="1" applyProtection="1">
      <alignment horizontal="center" vertical="center"/>
      <protection hidden="1"/>
    </xf>
    <xf numFmtId="0" fontId="6" fillId="12" borderId="9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13" fillId="7" borderId="0" xfId="0" applyFont="1" applyFill="1" applyBorder="1" applyAlignment="1" applyProtection="1">
      <alignment horizontal="left" vertical="center"/>
      <protection hidden="1"/>
    </xf>
    <xf numFmtId="0" fontId="13" fillId="7" borderId="9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horizontal="center"/>
      <protection hidden="1"/>
    </xf>
    <xf numFmtId="0" fontId="13" fillId="7" borderId="8" xfId="0" applyFont="1" applyFill="1" applyBorder="1" applyAlignment="1" applyProtection="1">
      <alignment horizontal="right" vertical="center"/>
      <protection hidden="1"/>
    </xf>
    <xf numFmtId="0" fontId="13" fillId="7" borderId="0" xfId="0" applyFont="1" applyFill="1" applyBorder="1" applyAlignment="1" applyProtection="1">
      <alignment horizontal="right" vertical="center"/>
      <protection hidden="1"/>
    </xf>
    <xf numFmtId="0" fontId="13" fillId="7" borderId="9" xfId="0" applyFont="1" applyFill="1" applyBorder="1" applyAlignment="1" applyProtection="1">
      <alignment horizontal="right" vertical="center"/>
      <protection hidden="1"/>
    </xf>
    <xf numFmtId="0" fontId="6" fillId="12" borderId="3" xfId="0" applyFont="1" applyFill="1" applyBorder="1" applyAlignment="1" applyProtection="1">
      <alignment horizontal="center" vertical="center"/>
      <protection hidden="1"/>
    </xf>
    <xf numFmtId="0" fontId="6" fillId="12" borderId="6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left" vertical="center"/>
      <protection hidden="1"/>
    </xf>
    <xf numFmtId="0" fontId="13" fillId="7" borderId="4" xfId="0" applyFont="1" applyFill="1" applyBorder="1" applyAlignment="1" applyProtection="1">
      <alignment horizontal="left" vertical="center"/>
      <protection hidden="1"/>
    </xf>
    <xf numFmtId="0" fontId="13" fillId="7" borderId="6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Protection="1">
      <protection hidden="1"/>
    </xf>
    <xf numFmtId="0" fontId="13" fillId="7" borderId="3" xfId="0" applyFont="1" applyFill="1" applyBorder="1" applyAlignment="1" applyProtection="1">
      <alignment horizontal="right" vertical="center"/>
      <protection hidden="1"/>
    </xf>
    <xf numFmtId="0" fontId="13" fillId="7" borderId="4" xfId="0" applyFont="1" applyFill="1" applyBorder="1" applyAlignment="1" applyProtection="1">
      <alignment horizontal="right" vertical="center"/>
      <protection hidden="1"/>
    </xf>
    <xf numFmtId="0" fontId="13" fillId="7" borderId="6" xfId="0" applyFont="1" applyFill="1" applyBorder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25" fillId="8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8" fillId="8" borderId="7" xfId="0" applyFont="1" applyFill="1" applyBorder="1" applyAlignment="1" applyProtection="1">
      <alignment horizontal="center" textRotation="90"/>
      <protection hidden="1"/>
    </xf>
    <xf numFmtId="0" fontId="14" fillId="8" borderId="7" xfId="0" applyFont="1" applyFill="1" applyBorder="1" applyAlignment="1" applyProtection="1">
      <alignment horizontal="center" textRotation="90"/>
      <protection hidden="1"/>
    </xf>
    <xf numFmtId="0" fontId="15" fillId="8" borderId="7" xfId="0" applyFont="1" applyFill="1" applyBorder="1" applyAlignment="1" applyProtection="1">
      <alignment horizontal="center" textRotation="90"/>
      <protection hidden="1"/>
    </xf>
    <xf numFmtId="0" fontId="16" fillId="8" borderId="7" xfId="0" applyFont="1" applyFill="1" applyBorder="1" applyAlignment="1" applyProtection="1">
      <alignment horizontal="center" textRotation="90"/>
      <protection hidden="1"/>
    </xf>
    <xf numFmtId="0" fontId="26" fillId="8" borderId="7" xfId="0" applyFont="1" applyFill="1" applyBorder="1" applyAlignment="1" applyProtection="1">
      <alignment horizontal="center" textRotation="90"/>
      <protection hidden="1"/>
    </xf>
    <xf numFmtId="0" fontId="24" fillId="2" borderId="0" xfId="0" applyFont="1" applyFill="1" applyAlignment="1" applyProtection="1">
      <alignment horizontal="center" vertical="top"/>
      <protection hidden="1"/>
    </xf>
    <xf numFmtId="0" fontId="28" fillId="14" borderId="7" xfId="0" applyFont="1" applyFill="1" applyBorder="1" applyAlignment="1" applyProtection="1">
      <alignment horizontal="center" vertical="center" wrapText="1"/>
      <protection hidden="1"/>
    </xf>
    <xf numFmtId="0" fontId="29" fillId="14" borderId="7" xfId="0" applyFont="1" applyFill="1" applyBorder="1" applyAlignment="1" applyProtection="1">
      <alignment horizontal="center" vertical="center" wrapText="1"/>
      <protection hidden="1"/>
    </xf>
    <xf numFmtId="0" fontId="30" fillId="14" borderId="7" xfId="0" applyFont="1" applyFill="1" applyBorder="1" applyAlignment="1" applyProtection="1">
      <alignment horizontal="center" vertical="center" wrapText="1"/>
      <protection hidden="1"/>
    </xf>
    <xf numFmtId="0" fontId="31" fillId="14" borderId="7" xfId="0" applyFont="1" applyFill="1" applyBorder="1" applyAlignment="1" applyProtection="1">
      <alignment horizontal="center" vertical="center" wrapText="1"/>
      <protection hidden="1"/>
    </xf>
    <xf numFmtId="0" fontId="32" fillId="14" borderId="7" xfId="0" applyFont="1" applyFill="1" applyBorder="1" applyAlignment="1" applyProtection="1">
      <alignment horizontal="center" vertical="center" wrapText="1"/>
      <protection hidden="1"/>
    </xf>
    <xf numFmtId="0" fontId="27" fillId="5" borderId="0" xfId="0" applyFont="1" applyFill="1" applyAlignment="1" applyProtection="1">
      <alignment horizontal="center" vertical="center" wrapText="1"/>
      <protection hidden="1"/>
    </xf>
    <xf numFmtId="0" fontId="33" fillId="9" borderId="7" xfId="0" applyFont="1" applyFill="1" applyBorder="1" applyAlignment="1" applyProtection="1">
      <alignment horizontal="center" vertical="center"/>
      <protection hidden="1"/>
    </xf>
    <xf numFmtId="0" fontId="34" fillId="9" borderId="7" xfId="0" applyFont="1" applyFill="1" applyBorder="1" applyAlignment="1" applyProtection="1">
      <alignment horizontal="center" vertical="center"/>
      <protection hidden="1"/>
    </xf>
    <xf numFmtId="0" fontId="35" fillId="9" borderId="7" xfId="0" applyFont="1" applyFill="1" applyBorder="1" applyAlignment="1" applyProtection="1">
      <alignment horizontal="center" vertical="center"/>
      <protection hidden="1"/>
    </xf>
    <xf numFmtId="0" fontId="36" fillId="9" borderId="7" xfId="0" applyFont="1" applyFill="1" applyBorder="1" applyAlignment="1" applyProtection="1">
      <alignment horizontal="center" vertical="center"/>
      <protection hidden="1"/>
    </xf>
    <xf numFmtId="0" fontId="37" fillId="9" borderId="7" xfId="0" applyFont="1" applyFill="1" applyBorder="1" applyAlignment="1" applyProtection="1">
      <alignment horizontal="center" vertical="center"/>
      <protection hidden="1"/>
    </xf>
    <xf numFmtId="0" fontId="20" fillId="15" borderId="0" xfId="0" applyFont="1" applyFill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5" xfId="0" applyFont="1" applyFill="1" applyBorder="1" applyAlignment="1" applyProtection="1">
      <alignment horizontal="center" vertical="center"/>
      <protection locked="0"/>
    </xf>
    <xf numFmtId="0" fontId="6" fillId="12" borderId="8" xfId="0" applyFont="1" applyFill="1" applyBorder="1" applyAlignment="1" applyProtection="1">
      <alignment horizontal="center" vertical="center"/>
      <protection locked="0"/>
    </xf>
    <xf numFmtId="0" fontId="6" fillId="12" borderId="9" xfId="0" applyFont="1" applyFill="1" applyBorder="1" applyAlignment="1" applyProtection="1">
      <alignment horizontal="center" vertical="center"/>
      <protection locked="0"/>
    </xf>
    <xf numFmtId="0" fontId="6" fillId="12" borderId="3" xfId="0" applyFont="1" applyFill="1" applyBorder="1" applyAlignment="1" applyProtection="1">
      <alignment horizontal="center" vertical="center"/>
      <protection locked="0"/>
    </xf>
    <xf numFmtId="0" fontId="6" fillId="12" borderId="6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22" fillId="13" borderId="0" xfId="0" applyFont="1" applyFill="1" applyAlignment="1" applyProtection="1">
      <alignment horizontal="center" vertical="center"/>
      <protection locked="0"/>
    </xf>
    <xf numFmtId="0" fontId="23" fillId="7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9"/>
  <sheetViews>
    <sheetView tabSelected="1" view="pageBreakPreview" zoomScaleNormal="100" zoomScaleSheetLayoutView="100" workbookViewId="0">
      <selection activeCell="I12" sqref="I12:J12"/>
    </sheetView>
  </sheetViews>
  <sheetFormatPr defaultRowHeight="15" x14ac:dyDescent="0.25"/>
  <cols>
    <col min="1" max="1" width="1.7109375" style="3" customWidth="1"/>
    <col min="2" max="40" width="4.7109375" style="3" customWidth="1"/>
    <col min="41" max="41" width="1.7109375" style="3" customWidth="1"/>
    <col min="42" max="51" width="9.140625" style="3" customWidth="1"/>
    <col min="52" max="52" width="10.7109375" style="3" customWidth="1"/>
    <col min="53" max="59" width="9.140625" style="3" customWidth="1"/>
    <col min="60" max="60" width="4.7109375" style="3" customWidth="1"/>
    <col min="61" max="61" width="5.85546875" style="3" customWidth="1"/>
    <col min="62" max="62" width="6.7109375" style="3" customWidth="1"/>
    <col min="63" max="72" width="9.140625" style="3" customWidth="1"/>
    <col min="73" max="16384" width="9.140625" style="3"/>
  </cols>
  <sheetData>
    <row r="1" spans="1:69" ht="10.5" customHeight="1" x14ac:dyDescent="0.25">
      <c r="A1" s="7"/>
      <c r="B1" s="7"/>
      <c r="C1" s="7"/>
      <c r="D1" s="7"/>
      <c r="E1" s="7"/>
      <c r="F1" s="12" t="s">
        <v>19</v>
      </c>
      <c r="G1" s="12" t="s">
        <v>86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 t="s">
        <v>78</v>
      </c>
      <c r="AB1" s="7" t="s">
        <v>83</v>
      </c>
      <c r="AC1" s="7">
        <v>9</v>
      </c>
      <c r="AD1" s="7">
        <v>8</v>
      </c>
      <c r="AE1" s="7">
        <v>7</v>
      </c>
      <c r="AF1" s="7">
        <v>6</v>
      </c>
      <c r="AG1" s="7">
        <v>5</v>
      </c>
      <c r="AH1" s="7">
        <v>4</v>
      </c>
      <c r="AI1" s="7">
        <v>3</v>
      </c>
      <c r="AJ1" s="7">
        <v>2</v>
      </c>
      <c r="AK1" s="7">
        <v>1</v>
      </c>
      <c r="AL1" s="7" t="s">
        <v>78</v>
      </c>
      <c r="AM1" s="7" t="s">
        <v>78</v>
      </c>
      <c r="AN1" s="7" t="s">
        <v>83</v>
      </c>
      <c r="AO1" s="7"/>
      <c r="AP1" s="3">
        <v>9</v>
      </c>
      <c r="AQ1" s="3">
        <f>LEN(S3)</f>
        <v>7</v>
      </c>
      <c r="AR1" s="3">
        <f>IF(AQ1&gt;=1,AP1-AQ1,0)</f>
        <v>2</v>
      </c>
      <c r="AS1" s="3">
        <f>U7</f>
        <v>6</v>
      </c>
      <c r="AT1" s="3">
        <f>LEN(S9)</f>
        <v>9</v>
      </c>
      <c r="AU1" s="3">
        <f>LEN(U7)</f>
        <v>1</v>
      </c>
      <c r="AX1" s="13" t="s">
        <v>78</v>
      </c>
      <c r="AY1" s="3" t="s">
        <v>79</v>
      </c>
      <c r="AZ1" s="13" t="s">
        <v>78</v>
      </c>
      <c r="BA1" s="3" t="s">
        <v>80</v>
      </c>
      <c r="BB1" s="13" t="s">
        <v>78</v>
      </c>
      <c r="BC1" s="3" t="s">
        <v>81</v>
      </c>
      <c r="BD1" s="3" t="s">
        <v>82</v>
      </c>
      <c r="BE1" s="13" t="s">
        <v>78</v>
      </c>
      <c r="BF1" s="13" t="s">
        <v>83</v>
      </c>
      <c r="BH1" s="3">
        <f>IF(AQ1&gt;=1,(IF(AU1&gt;=1,(IF(VLOOKUP(AS1,AT3:BH11,15,0)&gt;=2,3,2)),1)),0)</f>
        <v>3</v>
      </c>
      <c r="BI1" s="3">
        <f>COUNTIF(BI3:BI11,"0")</f>
        <v>4</v>
      </c>
      <c r="BK1" s="3">
        <f>IF(BK2&gt;=1,LARGE(BK3:BK11,1),0)</f>
        <v>6</v>
      </c>
      <c r="BL1" s="3">
        <f>COUNTIF(BL3:BL11,"0")</f>
        <v>7</v>
      </c>
      <c r="BO1" s="3">
        <f>COUNTIF(BO3:BO11,"&gt;=1")</f>
        <v>2</v>
      </c>
      <c r="BP1" s="3">
        <f>COUNTIF(BP3:BP11,"&gt;=1")</f>
        <v>1</v>
      </c>
    </row>
    <row r="2" spans="1:69" ht="25.5" customHeight="1" thickBot="1" x14ac:dyDescent="0.3">
      <c r="A2" s="8"/>
      <c r="B2" s="17" t="s">
        <v>96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7"/>
      <c r="AP2" s="15">
        <f>S3</f>
        <v>3564567</v>
      </c>
      <c r="AQ2" s="16"/>
      <c r="AR2" s="3" t="s">
        <v>84</v>
      </c>
      <c r="AS2" s="3" t="s">
        <v>85</v>
      </c>
      <c r="BI2" s="3">
        <f>COUNTIF(BI3:BI11,"&gt;=1")</f>
        <v>5</v>
      </c>
      <c r="BK2" s="3">
        <f>COUNTIF(BK3:BK11,"&gt;=1")</f>
        <v>1</v>
      </c>
      <c r="BL2" s="3">
        <f>COUNTIF(BL3:BL11,"&gt;=1")</f>
        <v>2</v>
      </c>
      <c r="BO2" s="3">
        <f>IF(BO1&gt;=1,LARGE(BO3:BO11,1),0)</f>
        <v>5</v>
      </c>
      <c r="BP2" s="3">
        <f>IF(BP1&gt;=1,LARGE(BP3:BP11,1),0)</f>
        <v>2</v>
      </c>
    </row>
    <row r="3" spans="1:69" ht="12" customHeight="1" x14ac:dyDescent="0.25">
      <c r="A3" s="8"/>
      <c r="B3" s="71">
        <v>7</v>
      </c>
      <c r="C3" s="72"/>
      <c r="D3" s="21" t="s">
        <v>105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24"/>
      <c r="R3" s="24"/>
      <c r="S3" s="77">
        <v>3564567</v>
      </c>
      <c r="T3" s="78"/>
      <c r="U3" s="78"/>
      <c r="V3" s="78"/>
      <c r="W3" s="79"/>
      <c r="X3" s="24"/>
      <c r="Y3" s="24"/>
      <c r="Z3" s="25" t="s">
        <v>104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  <c r="AM3" s="19">
        <f>IF(AP2&gt;=1,(IF(B3&gt;=1,AQ1,"")),"")</f>
        <v>7</v>
      </c>
      <c r="AN3" s="20"/>
      <c r="AO3" s="7"/>
      <c r="AQ3" s="1"/>
      <c r="AR3" s="2"/>
      <c r="AT3" s="3">
        <v>1</v>
      </c>
      <c r="AU3" s="3">
        <f>IF($AP$2&gt;=1,(IF($AQ$1&gt;=AT3,AT3,0)),0)</f>
        <v>1</v>
      </c>
      <c r="AV3" s="14" t="s">
        <v>20</v>
      </c>
      <c r="AW3" s="3" t="s">
        <v>31</v>
      </c>
      <c r="AZ3" s="3">
        <v>1</v>
      </c>
      <c r="BA3" s="3">
        <f>IF($AP$2&gt;=1,(IF($AQ$1&gt;=AT3,(IF(AU3&gt;=AT3,RIGHT($AP$2,AT3)*1,0)),0)),0)</f>
        <v>7</v>
      </c>
      <c r="BB3" s="3">
        <v>1</v>
      </c>
      <c r="BC3" s="3">
        <f>IF($AP$2&gt;=1,(IF(AU3=AT3,BA3*BB3,0)),0)</f>
        <v>7</v>
      </c>
      <c r="BD3" s="3">
        <f>IF($AP$2&gt;=1,(IF(AU3=AT3,BA3*AZ3,0)),0)</f>
        <v>7</v>
      </c>
      <c r="BE3" s="3" t="str">
        <f>IF($AP$2&gt;=1,(IF($AQ$1&gt;=$AT3,VLOOKUP($BC3,$AT$13:$AW$31,2,0),"")),"")</f>
        <v xml:space="preserve">सात </v>
      </c>
      <c r="BF3" s="3" t="str">
        <f>IF($AP$2&gt;=1,(IF($AQ$1&gt;=$AT3,VLOOKUP($BC3,$AT$13:$AW$31,3,0),"")),"")</f>
        <v xml:space="preserve">SEVEN </v>
      </c>
      <c r="BG3" s="3" t="str">
        <f>IF($AP$2&gt;=1,(IF($AQ$1&gt;=$AT3,VLOOKUP($BC3,$AT$13:$AW$31,4,0),"")),"")</f>
        <v xml:space="preserve">सेवन </v>
      </c>
      <c r="BH3" s="11">
        <f>COUNTIF($BA$3:$BA$11,AT3)</f>
        <v>0</v>
      </c>
      <c r="BI3" s="11">
        <f>IF(BH3&gt;=1,AT3,0)</f>
        <v>0</v>
      </c>
      <c r="BJ3" s="11">
        <f>IF($BI$2&gt;=AT3,SMALL($BI$3:$BI$11,$BI$1+AT3),0)</f>
        <v>3</v>
      </c>
      <c r="BK3" s="11">
        <f>IF($AS$1&gt;=1,(IF(AT3=$AS$1,(IF(BH3&gt;=2,AT3,0)),0)),0)</f>
        <v>0</v>
      </c>
      <c r="BL3" s="3">
        <f>IF($BK$2&gt;=1,(IF($BK$1&gt;=1,(IF($BK$1=BA3,AU3,0)),0)),0)</f>
        <v>0</v>
      </c>
      <c r="BM3" s="3">
        <f>IF($BL$2&gt;=AT3,SMALL($BL$3:$BL$11,$BL$1+AT3),0)</f>
        <v>2</v>
      </c>
      <c r="BN3" s="3" t="str">
        <f>IF($BL$2&gt;=AT3,(IF(BM3&gt;=1,VLOOKUP(BM3,$AT$3:$AV$11,3,0),"")),IF($BL$2&gt;=0,(IF($AS$1&gt;=1,VLOOKUP(BO2,$AT$3:$AV$11,3,0),"")),""))</f>
        <v>दूसरा अंक</v>
      </c>
      <c r="BO3" s="3">
        <f>IF($AQ$1&gt;=AT3,(IF($AS$1&gt;=1,(IF($AS$1=BA3,AT3,0)),0)),0)</f>
        <v>0</v>
      </c>
      <c r="BP3" s="3">
        <f>IF($AT$1&gt;=3,(IF($S$9=AV3,AT3,0)),0)</f>
        <v>0</v>
      </c>
    </row>
    <row r="4" spans="1:69" ht="12" customHeight="1" x14ac:dyDescent="0.25">
      <c r="A4" s="8"/>
      <c r="B4" s="73"/>
      <c r="C4" s="74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3"/>
      <c r="R4" s="33"/>
      <c r="S4" s="80"/>
      <c r="T4" s="81"/>
      <c r="U4" s="81"/>
      <c r="V4" s="81"/>
      <c r="W4" s="82"/>
      <c r="X4" s="33"/>
      <c r="Y4" s="33"/>
      <c r="Z4" s="34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6"/>
      <c r="AM4" s="28"/>
      <c r="AN4" s="29"/>
      <c r="AO4" s="7"/>
      <c r="AP4" s="3">
        <f>COUNTIF(BD3:BD11,"&gt;=1")</f>
        <v>7</v>
      </c>
      <c r="AQ4" s="1">
        <f>IF($AP$2&gt;=1,(IF($AP$4&gt;=AT3,LARGE($BD$3:$BD$11,AT3),"")),"")</f>
        <v>3000000</v>
      </c>
      <c r="AR4" s="2" t="str">
        <f>IF($AP$2&gt;=1,(IF($AP$4&gt;=9,CONCATENATE(AQ4,AS4,AQ5,AS4,AQ6,AS4,AQ7,AS4,AQ8,AS4,AQ9,AS4,AQ10,AS4,AQ11,AS4,AQ12),IF($AP$4&gt;=8,CONCATENATE(AQ4,AS4,AQ5,AS4,AQ6,AS4,AQ7,AS4,AQ8,AS4,AQ9,AS4,AQ10,AS4,AQ11),IF($AP$4&gt;=7,CONCATENATE(AQ4,AS4,AQ5,AS4,AQ6,AS4,AQ7,AS4,AQ8,AS4,AQ9,AS4,AQ10),IF($AP$4&gt;=6,CONCATENATE(AQ4,AS4,AQ5,AS4,AQ6,AS4,AQ7,AS4,AQ8,AS4,AQ9),IF($AP$4&gt;=5,CONCATENATE(AQ4,AS4,AQ5,AS4,AQ6,AS4,AQ7,AS4,AQ8),IF($AP$4&gt;=4,CONCATENATE(AQ4,AS4,AQ5,AS4,AQ6,AS4,AQ7),IF($AP$4&gt;=3,CONCATENATE(AQ4,AS4,AQ5,AS4,AQ6),IF($AP$4&gt;=2,CONCATENATE(AQ4,AS4,AQ5),IF($AP$4&gt;=1,AQ4,"")))))))))),"")</f>
        <v>3000000+500000+60000+4000+500+60+7</v>
      </c>
      <c r="AS4" s="3" t="s">
        <v>18</v>
      </c>
      <c r="AT4" s="3">
        <v>2</v>
      </c>
      <c r="AU4" s="3">
        <f t="shared" ref="AU4:AU11" si="0">IF($AP$2&gt;=1,(IF($AQ$1&gt;=AT4,AT4,0)),0)</f>
        <v>2</v>
      </c>
      <c r="AV4" s="14" t="s">
        <v>21</v>
      </c>
      <c r="AW4" s="3" t="s">
        <v>32</v>
      </c>
      <c r="AY4" s="3" t="s">
        <v>87</v>
      </c>
      <c r="AZ4" s="3">
        <f>AZ3*10</f>
        <v>10</v>
      </c>
      <c r="BA4" s="3">
        <f>IF($AP$2&gt;=1,(IF($AQ$1&gt;=AT4,(IF(AU4&gt;=AT4,LEFT(RIGHT($AP$2,AT4),1)*1,0)),0)),0)</f>
        <v>6</v>
      </c>
      <c r="BB4" s="3">
        <v>10</v>
      </c>
      <c r="BC4" s="3">
        <f t="shared" ref="BC4:BC11" si="1">IF($AP$2&gt;=1,(IF(AU4=AT4,BA4*BB4,0)),0)</f>
        <v>60</v>
      </c>
      <c r="BD4" s="3">
        <f t="shared" ref="BD4:BD11" si="2">IF($AP$2&gt;=1,(IF(AU4=AT4,BA4*AZ4,0)),0)</f>
        <v>60</v>
      </c>
      <c r="BE4" s="3" t="str">
        <f>IF($AP$2&gt;=1,(IF($AQ$1&gt;=$AT4,VLOOKUP($BC4,$AT$13:$AW$31,2,0),"")),"")</f>
        <v xml:space="preserve">साठ </v>
      </c>
      <c r="BF4" s="3" t="str">
        <f>IF($AP$2&gt;=1,(IF($AQ$1&gt;=$AT4,VLOOKUP($BC4,$AT$13:$AW$31,3,0),"")),"")</f>
        <v xml:space="preserve">SIXTY </v>
      </c>
      <c r="BG4" s="3" t="str">
        <f>IF($AP$2&gt;=1,(IF($AQ$1&gt;=$AT4,VLOOKUP($BC4,$AT$13:$AW$31,4,0),"")),"")</f>
        <v xml:space="preserve">सिक्सटी </v>
      </c>
      <c r="BH4" s="11">
        <f t="shared" ref="BH4:BH11" si="3">COUNTIF($BA$3:$BA$11,AT4)</f>
        <v>0</v>
      </c>
      <c r="BI4" s="11">
        <f t="shared" ref="BI4:BI11" si="4">IF(BH4&gt;=1,AT4,0)</f>
        <v>0</v>
      </c>
      <c r="BJ4" s="11">
        <f t="shared" ref="BJ4:BJ11" si="5">IF($BI$2&gt;=AT4,SMALL($BI$3:$BI$11,$BI$1+AT4),0)</f>
        <v>4</v>
      </c>
      <c r="BK4" s="11">
        <f t="shared" ref="BK4:BK11" si="6">IF($AS$1&gt;=1,(IF(AT4=$AS$1,(IF(BH4&gt;=2,AT4,0)),0)),0)</f>
        <v>0</v>
      </c>
      <c r="BL4" s="3">
        <f t="shared" ref="BL4:BL11" si="7">IF($BK$2&gt;=1,(IF($BK$1&gt;=1,(IF($BK$1=BA4,AU4,0)),0)),0)</f>
        <v>2</v>
      </c>
      <c r="BM4" s="3">
        <f t="shared" ref="BM4:BM11" si="8">IF($BL$2&gt;=AT4,SMALL($BL$3:$BL$11,$BL$1+AT4),0)</f>
        <v>5</v>
      </c>
      <c r="BN4" s="3" t="str">
        <f t="shared" ref="BN4:BN11" si="9">IF($BL$2&gt;=AT4,(IF(BM4&gt;=1,VLOOKUP(BM4,$AT$3:$AV$11,3,0),"")),"")</f>
        <v>पांचवां अंक</v>
      </c>
      <c r="BO4" s="3">
        <f t="shared" ref="BO4:BO11" si="10">IF($AQ$1&gt;=AT4,(IF($AS$1&gt;=1,(IF($AS$1=BA4,AT4,0)),0)),0)</f>
        <v>2</v>
      </c>
      <c r="BP4" s="3">
        <f t="shared" ref="BP4:BP11" si="11">IF($AT$1&gt;=3,(IF($S$9=AV4,AT4,0)),0)</f>
        <v>2</v>
      </c>
      <c r="BQ4" s="3">
        <v>1</v>
      </c>
    </row>
    <row r="5" spans="1:69" ht="12" customHeight="1" thickBot="1" x14ac:dyDescent="0.3">
      <c r="A5" s="8"/>
      <c r="B5" s="75"/>
      <c r="C5" s="76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42"/>
      <c r="R5" s="42"/>
      <c r="S5" s="83"/>
      <c r="T5" s="84"/>
      <c r="U5" s="84"/>
      <c r="V5" s="84"/>
      <c r="W5" s="85"/>
      <c r="X5" s="42"/>
      <c r="Y5" s="42"/>
      <c r="Z5" s="43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37"/>
      <c r="AN5" s="38"/>
      <c r="AO5" s="7"/>
      <c r="AQ5" s="1">
        <f t="shared" ref="AQ5:AQ11" si="12">IF($AP$2&gt;=1,(IF($AP$4&gt;=AT4,LARGE($BD$3:$BD$11,AT4),"")),"")</f>
        <v>500000</v>
      </c>
      <c r="AR5" s="2"/>
      <c r="AS5" s="3">
        <f>IF(AP2&gt;=1,(IF(AQ1&gt;=1,AQ1*2+6,0)),0)</f>
        <v>20</v>
      </c>
      <c r="AT5" s="3">
        <v>3</v>
      </c>
      <c r="AU5" s="3">
        <f t="shared" si="0"/>
        <v>3</v>
      </c>
      <c r="AV5" s="14" t="s">
        <v>22</v>
      </c>
      <c r="AW5" s="3" t="s">
        <v>35</v>
      </c>
      <c r="AX5" s="3" t="s">
        <v>93</v>
      </c>
      <c r="AY5" s="10" t="s">
        <v>88</v>
      </c>
      <c r="AZ5" s="3">
        <f t="shared" ref="AZ5:AZ11" si="13">AZ4*10</f>
        <v>100</v>
      </c>
      <c r="BA5" s="3">
        <f t="shared" ref="BA5:BA11" si="14">IF($AP$2&gt;=1,(IF($AQ$1&gt;=AT5,(IF(AU5&gt;=AT5,LEFT(RIGHT($AP$2,AT5),1)*1,0)),0)),0)</f>
        <v>5</v>
      </c>
      <c r="BB5" s="3">
        <v>1</v>
      </c>
      <c r="BC5" s="3">
        <f t="shared" si="1"/>
        <v>5</v>
      </c>
      <c r="BD5" s="3">
        <f t="shared" si="2"/>
        <v>500</v>
      </c>
      <c r="BE5" s="3" t="str">
        <f>IF($AP$2&gt;=1,(IF($AQ$1&gt;=$AT5,(IF($BC5&gt;=1,CONCATENATE(VLOOKUP($BC5,$AT$13:$AW$31,2,0),AX5),IF($BC5&gt;=0,VLOOKUP(BC5,$AT$13:$AW$31,2,0),""))),"")),"")</f>
        <v>पांच सौ</v>
      </c>
      <c r="BF5" s="3" t="str">
        <f>IF($AP$2&gt;=1,(IF($AQ$1&gt;=$AT5,(IF($BC5&gt;=1,CONCATENATE(VLOOKUP($BC5,$AT$13:$AW$31,3,0),AY5),IF($BC5&gt;=0,VLOOKUP(BC5,$AT$13:$AW$31,3,0),""))),"")),"")</f>
        <v>FIVE HUNDRED</v>
      </c>
      <c r="BG5" s="3" t="str">
        <f>IF($AP$2&gt;=1,(IF($AQ$1&gt;=$AT5,(IF($BC5&gt;=1,CONCATENATE(VLOOKUP($BC5,$AT$13:$AW$31,4,0),AY4),IF($BC5&gt;=0,VLOOKUP(BC5,$AT$13:$AW$31,4,0),""))),"")),"")</f>
        <v>फाइव हंड्रेड</v>
      </c>
      <c r="BH5" s="11">
        <f t="shared" si="3"/>
        <v>1</v>
      </c>
      <c r="BI5" s="11">
        <f t="shared" si="4"/>
        <v>3</v>
      </c>
      <c r="BJ5" s="11">
        <f t="shared" si="5"/>
        <v>5</v>
      </c>
      <c r="BK5" s="11">
        <f t="shared" si="6"/>
        <v>0</v>
      </c>
      <c r="BL5" s="3">
        <f t="shared" si="7"/>
        <v>0</v>
      </c>
      <c r="BM5" s="3">
        <f t="shared" si="8"/>
        <v>0</v>
      </c>
      <c r="BN5" s="3" t="str">
        <f t="shared" si="9"/>
        <v/>
      </c>
      <c r="BO5" s="3">
        <f t="shared" si="10"/>
        <v>0</v>
      </c>
      <c r="BP5" s="3">
        <f t="shared" si="11"/>
        <v>0</v>
      </c>
      <c r="BQ5" s="3">
        <v>2</v>
      </c>
    </row>
    <row r="6" spans="1:69" ht="24" customHeight="1" x14ac:dyDescent="0.3">
      <c r="A6" s="8"/>
      <c r="B6" s="46"/>
      <c r="C6" s="46"/>
      <c r="D6" s="46"/>
      <c r="E6" s="46"/>
      <c r="F6" s="46"/>
      <c r="G6" s="46"/>
      <c r="H6" s="47" t="s">
        <v>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6"/>
      <c r="AJ6" s="46"/>
      <c r="AK6" s="46"/>
      <c r="AL6" s="46"/>
      <c r="AM6" s="46"/>
      <c r="AN6" s="46"/>
      <c r="AO6" s="7"/>
      <c r="AP6" s="3">
        <f>B6</f>
        <v>0</v>
      </c>
      <c r="AQ6" s="1">
        <f t="shared" si="12"/>
        <v>60000</v>
      </c>
      <c r="AR6" s="5">
        <f>IF(AS6&gt;=1,(IF($C$18&gt;=AS6,1,0)),0)</f>
        <v>0</v>
      </c>
      <c r="AS6" s="3">
        <f>IF(C18&gt;=1,LARGE(AS14:AS38,1),0)</f>
        <v>0</v>
      </c>
      <c r="AT6" s="3">
        <v>4</v>
      </c>
      <c r="AU6" s="3">
        <f t="shared" si="0"/>
        <v>4</v>
      </c>
      <c r="AV6" s="14" t="s">
        <v>23</v>
      </c>
      <c r="AW6" s="3" t="s">
        <v>25</v>
      </c>
      <c r="AX6" s="3" t="s">
        <v>25</v>
      </c>
      <c r="AY6" s="10" t="s">
        <v>89</v>
      </c>
      <c r="AZ6" s="3">
        <f t="shared" si="13"/>
        <v>1000</v>
      </c>
      <c r="BA6" s="3">
        <f t="shared" si="14"/>
        <v>4</v>
      </c>
      <c r="BB6" s="3">
        <v>1</v>
      </c>
      <c r="BC6" s="3">
        <f t="shared" si="1"/>
        <v>4</v>
      </c>
      <c r="BD6" s="3">
        <f t="shared" si="2"/>
        <v>4000</v>
      </c>
      <c r="BE6" s="3" t="str">
        <f t="shared" ref="BE6:BE11" si="15">IF($AP$2&gt;=1,(IF($AQ$1&gt;=$AT6,(IF($BC6&gt;=1,CONCATENATE(VLOOKUP($BC6,$AT$13:$AW$31,2,0),AX6),IF($BC6&gt;=0,VLOOKUP(BC6,$AT$13:$AW$31,2,0),""))),"")),"")</f>
        <v>चार हजार</v>
      </c>
      <c r="BF6" s="3" t="str">
        <f t="shared" ref="BF6:BF11" si="16">IF($AP$2&gt;=1,(IF($AQ$1&gt;=$AT6,(IF($BC6&gt;=1,CONCATENATE(VLOOKUP($BC6,$AT$13:$AW$31,3,0),AY6),IF($BC6&gt;=0,VLOOKUP(BC6,$AT$13:$AW$31,3,0),""))),"")),"")</f>
        <v>FOUR THOUSAND</v>
      </c>
      <c r="BG6" s="3" t="str">
        <f>IF($AP$2&gt;=1,(IF($AQ$1&gt;=$AT6,(IF($BC6&gt;=1,CONCATENATE(VLOOKUP($BC6,$AT$13:$AW$31,4,0),AX6),IF($BC6&gt;=0,VLOOKUP(BC6,$AT$13:$AW$31,4,0),""))),"")),"")</f>
        <v>फोर हजार</v>
      </c>
      <c r="BH6" s="11">
        <f t="shared" si="3"/>
        <v>1</v>
      </c>
      <c r="BI6" s="11">
        <f t="shared" si="4"/>
        <v>4</v>
      </c>
      <c r="BJ6" s="11">
        <f t="shared" si="5"/>
        <v>6</v>
      </c>
      <c r="BK6" s="11">
        <f t="shared" si="6"/>
        <v>0</v>
      </c>
      <c r="BL6" s="3">
        <f t="shared" si="7"/>
        <v>0</v>
      </c>
      <c r="BM6" s="3">
        <f t="shared" si="8"/>
        <v>0</v>
      </c>
      <c r="BN6" s="3" t="str">
        <f t="shared" si="9"/>
        <v/>
      </c>
      <c r="BO6" s="3">
        <f t="shared" si="10"/>
        <v>0</v>
      </c>
      <c r="BP6" s="3">
        <f t="shared" si="11"/>
        <v>0</v>
      </c>
      <c r="BQ6" s="3">
        <v>3</v>
      </c>
    </row>
    <row r="7" spans="1:69" ht="24.95" customHeight="1" x14ac:dyDescent="0.25">
      <c r="A7" s="8"/>
      <c r="B7" s="9"/>
      <c r="C7" s="9">
        <v>9</v>
      </c>
      <c r="D7" s="9"/>
      <c r="E7" s="9">
        <v>8</v>
      </c>
      <c r="F7" s="9"/>
      <c r="G7" s="9">
        <v>7</v>
      </c>
      <c r="H7" s="9"/>
      <c r="I7" s="9">
        <v>6</v>
      </c>
      <c r="J7" s="9"/>
      <c r="K7" s="9">
        <v>5</v>
      </c>
      <c r="L7" s="9"/>
      <c r="M7" s="9">
        <v>4</v>
      </c>
      <c r="N7" s="9"/>
      <c r="O7" s="9">
        <v>3</v>
      </c>
      <c r="P7" s="9"/>
      <c r="Q7" s="9">
        <v>2</v>
      </c>
      <c r="R7" s="9"/>
      <c r="S7" s="9">
        <v>1</v>
      </c>
      <c r="T7" s="48"/>
      <c r="U7" s="86">
        <v>6</v>
      </c>
      <c r="V7" s="48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7"/>
      <c r="AQ7" s="1">
        <f t="shared" si="12"/>
        <v>4000</v>
      </c>
      <c r="AR7" s="5">
        <f t="shared" ref="AR7:AR9" si="17">IF(AS7&gt;=1,(IF($C$18&gt;=AS7,1,0)),0)</f>
        <v>0</v>
      </c>
      <c r="AS7" s="3">
        <f>IF(AS6&gt;=1,AS6-1,0)</f>
        <v>0</v>
      </c>
      <c r="AT7" s="3">
        <v>5</v>
      </c>
      <c r="AU7" s="3">
        <f t="shared" si="0"/>
        <v>5</v>
      </c>
      <c r="AV7" s="14" t="s">
        <v>74</v>
      </c>
      <c r="AW7" s="3" t="s">
        <v>28</v>
      </c>
      <c r="AX7" s="3" t="s">
        <v>25</v>
      </c>
      <c r="AY7" s="10" t="s">
        <v>90</v>
      </c>
      <c r="AZ7" s="3">
        <f t="shared" si="13"/>
        <v>10000</v>
      </c>
      <c r="BA7" s="3">
        <f t="shared" si="14"/>
        <v>6</v>
      </c>
      <c r="BB7" s="3">
        <v>10</v>
      </c>
      <c r="BC7" s="3">
        <f t="shared" si="1"/>
        <v>60</v>
      </c>
      <c r="BD7" s="3">
        <f t="shared" si="2"/>
        <v>60000</v>
      </c>
      <c r="BE7" s="3" t="str">
        <f t="shared" si="15"/>
        <v>साठ हजार</v>
      </c>
      <c r="BF7" s="3" t="str">
        <f t="shared" si="16"/>
        <v>SIXTY थाउजेंड</v>
      </c>
      <c r="BG7" s="3" t="str">
        <f>IF($AP$2&gt;=1,(IF($AQ$1&gt;=$AT7,(IF($BC7&gt;=1,CONCATENATE(VLOOKUP($BC7,$AT$13:$AW$31,4,0),AX6),IF($BC7&gt;=0,VLOOKUP(BC7,$AT$13:$AW$31,4,0),""))),"")),"")</f>
        <v>सिक्सटी हजार</v>
      </c>
      <c r="BH7" s="11">
        <f t="shared" si="3"/>
        <v>2</v>
      </c>
      <c r="BI7" s="11">
        <f t="shared" si="4"/>
        <v>5</v>
      </c>
      <c r="BJ7" s="11">
        <f t="shared" si="5"/>
        <v>7</v>
      </c>
      <c r="BK7" s="11">
        <f t="shared" si="6"/>
        <v>0</v>
      </c>
      <c r="BL7" s="3">
        <f t="shared" si="7"/>
        <v>5</v>
      </c>
      <c r="BM7" s="3">
        <f t="shared" si="8"/>
        <v>0</v>
      </c>
      <c r="BN7" s="3" t="str">
        <f t="shared" si="9"/>
        <v/>
      </c>
      <c r="BO7" s="3">
        <f t="shared" si="10"/>
        <v>5</v>
      </c>
      <c r="BP7" s="3">
        <f t="shared" si="11"/>
        <v>0</v>
      </c>
      <c r="BQ7" s="3">
        <v>4</v>
      </c>
    </row>
    <row r="8" spans="1:69" ht="24.95" customHeight="1" x14ac:dyDescent="0.25">
      <c r="A8" s="8"/>
      <c r="B8" s="49" t="str">
        <f>IF(AP2&gt;=1,(IF(BH1&gt;=3,CONCATENATE(AP11,AP2,AP10,U7,AP12,BL2,AP13,AP2,AP14,BK1,AP15),IF(BH1&gt;=2,CONCATENATE(AP11,AP2,AP10,U7,AP12,BO1,AP13,AP2,AP14,U7,AP15),IF(BH1&gt;=1,AP18,"")))),"")</f>
        <v>दी गयी संख्या 3564567 में 6 की 2 बार आवृति हुई है, अत: नीचे पीले बॉक्स में 3564567 के दाँयीं तरफ से 6 का स्थान चयन करें-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7"/>
      <c r="AQ8" s="1">
        <f t="shared" si="12"/>
        <v>500</v>
      </c>
      <c r="AR8" s="5">
        <f t="shared" si="17"/>
        <v>0</v>
      </c>
      <c r="AS8" s="3">
        <f>IF(AS7&gt;=1,AS7-1,0)</f>
        <v>0</v>
      </c>
      <c r="AT8" s="3">
        <v>6</v>
      </c>
      <c r="AU8" s="3">
        <f t="shared" si="0"/>
        <v>6</v>
      </c>
      <c r="AV8" s="14" t="s">
        <v>24</v>
      </c>
      <c r="AW8" s="3" t="s">
        <v>26</v>
      </c>
      <c r="AX8" s="3" t="s">
        <v>26</v>
      </c>
      <c r="AY8" s="10" t="s">
        <v>91</v>
      </c>
      <c r="AZ8" s="3">
        <f t="shared" si="13"/>
        <v>100000</v>
      </c>
      <c r="BA8" s="3">
        <f t="shared" si="14"/>
        <v>5</v>
      </c>
      <c r="BB8" s="3">
        <v>1</v>
      </c>
      <c r="BC8" s="3">
        <f t="shared" si="1"/>
        <v>5</v>
      </c>
      <c r="BD8" s="3">
        <f t="shared" si="2"/>
        <v>500000</v>
      </c>
      <c r="BE8" s="3" t="str">
        <f t="shared" si="15"/>
        <v>पांच लाख</v>
      </c>
      <c r="BF8" s="3" t="str">
        <f t="shared" si="16"/>
        <v>FIVE LAKH</v>
      </c>
      <c r="BG8" s="3" t="str">
        <f>IF($AP$2&gt;=1,(IF($AQ$1&gt;=$AT8,(IF($BC8&gt;=1,CONCATENATE(VLOOKUP($BC8,$AT$13:$AW$31,4,0),AX8),IF($BC8&gt;=0,VLOOKUP(BC8,$AT$13:$AW$31,4,0),""))),"")),"")</f>
        <v>फाइव लाख</v>
      </c>
      <c r="BH8" s="11">
        <f t="shared" si="3"/>
        <v>2</v>
      </c>
      <c r="BI8" s="11">
        <f t="shared" si="4"/>
        <v>6</v>
      </c>
      <c r="BJ8" s="11">
        <f t="shared" si="5"/>
        <v>0</v>
      </c>
      <c r="BK8" s="11">
        <f t="shared" si="6"/>
        <v>6</v>
      </c>
      <c r="BL8" s="3">
        <f t="shared" si="7"/>
        <v>0</v>
      </c>
      <c r="BM8" s="3">
        <f t="shared" si="8"/>
        <v>0</v>
      </c>
      <c r="BN8" s="3" t="str">
        <f t="shared" si="9"/>
        <v/>
      </c>
      <c r="BO8" s="3">
        <f t="shared" si="10"/>
        <v>0</v>
      </c>
      <c r="BP8" s="3">
        <f t="shared" si="11"/>
        <v>0</v>
      </c>
      <c r="BQ8" s="3">
        <v>5</v>
      </c>
    </row>
    <row r="9" spans="1:69" ht="33.75" customHeight="1" x14ac:dyDescent="0.25">
      <c r="A9" s="8"/>
      <c r="B9" s="6"/>
      <c r="C9" s="6"/>
      <c r="D9" s="6"/>
      <c r="E9" s="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87" t="s">
        <v>21</v>
      </c>
      <c r="T9" s="87"/>
      <c r="U9" s="87"/>
      <c r="V9" s="87"/>
      <c r="W9" s="87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7"/>
      <c r="AQ9" s="1">
        <f t="shared" si="12"/>
        <v>60</v>
      </c>
      <c r="AR9" s="5">
        <f t="shared" si="17"/>
        <v>0</v>
      </c>
      <c r="AS9" s="3">
        <f>IF(AS8&gt;=1,AS8-1,0)</f>
        <v>0</v>
      </c>
      <c r="AT9" s="3">
        <v>7</v>
      </c>
      <c r="AU9" s="3">
        <f t="shared" si="0"/>
        <v>7</v>
      </c>
      <c r="AV9" s="14" t="s">
        <v>75</v>
      </c>
      <c r="AW9" s="3" t="s">
        <v>29</v>
      </c>
      <c r="AX9" s="3" t="s">
        <v>26</v>
      </c>
      <c r="AY9" s="10" t="s">
        <v>91</v>
      </c>
      <c r="AZ9" s="3">
        <f t="shared" si="13"/>
        <v>1000000</v>
      </c>
      <c r="BA9" s="3">
        <f t="shared" si="14"/>
        <v>3</v>
      </c>
      <c r="BB9" s="3">
        <v>10</v>
      </c>
      <c r="BC9" s="3">
        <f t="shared" si="1"/>
        <v>30</v>
      </c>
      <c r="BD9" s="3">
        <f t="shared" si="2"/>
        <v>3000000</v>
      </c>
      <c r="BE9" s="3" t="str">
        <f t="shared" si="15"/>
        <v>तीस लाख</v>
      </c>
      <c r="BF9" s="3" t="str">
        <f t="shared" si="16"/>
        <v>THIRTY LAKH</v>
      </c>
      <c r="BG9" s="3" t="str">
        <f t="shared" ref="BG9:BG11" si="18">IF($AP$2&gt;=1,(IF($AQ$1&gt;=$AT9,(IF($BC9&gt;=1,CONCATENATE(VLOOKUP($BC9,$AT$13:$AW$31,4,0),AX9),IF($BC9&gt;=0,VLOOKUP(BC9,$AT$13:$AW$31,4,0),""))),"")),"")</f>
        <v>थर्टी लाख</v>
      </c>
      <c r="BH9" s="11">
        <f>COUNTIF($BA$3:$BA$11,AT9)</f>
        <v>1</v>
      </c>
      <c r="BI9" s="11">
        <f t="shared" si="4"/>
        <v>7</v>
      </c>
      <c r="BJ9" s="11">
        <f t="shared" si="5"/>
        <v>0</v>
      </c>
      <c r="BK9" s="11">
        <f t="shared" si="6"/>
        <v>0</v>
      </c>
      <c r="BL9" s="3">
        <f t="shared" si="7"/>
        <v>0</v>
      </c>
      <c r="BM9" s="3">
        <f t="shared" si="8"/>
        <v>0</v>
      </c>
      <c r="BN9" s="3" t="str">
        <f t="shared" si="9"/>
        <v/>
      </c>
      <c r="BO9" s="3">
        <f t="shared" si="10"/>
        <v>0</v>
      </c>
      <c r="BP9" s="3">
        <f t="shared" si="11"/>
        <v>0</v>
      </c>
      <c r="BQ9" s="3">
        <v>6</v>
      </c>
    </row>
    <row r="10" spans="1:69" ht="37.5" customHeight="1" x14ac:dyDescent="0.25">
      <c r="A10" s="8"/>
      <c r="B10" s="6"/>
      <c r="C10" s="50" t="str">
        <f>IF(LEN(U7)&gt;=1,(IF(AT1&gt;=3,CONCATENATE(AP11,AP2,AP10,U7,AP19),"")),"")</f>
        <v>दी गयी संख्या 3564567 में 6 का स्थानीयमान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  <c r="V10" s="52">
        <f>IF(AQ1&gt;=1,(IF(BP2&gt;=1,VLOOKUP(BP2,AT3:BD11,11,0),"")),"")</f>
        <v>60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42"/>
      <c r="AO10" s="7"/>
      <c r="AP10" s="3" t="s">
        <v>103</v>
      </c>
      <c r="AQ10" s="1">
        <f t="shared" si="12"/>
        <v>7</v>
      </c>
      <c r="AR10" s="2"/>
      <c r="AT10" s="3">
        <v>8</v>
      </c>
      <c r="AU10" s="3">
        <f t="shared" si="0"/>
        <v>0</v>
      </c>
      <c r="AV10" s="14" t="s">
        <v>76</v>
      </c>
      <c r="AW10" s="3" t="s">
        <v>27</v>
      </c>
      <c r="AX10" s="3" t="s">
        <v>27</v>
      </c>
      <c r="AY10" s="10" t="s">
        <v>92</v>
      </c>
      <c r="AZ10" s="3">
        <f t="shared" si="13"/>
        <v>10000000</v>
      </c>
      <c r="BA10" s="3">
        <f t="shared" si="14"/>
        <v>0</v>
      </c>
      <c r="BB10" s="3">
        <v>1</v>
      </c>
      <c r="BC10" s="3">
        <f t="shared" si="1"/>
        <v>0</v>
      </c>
      <c r="BD10" s="3">
        <f t="shared" si="2"/>
        <v>0</v>
      </c>
      <c r="BE10" s="3" t="str">
        <f t="shared" si="15"/>
        <v/>
      </c>
      <c r="BF10" s="3" t="str">
        <f t="shared" si="16"/>
        <v/>
      </c>
      <c r="BG10" s="3" t="str">
        <f t="shared" si="18"/>
        <v/>
      </c>
      <c r="BH10" s="11">
        <f>COUNTIF($BA$3:$BA$11,AT10)</f>
        <v>0</v>
      </c>
      <c r="BI10" s="11">
        <f t="shared" si="4"/>
        <v>0</v>
      </c>
      <c r="BJ10" s="11">
        <f t="shared" si="5"/>
        <v>0</v>
      </c>
      <c r="BK10" s="11">
        <f t="shared" si="6"/>
        <v>0</v>
      </c>
      <c r="BL10" s="3">
        <f t="shared" si="7"/>
        <v>0</v>
      </c>
      <c r="BM10" s="3">
        <f t="shared" si="8"/>
        <v>0</v>
      </c>
      <c r="BN10" s="3" t="str">
        <f t="shared" si="9"/>
        <v/>
      </c>
      <c r="BO10" s="3">
        <f t="shared" si="10"/>
        <v>0</v>
      </c>
      <c r="BP10" s="3">
        <f t="shared" si="11"/>
        <v>0</v>
      </c>
      <c r="BQ10" s="3">
        <v>7</v>
      </c>
    </row>
    <row r="11" spans="1:69" ht="75.75" customHeight="1" x14ac:dyDescent="0.25">
      <c r="A11" s="8"/>
      <c r="B11" s="6"/>
      <c r="C11" s="53" t="str">
        <f t="shared" ref="C11" si="19">IF($AT$1&gt;=3,(IF($AQ$1&gt;=C7,VLOOKUP(C7,$AT$3:$AW$11,3,0),"")),"")</f>
        <v/>
      </c>
      <c r="D11" s="53"/>
      <c r="E11" s="54" t="str">
        <f t="shared" ref="E11" si="20">IF($AT$1&gt;=3,(IF($AQ$1&gt;=E7,VLOOKUP(E7,$AT$3:$AW$11,3,0),"")),"")</f>
        <v/>
      </c>
      <c r="F11" s="54"/>
      <c r="G11" s="55" t="str">
        <f t="shared" ref="G11" si="21">IF($AT$1&gt;=3,(IF($AQ$1&gt;=G7,VLOOKUP(G7,$AT$3:$AW$11,3,0),"")),"")</f>
        <v>सातवाँ अंक</v>
      </c>
      <c r="H11" s="55"/>
      <c r="I11" s="56" t="str">
        <f t="shared" ref="I11" si="22">IF($AT$1&gt;=3,(IF($AQ$1&gt;=I7,VLOOKUP(I7,$AT$3:$AW$11,3,0),"")),"")</f>
        <v>छठा अंक</v>
      </c>
      <c r="J11" s="56"/>
      <c r="K11" s="57" t="str">
        <f t="shared" ref="K11" si="23">IF($AT$1&gt;=3,(IF($AQ$1&gt;=K7,VLOOKUP(K7,$AT$3:$AW$11,3,0),"")),"")</f>
        <v>पांचवां अंक</v>
      </c>
      <c r="L11" s="57"/>
      <c r="M11" s="56" t="str">
        <f t="shared" ref="M11" si="24">IF($AT$1&gt;=3,(IF($AQ$1&gt;=M7,VLOOKUP(M7,$AT$3:$AW$11,3,0),"")),"")</f>
        <v>चौथा अंक</v>
      </c>
      <c r="N11" s="56"/>
      <c r="O11" s="55" t="str">
        <f t="shared" ref="O11" si="25">IF($AT$1&gt;=3,(IF($AQ$1&gt;=O7,VLOOKUP(O7,$AT$3:$AW$11,3,0),"")),"")</f>
        <v>तीसरा अंक</v>
      </c>
      <c r="P11" s="55"/>
      <c r="Q11" s="54" t="str">
        <f t="shared" ref="Q11" si="26">IF($AT$1&gt;=3,(IF($AQ$1&gt;=Q7,VLOOKUP(Q7,$AT$3:$AW$11,3,0),"")),"")</f>
        <v>दूसरा अंक</v>
      </c>
      <c r="R11" s="54"/>
      <c r="S11" s="53" t="str">
        <f>IF($AT$1&gt;=3,(IF($AQ$1&gt;=S7,VLOOKUP(S7,$AT$3:$AW$11,3,0),"")),"")</f>
        <v>पहला अंक</v>
      </c>
      <c r="T11" s="53"/>
      <c r="U11" s="58" t="str">
        <f>IF(AQ1&gt;=1,(IF(BP2&gt;=1,CONCATENATE(VLOOKUP(BP2,AT3:BG11,12,0),AP22,VLOOKUP(BP2,AT3:BG11,13,0)),"")),"")</f>
        <v xml:space="preserve">साठ  - SIXTY </v>
      </c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7"/>
      <c r="AP11" s="3" t="s">
        <v>102</v>
      </c>
      <c r="AQ11" s="1" t="str">
        <f t="shared" si="12"/>
        <v/>
      </c>
      <c r="AR11" s="2"/>
      <c r="AT11" s="3">
        <v>9</v>
      </c>
      <c r="AU11" s="3">
        <f t="shared" si="0"/>
        <v>0</v>
      </c>
      <c r="AV11" s="14" t="s">
        <v>77</v>
      </c>
      <c r="AW11" s="3" t="s">
        <v>30</v>
      </c>
      <c r="AX11" s="3" t="s">
        <v>27</v>
      </c>
      <c r="AY11" s="10" t="s">
        <v>92</v>
      </c>
      <c r="AZ11" s="3">
        <f t="shared" si="13"/>
        <v>100000000</v>
      </c>
      <c r="BA11" s="3">
        <f t="shared" si="14"/>
        <v>0</v>
      </c>
      <c r="BB11" s="3">
        <v>10</v>
      </c>
      <c r="BC11" s="3">
        <f t="shared" si="1"/>
        <v>0</v>
      </c>
      <c r="BD11" s="3">
        <f t="shared" si="2"/>
        <v>0</v>
      </c>
      <c r="BE11" s="3" t="str">
        <f t="shared" si="15"/>
        <v/>
      </c>
      <c r="BF11" s="3" t="str">
        <f t="shared" si="16"/>
        <v/>
      </c>
      <c r="BG11" s="3" t="str">
        <f t="shared" si="18"/>
        <v/>
      </c>
      <c r="BH11" s="11">
        <f t="shared" si="3"/>
        <v>0</v>
      </c>
      <c r="BI11" s="11">
        <f t="shared" si="4"/>
        <v>0</v>
      </c>
      <c r="BJ11" s="11">
        <f t="shared" si="5"/>
        <v>0</v>
      </c>
      <c r="BK11" s="11">
        <f t="shared" si="6"/>
        <v>0</v>
      </c>
      <c r="BL11" s="3">
        <f t="shared" si="7"/>
        <v>0</v>
      </c>
      <c r="BM11" s="3">
        <f t="shared" si="8"/>
        <v>0</v>
      </c>
      <c r="BN11" s="3" t="str">
        <f t="shared" si="9"/>
        <v/>
      </c>
      <c r="BO11" s="3">
        <f t="shared" si="10"/>
        <v>0</v>
      </c>
      <c r="BP11" s="3">
        <f t="shared" si="11"/>
        <v>0</v>
      </c>
    </row>
    <row r="12" spans="1:69" ht="41.25" customHeight="1" x14ac:dyDescent="0.25">
      <c r="A12" s="8"/>
      <c r="B12" s="6"/>
      <c r="C12" s="59" t="str">
        <f t="shared" ref="C12" si="27">IF($AT$1&gt;=3,(IF($AQ$1&gt;=C7,VLOOKUP(C7,$AT$3:$AW$11,4,0),"")),"")</f>
        <v/>
      </c>
      <c r="D12" s="59"/>
      <c r="E12" s="60" t="str">
        <f t="shared" ref="E12" si="28">IF($AT$1&gt;=3,(IF($AQ$1&gt;=E7,VLOOKUP(E7,$AT$3:$AW$11,4,0),"")),"")</f>
        <v/>
      </c>
      <c r="F12" s="60"/>
      <c r="G12" s="61" t="str">
        <f t="shared" ref="G12" si="29">IF($AT$1&gt;=3,(IF($AQ$1&gt;=G7,VLOOKUP(G7,$AT$3:$AW$11,4,0),"")),"")</f>
        <v>दस लाख</v>
      </c>
      <c r="H12" s="61"/>
      <c r="I12" s="62" t="str">
        <f t="shared" ref="I12" si="30">IF($AT$1&gt;=3,(IF($AQ$1&gt;=I7,VLOOKUP(I7,$AT$3:$AW$11,4,0),"")),"")</f>
        <v>लाख</v>
      </c>
      <c r="J12" s="62"/>
      <c r="K12" s="63" t="str">
        <f t="shared" ref="K12" si="31">IF($AT$1&gt;=3,(IF($AQ$1&gt;=K7,VLOOKUP(K7,$AT$3:$AW$11,4,0),"")),"")</f>
        <v>दस हजार</v>
      </c>
      <c r="L12" s="63"/>
      <c r="M12" s="62" t="str">
        <f t="shared" ref="M12" si="32">IF($AT$1&gt;=3,(IF($AQ$1&gt;=M7,VLOOKUP(M7,$AT$3:$AW$11,4,0),"")),"")</f>
        <v>हजार</v>
      </c>
      <c r="N12" s="62"/>
      <c r="O12" s="61" t="str">
        <f t="shared" ref="O12" si="33">IF($AT$1&gt;=3,(IF($AQ$1&gt;=O7,VLOOKUP(O7,$AT$3:$AW$11,4,0),"")),"")</f>
        <v>सैंकड़ा</v>
      </c>
      <c r="P12" s="61"/>
      <c r="Q12" s="60" t="str">
        <f t="shared" ref="Q12" si="34">IF($AT$1&gt;=3,(IF($AQ$1&gt;=Q7,VLOOKUP(Q7,$AT$3:$AW$11,4,0),"")),"")</f>
        <v>दहाई</v>
      </c>
      <c r="R12" s="60"/>
      <c r="S12" s="59" t="str">
        <f>IF($AT$1&gt;=3,(IF($AQ$1&gt;=S7,VLOOKUP(S7,$AT$3:$AW$11,4,0),"")),"")</f>
        <v>इकाई</v>
      </c>
      <c r="T12" s="59"/>
      <c r="U12" s="64" t="s">
        <v>109</v>
      </c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7"/>
      <c r="AP12" s="3" t="s">
        <v>98</v>
      </c>
      <c r="AQ12" s="1" t="str">
        <f>IF($AP$2&gt;=1,(IF($AP$4&gt;=AT11,LARGE($BD$3:$BD$11,AT11),"")),"")</f>
        <v/>
      </c>
      <c r="AR12" s="2"/>
      <c r="BA12" s="3" t="str">
        <f>IF(AP2&gt;=1,(IF(AQ1&gt;=1,CONCATENATE(BI10,BI8,BI6,BI5,BI3),"")),"")</f>
        <v>06430</v>
      </c>
      <c r="BD12" s="3" t="str">
        <f>IF(AP2&gt;=1,(IF(AQ1&gt;=1,CONCATENATE(BJ10,BJ8,BJ6,BJ5,BJ3),"")),"")</f>
        <v>00653</v>
      </c>
    </row>
    <row r="13" spans="1:69" ht="27" customHeight="1" x14ac:dyDescent="0.25">
      <c r="A13" s="8"/>
      <c r="B13" s="6"/>
      <c r="C13" s="65" t="str">
        <f t="shared" ref="C13" si="35">IF($AT$1&gt;=3,(IF($AQ$1&gt;=C7,VLOOKUP(C7,$AT$3:$BA$11,8,0),"")),"")</f>
        <v/>
      </c>
      <c r="D13" s="65"/>
      <c r="E13" s="66" t="str">
        <f t="shared" ref="E13" si="36">IF($AT$1&gt;=3,(IF($AQ$1&gt;=E7,VLOOKUP(E7,$AT$3:$BA$11,8,0),"")),"")</f>
        <v/>
      </c>
      <c r="F13" s="66"/>
      <c r="G13" s="67">
        <f t="shared" ref="G13" si="37">IF($AT$1&gt;=3,(IF($AQ$1&gt;=G7,VLOOKUP(G7,$AT$3:$BA$11,8,0),"")),"")</f>
        <v>3</v>
      </c>
      <c r="H13" s="67"/>
      <c r="I13" s="68">
        <f t="shared" ref="I13" si="38">IF($AT$1&gt;=3,(IF($AQ$1&gt;=I7,VLOOKUP(I7,$AT$3:$BA$11,8,0),"")),"")</f>
        <v>5</v>
      </c>
      <c r="J13" s="68"/>
      <c r="K13" s="69">
        <f t="shared" ref="K13" si="39">IF($AT$1&gt;=3,(IF($AQ$1&gt;=K7,VLOOKUP(K7,$AT$3:$BA$11,8,0),"")),"")</f>
        <v>6</v>
      </c>
      <c r="L13" s="69"/>
      <c r="M13" s="68">
        <f t="shared" ref="M13" si="40">IF($AT$1&gt;=3,(IF($AQ$1&gt;=M7,VLOOKUP(M7,$AT$3:$BA$11,8,0),"")),"")</f>
        <v>4</v>
      </c>
      <c r="N13" s="68"/>
      <c r="O13" s="67">
        <f t="shared" ref="O13" si="41">IF($AT$1&gt;=3,(IF($AQ$1&gt;=O7,VLOOKUP(O7,$AT$3:$BA$11,8,0),"")),"")</f>
        <v>5</v>
      </c>
      <c r="P13" s="67"/>
      <c r="Q13" s="66">
        <f t="shared" ref="Q13" si="42">IF($AT$1&gt;=3,(IF($AQ$1&gt;=Q7,VLOOKUP(Q7,$AT$3:$BA$11,8,0),"")),"")</f>
        <v>6</v>
      </c>
      <c r="R13" s="66"/>
      <c r="S13" s="65">
        <f>IF($AT$1&gt;=3,(IF($AQ$1&gt;=S7,VLOOKUP(S7,$AT$3:$BA$11,8,0),"")),"")</f>
        <v>7</v>
      </c>
      <c r="T13" s="65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7"/>
      <c r="AP13" s="3" t="s">
        <v>99</v>
      </c>
      <c r="AT13" s="3">
        <v>0</v>
      </c>
      <c r="AU13" s="3" t="s">
        <v>33</v>
      </c>
      <c r="AV13" s="3" t="s">
        <v>34</v>
      </c>
      <c r="AW13" s="3" t="s">
        <v>73</v>
      </c>
      <c r="BD13" s="3" t="str">
        <f>IF(AP2&gt;=1,(IF(AQ1&gt;=1,CONCATENATE(BK10,BK8,BK6,BK5,BK3),"")),"")</f>
        <v>06000</v>
      </c>
    </row>
    <row r="14" spans="1:69" ht="35.1" customHeight="1" x14ac:dyDescent="0.25">
      <c r="A14" s="8"/>
      <c r="B14" s="6"/>
      <c r="C14" s="70" t="str">
        <f t="shared" ref="C14" si="43">IF($AT$1&gt;=3,(IF($AQ$1&gt;=C7,(IF($BP$2&gt;C7,0,IF($BP$2=C7,VLOOKUP($BP$2,$AT$3:$BA$11,8,0),IF($BP$2&lt;C7,"","")))),"")),"")</f>
        <v/>
      </c>
      <c r="D14" s="70"/>
      <c r="E14" s="70" t="str">
        <f t="shared" ref="E14" si="44">IF($AT$1&gt;=3,(IF($AQ$1&gt;=E7,(IF($BP$2&gt;E7,0,IF($BP$2=E7,VLOOKUP($BP$2,$AT$3:$BA$11,8,0),IF($BP$2&lt;E7,"","")))),"")),"")</f>
        <v/>
      </c>
      <c r="F14" s="70"/>
      <c r="G14" s="70" t="str">
        <f>IF($AT$1&gt;=3,(IF($AQ$1&gt;=G7,(IF($BP$2&gt;G7,0,IF($BP$2=G7,VLOOKUP($BP$2,$AT$3:$BA$11,8,0),IF($BP$2&lt;G7,"","")))),"")),"")</f>
        <v/>
      </c>
      <c r="H14" s="70"/>
      <c r="I14" s="70" t="str">
        <f t="shared" ref="I14" si="45">IF($AT$1&gt;=3,(IF($AQ$1&gt;=I7,(IF($BP$2&gt;I7,0,IF($BP$2=I7,VLOOKUP($BP$2,$AT$3:$BA$11,8,0),IF($BP$2&lt;I7,"","")))),"")),"")</f>
        <v/>
      </c>
      <c r="J14" s="70"/>
      <c r="K14" s="70" t="str">
        <f t="shared" ref="K14" si="46">IF($AT$1&gt;=3,(IF($AQ$1&gt;=K7,(IF($BP$2&gt;K7,0,IF($BP$2=K7,VLOOKUP($BP$2,$AT$3:$BA$11,8,0),IF($BP$2&lt;K7,"","")))),"")),"")</f>
        <v/>
      </c>
      <c r="L14" s="70"/>
      <c r="M14" s="70" t="str">
        <f t="shared" ref="M14" si="47">IF($AT$1&gt;=3,(IF($AQ$1&gt;=M7,(IF($BP$2&gt;M7,0,IF($BP$2=M7,VLOOKUP($BP$2,$AT$3:$BA$11,8,0),IF($BP$2&lt;M7,"","")))),"")),"")</f>
        <v/>
      </c>
      <c r="N14" s="70"/>
      <c r="O14" s="70" t="str">
        <f t="shared" ref="O14" si="48">IF($AT$1&gt;=3,(IF($AQ$1&gt;=O7,(IF($BP$2&gt;O7,0,IF($BP$2=O7,VLOOKUP($BP$2,$AT$3:$BA$11,8,0),IF($BP$2&lt;O7,"","")))),"")),"")</f>
        <v/>
      </c>
      <c r="P14" s="70"/>
      <c r="Q14" s="70">
        <f t="shared" ref="Q14" si="49">IF($AT$1&gt;=3,(IF($AQ$1&gt;=Q7,(IF($BP$2&gt;Q7,0,IF($BP$2=Q7,VLOOKUP($BP$2,$AT$3:$BA$11,8,0),IF($BP$2&lt;Q7,"","")))),"")),"")</f>
        <v>6</v>
      </c>
      <c r="R14" s="70"/>
      <c r="S14" s="70">
        <f t="shared" ref="S14" si="50">IF($AT$1&gt;=3,(IF($AQ$1&gt;=S7,(IF($BP$2&gt;S7,0,IF($BP$2=S7,VLOOKUP($BP$2,$AT$3:$BA$11,8,0),IF($BP$2&lt;S7,"","")))),"")),"")</f>
        <v>0</v>
      </c>
      <c r="T14" s="70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7"/>
      <c r="AP14" s="3" t="s">
        <v>106</v>
      </c>
      <c r="AQ14" s="3">
        <f ca="1">OFFSET(AS14,,,COUNTIF(AS14:AS81,"&gt;=1"))</f>
        <v>1</v>
      </c>
      <c r="AS14" s="3">
        <f>IF($AS$5&gt;=AT14,AT14,0)</f>
        <v>1</v>
      </c>
      <c r="AT14" s="1">
        <v>1</v>
      </c>
      <c r="AU14" s="1" t="s">
        <v>36</v>
      </c>
      <c r="AV14" s="2" t="s">
        <v>41</v>
      </c>
      <c r="AW14" s="2" t="s">
        <v>0</v>
      </c>
      <c r="AX14" s="2" t="s">
        <v>50</v>
      </c>
    </row>
    <row r="15" spans="1:69" ht="26.25" hidden="1" customHeight="1" x14ac:dyDescent="0.25">
      <c r="A15" s="8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7"/>
      <c r="AP15" s="3" t="s">
        <v>100</v>
      </c>
      <c r="AS15" s="3">
        <f t="shared" ref="AS15:AS31" si="51">IF($AS$5&gt;=AT15,AT15,0)</f>
        <v>2</v>
      </c>
      <c r="AT15" s="1">
        <v>2</v>
      </c>
      <c r="AU15" s="1" t="s">
        <v>37</v>
      </c>
      <c r="AV15" s="2" t="s">
        <v>42</v>
      </c>
      <c r="AW15" s="2" t="s">
        <v>1</v>
      </c>
      <c r="AX15" s="2"/>
    </row>
    <row r="16" spans="1:69" ht="30" hidden="1" customHeight="1" x14ac:dyDescent="0.25">
      <c r="A16" s="8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7"/>
      <c r="AP16" s="3" t="s">
        <v>94</v>
      </c>
      <c r="AQ16" s="4" t="s">
        <v>95</v>
      </c>
      <c r="AS16" s="3">
        <f t="shared" si="51"/>
        <v>3</v>
      </c>
      <c r="AT16" s="1">
        <v>3</v>
      </c>
      <c r="AU16" s="1" t="s">
        <v>38</v>
      </c>
      <c r="AV16" s="2" t="s">
        <v>43</v>
      </c>
      <c r="AW16" s="2" t="s">
        <v>2</v>
      </c>
      <c r="AX16" s="2"/>
    </row>
    <row r="17" spans="1:50" ht="30" hidden="1" customHeight="1" x14ac:dyDescent="0.25">
      <c r="A17" s="8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7"/>
      <c r="AP17" s="3">
        <f>IFERROR(IF(AQ1&gt;=1,FIND("0",S3),0),0)</f>
        <v>0</v>
      </c>
      <c r="AS17" s="3">
        <f t="shared" si="51"/>
        <v>4</v>
      </c>
      <c r="AT17" s="1">
        <v>4</v>
      </c>
      <c r="AU17" s="1" t="s">
        <v>39</v>
      </c>
      <c r="AV17" s="2" t="s">
        <v>51</v>
      </c>
      <c r="AW17" s="2" t="s">
        <v>3</v>
      </c>
      <c r="AX17" s="2"/>
    </row>
    <row r="18" spans="1:50" ht="19.5" hidden="1" customHeight="1" x14ac:dyDescent="0.25">
      <c r="A18" s="8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7"/>
      <c r="AP18" s="3" t="s">
        <v>101</v>
      </c>
      <c r="AS18" s="3">
        <f t="shared" si="51"/>
        <v>5</v>
      </c>
      <c r="AT18" s="1">
        <v>5</v>
      </c>
      <c r="AU18" s="1" t="s">
        <v>40</v>
      </c>
      <c r="AV18" s="2" t="s">
        <v>52</v>
      </c>
      <c r="AW18" s="2" t="s">
        <v>4</v>
      </c>
      <c r="AX18" s="2"/>
    </row>
    <row r="19" spans="1:50" ht="24.75" hidden="1" customHeight="1" x14ac:dyDescent="0.25">
      <c r="A19" s="8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7"/>
      <c r="AP19" s="3" t="s">
        <v>107</v>
      </c>
      <c r="AS19" s="3">
        <f t="shared" si="51"/>
        <v>6</v>
      </c>
      <c r="AT19" s="1">
        <v>6</v>
      </c>
      <c r="AU19" s="1" t="s">
        <v>44</v>
      </c>
      <c r="AV19" s="2" t="s">
        <v>53</v>
      </c>
      <c r="AW19" s="2" t="s">
        <v>5</v>
      </c>
      <c r="AX19" s="2"/>
    </row>
    <row r="20" spans="1:50" ht="9.9499999999999993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7"/>
      <c r="AS20" s="3">
        <f t="shared" si="51"/>
        <v>7</v>
      </c>
      <c r="AT20" s="1">
        <v>7</v>
      </c>
      <c r="AU20" s="1" t="s">
        <v>45</v>
      </c>
      <c r="AV20" s="2" t="s">
        <v>54</v>
      </c>
      <c r="AW20" s="2" t="s">
        <v>6</v>
      </c>
      <c r="AX20" s="2"/>
    </row>
    <row r="21" spans="1:50" ht="20.100000000000001" hidden="1" customHeight="1" x14ac:dyDescent="0.25">
      <c r="AS21" s="3">
        <f t="shared" si="51"/>
        <v>8</v>
      </c>
      <c r="AT21" s="1">
        <v>8</v>
      </c>
      <c r="AU21" s="1" t="s">
        <v>46</v>
      </c>
      <c r="AV21" s="2" t="s">
        <v>55</v>
      </c>
      <c r="AW21" s="2" t="s">
        <v>7</v>
      </c>
      <c r="AX21" s="2"/>
    </row>
    <row r="22" spans="1:50" ht="20.100000000000001" hidden="1" customHeight="1" x14ac:dyDescent="0.25">
      <c r="AP22" s="3" t="s">
        <v>108</v>
      </c>
      <c r="AS22" s="3">
        <f t="shared" si="51"/>
        <v>9</v>
      </c>
      <c r="AT22" s="1">
        <v>9</v>
      </c>
      <c r="AU22" s="1" t="s">
        <v>47</v>
      </c>
      <c r="AV22" s="2" t="s">
        <v>56</v>
      </c>
      <c r="AW22" s="2" t="s">
        <v>8</v>
      </c>
      <c r="AX22" s="2"/>
    </row>
    <row r="23" spans="1:50" ht="20.100000000000001" customHeight="1" x14ac:dyDescent="0.25">
      <c r="AS23" s="3">
        <f t="shared" si="51"/>
        <v>10</v>
      </c>
      <c r="AT23" s="1">
        <v>10</v>
      </c>
      <c r="AU23" s="1" t="s">
        <v>48</v>
      </c>
      <c r="AV23" s="2" t="s">
        <v>57</v>
      </c>
      <c r="AW23" s="2" t="s">
        <v>9</v>
      </c>
      <c r="AX23" s="2"/>
    </row>
    <row r="24" spans="1:50" x14ac:dyDescent="0.25">
      <c r="AS24" s="3">
        <f t="shared" si="51"/>
        <v>20</v>
      </c>
      <c r="AT24" s="1">
        <v>20</v>
      </c>
      <c r="AU24" s="1" t="s">
        <v>49</v>
      </c>
      <c r="AV24" s="2" t="s">
        <v>58</v>
      </c>
      <c r="AW24" s="2" t="s">
        <v>10</v>
      </c>
      <c r="AX24" s="2"/>
    </row>
    <row r="25" spans="1:50" x14ac:dyDescent="0.25">
      <c r="AS25" s="3">
        <f t="shared" si="51"/>
        <v>0</v>
      </c>
      <c r="AT25" s="1">
        <v>30</v>
      </c>
      <c r="AU25" s="1" t="s">
        <v>59</v>
      </c>
      <c r="AV25" s="2" t="s">
        <v>60</v>
      </c>
      <c r="AW25" s="2" t="s">
        <v>11</v>
      </c>
      <c r="AX25" s="2"/>
    </row>
    <row r="26" spans="1:50" x14ac:dyDescent="0.25">
      <c r="AS26" s="3">
        <f t="shared" si="51"/>
        <v>0</v>
      </c>
      <c r="AT26" s="1">
        <v>40</v>
      </c>
      <c r="AU26" s="1" t="s">
        <v>61</v>
      </c>
      <c r="AV26" s="2" t="s">
        <v>62</v>
      </c>
      <c r="AW26" s="2" t="s">
        <v>12</v>
      </c>
      <c r="AX26" s="2"/>
    </row>
    <row r="27" spans="1:50" x14ac:dyDescent="0.25">
      <c r="AS27" s="3">
        <f t="shared" si="51"/>
        <v>0</v>
      </c>
      <c r="AT27" s="1">
        <v>50</v>
      </c>
      <c r="AU27" s="1" t="s">
        <v>63</v>
      </c>
      <c r="AV27" s="2" t="s">
        <v>64</v>
      </c>
      <c r="AW27" s="2" t="s">
        <v>13</v>
      </c>
      <c r="AX27" s="2"/>
    </row>
    <row r="28" spans="1:50" x14ac:dyDescent="0.25">
      <c r="AS28" s="3">
        <f t="shared" si="51"/>
        <v>0</v>
      </c>
      <c r="AT28" s="1">
        <v>60</v>
      </c>
      <c r="AU28" s="1" t="s">
        <v>65</v>
      </c>
      <c r="AV28" s="2" t="s">
        <v>66</v>
      </c>
      <c r="AW28" s="2" t="s">
        <v>14</v>
      </c>
      <c r="AX28" s="2"/>
    </row>
    <row r="29" spans="1:50" x14ac:dyDescent="0.25">
      <c r="AS29" s="3">
        <f t="shared" si="51"/>
        <v>0</v>
      </c>
      <c r="AT29" s="1">
        <v>70</v>
      </c>
      <c r="AU29" s="1" t="s">
        <v>67</v>
      </c>
      <c r="AV29" s="2" t="s">
        <v>68</v>
      </c>
      <c r="AW29" s="2" t="s">
        <v>15</v>
      </c>
      <c r="AX29" s="2"/>
    </row>
    <row r="30" spans="1:50" x14ac:dyDescent="0.25">
      <c r="AS30" s="3">
        <f t="shared" si="51"/>
        <v>0</v>
      </c>
      <c r="AT30" s="1">
        <v>80</v>
      </c>
      <c r="AU30" s="1" t="s">
        <v>69</v>
      </c>
      <c r="AV30" s="2" t="s">
        <v>70</v>
      </c>
      <c r="AW30" s="2" t="s">
        <v>16</v>
      </c>
      <c r="AX30" s="2"/>
    </row>
    <row r="31" spans="1:50" x14ac:dyDescent="0.25">
      <c r="AS31" s="3">
        <f t="shared" si="51"/>
        <v>0</v>
      </c>
      <c r="AT31" s="1">
        <v>90</v>
      </c>
      <c r="AU31" s="1" t="s">
        <v>71</v>
      </c>
      <c r="AV31" s="2" t="s">
        <v>72</v>
      </c>
      <c r="AW31" s="2" t="s">
        <v>17</v>
      </c>
      <c r="AX31" s="2"/>
    </row>
    <row r="32" spans="1:50" x14ac:dyDescent="0.25">
      <c r="AT32" s="1"/>
      <c r="AU32" s="1"/>
      <c r="AV32" s="2"/>
      <c r="AW32" s="2"/>
      <c r="AX32" s="2"/>
    </row>
    <row r="33" spans="46:50" x14ac:dyDescent="0.25">
      <c r="AT33" s="1"/>
      <c r="AU33" s="1"/>
      <c r="AV33" s="2"/>
      <c r="AW33" s="2"/>
      <c r="AX33" s="2"/>
    </row>
    <row r="34" spans="46:50" x14ac:dyDescent="0.25">
      <c r="AT34" s="1"/>
      <c r="AU34" s="1"/>
      <c r="AV34" s="2"/>
      <c r="AW34" s="2"/>
      <c r="AX34" s="2"/>
    </row>
    <row r="35" spans="46:50" x14ac:dyDescent="0.25">
      <c r="AT35" s="1"/>
      <c r="AU35" s="1"/>
      <c r="AV35" s="2"/>
      <c r="AW35" s="2"/>
      <c r="AX35" s="2"/>
    </row>
    <row r="36" spans="46:50" x14ac:dyDescent="0.25">
      <c r="AT36" s="1"/>
      <c r="AU36" s="1"/>
      <c r="AV36" s="2"/>
      <c r="AW36" s="2"/>
      <c r="AX36" s="2"/>
    </row>
    <row r="37" spans="46:50" x14ac:dyDescent="0.25">
      <c r="AT37" s="1"/>
      <c r="AU37" s="1"/>
      <c r="AV37" s="2"/>
      <c r="AW37" s="2"/>
      <c r="AX37" s="2"/>
    </row>
    <row r="38" spans="46:50" x14ac:dyDescent="0.25">
      <c r="AT38" s="1"/>
      <c r="AU38" s="1"/>
      <c r="AV38" s="2"/>
      <c r="AW38" s="2"/>
      <c r="AX38" s="2"/>
    </row>
    <row r="39" spans="46:50" x14ac:dyDescent="0.25">
      <c r="AT39" s="1"/>
      <c r="AU39" s="1"/>
      <c r="AV39" s="2"/>
      <c r="AW39" s="2"/>
      <c r="AX39" s="2"/>
    </row>
    <row r="40" spans="46:50" x14ac:dyDescent="0.25">
      <c r="AT40" s="1"/>
      <c r="AU40" s="1"/>
      <c r="AV40" s="2"/>
      <c r="AW40" s="2"/>
      <c r="AX40" s="2"/>
    </row>
    <row r="41" spans="46:50" x14ac:dyDescent="0.25">
      <c r="AT41" s="1"/>
      <c r="AU41" s="1"/>
      <c r="AV41" s="2"/>
      <c r="AW41" s="2"/>
      <c r="AX41" s="2"/>
    </row>
    <row r="42" spans="46:50" x14ac:dyDescent="0.25">
      <c r="AT42" s="1"/>
      <c r="AU42" s="1"/>
      <c r="AV42" s="2"/>
      <c r="AW42" s="2"/>
      <c r="AX42" s="2"/>
    </row>
    <row r="43" spans="46:50" x14ac:dyDescent="0.25">
      <c r="AT43" s="1"/>
      <c r="AU43" s="1"/>
      <c r="AV43" s="2"/>
      <c r="AW43" s="2"/>
      <c r="AX43" s="2"/>
    </row>
    <row r="44" spans="46:50" x14ac:dyDescent="0.25">
      <c r="AT44" s="1"/>
      <c r="AU44" s="1"/>
      <c r="AV44" s="2"/>
      <c r="AW44" s="2"/>
      <c r="AX44" s="2"/>
    </row>
    <row r="45" spans="46:50" x14ac:dyDescent="0.25">
      <c r="AT45" s="1"/>
      <c r="AU45" s="1"/>
      <c r="AV45" s="2"/>
      <c r="AW45" s="2"/>
      <c r="AX45" s="2"/>
    </row>
    <row r="46" spans="46:50" x14ac:dyDescent="0.25">
      <c r="AT46" s="1"/>
      <c r="AU46" s="1"/>
      <c r="AV46" s="2"/>
      <c r="AW46" s="2"/>
      <c r="AX46" s="2"/>
    </row>
    <row r="47" spans="46:50" x14ac:dyDescent="0.25">
      <c r="AT47" s="1"/>
      <c r="AU47" s="1"/>
      <c r="AV47" s="2"/>
      <c r="AW47" s="2"/>
      <c r="AX47" s="2"/>
    </row>
    <row r="48" spans="46:50" x14ac:dyDescent="0.25">
      <c r="AT48" s="1"/>
      <c r="AU48" s="1"/>
      <c r="AV48" s="2"/>
      <c r="AW48" s="2"/>
      <c r="AX48" s="2"/>
    </row>
    <row r="49" spans="46:50" x14ac:dyDescent="0.25">
      <c r="AT49" s="1"/>
      <c r="AU49" s="1"/>
      <c r="AV49" s="2"/>
      <c r="AW49" s="2"/>
      <c r="AX49" s="2"/>
    </row>
    <row r="50" spans="46:50" x14ac:dyDescent="0.25">
      <c r="AT50" s="1"/>
      <c r="AU50" s="1"/>
      <c r="AV50" s="2"/>
      <c r="AW50" s="2"/>
      <c r="AX50" s="2"/>
    </row>
    <row r="51" spans="46:50" x14ac:dyDescent="0.25">
      <c r="AT51" s="1"/>
      <c r="AU51" s="1"/>
      <c r="AV51" s="2"/>
      <c r="AW51" s="2"/>
      <c r="AX51" s="2"/>
    </row>
    <row r="52" spans="46:50" x14ac:dyDescent="0.25">
      <c r="AT52" s="1"/>
      <c r="AU52" s="1"/>
      <c r="AV52" s="2"/>
      <c r="AW52" s="2"/>
      <c r="AX52" s="2"/>
    </row>
    <row r="53" spans="46:50" x14ac:dyDescent="0.25">
      <c r="AT53" s="1"/>
      <c r="AU53" s="1"/>
      <c r="AV53" s="2"/>
      <c r="AW53" s="2"/>
      <c r="AX53" s="2"/>
    </row>
    <row r="54" spans="46:50" x14ac:dyDescent="0.25">
      <c r="AT54" s="1"/>
      <c r="AU54" s="1"/>
      <c r="AV54" s="2"/>
      <c r="AW54" s="2"/>
      <c r="AX54" s="2"/>
    </row>
    <row r="55" spans="46:50" x14ac:dyDescent="0.25">
      <c r="AT55" s="1"/>
      <c r="AU55" s="1"/>
      <c r="AV55" s="2"/>
      <c r="AW55" s="2"/>
      <c r="AX55" s="2"/>
    </row>
    <row r="56" spans="46:50" x14ac:dyDescent="0.25">
      <c r="AT56" s="1"/>
      <c r="AU56" s="1"/>
      <c r="AV56" s="2"/>
      <c r="AW56" s="2"/>
      <c r="AX56" s="2"/>
    </row>
    <row r="57" spans="46:50" x14ac:dyDescent="0.25">
      <c r="AT57" s="1"/>
      <c r="AU57" s="1"/>
      <c r="AV57" s="2"/>
      <c r="AW57" s="2"/>
      <c r="AX57" s="2"/>
    </row>
    <row r="58" spans="46:50" x14ac:dyDescent="0.25">
      <c r="AT58" s="1"/>
      <c r="AU58" s="1"/>
      <c r="AV58" s="2"/>
      <c r="AW58" s="2"/>
      <c r="AX58" s="2"/>
    </row>
    <row r="59" spans="46:50" x14ac:dyDescent="0.25">
      <c r="AT59" s="1"/>
      <c r="AU59" s="1"/>
      <c r="AV59" s="2"/>
      <c r="AW59" s="2"/>
      <c r="AX59" s="2"/>
    </row>
    <row r="60" spans="46:50" x14ac:dyDescent="0.25">
      <c r="AT60" s="1"/>
      <c r="AU60" s="1"/>
      <c r="AV60" s="2"/>
      <c r="AW60" s="2"/>
      <c r="AX60" s="2"/>
    </row>
    <row r="61" spans="46:50" x14ac:dyDescent="0.25">
      <c r="AT61" s="1"/>
      <c r="AU61" s="1"/>
      <c r="AV61" s="2"/>
      <c r="AW61" s="2"/>
      <c r="AX61" s="2"/>
    </row>
    <row r="62" spans="46:50" x14ac:dyDescent="0.25">
      <c r="AT62" s="1"/>
      <c r="AU62" s="1"/>
      <c r="AV62" s="2"/>
      <c r="AW62" s="2"/>
      <c r="AX62" s="2"/>
    </row>
    <row r="63" spans="46:50" x14ac:dyDescent="0.25">
      <c r="AT63" s="1"/>
      <c r="AU63" s="1"/>
      <c r="AV63" s="2"/>
      <c r="AW63" s="2"/>
      <c r="AX63" s="2"/>
    </row>
    <row r="64" spans="46:50" x14ac:dyDescent="0.25">
      <c r="AT64" s="1"/>
      <c r="AU64" s="1"/>
      <c r="AV64" s="2"/>
      <c r="AW64" s="2"/>
      <c r="AX64" s="2"/>
    </row>
    <row r="65" spans="46:50" x14ac:dyDescent="0.25">
      <c r="AT65" s="1"/>
      <c r="AU65" s="1"/>
      <c r="AV65" s="2"/>
      <c r="AW65" s="2"/>
      <c r="AX65" s="2"/>
    </row>
    <row r="66" spans="46:50" x14ac:dyDescent="0.25">
      <c r="AT66" s="1"/>
      <c r="AU66" s="1"/>
      <c r="AV66" s="2"/>
      <c r="AW66" s="2"/>
      <c r="AX66" s="2"/>
    </row>
    <row r="67" spans="46:50" x14ac:dyDescent="0.25">
      <c r="AT67" s="1"/>
      <c r="AU67" s="1"/>
      <c r="AV67" s="2"/>
      <c r="AW67" s="2"/>
      <c r="AX67" s="2"/>
    </row>
    <row r="68" spans="46:50" x14ac:dyDescent="0.25">
      <c r="AT68" s="1"/>
      <c r="AU68" s="1"/>
      <c r="AV68" s="2"/>
      <c r="AW68" s="2"/>
      <c r="AX68" s="2"/>
    </row>
    <row r="69" spans="46:50" x14ac:dyDescent="0.25">
      <c r="AT69" s="1"/>
      <c r="AU69" s="1"/>
      <c r="AV69" s="2"/>
      <c r="AW69" s="2"/>
      <c r="AX69" s="2"/>
    </row>
    <row r="70" spans="46:50" x14ac:dyDescent="0.25">
      <c r="AT70" s="1"/>
      <c r="AU70" s="1"/>
      <c r="AV70" s="2"/>
      <c r="AW70" s="2"/>
      <c r="AX70" s="2"/>
    </row>
    <row r="71" spans="46:50" x14ac:dyDescent="0.25">
      <c r="AT71" s="1"/>
      <c r="AU71" s="1"/>
      <c r="AV71" s="2"/>
      <c r="AW71" s="2"/>
      <c r="AX71" s="2"/>
    </row>
    <row r="72" spans="46:50" x14ac:dyDescent="0.25">
      <c r="AT72" s="1"/>
      <c r="AU72" s="1"/>
      <c r="AV72" s="2"/>
      <c r="AW72" s="2"/>
      <c r="AX72" s="2"/>
    </row>
    <row r="73" spans="46:50" x14ac:dyDescent="0.25">
      <c r="AT73" s="1"/>
      <c r="AU73" s="1"/>
      <c r="AV73" s="2"/>
      <c r="AW73" s="2"/>
      <c r="AX73" s="2"/>
    </row>
    <row r="74" spans="46:50" x14ac:dyDescent="0.25">
      <c r="AT74" s="1"/>
      <c r="AU74" s="1"/>
      <c r="AV74" s="2"/>
      <c r="AW74" s="2"/>
      <c r="AX74" s="2"/>
    </row>
    <row r="75" spans="46:50" x14ac:dyDescent="0.25">
      <c r="AT75" s="1"/>
      <c r="AU75" s="1"/>
      <c r="AV75" s="2"/>
      <c r="AW75" s="2"/>
      <c r="AX75" s="2"/>
    </row>
    <row r="76" spans="46:50" x14ac:dyDescent="0.25">
      <c r="AT76" s="1"/>
      <c r="AU76" s="1"/>
      <c r="AV76" s="2"/>
      <c r="AW76" s="2"/>
      <c r="AX76" s="2"/>
    </row>
    <row r="77" spans="46:50" x14ac:dyDescent="0.25">
      <c r="AT77" s="1"/>
      <c r="AU77" s="1"/>
      <c r="AV77" s="2"/>
      <c r="AW77" s="2"/>
      <c r="AX77" s="2"/>
    </row>
    <row r="78" spans="46:50" x14ac:dyDescent="0.25">
      <c r="AT78" s="1"/>
      <c r="AU78" s="1"/>
      <c r="AV78" s="2"/>
      <c r="AW78" s="2"/>
      <c r="AX78" s="2"/>
    </row>
    <row r="79" spans="46:50" x14ac:dyDescent="0.25">
      <c r="AT79" s="1"/>
      <c r="AU79" s="1"/>
      <c r="AV79" s="2"/>
      <c r="AW79" s="2"/>
      <c r="AX79" s="2"/>
    </row>
    <row r="80" spans="46:50" x14ac:dyDescent="0.25">
      <c r="AT80" s="1"/>
      <c r="AU80" s="1"/>
      <c r="AV80" s="2"/>
      <c r="AW80" s="2"/>
      <c r="AX80" s="2"/>
    </row>
    <row r="81" spans="46:50" x14ac:dyDescent="0.25">
      <c r="AT81" s="1"/>
      <c r="AU81" s="1"/>
      <c r="AV81" s="2"/>
      <c r="AW81" s="2"/>
      <c r="AX81" s="2"/>
    </row>
    <row r="82" spans="46:50" x14ac:dyDescent="0.25">
      <c r="AT82" s="1"/>
      <c r="AU82" s="1"/>
      <c r="AV82" s="2"/>
      <c r="AW82" s="2"/>
      <c r="AX82" s="2"/>
    </row>
    <row r="83" spans="46:50" x14ac:dyDescent="0.25">
      <c r="AT83" s="1"/>
      <c r="AU83" s="1"/>
      <c r="AV83" s="2"/>
      <c r="AW83" s="2"/>
      <c r="AX83" s="2"/>
    </row>
    <row r="84" spans="46:50" x14ac:dyDescent="0.25">
      <c r="AT84" s="1"/>
      <c r="AU84" s="1"/>
      <c r="AV84" s="2"/>
      <c r="AW84" s="2"/>
      <c r="AX84" s="2"/>
    </row>
    <row r="85" spans="46:50" x14ac:dyDescent="0.25">
      <c r="AT85" s="1"/>
      <c r="AU85" s="1"/>
      <c r="AV85" s="2"/>
      <c r="AW85" s="2"/>
      <c r="AX85" s="2"/>
    </row>
    <row r="86" spans="46:50" x14ac:dyDescent="0.25">
      <c r="AT86" s="1"/>
      <c r="AU86" s="1"/>
      <c r="AV86" s="2"/>
      <c r="AW86" s="2"/>
      <c r="AX86" s="2"/>
    </row>
    <row r="87" spans="46:50" x14ac:dyDescent="0.25">
      <c r="AT87" s="1"/>
      <c r="AU87" s="1"/>
      <c r="AV87" s="2"/>
      <c r="AW87" s="2"/>
      <c r="AX87" s="2"/>
    </row>
    <row r="88" spans="46:50" x14ac:dyDescent="0.25">
      <c r="AT88" s="1"/>
      <c r="AU88" s="1"/>
      <c r="AV88" s="2"/>
      <c r="AW88" s="2"/>
      <c r="AX88" s="2"/>
    </row>
    <row r="89" spans="46:50" x14ac:dyDescent="0.25">
      <c r="AT89" s="1"/>
      <c r="AU89" s="1"/>
      <c r="AV89" s="2"/>
      <c r="AW89" s="2"/>
      <c r="AX89" s="2"/>
    </row>
    <row r="90" spans="46:50" x14ac:dyDescent="0.25">
      <c r="AT90" s="1"/>
      <c r="AU90" s="1"/>
      <c r="AV90" s="2"/>
      <c r="AW90" s="2"/>
      <c r="AX90" s="2"/>
    </row>
    <row r="91" spans="46:50" x14ac:dyDescent="0.25">
      <c r="AT91" s="1"/>
      <c r="AU91" s="1"/>
      <c r="AV91" s="2"/>
      <c r="AW91" s="2"/>
      <c r="AX91" s="2"/>
    </row>
    <row r="92" spans="46:50" x14ac:dyDescent="0.25">
      <c r="AT92" s="1"/>
      <c r="AU92" s="1"/>
      <c r="AV92" s="2"/>
      <c r="AW92" s="2"/>
      <c r="AX92" s="2"/>
    </row>
    <row r="93" spans="46:50" x14ac:dyDescent="0.25">
      <c r="AT93" s="1"/>
      <c r="AU93" s="1"/>
      <c r="AV93" s="2"/>
      <c r="AW93" s="2"/>
      <c r="AX93" s="2"/>
    </row>
    <row r="94" spans="46:50" x14ac:dyDescent="0.25">
      <c r="AT94" s="1"/>
      <c r="AU94" s="1"/>
      <c r="AV94" s="2"/>
      <c r="AW94" s="2"/>
      <c r="AX94" s="2"/>
    </row>
    <row r="95" spans="46:50" x14ac:dyDescent="0.25">
      <c r="AT95" s="1"/>
      <c r="AU95" s="1"/>
      <c r="AV95" s="2"/>
      <c r="AW95" s="2"/>
      <c r="AX95" s="2"/>
    </row>
    <row r="96" spans="46:50" x14ac:dyDescent="0.25">
      <c r="AT96" s="1"/>
      <c r="AU96" s="1"/>
      <c r="AV96" s="2"/>
      <c r="AW96" s="2"/>
      <c r="AX96" s="2"/>
    </row>
    <row r="97" spans="46:50" x14ac:dyDescent="0.25">
      <c r="AT97" s="1"/>
      <c r="AU97" s="1"/>
      <c r="AV97" s="2"/>
      <c r="AW97" s="2"/>
      <c r="AX97" s="2"/>
    </row>
    <row r="98" spans="46:50" x14ac:dyDescent="0.25">
      <c r="AT98" s="1"/>
      <c r="AU98" s="1"/>
      <c r="AV98" s="2"/>
      <c r="AW98" s="2"/>
      <c r="AX98" s="2"/>
    </row>
    <row r="99" spans="46:50" x14ac:dyDescent="0.25">
      <c r="AT99" s="1"/>
      <c r="AU99" s="1"/>
      <c r="AV99" s="2"/>
      <c r="AW99" s="2"/>
      <c r="AX99" s="2"/>
    </row>
    <row r="100" spans="46:50" x14ac:dyDescent="0.25">
      <c r="AT100" s="1"/>
      <c r="AU100" s="1"/>
      <c r="AV100" s="2"/>
      <c r="AW100" s="2"/>
      <c r="AX100" s="2"/>
    </row>
    <row r="101" spans="46:50" x14ac:dyDescent="0.25">
      <c r="AT101" s="1"/>
      <c r="AU101" s="1"/>
      <c r="AV101" s="2"/>
      <c r="AW101" s="2"/>
      <c r="AX101" s="2"/>
    </row>
    <row r="102" spans="46:50" x14ac:dyDescent="0.25">
      <c r="AT102" s="1"/>
      <c r="AU102" s="1"/>
      <c r="AV102" s="2"/>
      <c r="AW102" s="2"/>
      <c r="AX102" s="2"/>
    </row>
    <row r="103" spans="46:50" x14ac:dyDescent="0.25">
      <c r="AT103" s="1"/>
      <c r="AU103" s="1"/>
      <c r="AV103" s="2"/>
      <c r="AW103" s="2"/>
      <c r="AX103" s="2"/>
    </row>
    <row r="104" spans="46:50" x14ac:dyDescent="0.25">
      <c r="AT104" s="1"/>
      <c r="AU104" s="1"/>
      <c r="AV104" s="2"/>
      <c r="AW104" s="2"/>
      <c r="AX104" s="2"/>
    </row>
    <row r="105" spans="46:50" x14ac:dyDescent="0.25">
      <c r="AT105" s="1"/>
      <c r="AU105" s="1"/>
      <c r="AV105" s="2"/>
      <c r="AW105" s="2"/>
      <c r="AX105" s="2"/>
    </row>
    <row r="106" spans="46:50" x14ac:dyDescent="0.25">
      <c r="AT106" s="1"/>
      <c r="AU106" s="1"/>
      <c r="AV106" s="2"/>
      <c r="AW106" s="2"/>
      <c r="AX106" s="2"/>
    </row>
    <row r="107" spans="46:50" x14ac:dyDescent="0.25">
      <c r="AT107" s="1"/>
      <c r="AU107" s="1"/>
      <c r="AV107" s="2"/>
      <c r="AW107" s="2"/>
      <c r="AX107" s="2"/>
    </row>
    <row r="108" spans="46:50" x14ac:dyDescent="0.25">
      <c r="AT108" s="1"/>
      <c r="AU108" s="1"/>
      <c r="AV108" s="2"/>
      <c r="AW108" s="2"/>
      <c r="AX108" s="2"/>
    </row>
    <row r="109" spans="46:50" x14ac:dyDescent="0.25">
      <c r="AT109" s="1"/>
      <c r="AU109" s="1"/>
      <c r="AV109" s="2"/>
      <c r="AW109" s="2"/>
      <c r="AX109" s="2"/>
    </row>
    <row r="110" spans="46:50" x14ac:dyDescent="0.25">
      <c r="AT110" s="1"/>
      <c r="AU110" s="1"/>
      <c r="AV110" s="2"/>
      <c r="AW110" s="2"/>
      <c r="AX110" s="2"/>
    </row>
    <row r="111" spans="46:50" x14ac:dyDescent="0.25">
      <c r="AT111" s="1"/>
      <c r="AU111" s="1"/>
      <c r="AV111" s="2"/>
      <c r="AW111" s="2"/>
      <c r="AX111" s="2"/>
    </row>
    <row r="112" spans="46:50" x14ac:dyDescent="0.25">
      <c r="AT112" s="1"/>
      <c r="AU112" s="1"/>
      <c r="AV112" s="2"/>
      <c r="AW112" s="2"/>
      <c r="AX112" s="2"/>
    </row>
    <row r="113" spans="46:46" x14ac:dyDescent="0.25">
      <c r="AT113" s="1"/>
    </row>
    <row r="114" spans="46:46" x14ac:dyDescent="0.25">
      <c r="AT114" s="1"/>
    </row>
    <row r="115" spans="46:46" x14ac:dyDescent="0.25">
      <c r="AT115" s="1"/>
    </row>
    <row r="116" spans="46:46" x14ac:dyDescent="0.25">
      <c r="AT116" s="1"/>
    </row>
    <row r="117" spans="46:46" x14ac:dyDescent="0.25">
      <c r="AT117" s="1"/>
    </row>
    <row r="118" spans="46:46" x14ac:dyDescent="0.25">
      <c r="AT118" s="1"/>
    </row>
    <row r="119" spans="46:46" x14ac:dyDescent="0.25">
      <c r="AT119" s="1"/>
    </row>
  </sheetData>
  <sheetProtection password="CD8E" sheet="1" objects="1" scenarios="1"/>
  <mergeCells count="52">
    <mergeCell ref="K14:L14"/>
    <mergeCell ref="V10:AM10"/>
    <mergeCell ref="U12:AN14"/>
    <mergeCell ref="Q4:R4"/>
    <mergeCell ref="X4:Y4"/>
    <mergeCell ref="U11:AN11"/>
    <mergeCell ref="S13:T13"/>
    <mergeCell ref="Q11:R11"/>
    <mergeCell ref="B8:AN8"/>
    <mergeCell ref="H6:AH6"/>
    <mergeCell ref="S9:W9"/>
    <mergeCell ref="M12:N12"/>
    <mergeCell ref="O12:P12"/>
    <mergeCell ref="Q12:R12"/>
    <mergeCell ref="S12:T12"/>
    <mergeCell ref="C10:T10"/>
    <mergeCell ref="M14:N14"/>
    <mergeCell ref="O14:P14"/>
    <mergeCell ref="Q14:R14"/>
    <mergeCell ref="S14:T14"/>
    <mergeCell ref="C13:D13"/>
    <mergeCell ref="E13:F13"/>
    <mergeCell ref="G13:H13"/>
    <mergeCell ref="I13:J13"/>
    <mergeCell ref="K13:L13"/>
    <mergeCell ref="M13:N13"/>
    <mergeCell ref="O13:P13"/>
    <mergeCell ref="Q13:R13"/>
    <mergeCell ref="C14:D14"/>
    <mergeCell ref="E14:F14"/>
    <mergeCell ref="G14:H14"/>
    <mergeCell ref="I14:J14"/>
    <mergeCell ref="C12:D12"/>
    <mergeCell ref="E12:F12"/>
    <mergeCell ref="G12:H12"/>
    <mergeCell ref="I12:J12"/>
    <mergeCell ref="K12:L12"/>
    <mergeCell ref="M11:N11"/>
    <mergeCell ref="O11:P11"/>
    <mergeCell ref="AP2:AQ2"/>
    <mergeCell ref="B2:AN2"/>
    <mergeCell ref="AM3:AN5"/>
    <mergeCell ref="B3:C5"/>
    <mergeCell ref="S3:W5"/>
    <mergeCell ref="D3:P5"/>
    <mergeCell ref="Z3:AL5"/>
    <mergeCell ref="C11:D11"/>
    <mergeCell ref="E11:F11"/>
    <mergeCell ref="G11:H11"/>
    <mergeCell ref="I11:J11"/>
    <mergeCell ref="K11:L11"/>
    <mergeCell ref="S11:T11"/>
  </mergeCells>
  <conditionalFormatting sqref="Z3:AN5">
    <cfRule type="expression" dxfId="7" priority="8">
      <formula>$B$3&lt;1</formula>
    </cfRule>
  </conditionalFormatting>
  <conditionalFormatting sqref="H6:AH6 U7">
    <cfRule type="expression" dxfId="6" priority="7">
      <formula>$B$3&lt;2</formula>
    </cfRule>
  </conditionalFormatting>
  <conditionalFormatting sqref="B8:AN8 S9:W9">
    <cfRule type="expression" dxfId="5" priority="6">
      <formula>$B$3&lt;3</formula>
    </cfRule>
  </conditionalFormatting>
  <conditionalFormatting sqref="C10:T13">
    <cfRule type="expression" dxfId="4" priority="5">
      <formula>$B$3&lt;4</formula>
    </cfRule>
  </conditionalFormatting>
  <conditionalFormatting sqref="C14:T14">
    <cfRule type="expression" dxfId="3" priority="4">
      <formula>$B$3&lt;5</formula>
    </cfRule>
  </conditionalFormatting>
  <conditionalFormatting sqref="U10:AN11">
    <cfRule type="expression" dxfId="2" priority="3">
      <formula>$B$3&lt;6</formula>
    </cfRule>
  </conditionalFormatting>
  <conditionalFormatting sqref="U12:AN14">
    <cfRule type="expression" dxfId="1" priority="2">
      <formula>$B$3&lt;7</formula>
    </cfRule>
  </conditionalFormatting>
  <conditionalFormatting sqref="Z3:AN5 B3:P5 B6:AN14">
    <cfRule type="expression" dxfId="0" priority="1">
      <formula>$AQ$1=0</formula>
    </cfRule>
  </conditionalFormatting>
  <dataValidations count="3">
    <dataValidation type="list" allowBlank="1" showInputMessage="1" showErrorMessage="1" sqref="U7">
      <formula1>OFFSET(BJ3,,,COUNTIF($BJ$3:$BJ$11,"&gt;=1"))</formula1>
    </dataValidation>
    <dataValidation type="list" allowBlank="1" showInputMessage="1" showErrorMessage="1" sqref="S9:W9">
      <formula1>OFFSET($BN$3,,,COUNTIF($BN$3:$BN$11,"?*"))</formula1>
    </dataValidation>
    <dataValidation type="list" allowBlank="1" showInputMessage="1" showErrorMessage="1" sqref="B3:C5">
      <formula1>$BQ$4:$BQ$10</formula1>
    </dataValidation>
  </dataValidations>
  <pageMargins left="0" right="0" top="0" bottom="0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अंक का स्थानीयमान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2020-02-21T07:24:25Z</dcterms:modified>
</cp:coreProperties>
</file>