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SHANKAR SINGH RAJPUROHIT " sheetId="1" r:id="rId1"/>
    <sheet name="SALARY ARREAR FINAL" sheetId="3" r:id="rId2"/>
    <sheet name="Sheet1" sheetId="4" r:id="rId3"/>
  </sheets>
  <calcPr calcId="124519"/>
</workbook>
</file>

<file path=xl/calcChain.xml><?xml version="1.0" encoding="utf-8"?>
<calcChain xmlns="http://schemas.openxmlformats.org/spreadsheetml/2006/main">
  <c r="D11" i="1"/>
  <c r="D5"/>
  <c r="F17" i="3"/>
  <c r="K10"/>
  <c r="O10" s="1"/>
  <c r="H10"/>
  <c r="X10" s="1"/>
  <c r="X11" s="1"/>
  <c r="P11"/>
  <c r="O11" l="1"/>
  <c r="Q10"/>
  <c r="Q11" s="1"/>
  <c r="N10"/>
  <c r="R10" s="1"/>
  <c r="R11" s="1"/>
  <c r="H11"/>
  <c r="D12" i="1" l="1"/>
  <c r="D10" i="3" s="1"/>
  <c r="T10" s="1"/>
  <c r="D13" i="1"/>
  <c r="E10" i="3" s="1"/>
  <c r="U10" s="1"/>
  <c r="D18" i="1" l="1"/>
  <c r="G10" i="3" s="1"/>
  <c r="D6" i="1"/>
  <c r="C10" i="3" s="1"/>
  <c r="G11" l="1"/>
  <c r="W10"/>
  <c r="I10"/>
  <c r="I11" s="1"/>
  <c r="Y11"/>
  <c r="M11"/>
  <c r="L11"/>
  <c r="E11"/>
  <c r="K11"/>
  <c r="C11"/>
  <c r="U11"/>
  <c r="D11"/>
  <c r="S10"/>
  <c r="V10" s="1"/>
  <c r="T11"/>
  <c r="F10"/>
  <c r="N11"/>
  <c r="D14" i="1"/>
  <c r="D17" s="1"/>
  <c r="D20"/>
  <c r="J10" i="3" l="1"/>
  <c r="J11" s="1"/>
  <c r="Z10"/>
  <c r="Z11" s="1"/>
  <c r="W11"/>
  <c r="F11"/>
  <c r="S11"/>
  <c r="V11"/>
  <c r="D21" i="1"/>
  <c r="AA10" i="3" l="1"/>
  <c r="AA11" s="1"/>
</calcChain>
</file>

<file path=xl/sharedStrings.xml><?xml version="1.0" encoding="utf-8"?>
<sst xmlns="http://schemas.openxmlformats.org/spreadsheetml/2006/main" count="72" uniqueCount="53">
  <si>
    <t>A</t>
  </si>
  <si>
    <t>BASIC (FIX PAY)</t>
  </si>
  <si>
    <t>TOTAL</t>
  </si>
  <si>
    <t>B</t>
  </si>
  <si>
    <t>BASIC</t>
  </si>
  <si>
    <t>09 MARCH TO 31 MARCH 2020 (TOTAL 23DAYS)</t>
  </si>
  <si>
    <t>DA @12%</t>
  </si>
  <si>
    <t>HRA @8%</t>
  </si>
  <si>
    <t>C</t>
  </si>
  <si>
    <t>GROSS SALERY</t>
  </si>
  <si>
    <t>SI</t>
  </si>
  <si>
    <t>TOTAL DED.</t>
  </si>
  <si>
    <t>NET AMOUNT</t>
  </si>
  <si>
    <t>01 MARCH TO 08 MARCH (TOTAL 08 DAYS)</t>
  </si>
  <si>
    <t>NO. OF DAYS</t>
  </si>
  <si>
    <t>SALERY DIFFERENCE BY SHANKAR SINGH RAJPUROHIT</t>
  </si>
  <si>
    <t xml:space="preserve">SHANKAR SINGH RAJPUROHIT </t>
  </si>
  <si>
    <t>MO-9001276453</t>
  </si>
  <si>
    <t>Employee Name :</t>
  </si>
  <si>
    <t>Post :</t>
  </si>
  <si>
    <t>JR. ASSISTANT</t>
  </si>
  <si>
    <t>S.N</t>
  </si>
  <si>
    <t>MONTH</t>
  </si>
  <si>
    <t xml:space="preserve"> Pay is to be receive</t>
  </si>
  <si>
    <t xml:space="preserve"> Pay , salary has been Received</t>
  </si>
  <si>
    <t>Salary Difference</t>
  </si>
  <si>
    <t>NPS Ded.</t>
  </si>
  <si>
    <t>SI DED.</t>
  </si>
  <si>
    <t>INCOME TAX     (TDS)</t>
  </si>
  <si>
    <t xml:space="preserve">NET PAY </t>
  </si>
  <si>
    <t>Bill No &amp; Date</t>
  </si>
  <si>
    <t>Enc.Date</t>
  </si>
  <si>
    <t>Pay</t>
  </si>
  <si>
    <t>DA</t>
  </si>
  <si>
    <t>HRA</t>
  </si>
  <si>
    <t>Grand Total</t>
  </si>
  <si>
    <t>For Copying And Necessary Action</t>
  </si>
  <si>
    <t>Treasury Officer / Deputy treasury  Officer</t>
  </si>
  <si>
    <t>File Register</t>
  </si>
  <si>
    <t>dk;kZy; iz/kkukpk;Z jktdh; mPPk ek/;fed fo|ky; Bkdqjyk ikyh</t>
  </si>
  <si>
    <t>Salary Arrear</t>
  </si>
  <si>
    <t>NPS DED.</t>
  </si>
  <si>
    <t>NET PAY</t>
  </si>
  <si>
    <t>Related Employee Sh./Smt./</t>
  </si>
  <si>
    <t>¼enuyky iaokj½</t>
  </si>
  <si>
    <t>iz/kkukpk;Z</t>
  </si>
  <si>
    <t>jktdh; mPp ek/;fed fo|ky; Bkdqjyk 14892</t>
  </si>
  <si>
    <t>SHANKAR SINGH RAJPUROHIT</t>
  </si>
  <si>
    <t>SOFTWARE BY- SHANKAR SINGH RAJPUROHIT</t>
  </si>
  <si>
    <t>JR ASSISTANT</t>
  </si>
  <si>
    <r>
      <rPr>
        <b/>
        <sz val="11"/>
        <color theme="1"/>
        <rFont val="Times New Roman"/>
        <family val="1"/>
      </rPr>
      <t>NPS</t>
    </r>
    <r>
      <rPr>
        <sz val="11"/>
        <color theme="1"/>
        <rFont val="Times New Roman"/>
        <family val="1"/>
      </rPr>
      <t xml:space="preserve">  (BASIC A+B+DA)*10%</t>
    </r>
  </si>
  <si>
    <r>
      <t xml:space="preserve">FILL NO. OF </t>
    </r>
    <r>
      <rPr>
        <b/>
        <sz val="16"/>
        <color theme="1"/>
        <rFont val="Times New Roman"/>
        <family val="1"/>
      </rPr>
      <t>FIX PAY</t>
    </r>
    <r>
      <rPr>
        <sz val="16"/>
        <color theme="1"/>
        <rFont val="Times New Roman"/>
        <family val="1"/>
      </rPr>
      <t xml:space="preserve"> DAYS IN MONTH OF MARCH 2020 IN YELLOW CELL (EX. 8 DAYS)</t>
    </r>
  </si>
  <si>
    <r>
      <t xml:space="preserve">FILL NO OF </t>
    </r>
    <r>
      <rPr>
        <b/>
        <sz val="16"/>
        <color theme="1"/>
        <rFont val="Times New Roman"/>
        <family val="1"/>
      </rPr>
      <t>REGULAR DAYS</t>
    </r>
    <r>
      <rPr>
        <sz val="16"/>
        <color theme="1"/>
        <rFont val="Times New Roman"/>
        <family val="1"/>
      </rPr>
      <t xml:space="preserve"> IN MONTH OF MARCH 2020 IN YELLOW CELL (EX. 23 DAYS)</t>
    </r>
  </si>
</sst>
</file>

<file path=xl/styles.xml><?xml version="1.0" encoding="utf-8"?>
<styleSheet xmlns="http://schemas.openxmlformats.org/spreadsheetml/2006/main">
  <numFmts count="1">
    <numFmt numFmtId="164" formatCode="[$-409]mmm/yy;@"/>
  </numFmts>
  <fonts count="4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2"/>
      <color theme="1"/>
      <name val="Times New Roman"/>
      <family val="1"/>
    </font>
    <font>
      <sz val="2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Kruti Dev 010"/>
    </font>
    <font>
      <b/>
      <sz val="16"/>
      <name val="Kruti Dev 010"/>
    </font>
    <font>
      <sz val="16"/>
      <name val="Kruti Dev 010"/>
    </font>
    <font>
      <b/>
      <sz val="12"/>
      <color theme="1"/>
      <name val="Calibri"/>
      <family val="2"/>
      <scheme val="minor"/>
    </font>
    <font>
      <sz val="14"/>
      <color theme="1"/>
      <name val="DevLys 010"/>
    </font>
    <font>
      <sz val="12"/>
      <color theme="1"/>
      <name val="Kruti Dev 010"/>
    </font>
    <font>
      <sz val="10"/>
      <color theme="1"/>
      <name val="Kruti Dev 010"/>
    </font>
    <font>
      <sz val="16"/>
      <color theme="1"/>
      <name val="Times New Roman"/>
      <family val="1"/>
    </font>
    <font>
      <b/>
      <i/>
      <u/>
      <sz val="14"/>
      <color theme="1"/>
      <name val="Calibri"/>
      <family val="2"/>
      <scheme val="minor"/>
    </font>
    <font>
      <b/>
      <i/>
      <u/>
      <sz val="14"/>
      <color theme="1"/>
      <name val="Kruti Dev 010"/>
    </font>
    <font>
      <b/>
      <i/>
      <sz val="12"/>
      <color theme="1"/>
      <name val="Calibri"/>
      <family val="2"/>
      <scheme val="minor"/>
    </font>
    <font>
      <sz val="14"/>
      <color theme="1"/>
      <name val="DevLys 010 "/>
    </font>
    <font>
      <sz val="11"/>
      <color theme="1"/>
      <name val="DevLys 010 "/>
    </font>
    <font>
      <b/>
      <sz val="28"/>
      <color theme="1"/>
      <name val="Times New Roman"/>
      <family val="1"/>
    </font>
    <font>
      <b/>
      <sz val="36"/>
      <color theme="1"/>
      <name val="Times New Roman"/>
      <family val="1"/>
    </font>
    <font>
      <b/>
      <sz val="22"/>
      <color theme="1"/>
      <name val="DevLys 010 "/>
    </font>
    <font>
      <sz val="13"/>
      <color theme="1"/>
      <name val="Times New Roman"/>
      <family val="1"/>
    </font>
    <font>
      <b/>
      <sz val="24"/>
      <color theme="1"/>
      <name val="Kruti Dev 010 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9" fontId="5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7" fillId="0" borderId="0" xfId="0" applyFont="1" applyAlignment="1" applyProtection="1">
      <protection hidden="1"/>
    </xf>
    <xf numFmtId="0" fontId="16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20" fillId="0" borderId="0" xfId="0" applyFont="1"/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hidden="1"/>
    </xf>
    <xf numFmtId="0" fontId="25" fillId="0" borderId="0" xfId="0" applyFont="1" applyAlignment="1" applyProtection="1">
      <alignment vertical="top" wrapText="1"/>
      <protection locked="0"/>
    </xf>
    <xf numFmtId="0" fontId="2" fillId="2" borderId="0" xfId="0" applyFont="1" applyFill="1" applyAlignment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14" fontId="0" fillId="0" borderId="0" xfId="0" applyNumberFormat="1"/>
    <xf numFmtId="0" fontId="26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hidden="1"/>
    </xf>
    <xf numFmtId="0" fontId="34" fillId="0" borderId="3" xfId="0" applyFont="1" applyBorder="1" applyAlignment="1" applyProtection="1">
      <alignment horizontal="center" vertical="center"/>
      <protection hidden="1"/>
    </xf>
    <xf numFmtId="0" fontId="34" fillId="0" borderId="3" xfId="0" applyFont="1" applyBorder="1" applyAlignment="1" applyProtection="1">
      <alignment horizontal="center" vertical="center" wrapText="1"/>
      <protection hidden="1"/>
    </xf>
    <xf numFmtId="0" fontId="31" fillId="0" borderId="3" xfId="0" applyFont="1" applyBorder="1" applyAlignment="1" applyProtection="1">
      <alignment horizontal="center" vertical="center" wrapText="1"/>
      <protection hidden="1"/>
    </xf>
    <xf numFmtId="0" fontId="32" fillId="0" borderId="8" xfId="0" applyFont="1" applyBorder="1" applyAlignment="1" applyProtection="1">
      <alignment horizontal="center" vertical="center" wrapText="1"/>
      <protection hidden="1"/>
    </xf>
    <xf numFmtId="0" fontId="32" fillId="0" borderId="3" xfId="0" applyFont="1" applyBorder="1" applyAlignment="1" applyProtection="1">
      <alignment horizontal="center" vertical="center"/>
      <protection hidden="1"/>
    </xf>
    <xf numFmtId="0" fontId="35" fillId="0" borderId="3" xfId="0" applyFont="1" applyBorder="1" applyAlignment="1" applyProtection="1">
      <alignment horizontal="center" vertical="center"/>
      <protection hidden="1"/>
    </xf>
    <xf numFmtId="164" fontId="36" fillId="0" borderId="3" xfId="0" applyNumberFormat="1" applyFont="1" applyBorder="1" applyAlignment="1" applyProtection="1">
      <alignment horizontal="center" vertical="center"/>
      <protection hidden="1"/>
    </xf>
    <xf numFmtId="0" fontId="36" fillId="4" borderId="3" xfId="0" applyFont="1" applyFill="1" applyBorder="1" applyAlignment="1" applyProtection="1">
      <alignment horizontal="center" vertical="center"/>
      <protection locked="0"/>
    </xf>
    <xf numFmtId="0" fontId="35" fillId="4" borderId="3" xfId="0" applyFont="1" applyFill="1" applyBorder="1" applyAlignment="1" applyProtection="1">
      <alignment horizontal="center" vertical="center"/>
      <protection locked="0"/>
    </xf>
    <xf numFmtId="0" fontId="37" fillId="4" borderId="9" xfId="0" applyFont="1" applyFill="1" applyBorder="1" applyAlignment="1" applyProtection="1">
      <alignment horizontal="center" vertical="center" wrapText="1"/>
      <protection hidden="1"/>
    </xf>
    <xf numFmtId="0" fontId="31" fillId="4" borderId="9" xfId="0" applyFont="1" applyFill="1" applyBorder="1" applyAlignment="1" applyProtection="1">
      <alignment vertical="center" wrapText="1"/>
      <protection hidden="1"/>
    </xf>
    <xf numFmtId="0" fontId="35" fillId="0" borderId="3" xfId="0" applyFont="1" applyBorder="1" applyAlignment="1" applyProtection="1">
      <alignment horizontal="center" vertical="center"/>
      <protection locked="0"/>
    </xf>
    <xf numFmtId="1" fontId="36" fillId="0" borderId="3" xfId="0" applyNumberFormat="1" applyFont="1" applyBorder="1" applyAlignment="1" applyProtection="1">
      <alignment horizontal="center" vertical="center"/>
      <protection locked="0"/>
    </xf>
    <xf numFmtId="0" fontId="34" fillId="4" borderId="3" xfId="0" applyFont="1" applyFill="1" applyBorder="1" applyAlignment="1" applyProtection="1">
      <alignment horizontal="center" vertical="center"/>
      <protection locked="0"/>
    </xf>
    <xf numFmtId="1" fontId="36" fillId="4" borderId="3" xfId="0" applyNumberFormat="1" applyFont="1" applyFill="1" applyBorder="1" applyAlignment="1" applyProtection="1">
      <alignment horizontal="center" vertical="center"/>
      <protection locked="0"/>
    </xf>
    <xf numFmtId="1" fontId="32" fillId="0" borderId="3" xfId="0" applyNumberFormat="1" applyFont="1" applyBorder="1" applyAlignment="1" applyProtection="1">
      <alignment horizontal="center" vertical="center"/>
      <protection locked="0"/>
    </xf>
    <xf numFmtId="0" fontId="38" fillId="0" borderId="3" xfId="0" applyNumberFormat="1" applyFont="1" applyBorder="1" applyAlignment="1" applyProtection="1">
      <alignment horizontal="center" vertical="center"/>
      <protection hidden="1"/>
    </xf>
    <xf numFmtId="1" fontId="38" fillId="0" borderId="3" xfId="0" applyNumberFormat="1" applyFont="1" applyBorder="1" applyAlignment="1" applyProtection="1">
      <alignment horizontal="center" vertical="center"/>
      <protection hidden="1"/>
    </xf>
    <xf numFmtId="1" fontId="39" fillId="0" borderId="3" xfId="0" applyNumberFormat="1" applyFont="1" applyBorder="1" applyAlignment="1" applyProtection="1">
      <alignment horizontal="center" vertical="center"/>
      <protection hidden="1"/>
    </xf>
    <xf numFmtId="49" fontId="32" fillId="0" borderId="0" xfId="0" applyNumberFormat="1" applyFont="1" applyBorder="1" applyAlignment="1" applyProtection="1">
      <alignment horizontal="center" vertical="center"/>
      <protection hidden="1"/>
    </xf>
    <xf numFmtId="49" fontId="32" fillId="0" borderId="10" xfId="0" applyNumberFormat="1" applyFont="1" applyBorder="1" applyAlignment="1" applyProtection="1">
      <alignment horizontal="center" vertical="center"/>
      <protection hidden="1"/>
    </xf>
    <xf numFmtId="0" fontId="38" fillId="0" borderId="10" xfId="0" applyNumberFormat="1" applyFont="1" applyBorder="1" applyAlignment="1" applyProtection="1">
      <alignment horizontal="center" vertical="center"/>
      <protection hidden="1"/>
    </xf>
    <xf numFmtId="0" fontId="40" fillId="0" borderId="10" xfId="0" applyNumberFormat="1" applyFont="1" applyBorder="1" applyAlignment="1" applyProtection="1">
      <alignment horizontal="center" vertical="center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7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24" fillId="0" borderId="0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4" fillId="0" borderId="8" xfId="0" applyFont="1" applyBorder="1" applyAlignment="1" applyProtection="1">
      <alignment horizontal="center" vertical="center" textRotation="90"/>
      <protection hidden="1"/>
    </xf>
    <xf numFmtId="0" fontId="34" fillId="0" borderId="9" xfId="0" applyFont="1" applyBorder="1" applyAlignment="1" applyProtection="1">
      <alignment horizontal="center" vertical="center" textRotation="90"/>
      <protection hidden="1"/>
    </xf>
    <xf numFmtId="49" fontId="32" fillId="0" borderId="1" xfId="0" applyNumberFormat="1" applyFont="1" applyBorder="1" applyAlignment="1" applyProtection="1">
      <alignment horizontal="center" vertical="center"/>
      <protection hidden="1"/>
    </xf>
    <xf numFmtId="49" fontId="32" fillId="0" borderId="2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32" fillId="0" borderId="3" xfId="0" applyFont="1" applyBorder="1" applyAlignment="1" applyProtection="1">
      <alignment horizontal="center" vertical="center" wrapText="1"/>
      <protection hidden="1"/>
    </xf>
    <xf numFmtId="0" fontId="31" fillId="4" borderId="1" xfId="0" applyFont="1" applyFill="1" applyBorder="1" applyAlignment="1" applyProtection="1">
      <alignment horizontal="center" vertical="center"/>
      <protection hidden="1"/>
    </xf>
    <xf numFmtId="0" fontId="31" fillId="4" borderId="7" xfId="0" applyFont="1" applyFill="1" applyBorder="1" applyAlignment="1" applyProtection="1">
      <alignment horizontal="center" vertical="center"/>
      <protection hidden="1"/>
    </xf>
    <xf numFmtId="0" fontId="31" fillId="4" borderId="2" xfId="0" applyFont="1" applyFill="1" applyBorder="1" applyAlignment="1" applyProtection="1">
      <alignment horizontal="center" vertical="center"/>
      <protection hidden="1"/>
    </xf>
    <xf numFmtId="0" fontId="31" fillId="0" borderId="1" xfId="0" applyFont="1" applyBorder="1" applyAlignment="1" applyProtection="1">
      <alignment horizontal="center" vertical="center"/>
      <protection hidden="1"/>
    </xf>
    <xf numFmtId="0" fontId="31" fillId="0" borderId="7" xfId="0" applyFont="1" applyBorder="1" applyAlignment="1" applyProtection="1">
      <alignment horizontal="center" vertical="center"/>
      <protection hidden="1"/>
    </xf>
    <xf numFmtId="0" fontId="31" fillId="0" borderId="2" xfId="0" applyFont="1" applyBorder="1" applyAlignment="1" applyProtection="1">
      <alignment horizontal="center" vertical="center"/>
      <protection hidden="1"/>
    </xf>
    <xf numFmtId="0" fontId="32" fillId="2" borderId="3" xfId="0" applyFont="1" applyFill="1" applyBorder="1" applyAlignment="1" applyProtection="1">
      <alignment horizontal="center" vertical="center"/>
      <protection hidden="1"/>
    </xf>
    <xf numFmtId="0" fontId="31" fillId="0" borderId="3" xfId="0" applyFont="1" applyBorder="1" applyAlignment="1" applyProtection="1">
      <alignment horizontal="center" vertical="center" wrapText="1"/>
      <protection hidden="1"/>
    </xf>
    <xf numFmtId="0" fontId="31" fillId="0" borderId="8" xfId="0" applyFont="1" applyBorder="1" applyAlignment="1" applyProtection="1">
      <alignment horizontal="center" vertical="center" wrapText="1"/>
      <protection hidden="1"/>
    </xf>
    <xf numFmtId="0" fontId="31" fillId="0" borderId="9" xfId="0" applyFont="1" applyBorder="1" applyAlignment="1" applyProtection="1">
      <alignment horizontal="center" vertical="center" wrapText="1"/>
      <protection hidden="1"/>
    </xf>
    <xf numFmtId="0" fontId="33" fillId="0" borderId="3" xfId="0" applyFont="1" applyBorder="1" applyAlignment="1" applyProtection="1">
      <alignment horizontal="center" vertical="center" wrapText="1"/>
      <protection hidden="1"/>
    </xf>
    <xf numFmtId="0" fontId="34" fillId="0" borderId="3" xfId="0" applyFont="1" applyBorder="1" applyAlignment="1" applyProtection="1">
      <alignment horizontal="center" vertical="center" wrapText="1"/>
      <protection hidden="1"/>
    </xf>
    <xf numFmtId="0" fontId="34" fillId="0" borderId="3" xfId="0" applyFont="1" applyBorder="1" applyAlignment="1" applyProtection="1">
      <alignment horizontal="center" vertical="center" textRotation="90"/>
      <protection hidden="1"/>
    </xf>
    <xf numFmtId="0" fontId="35" fillId="0" borderId="1" xfId="0" applyFont="1" applyBorder="1" applyAlignment="1" applyProtection="1">
      <alignment horizontal="center" vertical="center"/>
      <protection hidden="1"/>
    </xf>
    <xf numFmtId="0" fontId="35" fillId="0" borderId="2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14" fontId="7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23" fillId="0" borderId="0" xfId="0" applyFont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hidden="1"/>
    </xf>
    <xf numFmtId="0" fontId="20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I64"/>
  <sheetViews>
    <sheetView tabSelected="1" topLeftCell="A4" workbookViewId="0">
      <selection activeCell="F14" sqref="F14"/>
    </sheetView>
  </sheetViews>
  <sheetFormatPr defaultRowHeight="14.4"/>
  <cols>
    <col min="2" max="2" width="11.77734375" customWidth="1"/>
    <col min="3" max="3" width="26.33203125" customWidth="1"/>
    <col min="4" max="4" width="24.88671875" customWidth="1"/>
    <col min="6" max="6" width="17.33203125" customWidth="1"/>
    <col min="8" max="9" width="10.33203125" bestFit="1" customWidth="1"/>
  </cols>
  <sheetData>
    <row r="1" spans="2:35" ht="32.4" customHeight="1">
      <c r="B1" s="78" t="s">
        <v>15</v>
      </c>
      <c r="C1" s="94"/>
      <c r="D1" s="79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2:35" ht="31.2" customHeight="1">
      <c r="B2" s="90" t="s">
        <v>0</v>
      </c>
      <c r="C2" s="90"/>
      <c r="D2" s="90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35" ht="49.2" customHeight="1">
      <c r="B3" s="95" t="s">
        <v>13</v>
      </c>
      <c r="C3" s="96"/>
      <c r="D3" s="97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2:35" ht="18">
      <c r="B4" s="98" t="s">
        <v>1</v>
      </c>
      <c r="C4" s="98"/>
      <c r="D4" s="6">
        <v>14600</v>
      </c>
    </row>
    <row r="5" spans="2:35" ht="56.4" customHeight="1">
      <c r="B5" s="3" t="s">
        <v>14</v>
      </c>
      <c r="C5" s="30">
        <v>8</v>
      </c>
      <c r="D5" s="6">
        <f>ROUND(D4/31,0)*C5</f>
        <v>3768</v>
      </c>
      <c r="F5" s="141" t="s">
        <v>51</v>
      </c>
      <c r="G5" s="141"/>
      <c r="H5" s="141"/>
      <c r="I5" s="141"/>
      <c r="J5" s="141"/>
      <c r="K5" s="141"/>
      <c r="L5" s="141"/>
      <c r="M5" s="141"/>
      <c r="N5" s="141"/>
      <c r="O5" s="141"/>
    </row>
    <row r="6" spans="2:35" ht="31.2" customHeight="1">
      <c r="B6" s="82" t="s">
        <v>2</v>
      </c>
      <c r="C6" s="83"/>
      <c r="D6" s="10">
        <f>SUM(D5:D5)</f>
        <v>3768</v>
      </c>
      <c r="E6" s="1"/>
    </row>
    <row r="7" spans="2:35" ht="15.6">
      <c r="C7" s="4"/>
      <c r="D7" s="5"/>
      <c r="E7" s="1"/>
    </row>
    <row r="8" spans="2:35" ht="30.6" customHeight="1">
      <c r="B8" s="91" t="s">
        <v>3</v>
      </c>
      <c r="C8" s="92"/>
      <c r="D8" s="93"/>
      <c r="E8" s="1"/>
    </row>
    <row r="9" spans="2:35" ht="45.6" customHeight="1">
      <c r="B9" s="84" t="s">
        <v>5</v>
      </c>
      <c r="C9" s="85"/>
      <c r="D9" s="86"/>
      <c r="E9" s="1"/>
    </row>
    <row r="10" spans="2:35" ht="23.4" customHeight="1">
      <c r="B10" s="82" t="s">
        <v>4</v>
      </c>
      <c r="C10" s="83"/>
      <c r="D10" s="6">
        <v>20800</v>
      </c>
      <c r="E10" s="1"/>
    </row>
    <row r="11" spans="2:35" ht="45.6" customHeight="1">
      <c r="B11" s="7" t="s">
        <v>14</v>
      </c>
      <c r="C11" s="29">
        <v>23</v>
      </c>
      <c r="D11" s="6">
        <f>ROUND(D10/31,0)*C11</f>
        <v>15433</v>
      </c>
      <c r="E11" s="1"/>
      <c r="F11" s="141" t="s">
        <v>52</v>
      </c>
      <c r="G11" s="141"/>
      <c r="H11" s="141"/>
      <c r="I11" s="141"/>
      <c r="J11" s="141"/>
      <c r="K11" s="141"/>
      <c r="L11" s="141"/>
      <c r="M11" s="141"/>
      <c r="N11" s="141"/>
      <c r="O11" s="141"/>
    </row>
    <row r="12" spans="2:35" ht="25.8" customHeight="1">
      <c r="B12" s="8" t="s">
        <v>6</v>
      </c>
      <c r="C12" s="9">
        <v>0.12</v>
      </c>
      <c r="D12" s="6">
        <f>ROUND(D11*12%,0)</f>
        <v>1852</v>
      </c>
      <c r="E12" s="1"/>
    </row>
    <row r="13" spans="2:35" ht="23.4" customHeight="1">
      <c r="B13" s="8" t="s">
        <v>7</v>
      </c>
      <c r="C13" s="9">
        <v>0.08</v>
      </c>
      <c r="D13" s="6">
        <f>ROUND(D11*8%,0)</f>
        <v>1235</v>
      </c>
      <c r="E13" s="1"/>
    </row>
    <row r="14" spans="2:35" ht="28.8" customHeight="1">
      <c r="B14" s="82" t="s">
        <v>2</v>
      </c>
      <c r="C14" s="83"/>
      <c r="D14" s="6">
        <f>ROUND(D11+D12+D13,0)</f>
        <v>18520</v>
      </c>
      <c r="E14" s="1"/>
    </row>
    <row r="15" spans="2:35">
      <c r="C15" s="1"/>
      <c r="D15" s="2"/>
      <c r="E15" s="1"/>
      <c r="H15" s="28"/>
      <c r="I15" s="28"/>
    </row>
    <row r="16" spans="2:35" ht="30.6">
      <c r="B16" s="87" t="s">
        <v>8</v>
      </c>
      <c r="C16" s="88"/>
      <c r="D16" s="89"/>
      <c r="E16" s="1"/>
    </row>
    <row r="17" spans="2:5" ht="27" customHeight="1">
      <c r="B17" s="78" t="s">
        <v>9</v>
      </c>
      <c r="C17" s="79"/>
      <c r="D17" s="6">
        <f>ROUND(D14+D6,0)</f>
        <v>22288</v>
      </c>
      <c r="E17" s="1"/>
    </row>
    <row r="18" spans="2:5" ht="26.4" customHeight="1">
      <c r="B18" s="76" t="s">
        <v>50</v>
      </c>
      <c r="C18" s="77"/>
      <c r="D18" s="6">
        <f>ROUND(D6+D11+D12,0)*10%</f>
        <v>2105.3000000000002</v>
      </c>
      <c r="E18" s="1"/>
    </row>
    <row r="19" spans="2:5" ht="24.6" customHeight="1">
      <c r="B19" s="78" t="s">
        <v>10</v>
      </c>
      <c r="C19" s="79"/>
      <c r="D19" s="6">
        <v>2200</v>
      </c>
      <c r="E19" s="1"/>
    </row>
    <row r="20" spans="2:5" ht="21.6" customHeight="1">
      <c r="B20" s="78" t="s">
        <v>11</v>
      </c>
      <c r="C20" s="79"/>
      <c r="D20" s="6">
        <f>ROUND(D18+D19,0)</f>
        <v>4305</v>
      </c>
      <c r="E20" s="1"/>
    </row>
    <row r="21" spans="2:5" ht="28.2" customHeight="1">
      <c r="B21" s="80" t="s">
        <v>12</v>
      </c>
      <c r="C21" s="81"/>
      <c r="D21" s="11">
        <f>ROUND(D17-D20,0)</f>
        <v>17983</v>
      </c>
      <c r="E21" s="1"/>
    </row>
    <row r="22" spans="2:5">
      <c r="C22" s="1"/>
      <c r="D22" s="1"/>
      <c r="E22" s="1"/>
    </row>
    <row r="23" spans="2:5">
      <c r="B23" s="75" t="s">
        <v>16</v>
      </c>
      <c r="C23" s="75"/>
      <c r="D23" s="75"/>
      <c r="E23" s="1"/>
    </row>
    <row r="24" spans="2:5">
      <c r="B24" s="75"/>
      <c r="C24" s="75"/>
      <c r="D24" s="75"/>
      <c r="E24" s="1"/>
    </row>
    <row r="25" spans="2:5">
      <c r="B25" s="75"/>
      <c r="C25" s="75"/>
      <c r="D25" s="75"/>
      <c r="E25" s="1"/>
    </row>
    <row r="26" spans="2:5" ht="21">
      <c r="B26" s="21"/>
      <c r="C26" s="75" t="s">
        <v>17</v>
      </c>
      <c r="D26" s="75"/>
      <c r="E26" s="1"/>
    </row>
    <row r="27" spans="2:5">
      <c r="C27" s="1"/>
      <c r="D27" s="1"/>
      <c r="E27" s="1"/>
    </row>
    <row r="28" spans="2:5">
      <c r="C28" s="1"/>
      <c r="D28" s="1"/>
      <c r="E28" s="1"/>
    </row>
    <row r="29" spans="2:5">
      <c r="C29" s="1"/>
      <c r="D29" s="1"/>
      <c r="E29" s="1"/>
    </row>
    <row r="30" spans="2:5">
      <c r="C30" s="1"/>
      <c r="D30" s="1"/>
      <c r="E30" s="1"/>
    </row>
    <row r="31" spans="2:5">
      <c r="C31" s="1"/>
      <c r="D31" s="1"/>
      <c r="E31" s="1"/>
    </row>
    <row r="32" spans="2:5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</sheetData>
  <mergeCells count="19">
    <mergeCell ref="F5:O5"/>
    <mergeCell ref="F11:O11"/>
    <mergeCell ref="B1:D1"/>
    <mergeCell ref="B3:D3"/>
    <mergeCell ref="B6:C6"/>
    <mergeCell ref="B4:C4"/>
    <mergeCell ref="B17:C17"/>
    <mergeCell ref="B14:C14"/>
    <mergeCell ref="B9:D9"/>
    <mergeCell ref="B16:D16"/>
    <mergeCell ref="B2:D2"/>
    <mergeCell ref="B8:D8"/>
    <mergeCell ref="B10:C10"/>
    <mergeCell ref="C26:D26"/>
    <mergeCell ref="B18:C18"/>
    <mergeCell ref="B19:C19"/>
    <mergeCell ref="B20:C20"/>
    <mergeCell ref="B21:C21"/>
    <mergeCell ref="B23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4"/>
  <sheetViews>
    <sheetView workbookViewId="0">
      <selection activeCell="O17" sqref="O17"/>
    </sheetView>
  </sheetViews>
  <sheetFormatPr defaultColWidth="9.109375" defaultRowHeight="14.4"/>
  <cols>
    <col min="1" max="1" width="3.6640625" style="12" customWidth="1"/>
    <col min="2" max="2" width="7.88671875" style="12" customWidth="1"/>
    <col min="3" max="4" width="6.6640625" style="12" customWidth="1"/>
    <col min="5" max="5" width="6.109375" style="12" customWidth="1"/>
    <col min="6" max="10" width="7" style="12" customWidth="1"/>
    <col min="11" max="11" width="7.33203125" style="12" customWidth="1"/>
    <col min="12" max="20" width="6.6640625" style="12" customWidth="1"/>
    <col min="21" max="21" width="6.44140625" style="12" customWidth="1"/>
    <col min="22" max="22" width="7.44140625" style="12" customWidth="1"/>
    <col min="23" max="24" width="6.33203125" style="12" customWidth="1"/>
    <col min="25" max="26" width="6.88671875" style="12" customWidth="1"/>
    <col min="27" max="27" width="8.44140625" style="12" customWidth="1"/>
    <col min="28" max="28" width="6.5546875" style="12" customWidth="1"/>
    <col min="29" max="29" width="6.109375" style="12" customWidth="1"/>
    <col min="30" max="16384" width="9.109375" style="12"/>
  </cols>
  <sheetData>
    <row r="1" spans="1:29" ht="31.2" customHeight="1">
      <c r="A1" s="103" t="s">
        <v>39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</row>
    <row r="2" spans="1:29" ht="8.25" customHeight="1"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9" ht="18">
      <c r="B3" s="105" t="s">
        <v>18</v>
      </c>
      <c r="C3" s="105"/>
      <c r="D3" s="105"/>
      <c r="E3" s="106" t="s">
        <v>47</v>
      </c>
      <c r="F3" s="106"/>
      <c r="G3" s="106"/>
      <c r="H3" s="106"/>
      <c r="I3" s="106"/>
      <c r="J3" s="106"/>
      <c r="K3" s="106"/>
      <c r="O3" s="22"/>
      <c r="P3" s="22"/>
      <c r="Q3" s="22"/>
      <c r="R3" s="22"/>
      <c r="S3" s="107"/>
      <c r="T3" s="107"/>
      <c r="U3" s="107"/>
      <c r="V3" s="108"/>
      <c r="W3" s="108"/>
      <c r="X3" s="108"/>
      <c r="Y3" s="108"/>
      <c r="Z3" s="108"/>
      <c r="AA3" s="108"/>
      <c r="AB3" s="108"/>
      <c r="AC3" s="108"/>
    </row>
    <row r="4" spans="1:29" ht="18">
      <c r="B4" s="36" t="s">
        <v>19</v>
      </c>
      <c r="C4" s="109" t="s">
        <v>20</v>
      </c>
      <c r="D4" s="109"/>
      <c r="E4" s="109"/>
      <c r="F4" s="32"/>
      <c r="G4" s="32"/>
      <c r="H4" s="32"/>
      <c r="I4" s="32"/>
      <c r="J4" s="32"/>
      <c r="K4" s="32"/>
      <c r="L4" s="31"/>
      <c r="M4" s="33"/>
      <c r="N4" s="33"/>
      <c r="O4" s="33"/>
      <c r="P4" s="33"/>
      <c r="Q4" s="33"/>
      <c r="R4" s="33"/>
      <c r="S4" s="31"/>
      <c r="T4" s="31"/>
      <c r="U4" s="31"/>
      <c r="V4" s="34"/>
      <c r="W4" s="34"/>
      <c r="X4" s="34"/>
      <c r="Y4" s="34"/>
      <c r="Z4" s="34"/>
      <c r="AA4" s="34"/>
      <c r="AB4" s="34"/>
      <c r="AC4" s="34"/>
    </row>
    <row r="5" spans="1:29" ht="15" customHeight="1">
      <c r="B5" s="110" t="s">
        <v>40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</row>
    <row r="6" spans="1:29" ht="15" customHeight="1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</row>
    <row r="7" spans="1:29" ht="8.25" customHeight="1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9" ht="42" customHeight="1">
      <c r="A8" s="112" t="s">
        <v>21</v>
      </c>
      <c r="B8" s="112" t="s">
        <v>22</v>
      </c>
      <c r="C8" s="113" t="s">
        <v>23</v>
      </c>
      <c r="D8" s="114"/>
      <c r="E8" s="114"/>
      <c r="F8" s="114"/>
      <c r="G8" s="114"/>
      <c r="H8" s="114"/>
      <c r="I8" s="114"/>
      <c r="J8" s="115"/>
      <c r="K8" s="116" t="s">
        <v>24</v>
      </c>
      <c r="L8" s="117"/>
      <c r="M8" s="117"/>
      <c r="N8" s="117"/>
      <c r="O8" s="117"/>
      <c r="P8" s="117"/>
      <c r="Q8" s="117"/>
      <c r="R8" s="118"/>
      <c r="S8" s="119" t="s">
        <v>25</v>
      </c>
      <c r="T8" s="119"/>
      <c r="U8" s="119"/>
      <c r="V8" s="119"/>
      <c r="W8" s="120" t="s">
        <v>26</v>
      </c>
      <c r="X8" s="121" t="s">
        <v>27</v>
      </c>
      <c r="Y8" s="123" t="s">
        <v>28</v>
      </c>
      <c r="Z8" s="124" t="s">
        <v>11</v>
      </c>
      <c r="AA8" s="124" t="s">
        <v>29</v>
      </c>
      <c r="AB8" s="125" t="s">
        <v>30</v>
      </c>
      <c r="AC8" s="99" t="s">
        <v>31</v>
      </c>
    </row>
    <row r="9" spans="1:29" ht="30.75" customHeight="1">
      <c r="A9" s="112"/>
      <c r="B9" s="112"/>
      <c r="C9" s="37" t="s">
        <v>32</v>
      </c>
      <c r="D9" s="37" t="s">
        <v>33</v>
      </c>
      <c r="E9" s="37" t="s">
        <v>34</v>
      </c>
      <c r="F9" s="37" t="s">
        <v>2</v>
      </c>
      <c r="G9" s="38" t="s">
        <v>41</v>
      </c>
      <c r="H9" s="39" t="s">
        <v>27</v>
      </c>
      <c r="I9" s="38" t="s">
        <v>11</v>
      </c>
      <c r="J9" s="38" t="s">
        <v>42</v>
      </c>
      <c r="K9" s="37" t="s">
        <v>32</v>
      </c>
      <c r="L9" s="37" t="s">
        <v>33</v>
      </c>
      <c r="M9" s="37" t="s">
        <v>34</v>
      </c>
      <c r="N9" s="37" t="s">
        <v>2</v>
      </c>
      <c r="O9" s="38" t="s">
        <v>41</v>
      </c>
      <c r="P9" s="40" t="s">
        <v>27</v>
      </c>
      <c r="Q9" s="38" t="s">
        <v>11</v>
      </c>
      <c r="R9" s="38" t="s">
        <v>42</v>
      </c>
      <c r="S9" s="41" t="s">
        <v>32</v>
      </c>
      <c r="T9" s="41" t="s">
        <v>33</v>
      </c>
      <c r="U9" s="41" t="s">
        <v>34</v>
      </c>
      <c r="V9" s="41" t="s">
        <v>2</v>
      </c>
      <c r="W9" s="120"/>
      <c r="X9" s="122"/>
      <c r="Y9" s="123"/>
      <c r="Z9" s="124"/>
      <c r="AA9" s="124"/>
      <c r="AB9" s="125"/>
      <c r="AC9" s="100"/>
    </row>
    <row r="10" spans="1:29" s="23" customFormat="1" ht="27" customHeight="1">
      <c r="A10" s="42">
        <v>1</v>
      </c>
      <c r="B10" s="43">
        <v>43891</v>
      </c>
      <c r="C10" s="44">
        <f>ROUND('SHANKAR SINGH RAJPUROHIT '!D6+'SHANKAR SINGH RAJPUROHIT '!D11,0)</f>
        <v>19201</v>
      </c>
      <c r="D10" s="45">
        <f>ROUND('SHANKAR SINGH RAJPUROHIT '!D12,0)</f>
        <v>1852</v>
      </c>
      <c r="E10" s="45">
        <f>ROUND('SHANKAR SINGH RAJPUROHIT '!D13,0)</f>
        <v>1235</v>
      </c>
      <c r="F10" s="44">
        <f>IF(AND(C10=""),"",SUM(C10:E10))</f>
        <v>22288</v>
      </c>
      <c r="G10" s="44">
        <f>ROUND('SHANKAR SINGH RAJPUROHIT '!D18,0)</f>
        <v>2105</v>
      </c>
      <c r="H10" s="46">
        <f>ROUND('SHANKAR SINGH RAJPUROHIT '!D19,0)</f>
        <v>2200</v>
      </c>
      <c r="I10" s="46">
        <f>ROUND(G10+H10,0)</f>
        <v>4305</v>
      </c>
      <c r="J10" s="47">
        <f>ROUND(F10-I10,0)</f>
        <v>17983</v>
      </c>
      <c r="K10" s="44">
        <f>ROUND('SHANKAR SINGH RAJPUROHIT '!D4,0)</f>
        <v>14600</v>
      </c>
      <c r="L10" s="48">
        <v>0</v>
      </c>
      <c r="M10" s="45">
        <v>0</v>
      </c>
      <c r="N10" s="49">
        <f>IF(AND(K10=""),"",SUM(K10:M10))</f>
        <v>14600</v>
      </c>
      <c r="O10" s="49">
        <f>(K10*10/100)</f>
        <v>1460</v>
      </c>
      <c r="P10" s="49">
        <v>0</v>
      </c>
      <c r="Q10" s="49">
        <f>SUM(O10)</f>
        <v>1460</v>
      </c>
      <c r="R10" s="49">
        <f>(N10-Q10)</f>
        <v>13140</v>
      </c>
      <c r="S10" s="44">
        <f>IF(AND(C10="",K10=""),"",C10-K10)</f>
        <v>4601</v>
      </c>
      <c r="T10" s="44">
        <f>IF(AND(D10="",L10=""),"",D10-L10)</f>
        <v>1852</v>
      </c>
      <c r="U10" s="44">
        <f>IF(AND(E10="",M10=""),"",E10-M10)</f>
        <v>1235</v>
      </c>
      <c r="V10" s="50">
        <f>IF(AND(C10=""),"",SUM(S10:U10))</f>
        <v>7688</v>
      </c>
      <c r="W10" s="51">
        <f>(G10-O10)</f>
        <v>645</v>
      </c>
      <c r="X10" s="51">
        <f>(H10-P10)</f>
        <v>2200</v>
      </c>
      <c r="Y10" s="51">
        <v>0</v>
      </c>
      <c r="Z10" s="49">
        <f>IF(AND(W10="",Y10=""),"",SUM(W10:Y10))</f>
        <v>2845</v>
      </c>
      <c r="AA10" s="52">
        <f>IF(AND(V10="",Z10=""),"",V10-Z10)</f>
        <v>4843</v>
      </c>
      <c r="AB10" s="48"/>
      <c r="AC10" s="48"/>
    </row>
    <row r="11" spans="1:29" ht="34.5" customHeight="1">
      <c r="A11" s="101" t="s">
        <v>35</v>
      </c>
      <c r="B11" s="102"/>
      <c r="C11" s="53">
        <f t="shared" ref="C11:V11" si="0">IF(AND($C$10=""),"",SUM(C10:C10))</f>
        <v>19201</v>
      </c>
      <c r="D11" s="53">
        <f t="shared" si="0"/>
        <v>1852</v>
      </c>
      <c r="E11" s="53">
        <f t="shared" si="0"/>
        <v>1235</v>
      </c>
      <c r="F11" s="53">
        <f t="shared" si="0"/>
        <v>22288</v>
      </c>
      <c r="G11" s="53">
        <f>SUM(G10)</f>
        <v>2105</v>
      </c>
      <c r="H11" s="53">
        <f>SUM(H10)</f>
        <v>2200</v>
      </c>
      <c r="I11" s="53">
        <f>SUM(I10)</f>
        <v>4305</v>
      </c>
      <c r="J11" s="53">
        <f>SUM(J10)</f>
        <v>17983</v>
      </c>
      <c r="K11" s="53">
        <f t="shared" si="0"/>
        <v>14600</v>
      </c>
      <c r="L11" s="53">
        <f t="shared" si="0"/>
        <v>0</v>
      </c>
      <c r="M11" s="53">
        <f t="shared" si="0"/>
        <v>0</v>
      </c>
      <c r="N11" s="53">
        <f t="shared" si="0"/>
        <v>14600</v>
      </c>
      <c r="O11" s="54">
        <f>SUM(O10)</f>
        <v>1460</v>
      </c>
      <c r="P11" s="54">
        <f>SUM(P10)</f>
        <v>0</v>
      </c>
      <c r="Q11" s="54">
        <f>SUM(Q10)</f>
        <v>1460</v>
      </c>
      <c r="R11" s="54">
        <f>SUM(R10)</f>
        <v>13140</v>
      </c>
      <c r="S11" s="53">
        <f t="shared" si="0"/>
        <v>4601</v>
      </c>
      <c r="T11" s="53">
        <f t="shared" si="0"/>
        <v>1852</v>
      </c>
      <c r="U11" s="53">
        <f t="shared" si="0"/>
        <v>1235</v>
      </c>
      <c r="V11" s="53">
        <f t="shared" si="0"/>
        <v>7688</v>
      </c>
      <c r="W11" s="54">
        <f>SUM(W10)</f>
        <v>645</v>
      </c>
      <c r="X11" s="54">
        <f>SUM(X10)</f>
        <v>2200</v>
      </c>
      <c r="Y11" s="53">
        <f>IF(AND($C$10=""),"",SUM(Y10:Y10))</f>
        <v>0</v>
      </c>
      <c r="Z11" s="54">
        <f>SUM(Z10)</f>
        <v>2845</v>
      </c>
      <c r="AA11" s="55">
        <f>SUM(AA10)</f>
        <v>4843</v>
      </c>
      <c r="AB11" s="126"/>
      <c r="AC11" s="127"/>
    </row>
    <row r="12" spans="1:29" ht="8.25" customHeight="1">
      <c r="A12" s="56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9"/>
      <c r="AB12" s="60"/>
      <c r="AC12" s="60"/>
    </row>
    <row r="13" spans="1:29" ht="18.75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132"/>
      <c r="N13" s="132"/>
      <c r="O13" s="63"/>
      <c r="P13" s="63"/>
      <c r="Q13" s="63"/>
      <c r="R13" s="6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</row>
    <row r="14" spans="1:29" ht="18">
      <c r="A14" s="64"/>
      <c r="B14" s="64"/>
      <c r="C14" s="128"/>
      <c r="D14" s="128"/>
      <c r="E14" s="128"/>
      <c r="F14" s="128"/>
      <c r="G14" s="128"/>
      <c r="H14" s="128"/>
      <c r="I14" s="128"/>
      <c r="J14" s="128"/>
      <c r="K14" s="128"/>
      <c r="L14" s="64"/>
      <c r="M14" s="65"/>
      <c r="N14" s="129"/>
      <c r="O14" s="129"/>
      <c r="P14" s="129"/>
      <c r="Q14" s="129"/>
      <c r="R14" s="129"/>
      <c r="S14" s="129"/>
      <c r="Z14" s="16"/>
      <c r="AA14" s="16"/>
      <c r="AB14" s="16"/>
      <c r="AC14" s="16"/>
    </row>
    <row r="15" spans="1:29" ht="18">
      <c r="A15" s="64"/>
      <c r="B15" s="130" t="s">
        <v>36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66"/>
      <c r="N15" s="66"/>
      <c r="O15" s="66"/>
      <c r="P15" s="66"/>
      <c r="Q15" s="66"/>
      <c r="R15" s="66"/>
      <c r="S15" s="66"/>
      <c r="Z15" s="131"/>
      <c r="AA15" s="131"/>
      <c r="AB15" s="131"/>
      <c r="AC15" s="131"/>
    </row>
    <row r="16" spans="1:29" ht="18">
      <c r="A16" s="67">
        <v>1</v>
      </c>
      <c r="B16" s="134" t="s">
        <v>37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64"/>
      <c r="N16" s="64"/>
      <c r="O16" s="64"/>
      <c r="P16" s="64"/>
      <c r="Q16" s="64"/>
      <c r="R16" s="64"/>
      <c r="S16" s="64"/>
      <c r="Z16" s="135"/>
      <c r="AA16" s="135"/>
      <c r="AB16" s="135"/>
      <c r="AC16" s="135"/>
    </row>
    <row r="17" spans="1:29" ht="18.75" customHeight="1">
      <c r="A17" s="65">
        <v>2</v>
      </c>
      <c r="B17" s="137" t="s">
        <v>43</v>
      </c>
      <c r="C17" s="137"/>
      <c r="D17" s="137"/>
      <c r="E17" s="137"/>
      <c r="F17" s="138" t="str">
        <f>IF(AND($E$3=""),"",CONCATENATE(E3,",","  ",C4))</f>
        <v>SHANKAR SINGH RAJPUROHIT,  JR. ASSISTANT</v>
      </c>
      <c r="G17" s="138"/>
      <c r="H17" s="138"/>
      <c r="I17" s="138"/>
      <c r="J17" s="138"/>
      <c r="K17" s="138"/>
      <c r="L17" s="138"/>
      <c r="M17" s="138"/>
      <c r="N17" s="138"/>
      <c r="O17" s="68"/>
      <c r="P17" s="68"/>
      <c r="Q17" s="68"/>
      <c r="R17" s="68"/>
      <c r="S17" s="64"/>
      <c r="Z17" s="139" t="s">
        <v>44</v>
      </c>
      <c r="AA17" s="139"/>
      <c r="AB17" s="139"/>
      <c r="AC17" s="139"/>
    </row>
    <row r="18" spans="1:29" ht="18">
      <c r="A18" s="69">
        <v>3</v>
      </c>
      <c r="B18" s="137" t="s">
        <v>38</v>
      </c>
      <c r="C18" s="137"/>
      <c r="D18" s="70"/>
      <c r="E18" s="70"/>
      <c r="F18" s="64"/>
      <c r="G18" s="64"/>
      <c r="H18" s="64"/>
      <c r="I18" s="64"/>
      <c r="J18" s="64"/>
      <c r="K18" s="64"/>
      <c r="L18" s="71"/>
      <c r="M18" s="72"/>
      <c r="N18" s="72"/>
      <c r="O18" s="72"/>
      <c r="P18" s="72"/>
      <c r="Q18" s="72"/>
      <c r="R18" s="72"/>
      <c r="S18" s="72"/>
      <c r="W18" s="18"/>
      <c r="X18" s="18"/>
      <c r="Y18" s="18"/>
      <c r="Z18" s="24"/>
      <c r="AA18" s="139" t="s">
        <v>45</v>
      </c>
      <c r="AB18" s="139"/>
      <c r="AC18" s="24"/>
    </row>
    <row r="19" spans="1:29" ht="18">
      <c r="A19" s="70"/>
      <c r="B19" s="70"/>
      <c r="C19" s="70"/>
      <c r="D19" s="70"/>
      <c r="E19" s="70"/>
      <c r="F19" s="64"/>
      <c r="G19" s="64"/>
      <c r="H19" s="64"/>
      <c r="I19" s="64"/>
      <c r="J19" s="64"/>
      <c r="K19" s="64"/>
      <c r="L19" s="71"/>
      <c r="M19" s="73"/>
      <c r="N19" s="73"/>
      <c r="O19" s="73"/>
      <c r="P19" s="73"/>
      <c r="Q19" s="73"/>
      <c r="R19" s="73"/>
      <c r="S19" s="73"/>
      <c r="W19" s="19"/>
      <c r="X19" s="19"/>
      <c r="Y19" s="19"/>
      <c r="Z19" s="140" t="s">
        <v>46</v>
      </c>
      <c r="AA19" s="140"/>
      <c r="AB19" s="140"/>
      <c r="AC19" s="140"/>
    </row>
    <row r="20" spans="1:29" ht="18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7"/>
      <c r="M20" s="20"/>
      <c r="N20" s="20"/>
      <c r="O20" s="20"/>
      <c r="P20" s="20"/>
      <c r="Q20" s="20"/>
      <c r="R20" s="20"/>
      <c r="S20" s="20"/>
      <c r="W20" s="20"/>
      <c r="X20" s="20"/>
      <c r="Y20" s="20"/>
      <c r="Z20" s="140"/>
      <c r="AA20" s="140"/>
      <c r="AB20" s="140"/>
      <c r="AC20" s="140"/>
    </row>
    <row r="21" spans="1:29" ht="18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0"/>
      <c r="N21" s="20"/>
      <c r="O21" s="20"/>
      <c r="P21" s="20"/>
      <c r="Q21" s="20"/>
      <c r="R21" s="20"/>
      <c r="S21" s="20"/>
      <c r="W21" s="20"/>
      <c r="X21" s="20"/>
      <c r="Y21" s="20"/>
      <c r="Z21" s="20"/>
    </row>
    <row r="22" spans="1:29">
      <c r="B22" s="25" t="s">
        <v>48</v>
      </c>
      <c r="C22" s="25"/>
      <c r="D22" s="25"/>
      <c r="E22" s="25"/>
      <c r="F22" s="25"/>
      <c r="G22" s="25"/>
      <c r="H22" s="26"/>
    </row>
    <row r="23" spans="1:29">
      <c r="B23" s="27"/>
      <c r="C23" s="27"/>
      <c r="D23" s="136" t="s">
        <v>49</v>
      </c>
      <c r="E23" s="136"/>
      <c r="F23" s="136"/>
      <c r="G23" s="136"/>
      <c r="H23" s="26"/>
    </row>
    <row r="24" spans="1:29">
      <c r="B24" s="27"/>
      <c r="C24" s="27"/>
      <c r="D24" s="136" t="s">
        <v>17</v>
      </c>
      <c r="E24" s="136"/>
      <c r="F24" s="136"/>
      <c r="G24" s="136"/>
      <c r="H24" s="26"/>
    </row>
  </sheetData>
  <mergeCells count="38">
    <mergeCell ref="B16:L16"/>
    <mergeCell ref="Z16:AC16"/>
    <mergeCell ref="D23:G23"/>
    <mergeCell ref="D24:G24"/>
    <mergeCell ref="B17:E17"/>
    <mergeCell ref="F17:N17"/>
    <mergeCell ref="Z17:AC17"/>
    <mergeCell ref="B18:C18"/>
    <mergeCell ref="AA18:AB18"/>
    <mergeCell ref="Z19:AC20"/>
    <mergeCell ref="AB11:AC11"/>
    <mergeCell ref="C14:K14"/>
    <mergeCell ref="N14:S14"/>
    <mergeCell ref="B15:L15"/>
    <mergeCell ref="Z15:AC15"/>
    <mergeCell ref="M13:N13"/>
    <mergeCell ref="S13:AC13"/>
    <mergeCell ref="X8:X9"/>
    <mergeCell ref="Y8:Y9"/>
    <mergeCell ref="Z8:Z9"/>
    <mergeCell ref="AA8:AA9"/>
    <mergeCell ref="AB8:AB9"/>
    <mergeCell ref="AC8:AC9"/>
    <mergeCell ref="A11:B11"/>
    <mergeCell ref="A1:AC1"/>
    <mergeCell ref="F2:V2"/>
    <mergeCell ref="B3:D3"/>
    <mergeCell ref="E3:K3"/>
    <mergeCell ref="S3:U3"/>
    <mergeCell ref="V3:AC3"/>
    <mergeCell ref="C4:E4"/>
    <mergeCell ref="B5:AB6"/>
    <mergeCell ref="A8:A9"/>
    <mergeCell ref="B8:B9"/>
    <mergeCell ref="C8:J8"/>
    <mergeCell ref="K8:R8"/>
    <mergeCell ref="S8:V8"/>
    <mergeCell ref="W8:W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8" sqref="D18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SHANKAR SINGH RAJPUROHIT </vt:lpstr>
      <vt:lpstr>SALARY ARREAR FINAL</vt:lpstr>
      <vt:lpstr>Sheet1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kuldeep</dc:creator>
  <cp:lastModifiedBy>kuldeep</cp:lastModifiedBy>
  <cp:lastPrinted>2020-03-25T06:31:34Z</cp:lastPrinted>
  <dcterms:created xsi:type="dcterms:W3CDTF">2020-03-24T16:46:14Z</dcterms:created>
  <dcterms:modified xsi:type="dcterms:W3CDTF">2020-03-25T08:16:07Z</dcterms:modified>
</cp:coreProperties>
</file>