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Password="CC43" lockStructure="1"/>
  <bookViews>
    <workbookView xWindow="0" yWindow="0" windowWidth="7480" windowHeight="4060"/>
  </bookViews>
  <sheets>
    <sheet name="Relief Sec 89" sheetId="1" r:id="rId1"/>
  </sheets>
  <externalReferences>
    <externalReference r:id="rId2"/>
  </externalReferences>
  <definedNames>
    <definedName name="pk_Tb">[1]data!$A$4:$QZ$1048576</definedName>
    <definedName name="_xlnm.Print_Area" localSheetId="0">'Relief Sec 89'!$B$1:$F$37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9" i="1" l="1"/>
  <c r="E23" i="1" s="1"/>
  <c r="C9" i="1"/>
  <c r="C23" i="1" s="1"/>
  <c r="C25" i="1" s="1"/>
  <c r="F9" i="1"/>
  <c r="F23" i="1" s="1"/>
  <c r="D9" i="1"/>
  <c r="D23" i="1" s="1"/>
  <c r="E25" i="1" l="1"/>
  <c r="D25" i="1"/>
  <c r="F25" i="1"/>
  <c r="D12" i="1"/>
  <c r="D22" i="1"/>
  <c r="D26" i="1" s="1"/>
  <c r="E22" i="1"/>
  <c r="E12" i="1"/>
  <c r="E13" i="1" s="1"/>
  <c r="F22" i="1"/>
  <c r="F12" i="1"/>
  <c r="D27" i="1" l="1"/>
  <c r="D28" i="1" s="1"/>
  <c r="D29" i="1" s="1"/>
  <c r="D31" i="1" s="1"/>
  <c r="D13" i="1"/>
  <c r="D14" i="1" s="1"/>
  <c r="D15" i="1" s="1"/>
  <c r="D17" i="1" s="1"/>
  <c r="F26" i="1"/>
  <c r="F27" i="1" s="1"/>
  <c r="C22" i="1"/>
  <c r="C12" i="1"/>
  <c r="E14" i="1"/>
  <c r="F13" i="1"/>
  <c r="F14" i="1" s="1"/>
  <c r="E26" i="1"/>
  <c r="E27" i="1" s="1"/>
  <c r="F28" i="1" l="1"/>
  <c r="F29" i="1" s="1"/>
  <c r="F31" i="1" s="1"/>
  <c r="E28" i="1"/>
  <c r="E29" i="1" s="1"/>
  <c r="E31" i="1" s="1"/>
  <c r="C13" i="1"/>
  <c r="C14" i="1" s="1"/>
  <c r="C15" i="1" s="1"/>
  <c r="C26" i="1"/>
  <c r="C27" i="1" s="1"/>
  <c r="E15" i="1"/>
  <c r="E17" i="1" s="1"/>
  <c r="F15" i="1"/>
  <c r="F17" i="1" s="1"/>
  <c r="C17" i="1" l="1"/>
  <c r="F18" i="1" s="1"/>
  <c r="C28" i="1"/>
  <c r="C29" i="1" l="1"/>
  <c r="C31" i="1" s="1"/>
  <c r="F32" i="1" l="1"/>
  <c r="F34" i="1" s="1"/>
</calcChain>
</file>

<file path=xl/sharedStrings.xml><?xml version="1.0" encoding="utf-8"?>
<sst xmlns="http://schemas.openxmlformats.org/spreadsheetml/2006/main" count="49" uniqueCount="31">
  <si>
    <t>RELIEF CALCULATION UNDER SECTION 89(1)</t>
  </si>
  <si>
    <t>TAX CALCULATED ON RECEIPT BASIS</t>
  </si>
  <si>
    <t>Financial Year</t>
  </si>
  <si>
    <t>2025-26</t>
  </si>
  <si>
    <t>2024-25</t>
  </si>
  <si>
    <t>2023-24</t>
  </si>
  <si>
    <t>2022-23</t>
  </si>
  <si>
    <t>Tax Regime</t>
  </si>
  <si>
    <t>Total Income excluding arrears</t>
  </si>
  <si>
    <t>Add : Arrears of salary</t>
  </si>
  <si>
    <t>Total Income</t>
  </si>
  <si>
    <t>Tax on total income</t>
  </si>
  <si>
    <t>Less : Rebate u/s 87A</t>
  </si>
  <si>
    <t>Tax after Rebate</t>
  </si>
  <si>
    <t>Add : Education cess</t>
  </si>
  <si>
    <t>Surcharge, if applicable</t>
  </si>
  <si>
    <t>Total Tax</t>
  </si>
  <si>
    <t>Total Tax (A)</t>
  </si>
  <si>
    <t>TAX CALCULATED ON ACCRUAL BASIS</t>
  </si>
  <si>
    <t>Total Tax (B)</t>
  </si>
  <si>
    <r>
      <t>Relief Under Section 89(1)       ie       Total Tax (A) - Total Tax (B)</t>
    </r>
    <r>
      <rPr>
        <sz val="11"/>
        <rFont val="Arial"/>
        <family val="2"/>
      </rPr>
      <t/>
    </r>
  </si>
  <si>
    <t>Signature of the employee</t>
  </si>
  <si>
    <t>Opted Tax Regime</t>
  </si>
  <si>
    <t>New Regime</t>
  </si>
  <si>
    <t>Old Regime</t>
  </si>
  <si>
    <t>Pramod Kumar Saini</t>
  </si>
  <si>
    <t>Residential Status</t>
  </si>
  <si>
    <t>Employee Name</t>
  </si>
  <si>
    <t>Employee PAN</t>
  </si>
  <si>
    <t>Resident INDIA</t>
  </si>
  <si>
    <t>QWERTY1234U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</si>
</sst>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5" formatCode="@*_\:"/>
  </numFmts>
  <fonts count="13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2"/>
      <color theme="8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right" vertical="center"/>
      <protection hidden="1"/>
    </xf>
    <xf numFmtId="0" fontId="4" fillId="0" borderId="0" xfId="0" applyFont="1" applyFill="1" applyAlignment="1" applyProtection="1">
      <alignment horizontal="left" vertical="center" wrapText="1" shrinkToFi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left" vertical="center" wrapText="1" indent="1"/>
      <protection hidden="1"/>
    </xf>
    <xf numFmtId="0" fontId="3" fillId="2" borderId="5" xfId="0" applyFont="1" applyFill="1" applyBorder="1" applyAlignment="1" applyProtection="1">
      <alignment horizontal="center" vertical="center" shrinkToFit="1"/>
      <protection hidden="1"/>
    </xf>
    <xf numFmtId="0" fontId="6" fillId="2" borderId="5" xfId="0" applyFont="1" applyFill="1" applyBorder="1" applyAlignment="1" applyProtection="1">
      <alignment horizontal="center" vertical="center" shrinkToFit="1"/>
      <protection hidden="1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1" fontId="6" fillId="2" borderId="5" xfId="1" applyNumberFormat="1" applyFont="1" applyFill="1" applyBorder="1" applyAlignment="1" applyProtection="1">
      <alignment horizontal="center" vertical="center" shrinkToFit="1"/>
      <protection hidden="1"/>
    </xf>
    <xf numFmtId="0" fontId="6" fillId="2" borderId="2" xfId="0" applyFont="1" applyFill="1" applyBorder="1" applyAlignment="1" applyProtection="1">
      <alignment horizontal="right" vertical="center" wrapText="1" inden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1" fontId="3" fillId="2" borderId="5" xfId="1" applyNumberFormat="1" applyFont="1" applyFill="1" applyBorder="1" applyAlignment="1" applyProtection="1">
      <alignment horizontal="center" vertical="center" shrinkToFit="1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horizontal="right" vertical="center" indent="1" shrinkToFit="1"/>
      <protection hidden="1"/>
    </xf>
    <xf numFmtId="0" fontId="9" fillId="2" borderId="3" xfId="0" applyFont="1" applyFill="1" applyBorder="1" applyAlignment="1" applyProtection="1">
      <alignment horizontal="right" vertical="center" indent="1" shrinkToFit="1"/>
      <protection hidden="1"/>
    </xf>
    <xf numFmtId="0" fontId="9" fillId="2" borderId="4" xfId="0" applyFont="1" applyFill="1" applyBorder="1" applyAlignment="1" applyProtection="1">
      <alignment horizontal="right" vertical="center" indent="1" shrinkToFit="1"/>
      <protection hidden="1"/>
    </xf>
    <xf numFmtId="1" fontId="9" fillId="2" borderId="5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wrapText="1"/>
      <protection hidden="1"/>
    </xf>
    <xf numFmtId="165" fontId="3" fillId="2" borderId="8" xfId="0" applyNumberFormat="1" applyFont="1" applyFill="1" applyBorder="1" applyAlignment="1" applyProtection="1">
      <alignment vertical="center"/>
      <protection hidden="1"/>
    </xf>
    <xf numFmtId="165" fontId="3" fillId="2" borderId="0" xfId="0" applyNumberFormat="1" applyFont="1" applyFill="1" applyBorder="1" applyAlignment="1" applyProtection="1">
      <alignment vertical="center"/>
      <protection hidden="1"/>
    </xf>
    <xf numFmtId="165" fontId="3" fillId="2" borderId="9" xfId="0" applyNumberFormat="1" applyFont="1" applyFill="1" applyBorder="1" applyAlignment="1" applyProtection="1">
      <alignment vertical="center"/>
      <protection hidden="1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1" fontId="11" fillId="2" borderId="5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34</xdr:row>
      <xdr:rowOff>44450</xdr:rowOff>
    </xdr:from>
    <xdr:to>
      <xdr:col>1</xdr:col>
      <xdr:colOff>1221900</xdr:colOff>
      <xdr:row>36</xdr:row>
      <xdr:rowOff>131450</xdr:rowOff>
    </xdr:to>
    <xdr:sp macro="" textlink="">
      <xdr:nvSpPr>
        <xdr:cNvPr id="2" name="Rectangle 1"/>
        <xdr:cNvSpPr/>
      </xdr:nvSpPr>
      <xdr:spPr>
        <a:xfrm>
          <a:off x="82550" y="10528300"/>
          <a:ext cx="1260000" cy="468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Cal_2025-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alary"/>
      <sheetName val="printF"/>
      <sheetName val="backE"/>
      <sheetName val="backN"/>
      <sheetName val="compEN"/>
      <sheetName val="reliefC"/>
      <sheetName val="form10E"/>
    </sheetNames>
    <sheetDataSet>
      <sheetData sheetId="0"/>
      <sheetData sheetId="1">
        <row r="4">
          <cell r="A4">
            <v>1</v>
          </cell>
          <cell r="B4" t="str">
            <v>Pramod Kumar Saini</v>
          </cell>
          <cell r="C4" t="str">
            <v>Teacher</v>
          </cell>
          <cell r="D4" t="str">
            <v>QWERTY1234U</v>
          </cell>
          <cell r="E4" t="str">
            <v>GSSS Malutana</v>
          </cell>
          <cell r="F4">
            <v>50800</v>
          </cell>
          <cell r="G4">
            <v>7</v>
          </cell>
          <cell r="H4">
            <v>10</v>
          </cell>
          <cell r="I4">
            <v>12</v>
          </cell>
          <cell r="J4">
            <v>700</v>
          </cell>
          <cell r="K4">
            <v>100000</v>
          </cell>
          <cell r="M4">
            <v>30000</v>
          </cell>
          <cell r="N4">
            <v>50000</v>
          </cell>
          <cell r="S4">
            <v>25000</v>
          </cell>
          <cell r="X4">
            <v>10000</v>
          </cell>
          <cell r="AA4">
            <v>50800</v>
          </cell>
          <cell r="AB4">
            <v>50800</v>
          </cell>
          <cell r="AC4">
            <v>50800</v>
          </cell>
          <cell r="AD4">
            <v>50800</v>
          </cell>
          <cell r="AE4">
            <v>52300</v>
          </cell>
          <cell r="AF4">
            <v>52300</v>
          </cell>
          <cell r="AG4">
            <v>52300</v>
          </cell>
          <cell r="AH4">
            <v>52300</v>
          </cell>
          <cell r="AI4">
            <v>52300</v>
          </cell>
          <cell r="AJ4">
            <v>52300</v>
          </cell>
          <cell r="AK4">
            <v>52300</v>
          </cell>
          <cell r="AL4">
            <v>52300</v>
          </cell>
          <cell r="AP4">
            <v>26150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I4">
            <v>26924</v>
          </cell>
          <cell r="CJ4">
            <v>27940</v>
          </cell>
          <cell r="CK4">
            <v>27940</v>
          </cell>
          <cell r="CL4">
            <v>27940</v>
          </cell>
          <cell r="CM4">
            <v>28765</v>
          </cell>
          <cell r="CN4">
            <v>28765</v>
          </cell>
          <cell r="CO4">
            <v>28765</v>
          </cell>
          <cell r="CP4">
            <v>28765</v>
          </cell>
          <cell r="CQ4">
            <v>28765</v>
          </cell>
          <cell r="CR4">
            <v>28765</v>
          </cell>
          <cell r="CS4">
            <v>28765</v>
          </cell>
          <cell r="CT4">
            <v>28765</v>
          </cell>
          <cell r="CU4">
            <v>3048</v>
          </cell>
          <cell r="CV4">
            <v>0</v>
          </cell>
          <cell r="CX4">
            <v>14383</v>
          </cell>
          <cell r="DC4">
            <v>5080</v>
          </cell>
          <cell r="DD4">
            <v>5080</v>
          </cell>
          <cell r="DE4">
            <v>5080</v>
          </cell>
          <cell r="DF4">
            <v>5080</v>
          </cell>
          <cell r="DG4">
            <v>5230</v>
          </cell>
          <cell r="DH4">
            <v>5230</v>
          </cell>
          <cell r="DI4">
            <v>5230</v>
          </cell>
          <cell r="DJ4">
            <v>5230</v>
          </cell>
          <cell r="DK4">
            <v>5230</v>
          </cell>
          <cell r="DL4">
            <v>5230</v>
          </cell>
          <cell r="DM4">
            <v>5230</v>
          </cell>
          <cell r="DN4">
            <v>5230</v>
          </cell>
          <cell r="DQ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GA4">
            <v>6774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S4">
            <v>2850</v>
          </cell>
          <cell r="HT4">
            <v>2850</v>
          </cell>
          <cell r="HU4">
            <v>2850</v>
          </cell>
          <cell r="HV4">
            <v>2850</v>
          </cell>
          <cell r="HW4">
            <v>3575</v>
          </cell>
          <cell r="HX4">
            <v>3575</v>
          </cell>
          <cell r="HY4">
            <v>3575</v>
          </cell>
          <cell r="HZ4">
            <v>3575</v>
          </cell>
          <cell r="IA4">
            <v>3575</v>
          </cell>
          <cell r="IB4">
            <v>3575</v>
          </cell>
          <cell r="IC4">
            <v>3575</v>
          </cell>
          <cell r="ID4">
            <v>3575</v>
          </cell>
          <cell r="IE4">
            <v>3048</v>
          </cell>
          <cell r="IF4">
            <v>0</v>
          </cell>
          <cell r="II4">
            <v>1694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JG4">
            <v>3000</v>
          </cell>
          <cell r="JH4">
            <v>3000</v>
          </cell>
          <cell r="JI4">
            <v>3000</v>
          </cell>
          <cell r="JJ4">
            <v>3000</v>
          </cell>
          <cell r="JK4">
            <v>3000</v>
          </cell>
          <cell r="JL4">
            <v>3000</v>
          </cell>
          <cell r="JM4">
            <v>3000</v>
          </cell>
          <cell r="JN4">
            <v>3000</v>
          </cell>
          <cell r="JO4">
            <v>3000</v>
          </cell>
          <cell r="JP4">
            <v>3000</v>
          </cell>
          <cell r="JQ4">
            <v>3000</v>
          </cell>
          <cell r="JR4">
            <v>3000</v>
          </cell>
          <cell r="KB4">
            <v>0</v>
          </cell>
          <cell r="KC4">
            <v>0</v>
          </cell>
          <cell r="KD4">
            <v>0</v>
          </cell>
          <cell r="KE4">
            <v>0</v>
          </cell>
          <cell r="KF4">
            <v>0</v>
          </cell>
          <cell r="KG4">
            <v>0</v>
          </cell>
          <cell r="KH4">
            <v>0</v>
          </cell>
          <cell r="KI4">
            <v>0</v>
          </cell>
          <cell r="KJ4">
            <v>0</v>
          </cell>
          <cell r="KK4">
            <v>0</v>
          </cell>
          <cell r="KL4">
            <v>0</v>
          </cell>
          <cell r="KV4">
            <v>700</v>
          </cell>
          <cell r="LO4">
            <v>658</v>
          </cell>
          <cell r="LP4">
            <v>658</v>
          </cell>
          <cell r="LQ4">
            <v>658</v>
          </cell>
          <cell r="LR4">
            <v>658</v>
          </cell>
          <cell r="LS4">
            <v>658</v>
          </cell>
          <cell r="LT4">
            <v>658</v>
          </cell>
          <cell r="LU4">
            <v>658</v>
          </cell>
          <cell r="LV4">
            <v>658</v>
          </cell>
          <cell r="LW4">
            <v>658</v>
          </cell>
          <cell r="LX4">
            <v>658</v>
          </cell>
          <cell r="LY4">
            <v>658</v>
          </cell>
          <cell r="LZ4">
            <v>658</v>
          </cell>
          <cell r="MJ4">
            <v>0</v>
          </cell>
          <cell r="MK4">
            <v>0</v>
          </cell>
          <cell r="ML4">
            <v>0</v>
          </cell>
          <cell r="MM4">
            <v>0</v>
          </cell>
          <cell r="MN4">
            <v>0</v>
          </cell>
          <cell r="MO4">
            <v>0</v>
          </cell>
          <cell r="MP4">
            <v>0</v>
          </cell>
          <cell r="MQ4">
            <v>0</v>
          </cell>
          <cell r="MR4">
            <v>0</v>
          </cell>
          <cell r="MS4">
            <v>0</v>
          </cell>
          <cell r="MT4">
            <v>0</v>
          </cell>
          <cell r="NC4">
            <v>900</v>
          </cell>
          <cell r="ND4">
            <v>900</v>
          </cell>
          <cell r="NE4">
            <v>900</v>
          </cell>
          <cell r="NF4">
            <v>900</v>
          </cell>
          <cell r="NG4">
            <v>900</v>
          </cell>
          <cell r="NH4">
            <v>900</v>
          </cell>
          <cell r="NI4">
            <v>900</v>
          </cell>
          <cell r="NJ4">
            <v>900</v>
          </cell>
          <cell r="NK4">
            <v>900</v>
          </cell>
          <cell r="NL4">
            <v>900</v>
          </cell>
          <cell r="NM4">
            <v>900</v>
          </cell>
          <cell r="NN4">
            <v>900</v>
          </cell>
          <cell r="NW4">
            <v>9900</v>
          </cell>
          <cell r="NX4">
            <v>0</v>
          </cell>
          <cell r="NY4">
            <v>0</v>
          </cell>
          <cell r="NZ4">
            <v>0</v>
          </cell>
          <cell r="OA4">
            <v>0</v>
          </cell>
          <cell r="OB4">
            <v>0</v>
          </cell>
          <cell r="OC4">
            <v>0</v>
          </cell>
          <cell r="OD4">
            <v>0</v>
          </cell>
          <cell r="OE4">
            <v>0</v>
          </cell>
          <cell r="OF4">
            <v>0</v>
          </cell>
          <cell r="OG4">
            <v>0</v>
          </cell>
          <cell r="OH4">
            <v>0</v>
          </cell>
          <cell r="OR4">
            <v>0</v>
          </cell>
          <cell r="OS4">
            <v>0</v>
          </cell>
          <cell r="OT4">
            <v>0</v>
          </cell>
          <cell r="OU4">
            <v>0</v>
          </cell>
          <cell r="OV4">
            <v>0</v>
          </cell>
          <cell r="OW4">
            <v>0</v>
          </cell>
          <cell r="OX4">
            <v>0</v>
          </cell>
          <cell r="OY4">
            <v>0</v>
          </cell>
          <cell r="OZ4">
            <v>0</v>
          </cell>
          <cell r="PA4">
            <v>0</v>
          </cell>
          <cell r="PB4">
            <v>0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I3" t="str">
            <v>Pramod Kumar Saini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activeCell="C2" sqref="C2:E2"/>
    </sheetView>
  </sheetViews>
  <sheetFormatPr defaultColWidth="9" defaultRowHeight="15.5" x14ac:dyDescent="0.35"/>
  <cols>
    <col min="1" max="1" width="1.58203125" style="1" customWidth="1"/>
    <col min="2" max="2" width="40.58203125" style="1" customWidth="1"/>
    <col min="3" max="6" width="15.58203125" style="1" customWidth="1"/>
    <col min="7" max="7" width="1.58203125" style="1" customWidth="1"/>
    <col min="8" max="8" width="10.58203125" style="2" customWidth="1"/>
    <col min="9" max="9" width="10.58203125" style="3" customWidth="1"/>
    <col min="10" max="16384" width="9" style="1"/>
  </cols>
  <sheetData>
    <row r="1" spans="1:7" ht="30" customHeight="1" thickBot="1" x14ac:dyDescent="0.4">
      <c r="B1" s="5" t="s">
        <v>0</v>
      </c>
      <c r="C1" s="5"/>
      <c r="D1" s="5"/>
      <c r="E1" s="5"/>
      <c r="F1" s="5"/>
    </row>
    <row r="2" spans="1:7" ht="25" customHeight="1" x14ac:dyDescent="0.35">
      <c r="A2" s="4"/>
      <c r="B2" s="33" t="s">
        <v>27</v>
      </c>
      <c r="C2" s="36" t="s">
        <v>25</v>
      </c>
      <c r="D2" s="36"/>
      <c r="E2" s="36"/>
      <c r="F2" s="30"/>
      <c r="G2" s="4"/>
    </row>
    <row r="3" spans="1:7" ht="25" customHeight="1" x14ac:dyDescent="0.35">
      <c r="A3" s="4"/>
      <c r="B3" s="34" t="s">
        <v>28</v>
      </c>
      <c r="C3" s="37" t="s">
        <v>30</v>
      </c>
      <c r="D3" s="37"/>
      <c r="E3" s="37"/>
      <c r="F3" s="31"/>
      <c r="G3" s="4"/>
    </row>
    <row r="4" spans="1:7" ht="25" customHeight="1" x14ac:dyDescent="0.35">
      <c r="A4" s="4"/>
      <c r="B4" s="34" t="s">
        <v>26</v>
      </c>
      <c r="C4" s="29" t="s">
        <v>29</v>
      </c>
      <c r="D4" s="29"/>
      <c r="E4" s="29"/>
      <c r="F4" s="31"/>
      <c r="G4" s="4"/>
    </row>
    <row r="5" spans="1:7" ht="25" customHeight="1" thickBot="1" x14ac:dyDescent="0.4">
      <c r="A5" s="4"/>
      <c r="B5" s="35" t="s">
        <v>22</v>
      </c>
      <c r="C5" s="38" t="s">
        <v>24</v>
      </c>
      <c r="D5" s="38"/>
      <c r="E5" s="38"/>
      <c r="F5" s="32"/>
      <c r="G5" s="4"/>
    </row>
    <row r="6" spans="1:7" ht="25" customHeight="1" x14ac:dyDescent="0.35">
      <c r="B6" s="6" t="s">
        <v>1</v>
      </c>
      <c r="C6" s="7"/>
      <c r="D6" s="7"/>
      <c r="E6" s="7"/>
      <c r="F6" s="8"/>
    </row>
    <row r="7" spans="1:7" ht="25" customHeight="1" x14ac:dyDescent="0.35">
      <c r="B7" s="9" t="s">
        <v>2</v>
      </c>
      <c r="C7" s="10" t="s">
        <v>3</v>
      </c>
      <c r="D7" s="11" t="s">
        <v>4</v>
      </c>
      <c r="E7" s="11" t="s">
        <v>5</v>
      </c>
      <c r="F7" s="11" t="s">
        <v>6</v>
      </c>
    </row>
    <row r="8" spans="1:7" ht="25" customHeight="1" x14ac:dyDescent="0.35">
      <c r="B8" s="12" t="s">
        <v>7</v>
      </c>
      <c r="C8" s="39" t="s">
        <v>23</v>
      </c>
      <c r="D8" s="39" t="s">
        <v>23</v>
      </c>
      <c r="E8" s="39" t="s">
        <v>24</v>
      </c>
      <c r="F8" s="39" t="s">
        <v>24</v>
      </c>
    </row>
    <row r="9" spans="1:7" ht="25" customHeight="1" x14ac:dyDescent="0.35">
      <c r="B9" s="9" t="s">
        <v>8</v>
      </c>
      <c r="C9" s="13">
        <f>C11-C10</f>
        <v>810000</v>
      </c>
      <c r="D9" s="13">
        <f>D11</f>
        <v>550000</v>
      </c>
      <c r="E9" s="13">
        <f>E11</f>
        <v>350000</v>
      </c>
      <c r="F9" s="13">
        <f>F11</f>
        <v>245000</v>
      </c>
    </row>
    <row r="10" spans="1:7" ht="25" customHeight="1" x14ac:dyDescent="0.35">
      <c r="B10" s="9" t="s">
        <v>9</v>
      </c>
      <c r="C10" s="13">
        <f>SUM(D24:F24)</f>
        <v>450000</v>
      </c>
      <c r="D10" s="13"/>
      <c r="E10" s="13"/>
      <c r="F10" s="13"/>
    </row>
    <row r="11" spans="1:7" ht="25" customHeight="1" x14ac:dyDescent="0.35">
      <c r="B11" s="9" t="s">
        <v>10</v>
      </c>
      <c r="C11" s="40">
        <v>1260000</v>
      </c>
      <c r="D11" s="40">
        <v>550000</v>
      </c>
      <c r="E11" s="40">
        <v>350000</v>
      </c>
      <c r="F11" s="40">
        <v>245000</v>
      </c>
    </row>
    <row r="12" spans="1:7" ht="25" customHeight="1" x14ac:dyDescent="0.35">
      <c r="B12" s="9" t="s">
        <v>11</v>
      </c>
      <c r="C12" s="13">
        <f>ROUND(IF(C8="New Regime",SUMPRODUCT(--(C11&gt;{400000;800000;1200000;1600000;2000000;2400000}),(C11-{400000;800000;1200000;1600000;2000000;2400000}),({0.05;0.05;0.05;0.05;0.05;0.05})),SUMPRODUCT(--(C11&gt;{250000;500000;1000000}),(C11-{250000;500000;1000000}),({0.05;0.15;0.01}))),0)</f>
        <v>69000</v>
      </c>
      <c r="D12" s="13">
        <f>ROUND(IF(D8="New Regime",SUMPRODUCT(--(D11&gt;{300000;700000;1000000;1200000;1500000}),(D11-{300000;700000;1000000;1200000;1500000}),({0.05;0.05;0.05;0.05;0.1})),SUMPRODUCT(--(D11&gt;{250000;500000;1000000}),(D11-{250000;500000;1000000}),({0.05;0.15;0.01}))),0)</f>
        <v>12500</v>
      </c>
      <c r="E12" s="13">
        <f>ROUND(IF(E8="New Regime",SUMPRODUCT(--(E11&gt;{300000;600000;900000;1200000;1500000}),(E11-{300000;600000;900000;1200000;1500000}),({0.05;0.05;0.05;0.05;0.1})),SUMPRODUCT(--(E11&gt;{250000;500000;1000000}),(E11-{250000;500000;1000000}),({0.05;0.15;0.01}))),0)</f>
        <v>5000</v>
      </c>
      <c r="F12" s="13">
        <f>ROUND(IF(F8="New Regime",SUMPRODUCT(--(F11&gt;{250000;500000;750000;1000000;1250000;1500000}),(F11-{250000;500000;750000;1000000;1250000;1500000}),({0.05;0.05;0.05;0.05;0.05;0.05})),SUMPRODUCT(--(F11&gt;{250000;500000;1000000}),(F11-{250000;500000;1000000}),({0.05;0.15;0.01}))),0)</f>
        <v>0</v>
      </c>
    </row>
    <row r="13" spans="1:7" ht="25" customHeight="1" x14ac:dyDescent="0.35">
      <c r="B13" s="9" t="s">
        <v>12</v>
      </c>
      <c r="C13" s="13">
        <f>IF(C8="New Regime",IF(C11&gt;1200000,0,MIN(60000,C12))+IF(C11&lt;=1200000,0,MAX(C12-(C11-1200000),0)),IF(C8="Old Regime",IF(C11&gt;500000,0,MIN(12500,C12)),0))</f>
        <v>9000</v>
      </c>
      <c r="D13" s="13">
        <f>IF(D8="New Regime",IF(D11&gt;700000,0,MIN(25000,D12))+IF(D11&gt;=722224,0,IF(D11&lt;=700000,0,D12-(D11-700000))),IF(D8="Old Regime",IF(D11&gt;500000,0,MIN(12500,D12)),0))</f>
        <v>12500</v>
      </c>
      <c r="E13" s="13">
        <f>IF(E8="New Regime",IF(E11&gt;700000,0,MIN(25000,E12)),IF(E8="Old Regime",IF(E11&gt;500000,0,MIN(12500,E12)),0))</f>
        <v>5000</v>
      </c>
      <c r="F13" s="13">
        <f>IF(F11&gt;500000,0,MIN(12500,F12))</f>
        <v>0</v>
      </c>
    </row>
    <row r="14" spans="1:7" ht="25" customHeight="1" x14ac:dyDescent="0.35">
      <c r="B14" s="9" t="s">
        <v>13</v>
      </c>
      <c r="C14" s="13">
        <f>C12-C13</f>
        <v>60000</v>
      </c>
      <c r="D14" s="13">
        <f>D12-D13</f>
        <v>0</v>
      </c>
      <c r="E14" s="13">
        <f>E12-E13</f>
        <v>0</v>
      </c>
      <c r="F14" s="13">
        <f>F12-F13</f>
        <v>0</v>
      </c>
    </row>
    <row r="15" spans="1:7" ht="25" customHeight="1" x14ac:dyDescent="0.35">
      <c r="B15" s="9" t="s">
        <v>14</v>
      </c>
      <c r="C15" s="13">
        <f>ROUND(4%*C14,0)</f>
        <v>2400</v>
      </c>
      <c r="D15" s="13">
        <f>ROUND(4%*D14,0)</f>
        <v>0</v>
      </c>
      <c r="E15" s="13">
        <f>ROUND(4%*E14,0)</f>
        <v>0</v>
      </c>
      <c r="F15" s="13">
        <f>ROUND(4%*F14,0)</f>
        <v>0</v>
      </c>
    </row>
    <row r="16" spans="1:7" ht="25" customHeight="1" x14ac:dyDescent="0.35">
      <c r="B16" s="9" t="s">
        <v>15</v>
      </c>
      <c r="C16" s="13"/>
      <c r="D16" s="13"/>
      <c r="E16" s="13"/>
      <c r="F16" s="13"/>
    </row>
    <row r="17" spans="2:6" ht="25" customHeight="1" x14ac:dyDescent="0.35">
      <c r="B17" s="9" t="s">
        <v>16</v>
      </c>
      <c r="C17" s="13">
        <f>C14+C15</f>
        <v>62400</v>
      </c>
      <c r="D17" s="13">
        <f>D14+D15</f>
        <v>0</v>
      </c>
      <c r="E17" s="13">
        <f>E14+E15</f>
        <v>0</v>
      </c>
      <c r="F17" s="13">
        <f>F14+F15</f>
        <v>0</v>
      </c>
    </row>
    <row r="18" spans="2:6" ht="25" customHeight="1" x14ac:dyDescent="0.35">
      <c r="B18" s="14" t="s">
        <v>17</v>
      </c>
      <c r="C18" s="15"/>
      <c r="D18" s="15"/>
      <c r="E18" s="16"/>
      <c r="F18" s="17">
        <f>SUM(C17:F17)</f>
        <v>62400</v>
      </c>
    </row>
    <row r="19" spans="2:6" ht="25" customHeight="1" x14ac:dyDescent="0.35">
      <c r="B19" s="18"/>
      <c r="C19" s="18"/>
      <c r="D19" s="18"/>
      <c r="E19" s="18"/>
      <c r="F19" s="18"/>
    </row>
    <row r="20" spans="2:6" ht="25" customHeight="1" x14ac:dyDescent="0.35">
      <c r="B20" s="19" t="s">
        <v>18</v>
      </c>
      <c r="C20" s="20"/>
      <c r="D20" s="20"/>
      <c r="E20" s="20"/>
      <c r="F20" s="21"/>
    </row>
    <row r="21" spans="2:6" ht="25" customHeight="1" x14ac:dyDescent="0.35">
      <c r="B21" s="9" t="s">
        <v>2</v>
      </c>
      <c r="C21" s="10" t="s">
        <v>3</v>
      </c>
      <c r="D21" s="11" t="s">
        <v>4</v>
      </c>
      <c r="E21" s="11" t="s">
        <v>5</v>
      </c>
      <c r="F21" s="11" t="s">
        <v>6</v>
      </c>
    </row>
    <row r="22" spans="2:6" ht="25" customHeight="1" x14ac:dyDescent="0.35">
      <c r="B22" s="12" t="s">
        <v>7</v>
      </c>
      <c r="C22" s="11" t="str">
        <f t="shared" ref="C22:F23" si="0">C8</f>
        <v>New Regime</v>
      </c>
      <c r="D22" s="11" t="str">
        <f t="shared" si="0"/>
        <v>New Regime</v>
      </c>
      <c r="E22" s="11" t="str">
        <f t="shared" si="0"/>
        <v>Old Regime</v>
      </c>
      <c r="F22" s="11" t="str">
        <f t="shared" si="0"/>
        <v>Old Regime</v>
      </c>
    </row>
    <row r="23" spans="2:6" ht="25" customHeight="1" x14ac:dyDescent="0.35">
      <c r="B23" s="9" t="s">
        <v>8</v>
      </c>
      <c r="C23" s="13">
        <f t="shared" si="0"/>
        <v>810000</v>
      </c>
      <c r="D23" s="13">
        <f t="shared" si="0"/>
        <v>550000</v>
      </c>
      <c r="E23" s="13">
        <f t="shared" si="0"/>
        <v>350000</v>
      </c>
      <c r="F23" s="13">
        <f t="shared" si="0"/>
        <v>245000</v>
      </c>
    </row>
    <row r="24" spans="2:6" ht="25" customHeight="1" x14ac:dyDescent="0.35">
      <c r="B24" s="9" t="s">
        <v>9</v>
      </c>
      <c r="C24" s="13"/>
      <c r="D24" s="40">
        <v>100000</v>
      </c>
      <c r="E24" s="40">
        <v>100000</v>
      </c>
      <c r="F24" s="40">
        <v>250000</v>
      </c>
    </row>
    <row r="25" spans="2:6" ht="25" customHeight="1" x14ac:dyDescent="0.35">
      <c r="B25" s="9" t="s">
        <v>10</v>
      </c>
      <c r="C25" s="13">
        <f>C23</f>
        <v>810000</v>
      </c>
      <c r="D25" s="13">
        <f>D23+D24</f>
        <v>650000</v>
      </c>
      <c r="E25" s="13">
        <f>E23+E24</f>
        <v>450000</v>
      </c>
      <c r="F25" s="13">
        <f>F23+F24</f>
        <v>495000</v>
      </c>
    </row>
    <row r="26" spans="2:6" ht="25" customHeight="1" x14ac:dyDescent="0.35">
      <c r="B26" s="9" t="s">
        <v>11</v>
      </c>
      <c r="C26" s="13">
        <f>ROUND(IF(C22="New Regime",SUMPRODUCT(--(C25&gt;{400000;800000;1200000;1600000;2000000;2400000}),(C25-{400000;800000;1200000;1600000;2000000;2400000}),({0.05;0.05;0.05;0.05;0.05;0.05})),SUMPRODUCT(--(C25&gt;{250000;500000;1000000}),(C25-{250000;500000;1000000}),({0.05;0.15;0.01}))),0)</f>
        <v>21000</v>
      </c>
      <c r="D26" s="13">
        <f>ROUND(IF(D22="New Regime",SUMPRODUCT(--(D25&gt;{300000;700000;1000000;1200000;1500000}),(D25-{300000;700000;1000000;1200000;1500000}),({0.05;0.05;0.05;0.05;0.1})),SUMPRODUCT(--(D25&gt;{250000;500000;1000000}),(D25-{250000;500000;1000000}),({0.05;0.15;0.01}))),0)</f>
        <v>17500</v>
      </c>
      <c r="E26" s="13">
        <f>ROUND(IF(E22="New Regime",SUMPRODUCT(--(E25&gt;{300000;600000;900000;1200000;1500000}),(E25-{300000;600000;900000;1200000;1500000}),({0.05;0.05;0.05;0.05;0.1})),SUMPRODUCT(--(E25&gt;{250000;500000;1000000}),(E25-{250000;500000;1000000}),({0.05;0.15;0.01}))),0)</f>
        <v>10000</v>
      </c>
      <c r="F26" s="13">
        <f>ROUND(IF(F22="New Regime",SUMPRODUCT(--(F25&gt;{250000;500000;750000;1000000;1250000;1500000}),(F25-{250000;500000;750000;1000000;1250000;1500000}),({0.05;0.05;0.05;0.05;0.05;0.05})),SUMPRODUCT(--(F25&gt;{250000;500000;1000000}),(F25-{250000;500000;1000000}),({0.05;0.15;0.01}))),0)</f>
        <v>12250</v>
      </c>
    </row>
    <row r="27" spans="2:6" ht="25" customHeight="1" x14ac:dyDescent="0.35">
      <c r="B27" s="9" t="s">
        <v>12</v>
      </c>
      <c r="C27" s="13">
        <f>IF(C22="New Regime",IF(C25&gt;1200000,0,MIN(60000,C26))+IF(C25&lt;=1200000,0,MAX(C26-(C25-1200000),0)),IF(C22="Old Regime",IF(C25&gt;500000,0,MIN(12500,C26)),0))</f>
        <v>21000</v>
      </c>
      <c r="D27" s="13">
        <f>IF(D22="New Regime",IF(D25&gt;700000,0,MIN(25000,D26))+IF(D25&gt;=722224,0,IF(D25&lt;=700000,0,D26-(D25-700000))),IF(D22="Old Regime",IF(D25&gt;500000,0,MIN(12500,D26)),0))</f>
        <v>17500</v>
      </c>
      <c r="E27" s="13">
        <f>IF(E22="New Regime",IF(E25&gt;700000,0,MIN(25000,E26)),IF(E22="Old Regime",IF(E25&gt;500000,0,MIN(12500,E26)),0))</f>
        <v>10000</v>
      </c>
      <c r="F27" s="13">
        <f>IF(F25&gt;500000,0,MIN(12500,F26))</f>
        <v>12250</v>
      </c>
    </row>
    <row r="28" spans="2:6" ht="25" customHeight="1" x14ac:dyDescent="0.35">
      <c r="B28" s="9" t="s">
        <v>13</v>
      </c>
      <c r="C28" s="13">
        <f>C26-C27</f>
        <v>0</v>
      </c>
      <c r="D28" s="13">
        <f>D26-D27</f>
        <v>0</v>
      </c>
      <c r="E28" s="13">
        <f>E26-E27</f>
        <v>0</v>
      </c>
      <c r="F28" s="13">
        <f>F26-F27</f>
        <v>0</v>
      </c>
    </row>
    <row r="29" spans="2:6" ht="25" customHeight="1" x14ac:dyDescent="0.35">
      <c r="B29" s="9" t="s">
        <v>14</v>
      </c>
      <c r="C29" s="13">
        <f>ROUND(4%*C28,0)</f>
        <v>0</v>
      </c>
      <c r="D29" s="13">
        <f>ROUND(4%*D28,0)</f>
        <v>0</v>
      </c>
      <c r="E29" s="13">
        <f>ROUND(4%*E28,0)</f>
        <v>0</v>
      </c>
      <c r="F29" s="13">
        <f>ROUND(4%*F28,0)</f>
        <v>0</v>
      </c>
    </row>
    <row r="30" spans="2:6" ht="25" customHeight="1" x14ac:dyDescent="0.35">
      <c r="B30" s="9" t="s">
        <v>15</v>
      </c>
      <c r="C30" s="13"/>
      <c r="D30" s="13"/>
      <c r="E30" s="13"/>
      <c r="F30" s="13"/>
    </row>
    <row r="31" spans="2:6" ht="25" customHeight="1" x14ac:dyDescent="0.35">
      <c r="B31" s="9" t="s">
        <v>16</v>
      </c>
      <c r="C31" s="13">
        <f>C28+C29</f>
        <v>0</v>
      </c>
      <c r="D31" s="13">
        <f>D28+D29</f>
        <v>0</v>
      </c>
      <c r="E31" s="13">
        <f>E28+E29</f>
        <v>0</v>
      </c>
      <c r="F31" s="13">
        <f>F28+F29</f>
        <v>0</v>
      </c>
    </row>
    <row r="32" spans="2:6" ht="25" customHeight="1" x14ac:dyDescent="0.35">
      <c r="B32" s="14" t="s">
        <v>19</v>
      </c>
      <c r="C32" s="15"/>
      <c r="D32" s="15"/>
      <c r="E32" s="16"/>
      <c r="F32" s="13">
        <f>SUM(C31:F31)</f>
        <v>0</v>
      </c>
    </row>
    <row r="33" spans="2:6" ht="10.5" customHeight="1" x14ac:dyDescent="0.35">
      <c r="B33" s="22"/>
      <c r="C33" s="22"/>
      <c r="D33" s="22"/>
      <c r="E33" s="22"/>
      <c r="F33" s="22"/>
    </row>
    <row r="34" spans="2:6" ht="35.15" customHeight="1" x14ac:dyDescent="0.35">
      <c r="B34" s="23" t="s">
        <v>20</v>
      </c>
      <c r="C34" s="24"/>
      <c r="D34" s="24"/>
      <c r="E34" s="25"/>
      <c r="F34" s="26">
        <f>IF((F18-F32)&lt;1,"Nil",(F18-F32))</f>
        <v>62400</v>
      </c>
    </row>
    <row r="35" spans="2:6" ht="15" customHeight="1" x14ac:dyDescent="0.35">
      <c r="B35" s="27"/>
      <c r="C35" s="27"/>
      <c r="D35" s="27"/>
      <c r="E35" s="27"/>
      <c r="F35" s="27"/>
    </row>
    <row r="36" spans="2:6" ht="15" customHeight="1" x14ac:dyDescent="0.35">
      <c r="B36" s="27"/>
      <c r="C36" s="27"/>
      <c r="D36" s="27"/>
      <c r="E36" s="27" t="s">
        <v>21</v>
      </c>
      <c r="F36" s="27"/>
    </row>
    <row r="37" spans="2:6" ht="15" customHeight="1" x14ac:dyDescent="0.35">
      <c r="B37" s="27"/>
      <c r="C37" s="27"/>
      <c r="D37" s="27"/>
      <c r="E37" s="27"/>
      <c r="F37" s="27"/>
    </row>
    <row r="38" spans="2:6" ht="15" customHeight="1" x14ac:dyDescent="0.35">
      <c r="B38" s="27"/>
      <c r="C38" s="27"/>
      <c r="D38" s="28"/>
      <c r="E38" s="27"/>
      <c r="F38" s="27"/>
    </row>
  </sheetData>
  <sheetProtection password="CC43" sheet="1" objects="1" scenarios="1"/>
  <protectedRanges>
    <protectedRange sqref="D1:D5" name="Range4"/>
  </protectedRanges>
  <mergeCells count="9">
    <mergeCell ref="B1:F1"/>
    <mergeCell ref="B6:F6"/>
    <mergeCell ref="B20:F20"/>
    <mergeCell ref="B34:E34"/>
    <mergeCell ref="C2:E2"/>
    <mergeCell ref="C3:E3"/>
    <mergeCell ref="C5:E5"/>
    <mergeCell ref="F2:F5"/>
    <mergeCell ref="C4:E4"/>
  </mergeCells>
  <dataValidations count="1">
    <dataValidation type="list" allowBlank="1" showInputMessage="1" showErrorMessage="1" sqref="C8:F8 C5">
      <formula1>"New Regime,Old Regime"</formula1>
    </dataValidation>
  </dataValidations>
  <printOptions horizontalCentered="1"/>
  <pageMargins left="0.39370078740157483" right="0.19685039370078741" top="0.19685039370078741" bottom="0.19685039370078741" header="0.11811023622047245" footer="0.11811023622047245"/>
  <pageSetup paperSize="9" scale="8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Relief Sec 89</vt:lpstr>
      <vt:lpstr>'Relief Sec 89'!Print_Area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gsssmalutana</dc:creator>
  <cp:lastModifiedBy>gsssmalutana</cp:lastModifiedBy>
  <cp:lastPrinted>2025-06-24T09:28:26Z</cp:lastPrinted>
  <dcterms:created xsi:type="dcterms:W3CDTF">2025-06-23T07:39:50Z</dcterms:created>
  <dcterms:modified xsi:type="dcterms:W3CDTF">2025-06-24T09:29:37Z</dcterms:modified>
</cp:coreProperties>
</file>