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book.xml" ContentType="application/vnd.openxmlformats-officedocument.spreadsheetml.sheet.main+xml"/>
  <Override PartName="/xl/externalLinks/externalLink1.xml" ContentType="application/vnd.openxmlformats-officedocument.spreadsheetml.externalLink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defaultThemeVersion="124226"/>
  <bookViews>
    <workbookView xWindow="0" yWindow="-150" windowWidth="16545" windowHeight="7830" firstSheet="21" activeTab="6" tabRatio="826"/>
  </bookViews>
  <sheets>
    <sheet name="निर्देश" sheetId="1" r:id="rId2"/>
    <sheet name="MASTER DATA SHEET 1" sheetId="2" r:id="rId3"/>
    <sheet name="MASTER DATA SHEET 2" sheetId="3" r:id="rId4"/>
    <sheet name="SAMEKIT" sheetId="4" r:id="rId5"/>
    <sheet name="SANCTIONED POST" sheetId="5" r:id="rId6"/>
    <sheet name="POSTED" sheetId="6" r:id="rId7"/>
    <sheet name="VACANT POST" sheetId="7" r:id="rId8"/>
    <sheet name="P1A" sheetId="8" r:id="rId9"/>
    <sheet name="P1B" sheetId="9" r:id="rId10"/>
    <sheet name="P1C" sheetId="10" r:id="rId11"/>
    <sheet name="SLR" sheetId="11" r:id="rId12"/>
    <sheet name="SURRE-" sheetId="12" r:id="rId13"/>
    <sheet name="P Allow." sheetId="13" r:id="rId14"/>
    <sheet name="P8G1" sheetId="14" r:id="rId15"/>
    <sheet name="P9G2" sheetId="15" r:id="rId16"/>
    <sheet name="P9G4" sheetId="16" r:id="rId17"/>
    <sheet name="FIX PAY" sheetId="17" r:id="rId18"/>
    <sheet name="P-4" sheetId="18" r:id="rId19"/>
    <sheet name="Allot." sheetId="19" r:id="rId20"/>
    <sheet name="G.A.2 A" sheetId="20" r:id="rId21"/>
    <sheet name="G.A.2 B" sheetId="21" r:id="rId22"/>
    <sheet name="GA-4 A" sheetId="22" r:id="rId23"/>
    <sheet name="GA-4 B" sheetId="23" r:id="rId24"/>
    <sheet name="TRFRET. PAY" sheetId="24" r:id="rId25"/>
    <sheet name="Verdi" sheetId="25" r:id="rId26"/>
    <sheet name="Tamb" sheetId="26" r:id="rId27"/>
    <sheet name="INSTRUCTION" sheetId="27" r:id="rId28"/>
    <sheet name="MASTER DATA SHEET" sheetId="28" r:id="rId29"/>
    <sheet name="P10GA3" sheetId="29" r:id="rId30"/>
    <sheet name="2071" sheetId="30" r:id="rId31"/>
    <sheet name="S.T FUND" sheetId="31" r:id="rId32"/>
    <sheet name="IPA" sheetId="32" r:id="rId33"/>
    <sheet name="IPB" sheetId="33" r:id="rId34"/>
    <sheet name="TEL" sheetId="34" r:id="rId35"/>
    <sheet name="03 POWER" sheetId="35" r:id="rId36"/>
    <sheet name="ENRL" sheetId="36" r:id="rId37"/>
  </sheets>
  <externalReferences>
    <externalReference r:id="rId1"/>
  </externalReferences>
  <definedNames>
    <definedName name="_xlnm._FilterDatabase" localSheetId="2" hidden="1">'MASTER DATA SHEET 2'!$B$64:$B$105</definedName>
    <definedName name="_xlnm._FilterDatabase" localSheetId="7" hidden="1">P1A!$A$10:$J$26</definedName>
    <definedName name="_xlnm._FilterDatabase" localSheetId="13" hidden="1">P8G1!$B$9:$N$9</definedName>
    <definedName name="catagery">'MASTER DATA SHEET 1'!$E$97:$E$98</definedName>
    <definedName name="DESIGNATION">'MASTER DATA SHEET 1'!$C$97:$D$115</definedName>
    <definedName name="fix_pay">'MASTER DATA SHEET 2'!$AR$5:$AX$61</definedName>
    <definedName name="levels">'MASTER DATA SHEET 1'!#REF!</definedName>
    <definedName name="Pay_Band">'MASTER DATA SHEET 1'!#REF!</definedName>
    <definedName name="_xlnm.Print_Area" localSheetId="34">'03 POWER'!$A$1:$H$10</definedName>
    <definedName name="_xlnm.Print_Area" localSheetId="29">'2071'!$A$1:$M$15</definedName>
    <definedName name="_xlnm.Print_Area" localSheetId="18">Allot.!$A$1:$N$15</definedName>
    <definedName name="_xlnm.Print_Area" localSheetId="35">ENRL!$A$1:$T$23</definedName>
    <definedName name="_xlnm.Print_Area" localSheetId="16">'FIX PAY'!$A$1:$G$22</definedName>
    <definedName name="_xlnm.Print_Area" localSheetId="19">'G.A.2 A'!$A$1:$P$17</definedName>
    <definedName name="_xlnm.Print_Area" localSheetId="20">'G.A.2 B'!$A$1:$P$17</definedName>
    <definedName name="_xlnm.Print_Area" localSheetId="21">'GA-4 A'!$A$1:$X$13</definedName>
    <definedName name="_xlnm.Print_Area" localSheetId="22">'GA-4 B'!$A$1:$X$14</definedName>
    <definedName name="_xlnm.Print_Area" localSheetId="31">IPA!$A$1:$F$23</definedName>
    <definedName name="_xlnm.Print_Area" localSheetId="32">IPB!$A$1:$C$20</definedName>
    <definedName name="_xlnm.Print_Area" localSheetId="12">'P Allow.'!$A$1:$G$31</definedName>
    <definedName name="_xlnm.Print_Area" localSheetId="28">P10GA3!$A$1:$O$20</definedName>
    <definedName name="_xlnm.Print_Area" localSheetId="7">P1A!$A$3:$J$57</definedName>
    <definedName name="_xlnm.Print_Area" localSheetId="8">P1B!$A$1:$R$54</definedName>
    <definedName name="_xlnm.Print_Area" localSheetId="9">P1C!$A$1:$F$56</definedName>
    <definedName name="_xlnm.Print_Area" localSheetId="17">'P-4'!$A$1:$G$67</definedName>
    <definedName name="_xlnm.Print_Area" localSheetId="13">P8G1!$A$1:$N$99</definedName>
    <definedName name="_xlnm.Print_Area" localSheetId="14">P9G2!$A$1:$L$26</definedName>
    <definedName name="_xlnm.Print_Area" localSheetId="15">P9G4!$A$1:$L$38</definedName>
    <definedName name="_xlnm.Print_Area" localSheetId="5">POSTED!$A$1:$AS$25</definedName>
    <definedName name="_xlnm.Print_Area" localSheetId="30">'S.T FUND'!$A$1:$G$12</definedName>
    <definedName name="_xlnm.Print_Area" localSheetId="3">SAMEKIT!$A$1:$C$64</definedName>
    <definedName name="_xlnm.Print_Area" localSheetId="4">'SANCTIONED POST'!$A$1:$AS$14</definedName>
    <definedName name="_xlnm.Print_Area" localSheetId="10">SLR!$A$1:$I$13</definedName>
    <definedName name="_xlnm.Print_Area" localSheetId="11">'SURRE-'!$A$1:$K$87</definedName>
    <definedName name="_xlnm.Print_Area" localSheetId="25">Tamb!$A$1:$I$10</definedName>
    <definedName name="_xlnm.Print_Area" localSheetId="33">TEL!$A$1:$H$10</definedName>
    <definedName name="_xlnm.Print_Area" localSheetId="23">'TRFRET. PAY'!$A$1:$L$17</definedName>
    <definedName name="_xlnm.Print_Area" localSheetId="6">'VACANT POST'!$A$1:$AS$16</definedName>
    <definedName name="_xlnm.Print_Area" localSheetId="24">Verdi!$A$1:$N$14</definedName>
    <definedName name="_xlnm.Print_Titles" localSheetId="13">P8G1!$7:$9</definedName>
    <definedName name="_xlnm.Print_Titles" localSheetId="14">P9G2!$4:$8</definedName>
    <definedName name="उपप्रधानाचार्य">'MASTER DATA SHEET 2'!$C$5</definedName>
    <definedName name="कार्यालय_में_पोस्ट_विवरण">'MASTER DATA SHEET 2'!$B$64:$B$105</definedName>
  </definedNames>
  <calcPr calcId="145621"/>
</workbook>
</file>

<file path=xl/sharedStrings.xml><?xml version="1.0" encoding="utf-8"?>
<sst xmlns="http://schemas.openxmlformats.org/spreadsheetml/2006/main" uniqueCount="668" count="668">
  <si>
    <t>Ø-la-</t>
  </si>
  <si>
    <t>ys[kk 'kh"kZd</t>
  </si>
  <si>
    <t>okLrfod O;; vkadMs</t>
  </si>
  <si>
    <t>dkye 7 o 8 dk ;ksx</t>
  </si>
  <si>
    <t>osru</t>
  </si>
  <si>
    <t>vf/kdkjh</t>
  </si>
  <si>
    <t>deZpkjh</t>
  </si>
  <si>
    <t>;ksx %&amp;</t>
  </si>
  <si>
    <t>egaxkbZ HkRrk</t>
  </si>
  <si>
    <t>edku fdjk;k</t>
  </si>
  <si>
    <t>jksdfM;k HkRrk</t>
  </si>
  <si>
    <t>lefiZr osru</t>
  </si>
  <si>
    <t>fLFkjhdj.k ,fj;j</t>
  </si>
  <si>
    <t>cksul</t>
  </si>
  <si>
    <t>;k=k HkRrk</t>
  </si>
  <si>
    <t>fpfdRlk HkRrk</t>
  </si>
  <si>
    <t>th-,- 4 dk ;ksx</t>
  </si>
  <si>
    <t>th-,- 2 dk ;ksx</t>
  </si>
  <si>
    <t>th-,-4 dk egk;ksx</t>
  </si>
  <si>
    <t>dk;kZy; O;;</t>
  </si>
  <si>
    <t>vU;</t>
  </si>
  <si>
    <t>iqLrdky;</t>
  </si>
  <si>
    <t>ofnZ;ka</t>
  </si>
  <si>
    <t>loZ ;ksx %&amp;</t>
  </si>
  <si>
    <t>uke</t>
  </si>
  <si>
    <t>in</t>
  </si>
  <si>
    <t>o`f} tks bl vof/k esa gksxh</t>
  </si>
  <si>
    <t>laosru</t>
  </si>
  <si>
    <t>in uke</t>
  </si>
  <si>
    <t>in dk uke</t>
  </si>
  <si>
    <t xml:space="preserve"> 'kq} laosru ;ksx</t>
  </si>
  <si>
    <t>egaxkbZ HkRrk ,fj;j</t>
  </si>
  <si>
    <t>;ksx</t>
  </si>
  <si>
    <t>fo|ky; dk uke</t>
  </si>
  <si>
    <t>uke dkfeZd</t>
  </si>
  <si>
    <t>lsokfuo`fr frfFk</t>
  </si>
  <si>
    <t>dqy ;ksx</t>
  </si>
  <si>
    <t>vkoafVr ctV</t>
  </si>
  <si>
    <t>Ø-l-a</t>
  </si>
  <si>
    <t>izi= 1</t>
  </si>
  <si>
    <t xml:space="preserve">¼v½ fu;fer Lohd`r inksa dk fooj.k </t>
  </si>
  <si>
    <t xml:space="preserve">izi= &amp;1 v </t>
  </si>
  <si>
    <t>fnukWd ftlls in fjDr gSa</t>
  </si>
  <si>
    <t>1 tuojh 2004 ls iwoZ fu;qDr</t>
  </si>
  <si>
    <t>1 tuojh 2004 ds Ik'pkr~  fu;qDr</t>
  </si>
  <si>
    <t>¼ctV vuqeku vf/kdkjh;ksa }kjk foHkkxk/;{k dks izLrqr djus gsrq½</t>
  </si>
  <si>
    <t>ys[ks dk 'kh"kZ</t>
  </si>
  <si>
    <t xml:space="preserve">dze la[;k </t>
  </si>
  <si>
    <t xml:space="preserve">thih,Q uEcj@,u-ih-,l-uEcj </t>
  </si>
  <si>
    <t>in dk Lohd`r osru</t>
  </si>
  <si>
    <t>igyh ekpZ ls vfUre Qjojh ds fy;s fu/kkZfjr jde</t>
  </si>
  <si>
    <t>vkxkeh o"kZ ds fy;s jde ¼dkye 9 vkSj 11 dk ;ksx½</t>
  </si>
  <si>
    <t>pkyw o"kZ ds fy;s la'kksf/kr vuqeku</t>
  </si>
  <si>
    <t>is&amp;cSasM</t>
  </si>
  <si>
    <t>frfFk o`f}</t>
  </si>
  <si>
    <t>jde o`f}</t>
  </si>
  <si>
    <t>ys[kk 'kh"kZd ¼foaLr`r 'kh"kZ½</t>
  </si>
  <si>
    <t>izi= 8 ¼iqjkuk th, 01½</t>
  </si>
  <si>
    <t>O;; ds foLr`r vuqeku ¼e; laosru foLr`r 'kh"kZ lfgr½</t>
  </si>
  <si>
    <t xml:space="preserve">foHkkx dk uke %&amp; </t>
  </si>
  <si>
    <t>dk;kZy; dk uke %&amp;                                                              foHkkx dk uke %&amp; ek/;fed f'k{kk foHkkx</t>
  </si>
  <si>
    <t>okLrfod O;; vkadMs          ¼xr rhu iwoZ o"kkZs ds½</t>
  </si>
  <si>
    <t>vxLr ls ekpZ rd ¼xr o"kZ½</t>
  </si>
  <si>
    <t>vizsy ls tqykbZ rd ¼pkyw o"kZ½</t>
  </si>
  <si>
    <t>la'kksf/kr vuqeku ¼pkyw Ok"kZ½  ¼8$10½</t>
  </si>
  <si>
    <t>vk; O;; vuqeku ckcr~ ¼vkxkeh o"kZ½</t>
  </si>
  <si>
    <t>vxLr ls ekpZ rd dk lEHkkfor O;;    ¼pkyw o"kZ½</t>
  </si>
  <si>
    <t>foRrh; o"kZ----------------- ¼1 vizsy ls 31 ekpZ rd½</t>
  </si>
  <si>
    <t xml:space="preserve">fuf'pr O;;ksa ds foLr`r vuqeku vFkkZr vf/kdkjh;ksa o deZpkfj;ksa ds osru vuqeku o"kZ ¼viszy ls ekpZ rd½ </t>
  </si>
  <si>
    <t>foRrh; o"kZ------------------------- ¼1 vizsy ls 31 ekpZ rd½</t>
  </si>
  <si>
    <t>izi= &amp; 09 ¼iqjkuk th, 02½</t>
  </si>
  <si>
    <t>izi= &amp; 09 ¼iqjkuk th, 04½</t>
  </si>
  <si>
    <t>;ksXk dkWye ¼5$6½</t>
  </si>
  <si>
    <t>;ksXk dkWye ¼4&amp;7½</t>
  </si>
  <si>
    <t>vkfQl vkbZMh</t>
  </si>
  <si>
    <t xml:space="preserve">izi=  </t>
  </si>
  <si>
    <t>izi= 1 c</t>
  </si>
  <si>
    <t>la[;k</t>
  </si>
  <si>
    <t>fVIi.kh</t>
  </si>
  <si>
    <t>^^izekf.kr fd;ktkrk gSa fd mi;ZwDr lwpuk dh Lohd`fr;ksa ds lanHkZ esa O;fDrxr rkSj ij esjs }kjk tkWp iMrky dj yh xbZ gSa vkSj bls lgh ik;k x; gSa^^</t>
  </si>
  <si>
    <t>dk;kZy; dk uke</t>
  </si>
  <si>
    <t xml:space="preserve">01 dk laosru dh x.kuk @ekax izi= </t>
  </si>
  <si>
    <t xml:space="preserve"> ctV en</t>
  </si>
  <si>
    <t>dk;kZy; dk uke %&amp;</t>
  </si>
  <si>
    <t>foHkkx dk uke %&amp; ek/;fed f'k{kk</t>
  </si>
  <si>
    <t>iz;ksx 'kkyk</t>
  </si>
  <si>
    <t>fooj.k</t>
  </si>
  <si>
    <t xml:space="preserve">  01&amp; laosru</t>
  </si>
  <si>
    <t xml:space="preserve">  d&amp; osru jktif=r</t>
  </si>
  <si>
    <t xml:space="preserve">  [k&amp; osru vjktif=r</t>
  </si>
  <si>
    <t xml:space="preserve">  02&amp; HkRrs ,oa ekuns;</t>
  </si>
  <si>
    <t xml:space="preserve">  02&amp; egaxkbZ HkRrk ,fj;j</t>
  </si>
  <si>
    <t xml:space="preserve">  03&amp; fLFkjhdj.k @p0osreku ,fj;j</t>
  </si>
  <si>
    <t xml:space="preserve">  04&amp; edku fdjk;k HkRrk</t>
  </si>
  <si>
    <t xml:space="preserve">  05&amp; 'kgjh HkRrk</t>
  </si>
  <si>
    <t xml:space="preserve">  06&amp; cksul</t>
  </si>
  <si>
    <t xml:space="preserve">  07&amp;iz/kkukpk;Z HkRrk</t>
  </si>
  <si>
    <t xml:space="preserve">  08&amp; jksdfM;k HkRrk</t>
  </si>
  <si>
    <t xml:space="preserve">  09&amp; /kqykbZ HkRrk</t>
  </si>
  <si>
    <t xml:space="preserve">  10&amp; lkbZfdy HkRrk</t>
  </si>
  <si>
    <t xml:space="preserve">  11&amp; fodykax HkRrk</t>
  </si>
  <si>
    <t xml:space="preserve">  12&amp; lefiZr osru</t>
  </si>
  <si>
    <t xml:space="preserve">  ;ksx HkRrs ,oa ekuns; kk</t>
  </si>
  <si>
    <t xml:space="preserve">  ;ksx laosru ¿ k o kk À</t>
  </si>
  <si>
    <t xml:space="preserve"> 04  ;k=k O;;</t>
  </si>
  <si>
    <t xml:space="preserve"> 05  fpfdRlk O;;</t>
  </si>
  <si>
    <t>05&amp; dk;kZy; O;;</t>
  </si>
  <si>
    <t>06&amp; fdjk;k jsV dj vkSj jk;YVh</t>
  </si>
  <si>
    <t>20&amp; dk;kZdyki laca/kh okguksa dk la/kkj.k</t>
  </si>
  <si>
    <t>28&amp; fofo/k O;;</t>
  </si>
  <si>
    <t>31&amp; iqLrdky; ,oa i= if=dkvksa ij O;;</t>
  </si>
  <si>
    <t>33&amp; iz;ksx'kkyk</t>
  </si>
  <si>
    <t>38&amp; ys[ku lkexzh</t>
  </si>
  <si>
    <t>39&amp; eqnz.k O;;</t>
  </si>
  <si>
    <t>57&amp; foHkkxksa dh fof'k"V lsokvksa ij O;;</t>
  </si>
  <si>
    <t>;ksx th0,0 1¿ izi= 08 À</t>
  </si>
  <si>
    <t>egk ;ksx</t>
  </si>
  <si>
    <t>deZpkjh dk uke</t>
  </si>
  <si>
    <t>Lohd`r inksa dk fooj.k</t>
  </si>
  <si>
    <t>uke deZpkjh</t>
  </si>
  <si>
    <t>ega- HkRRkk</t>
  </si>
  <si>
    <t xml:space="preserve">;ksx </t>
  </si>
  <si>
    <t>ega HkRRkk</t>
  </si>
  <si>
    <t>fu;qfDr frfFk</t>
  </si>
  <si>
    <t>fQDl osru</t>
  </si>
  <si>
    <t>egaxkbZ HkRrk dk fooj.k</t>
  </si>
  <si>
    <t>Øe la[;k</t>
  </si>
  <si>
    <t>osru Lrj ,oa ikfjHkkf"kr osru</t>
  </si>
  <si>
    <t>deZpkjh la[;k</t>
  </si>
  <si>
    <t>nj</t>
  </si>
  <si>
    <t>jktif=r</t>
  </si>
  <si>
    <t>vjktif=r</t>
  </si>
  <si>
    <t>edku fdjk;k HkRrk dk fooj.k</t>
  </si>
  <si>
    <t>egaxkbZ  HkRrk ,fj;j dk fooj.k</t>
  </si>
  <si>
    <t>vU; HkRrksa  dk fooj.k</t>
  </si>
  <si>
    <t>fodykax HkRrk</t>
  </si>
  <si>
    <t>osru fLFkjhdj.k ,fj;j</t>
  </si>
  <si>
    <t xml:space="preserve">  ;ksx osru ¿d ls [k rdÀ k</t>
  </si>
  <si>
    <t xml:space="preserve"> loZ ;ksx izi= 8 ¼th0 ,0 01½</t>
  </si>
  <si>
    <t>ctV en %&amp;</t>
  </si>
  <si>
    <t>onhZ ctV</t>
  </si>
  <si>
    <t>vkbZ Mh ua-</t>
  </si>
  <si>
    <t>lgk;d deZpkfj;ksa ds Lohd`r in</t>
  </si>
  <si>
    <t>dk;Zjr lgk;d deZpkjh</t>
  </si>
  <si>
    <t>fjDr in</t>
  </si>
  <si>
    <t>iq:"k</t>
  </si>
  <si>
    <t>efgyk</t>
  </si>
  <si>
    <t xml:space="preserve">ys[kk en %&amp; </t>
  </si>
  <si>
    <t>ega0 HkRkk ,fj;j</t>
  </si>
  <si>
    <t xml:space="preserve"> 'kq} lsoaru ;ksx</t>
  </si>
  <si>
    <t>;k=kk HkRrk</t>
  </si>
  <si>
    <t>egk ;ksx izi= 8 ¼th0,0 01½</t>
  </si>
  <si>
    <t>fu;fer@lafonk</t>
  </si>
  <si>
    <t>orZeku ewy osru</t>
  </si>
  <si>
    <t>tUe frfFk</t>
  </si>
  <si>
    <t>fu;fer fu;qfDr dk fnukad</t>
  </si>
  <si>
    <t>uke in</t>
  </si>
  <si>
    <t>Lohd`r in</t>
  </si>
  <si>
    <t>dk;Zjr</t>
  </si>
  <si>
    <t>dk;Zjr dkfeZdksa dk fooj.k</t>
  </si>
  <si>
    <t>iwoZ</t>
  </si>
  <si>
    <t>i'pkr~</t>
  </si>
  <si>
    <t>fQDl osru ij fu;qDr dkfeZdksa dk osru</t>
  </si>
  <si>
    <t>fo|kFkhZ fe= ekuns;</t>
  </si>
  <si>
    <t>fu;fer</t>
  </si>
  <si>
    <t>ys[ks dk 'kh"kZ@nh/kZ'kh"kZ@y/kq 'kh"kZ@mi'kh"kZ</t>
  </si>
  <si>
    <t>ys[ks dk 'kh"kZ@nh/kZ'kh"kZ@y/kq 'kh"kZ@mi'kh"kZ-</t>
  </si>
  <si>
    <t>fof'k"V lsokvksa ij O;;</t>
  </si>
  <si>
    <t>fu;r dkfeZdksa dk ekuns;</t>
  </si>
  <si>
    <t>fu;r ekuns;</t>
  </si>
  <si>
    <t xml:space="preserve">OFFICE UID </t>
  </si>
  <si>
    <t xml:space="preserve">Lohd`r fjDr inks ds fo:) foHkkx es dk;Zjr vU; dkfeZdksa dk fooj.k </t>
  </si>
  <si>
    <t>dz-l-</t>
  </si>
  <si>
    <t>fjDr inksa dh la[;k</t>
  </si>
  <si>
    <t>rnFkZ vLFkk;h fu;qfDr ¼la[;k½</t>
  </si>
  <si>
    <t>vkSlr izfrO;fDr izfrekg O;;¼:i;ksa esa</t>
  </si>
  <si>
    <t>iquZfu;qfDr la[;k</t>
  </si>
  <si>
    <t>,tsUlh ds ek/;e ls ¼la[;k½</t>
  </si>
  <si>
    <t>vkSlr izfrO;fDr izfrekg O;;¼:i;ksa e</t>
  </si>
  <si>
    <t>izR;{k lafonk ¼la[;k½</t>
  </si>
  <si>
    <t>dkfeZd foHkkx ds ifji= ds vuqlkj la[;k</t>
  </si>
  <si>
    <t>vU; la[;k</t>
  </si>
  <si>
    <t xml:space="preserve">izi= &amp; 1 l </t>
  </si>
  <si>
    <t>foHkkx es dk;Zjr vU; dkfeZdksa dk fooj.k &amp;Lohd`r inks ds vfrfjDr</t>
  </si>
  <si>
    <t>;k=k ,oa fpfdRlk ds cdk;k nkoksa dh lwpuk</t>
  </si>
  <si>
    <t>Ø-l-</t>
  </si>
  <si>
    <t>vkfQl vkbZ Mh</t>
  </si>
  <si>
    <t>fo|ky;@dk;kZy; dk uke</t>
  </si>
  <si>
    <t>fpfdRlk</t>
  </si>
  <si>
    <t>;k=k</t>
  </si>
  <si>
    <t>GRAND TOTAL</t>
  </si>
  <si>
    <t xml:space="preserve"> </t>
  </si>
  <si>
    <t>dqy dk;Zjr</t>
  </si>
  <si>
    <t>deZpkjh vkbZ Mh ua-</t>
  </si>
  <si>
    <t>thih,Q @ izku ua-</t>
  </si>
  <si>
    <t>dqy fjDr in</t>
  </si>
  <si>
    <t>en dk uke</t>
  </si>
  <si>
    <t>vo'ks"k ctV jkf'k</t>
  </si>
  <si>
    <t>OFFICE ID</t>
  </si>
  <si>
    <t>fo|ky; dh eksgj</t>
  </si>
  <si>
    <t xml:space="preserve">ys[ks dk 'kh"kZ  </t>
  </si>
  <si>
    <t>orZeku Lohd`r inksa dh la[;k</t>
  </si>
  <si>
    <t xml:space="preserve">fu;fer dk;Zjr deZpkjh </t>
  </si>
  <si>
    <r>
      <t xml:space="preserve">fjDr inksa dh la[;k </t>
    </r>
    <r>
      <rPr>
        <sz val="11"/>
        <rFont val="Calibri"/>
      </rPr>
      <t>{6-(7+8)}</t>
    </r>
  </si>
  <si>
    <t>fu;fer @ dk;Z&amp;izHkkfjr Lohd`r inksa dk fooj.k</t>
  </si>
  <si>
    <t>okf"kZd foRrh; Hkkj ¼:i;s lgL= esa½</t>
  </si>
  <si>
    <t>ctV en%&amp;</t>
  </si>
  <si>
    <t>Office ID</t>
  </si>
  <si>
    <t>in dk is cS.M</t>
  </si>
  <si>
    <t>ega- HkRrk ds gdnkj dkfeZdksa dh la-</t>
  </si>
  <si>
    <t>edku fdjk;k ds gdnkj dkfeZdksa dh la-</t>
  </si>
  <si>
    <t>ega- HkRrk ,fj;j ds gdnkj dkfeZdksa dh la-</t>
  </si>
  <si>
    <t>vU; HkRrksa ds gdnkj dkfeZdksa dh la[;k</t>
  </si>
  <si>
    <t>jksdfM+;k HkRrk</t>
  </si>
  <si>
    <t xml:space="preserve"> /kqykbZ HkRRkk</t>
  </si>
  <si>
    <t>onhZ HkRrk</t>
  </si>
  <si>
    <t xml:space="preserve">fu;fer dk;Zjr dkfeZdks dk la[;kRed fooj.k </t>
  </si>
  <si>
    <t>onhZ HkRrk     iq:"k</t>
  </si>
  <si>
    <t xml:space="preserve">            efgyk</t>
  </si>
  <si>
    <t>oxZ</t>
  </si>
  <si>
    <t>PRINCIPAL</t>
  </si>
  <si>
    <t>LECTURER</t>
  </si>
  <si>
    <t>HEADMASTER</t>
  </si>
  <si>
    <t>PET Gr. I</t>
  </si>
  <si>
    <t>AOS</t>
  </si>
  <si>
    <t>SEN. TEACHER</t>
  </si>
  <si>
    <t>PET Gr. II</t>
  </si>
  <si>
    <t>LIBRARIAN Gr. II</t>
  </si>
  <si>
    <t>LAB ASST. Gr. II</t>
  </si>
  <si>
    <t>CLERCK Gr. I</t>
  </si>
  <si>
    <t>PET Gr. III</t>
  </si>
  <si>
    <t>TEACHER</t>
  </si>
  <si>
    <t>LIBRARIAN Gr. III</t>
  </si>
  <si>
    <t>LAB ASST. Gr. III</t>
  </si>
  <si>
    <t>CLERCK Gr. II</t>
  </si>
  <si>
    <t>FILD MAN</t>
  </si>
  <si>
    <t>LAB BOY</t>
  </si>
  <si>
    <t>JAMADAR</t>
  </si>
  <si>
    <t>PEON</t>
  </si>
  <si>
    <t>;g lhV izksVsDV dh gqbZ gS fdlh Hkh izdkj dk ifjorZu ugha djuk gSA ist lsVi fd;k gqvk gSA dsoy fizaV gh fudkyuk gSA</t>
  </si>
  <si>
    <t xml:space="preserve">bl lhV esa [kkyh jks dks gkbM djrs gq, fizaV fudkyuk gSA vkSj fdlh Hkh izdkj dk ifjorZu ugha djuk gSA </t>
  </si>
  <si>
    <t>izi= 8 dk vuq- 02</t>
  </si>
  <si>
    <t>vU; ,fj;j</t>
  </si>
  <si>
    <t>deZpkj vkbZ Mh la-</t>
  </si>
  <si>
    <t>vU; @ lafonk ij fu;qqDr dkfeZdksa dk ekuns;</t>
  </si>
  <si>
    <t>fQDl osru ij fu;qDr dkfeZd ftudk LFkkukUrj.k gks x;k gks ;k osru fu;ferhdj.k gks x;k gks vkSj izFke pkj ekg esa jkf'k vkgfjr dh xbZ gks rks vkgfjr jkf'k</t>
  </si>
  <si>
    <t xml:space="preserve">dk;ZeqfDr dk fnukad </t>
  </si>
  <si>
    <t>laosru ¼01½</t>
  </si>
  <si>
    <t>;k=k O;; ¼03½</t>
  </si>
  <si>
    <t>fpfdRlk O;; ¼04½</t>
  </si>
  <si>
    <t>dk;kZy; O;; ¼05½</t>
  </si>
  <si>
    <t>iqLrdky; ¼31½</t>
  </si>
  <si>
    <t>iz;ksx'kkyk ¼33½</t>
  </si>
  <si>
    <t>fo- lsok O;; ¼57½</t>
  </si>
  <si>
    <t>o`f};k ¼37½</t>
  </si>
  <si>
    <t>vU; ¼½</t>
  </si>
  <si>
    <t>STATE FUND / CA</t>
  </si>
  <si>
    <t>ysoy la[;k</t>
  </si>
  <si>
    <t>ysoy la-</t>
  </si>
  <si>
    <t>dz0 la</t>
  </si>
  <si>
    <t>vkbMh ua0</t>
  </si>
  <si>
    <t>uke fo|ky;</t>
  </si>
  <si>
    <t>fof'k"V lsok</t>
  </si>
  <si>
    <t>th, 02 dh lhV</t>
  </si>
  <si>
    <t xml:space="preserve"> Mkd ,oa rkj</t>
  </si>
  <si>
    <t>fctyh ikuh</t>
  </si>
  <si>
    <t xml:space="preserve"> cqDl ,oa pkVZl</t>
  </si>
  <si>
    <t>QfuZpj ,oa Vad.k ejEer</t>
  </si>
  <si>
    <t>QqVdj vU; O;;</t>
  </si>
  <si>
    <t>;ksx dk;kZy; O;;</t>
  </si>
  <si>
    <t>ofZnZ;ksa ij O;;</t>
  </si>
  <si>
    <t>iz;ksx'kkyk</t>
  </si>
  <si>
    <t>foHkkx dh fof'k"B lsok,sa</t>
  </si>
  <si>
    <t>th, 02 dk ;ksx</t>
  </si>
  <si>
    <t>1</t>
  </si>
  <si>
    <t>S.NO.</t>
  </si>
  <si>
    <t>ID No.</t>
  </si>
  <si>
    <t>NAME OF SCHOOL</t>
  </si>
  <si>
    <t xml:space="preserve">DA </t>
  </si>
  <si>
    <t xml:space="preserve">HRA </t>
  </si>
  <si>
    <t>BONOUS</t>
  </si>
  <si>
    <t>FIX SALARY</t>
  </si>
  <si>
    <t>T.A.</t>
  </si>
  <si>
    <t>M.B.</t>
  </si>
  <si>
    <t>ctV en</t>
  </si>
  <si>
    <t>GAZ. SALARY</t>
  </si>
  <si>
    <t>NON GAZ. SALARY</t>
  </si>
  <si>
    <t>DA ARREAR</t>
  </si>
  <si>
    <t>SURRENDER</t>
  </si>
  <si>
    <t>CASHIOR ALL.</t>
  </si>
  <si>
    <t>WASHING ALL.</t>
  </si>
  <si>
    <t>HAND. ALL.</t>
  </si>
  <si>
    <t>TOTAL (4+5)</t>
  </si>
  <si>
    <t>ys[kk en ¼izR;sd ys[kk en dk vYkx vyx Hkjsa½</t>
  </si>
  <si>
    <t>FIXATION ARREAR</t>
  </si>
  <si>
    <t>vU; @lsokfuo`r @ LFkkukurfjr dkfeZdks dk osru</t>
  </si>
  <si>
    <t xml:space="preserve">Lohd`r LVkQ ds os inuke gh n'kkZ;s tk;s tks fd lacaf/kr lsok fu;e rFkk jktLFkku flfoy lsok ¼iqujhf{kr osru½ fu;e 2017 esa vafdr gSaA bl fooj.k dh lR;rk dh tkWp dk;kZy;{k }kjk fuEu izek.k i= nsrs gq, dh tk;sxhA </t>
  </si>
  <si>
    <t>O;; ctV</t>
  </si>
  <si>
    <t xml:space="preserve"> 'ks"k ctV jkf'k</t>
  </si>
  <si>
    <t>G-Regular</t>
  </si>
  <si>
    <t>NG-Regular</t>
  </si>
  <si>
    <t>ts.Mj</t>
  </si>
  <si>
    <t>L-16</t>
  </si>
  <si>
    <t>L-11</t>
  </si>
  <si>
    <t>L-10</t>
  </si>
  <si>
    <t>Fixed</t>
  </si>
  <si>
    <t>blesa vki vius dk;kZy; dk uke fy[ksa A</t>
  </si>
  <si>
    <t xml:space="preserve">vkWfQl vkbZMh </t>
  </si>
  <si>
    <t>blesa vki vius fo|ky; dh vkWfQl vkbZ Mh ¼vkbZ-,Q-,e-,l- ds vuqlkj½ fy[ksa A</t>
  </si>
  <si>
    <t>ftl gsM dk ctV cuk jgsa gS oks gsM fy[ksaA tSls 2202&amp;02&amp;109&amp;27&amp;01 ¼blh QksjesV esa gh fy[ksa½</t>
  </si>
  <si>
    <r>
      <rPr>
        <b/>
        <sz val="12"/>
        <rFont val="Arial"/>
      </rPr>
      <t>IFMS</t>
    </r>
    <r>
      <rPr>
        <b/>
        <sz val="12"/>
        <rFont val="Kruti Dev 010"/>
      </rPr>
      <t xml:space="preserve"> ds vuqlkj ctV enokj vafdr djrs gq, ,d izfr lhchbZvks dk;kZy; esa ctV feyku ds le; izLrqr djsaA tks dkfeZd va'knk;h isa'ku ;kstuk esa gS og dkfeZd ckn ds ,oa thih,Q okys dkfeZd iwoZ ds gksxsa A </t>
    </r>
  </si>
  <si>
    <t>अतिरिक्त जिला शिक्षा अधिकारी</t>
  </si>
  <si>
    <t>प्रशासनिक अधिकारी</t>
  </si>
  <si>
    <t>चतुर्थ श्रेणी कर्मचारी</t>
  </si>
  <si>
    <t>उपनिदेशक</t>
  </si>
  <si>
    <t>उप जिला शिक्षा अधिकारी (शारीरिक शिक्षा)</t>
  </si>
  <si>
    <t>जिला शिक्षा अधिकारी</t>
  </si>
  <si>
    <t>वाहन चालक</t>
  </si>
  <si>
    <t>जमादार</t>
  </si>
  <si>
    <t>कनिष्ठ लेखाकार</t>
  </si>
  <si>
    <t>कनिष्ठ विधि अधिकारी</t>
  </si>
  <si>
    <t>वरिष्ठ अध्यापक</t>
  </si>
  <si>
    <t>आशुलिपिक</t>
  </si>
  <si>
    <t>स्‍थापना अधिकारी</t>
  </si>
  <si>
    <t>सहायक प्रशासनिक अधिकारी</t>
  </si>
  <si>
    <t>सहायक लेखाधिकारी ग्रेड - I</t>
  </si>
  <si>
    <t>अतिरिक्त प्रशासनिक अधिकारी</t>
  </si>
  <si>
    <t>वरिष्ठ सहायक</t>
  </si>
  <si>
    <t>कनिष्ठ सहायक</t>
  </si>
  <si>
    <t>कृषि शिक्षा प्रभारी</t>
  </si>
  <si>
    <t>कृषि अध्यापक</t>
  </si>
  <si>
    <t>प्रशिक्षक</t>
  </si>
  <si>
    <t>प्रयोगशाला परिचारक</t>
  </si>
  <si>
    <t>व्याख्याता स्कूल(शिक्षा)</t>
  </si>
  <si>
    <t>पुस्तकालय अध्यक्ष श्रेणी III</t>
  </si>
  <si>
    <t>प्रधानाचार्य</t>
  </si>
  <si>
    <t>अध्यापक</t>
  </si>
  <si>
    <t>शारीरिक शिक्षक श्रेणी I</t>
  </si>
  <si>
    <t>शारीरिक शिक्षक श्रेणी II</t>
  </si>
  <si>
    <t>शारीरिक शिक्षक श्रेणी III</t>
  </si>
  <si>
    <t>फील्ड मैन व फील्ड रिक़ॉर्डर</t>
  </si>
  <si>
    <t>पुस्तकालय अध्यक्ष श्रेणी II</t>
  </si>
  <si>
    <t>पुस्तकालय अध्यक्ष श्रेणी I</t>
  </si>
  <si>
    <t>कार्यालय में पोस्ट विवरण</t>
  </si>
  <si>
    <t>प्रबोधक</t>
  </si>
  <si>
    <t>L-12</t>
  </si>
  <si>
    <t>L-14</t>
  </si>
  <si>
    <t>L-15</t>
  </si>
  <si>
    <t>L-17</t>
  </si>
  <si>
    <t>L-18</t>
  </si>
  <si>
    <t>L-1</t>
  </si>
  <si>
    <t>L-5</t>
  </si>
  <si>
    <t>L-8</t>
  </si>
  <si>
    <t>प्रयोगशाला सहायक III</t>
  </si>
  <si>
    <t>प्रयोगशाला सहायक II</t>
  </si>
  <si>
    <t>Total</t>
  </si>
  <si>
    <t>STATE FUND</t>
  </si>
  <si>
    <t>'kgjh HkÙkk</t>
  </si>
  <si>
    <t>/kqykbZ HkRrk</t>
  </si>
  <si>
    <t>osru fLFkjh- ,fj;j jkf'k</t>
  </si>
  <si>
    <t>Office ID-</t>
  </si>
  <si>
    <t>dkfeZdksa dk fooj.k ¼izi= 8 dk vuq- 01½</t>
  </si>
  <si>
    <t>Budget Head</t>
  </si>
  <si>
    <t>lefiZr osru fooj.k ¼izi= 8 dk vuq- 03½</t>
  </si>
  <si>
    <t xml:space="preserve">ctV en %&amp; </t>
  </si>
  <si>
    <t>योग</t>
  </si>
  <si>
    <t xml:space="preserve">ctV en </t>
  </si>
  <si>
    <t>fQDl osru ij fu;qDr dkfeZdksa dh lwph ¼izi= 8 dk vuq- 04½</t>
  </si>
  <si>
    <t>bl lhV ds dyj okys dkWyeksa dh iwfrZ vki }kjk dh tkuh gsA</t>
  </si>
  <si>
    <t>fo|ky; @ dk;kZy; dk uke</t>
  </si>
  <si>
    <t>fo|ky; @ dk;kZy; dh eksgj</t>
  </si>
  <si>
    <t xml:space="preserve">bl lhV dk dsoy fizaV fudkyuk gS A fdlh Hkh izdkj dk ifjorZu ugha djuk gSA </t>
  </si>
  <si>
    <t>blesa vki vius fo|ky; @ dk;kZy; dk uke fy[ksa A</t>
  </si>
  <si>
    <t>orZeku ysoy la-</t>
  </si>
  <si>
    <t>deZpkjh dk orZeku is esfVªDl ysoy</t>
  </si>
  <si>
    <t>fofHkUu O;;</t>
  </si>
  <si>
    <t>Vidhyarthi Mitra</t>
  </si>
  <si>
    <t>Other/ Transferred/ Retired</t>
  </si>
  <si>
    <t xml:space="preserve">वरिष्ठ कंप्युटर अनुदेशक </t>
  </si>
  <si>
    <t xml:space="preserve">बेसिक कंप्युटर अनुदेशक </t>
  </si>
  <si>
    <t>बेसिक कंप्युटर अनुदेशक</t>
  </si>
  <si>
    <t>CITY Allo.</t>
  </si>
  <si>
    <t>TOTAL ALL. (7 to 19)</t>
  </si>
  <si>
    <t>TOTAL (6+20)</t>
  </si>
  <si>
    <t>G.TOTAL (21+22+23)</t>
  </si>
  <si>
    <t xml:space="preserve">bl lhV esa vafre Ø-l-a dkWye ch ds ckn dh jks tks [kkyh gS dks gkbM djrs gq, fizaV fudkyuk gSA 'kgjh HkRRkk dh ns;rk curh gS rks jkf'k Hkjh tkuh gSA vkSj fdlh Hkh izdkj dk ifjorZu ugha djuk gSA </t>
  </si>
  <si>
    <t>bl lhV dk fizaV ugha fudkyuk gS A dsoy ctV rS;kj djus gsrq ekLVj 1 lhV gS rFkk dyj okys dkWye esa gh funsZ'kkuqlkj bUnzkt fd;k tkuk gSA</t>
  </si>
  <si>
    <t>vius iz/kkukpk;Z] fo|ky; dk uke ,oa LFkku fy[ksa A</t>
  </si>
  <si>
    <t>l= 2023&amp;2024 esa vkoafVr ,oa O;; ctV dk fooj.k</t>
  </si>
  <si>
    <t>उपप्रधानाचार्य</t>
  </si>
  <si>
    <t>iz/kkukpk;Z</t>
  </si>
  <si>
    <t>-</t>
  </si>
  <si>
    <t>l= 2024&amp;2025 esa vkoafVr ,oa O;; ctV dk fooj.k</t>
  </si>
  <si>
    <t>01-04--24 ls 31-07--24 rd O;; jkf'k</t>
  </si>
  <si>
    <t>01-08--24 ls 31-03--25 rd O;; jkf'k</t>
  </si>
  <si>
    <t>l= 2024&amp;25 esa dqy O;; jkf'k</t>
  </si>
  <si>
    <t>सस्‍थापना अधिकारी</t>
  </si>
  <si>
    <t>उप प्रधानाचार्य</t>
  </si>
  <si>
    <t>2023-24</t>
  </si>
  <si>
    <t>ekax jkf'k 2025&amp;26</t>
  </si>
  <si>
    <t>No</t>
  </si>
  <si>
    <t>Yes</t>
  </si>
  <si>
    <t xml:space="preserve">यदि कोई कार्मिक फिक्स पे पर है तो उस कार्मिक का विवरण इस प्रपत्र में Manvali अंकित करे। </t>
  </si>
  <si>
    <r>
      <t xml:space="preserve">Mh, ,fj;j feyk ;k ugha </t>
    </r>
    <r>
      <rPr>
        <b/>
        <sz val="16"/>
        <color rgb="FF000000"/>
        <rFont val="Calibri"/>
      </rPr>
      <t>Yes Or No</t>
    </r>
  </si>
  <si>
    <r>
      <rPr>
        <b/>
        <sz val="18"/>
        <rFont val="Calibri"/>
      </rPr>
      <t xml:space="preserve">IFMS </t>
    </r>
    <r>
      <rPr>
        <b/>
        <sz val="18"/>
        <rFont val="Kruti Dev 010"/>
      </rPr>
      <t xml:space="preserve">ij Lohd`r inksa ds vk/kkj ij gh bUnzkt fd;k tkuk gS  </t>
    </r>
    <r>
      <rPr>
        <b/>
        <sz val="18"/>
        <rFont val="Calibri"/>
      </rPr>
      <t>↓</t>
    </r>
  </si>
  <si>
    <t>jk-m-ek-fo-Mlk.kk [kqnZ</t>
  </si>
  <si>
    <t>2202-02-109-27-01</t>
  </si>
  <si>
    <t>l= 2026&amp;27</t>
  </si>
  <si>
    <t>30-06-25 rd dqy cdk;k dh fLFkfr</t>
  </si>
  <si>
    <t>01-04--25 ls 31-07--25 rd O;; jkf'k</t>
  </si>
  <si>
    <t>01-08--25 ls 31-03--26 rd O;; jkf'k</t>
  </si>
  <si>
    <t>l= 2025&amp;26 esa dqy O;; jkf'k</t>
  </si>
  <si>
    <r>
      <rPr>
        <b/>
        <sz val="18"/>
        <color rgb="FF002060"/>
        <rFont val="Calibri"/>
      </rPr>
      <t>←</t>
    </r>
    <r>
      <rPr>
        <b/>
        <sz val="18"/>
        <color rgb="FF002060"/>
        <rFont val="Kruti Dev 010"/>
      </rPr>
      <t xml:space="preserve"> </t>
    </r>
    <r>
      <rPr>
        <b/>
        <sz val="18"/>
        <color rgb="FF002060"/>
        <rFont val="Calibri"/>
      </rPr>
      <t>IFMS</t>
    </r>
    <r>
      <rPr>
        <b/>
        <sz val="18"/>
        <color rgb="FF002060"/>
        <rFont val="Kruti Dev 010"/>
      </rPr>
      <t xml:space="preserve"> ls l= 2025&amp;26 dh MkmuyksM izfr ls enokj vkoafVr jkf'k rFkk </t>
    </r>
    <r>
      <rPr>
        <b/>
        <sz val="18"/>
        <color rgb="FF002060"/>
        <rFont val="Calibri"/>
      </rPr>
      <t>RAJKOSH</t>
    </r>
    <r>
      <rPr>
        <b/>
        <sz val="18"/>
        <color rgb="FF002060"/>
        <rFont val="Kruti Dev 010"/>
      </rPr>
      <t xml:space="preserve"> ls vof/k okbZt o enokj O;; jkf'k dk bUnzkt fd;k tkuk gSA</t>
    </r>
  </si>
  <si>
    <t>ekg tqykbZ 2026 ls Qj- 2027 ds nksjku osru vkgfjr ekg dh la[;k</t>
  </si>
  <si>
    <t>ekg ekpZ 2026 ls Qjojh 2027 ds nksjku fQDl osru vkgfjr ekg dh la[;k</t>
  </si>
  <si>
    <t>cksul 2026&amp;27</t>
  </si>
  <si>
    <t>ekg ekpZ 2026 ls twu 2026 ds nksjku osru vkgfjr ekg dh la[;k</t>
  </si>
  <si>
    <t xml:space="preserve">  01&amp; egaxkbZ HkRrk 55 izfr-</t>
  </si>
  <si>
    <t>2024-25</t>
  </si>
  <si>
    <t>ewy osru 7@26</t>
  </si>
  <si>
    <t xml:space="preserve">l= 2026&amp;27 esa O;; jkf'k </t>
  </si>
  <si>
    <r>
      <t xml:space="preserve">← </t>
    </r>
    <r>
      <rPr>
        <sz val="24"/>
        <color rgb="FFFF0000"/>
        <rFont val="Calibri"/>
      </rPr>
      <t xml:space="preserve">महत्वपूर्ण </t>
    </r>
    <r>
      <rPr>
        <sz val="24"/>
        <rFont val="Calibri"/>
      </rPr>
      <t>↓</t>
    </r>
  </si>
  <si>
    <t>o"kZ%&amp;2026&amp;2027</t>
  </si>
  <si>
    <t>ekax jkf'k 2026&amp;27</t>
  </si>
  <si>
    <t>iq:"k nj 2000</t>
  </si>
  <si>
    <t>efgyk nj 2350</t>
  </si>
  <si>
    <t>2022-2023</t>
  </si>
  <si>
    <t>2023-2024</t>
  </si>
  <si>
    <t>2024-2025</t>
  </si>
  <si>
    <t>ekg vizsy 2025 esa Hkqxrku dh xbZ jkf'k</t>
  </si>
  <si>
    <t>ekg ebZ 2025 esa Hkqxrku dh xbZ jkf'k</t>
  </si>
  <si>
    <t>ekg twu 2025 esa Hkqxrku dh xbZ jkf'k</t>
  </si>
  <si>
    <t>ekg tqykbZ 2025 esa Hkqxrku dh xbZ jkf'k</t>
  </si>
  <si>
    <t>ekg vxLr 2025 esa Hkqxrku dh xbZ jkf'k</t>
  </si>
  <si>
    <t>ekg flrEcj 2025 esa Hkqxrku dh xbZ jkf'k</t>
  </si>
  <si>
    <t>izkIr ctV vkoaVu 2025&amp;2026</t>
  </si>
  <si>
    <t>vfrfjDr ekax 2025&amp;2026</t>
  </si>
  <si>
    <t>MASTER 2 शीट में आप डाटा मैन्युअली फीड करे|</t>
  </si>
  <si>
    <t>MASTER 1 शीट में आप डाटा मैन्युअली फीड करे|</t>
  </si>
  <si>
    <t xml:space="preserve">dk;kZy; iz/kkukpk;Z jktdh; mPp ek/;fed fo/kky; Mlk.kk joqZn ¼ekSyklj½ MhMokuk dqpkeu </t>
  </si>
  <si>
    <t xml:space="preserve">jktdh; mPp ek/;fed fo/kky; Mlk.kk joqZn ¼ekSyklj½ MhMokuk dqpkeu </t>
  </si>
  <si>
    <t xml:space="preserve"> ¼ekSyklj½ MhMokuk dqpkeu</t>
  </si>
  <si>
    <r>
      <rPr>
        <b/>
        <sz val="14"/>
        <rFont val="Calibri"/>
      </rPr>
      <t>निर्माणकर्ता :- भागीरथ मल अध्यापक लेवल-</t>
    </r>
    <r>
      <rPr>
        <b/>
        <sz val="16"/>
        <rFont val="Calibri"/>
      </rPr>
      <t>1</t>
    </r>
    <r>
      <rPr>
        <b/>
        <sz val="18"/>
        <rFont val="Calibri"/>
      </rPr>
      <t xml:space="preserve"> </t>
    </r>
    <r>
      <rPr>
        <b/>
        <sz val="14"/>
        <rFont val="Calibri"/>
      </rPr>
      <t xml:space="preserve"> राज.उच्च.माध्य.विद्या डसाणा खुर्द ( मौलासर )</t>
    </r>
    <r>
      <rPr>
        <b/>
        <sz val="20"/>
        <rFont val="Kruti Dev 010"/>
      </rPr>
      <t xml:space="preserve">MhMokuk&amp;dqpkeu ¼jkt0½ </t>
    </r>
    <r>
      <rPr>
        <b/>
        <sz val="14"/>
        <rFont val="Calibri"/>
      </rPr>
      <t>मोब</t>
    </r>
    <r>
      <rPr>
        <b/>
        <sz val="20"/>
        <rFont val="Calibri"/>
      </rPr>
      <t>.</t>
    </r>
    <r>
      <rPr>
        <b/>
        <sz val="20"/>
        <color rgb="FFFF0000"/>
        <rFont val="Calibri"/>
      </rPr>
      <t>9828789204</t>
    </r>
  </si>
  <si>
    <r>
      <t xml:space="preserve">bl lhV esa ;fn dksbZ l= 2023&amp;24 esa ,fj;j dh ns;rk curh gS rks dkWye </t>
    </r>
    <r>
      <rPr>
        <b/>
        <sz val="22"/>
        <rFont val="Calibri"/>
      </rPr>
      <t>E22</t>
    </r>
    <r>
      <rPr>
        <b/>
        <sz val="22"/>
        <rFont val="Kruti Dev 010"/>
      </rPr>
      <t xml:space="preserve"> esa jkf'k vafdr dh tkuh Gs</t>
    </r>
  </si>
  <si>
    <t xml:space="preserve">ईस बजट प्रोग्राम को बनाने में पूर्ण सावधानी रखी गई है, ईसका उद्देश्य  आपको बजट बनाने में सहायता मिल सके |किसी प्रकार की त्रुटी के लिए निर्माण कर्ता की कोई जवाबदेही नहीं है |अधिकृत रूप से जिला शिक्षा अधिकारी कार्यालय द्वारा निर्धारित प्रपत्रों  में ही  बजट तैयार करे| </t>
  </si>
  <si>
    <r>
      <t>निर्माणकर्ता :- भागीरथ मल अध्यापक लेवल-1  राज.उच्च.माध्य.विद्या डसाणा खुर्द ( मौलासर )</t>
    </r>
    <r>
      <rPr>
        <sz val="24"/>
        <color rgb="FFFF33CC"/>
        <rFont val="DevLys 010"/>
      </rPr>
      <t>MhMokuk&amp;dqpkeu ¼jkt0½</t>
    </r>
    <r>
      <rPr>
        <sz val="18"/>
        <color rgb="FFFF33CC"/>
        <rFont val="Calibri"/>
      </rPr>
      <t xml:space="preserve"> मोब.9828789204</t>
    </r>
  </si>
  <si>
    <t>ctV rS;kj djus ls iwoZ fuEukafdr funsZ'kksa dk voyksdu dj ysus ds ckn gh ekLVj lhV 1 ,oa 2 dh iwfrZ djsaA</t>
  </si>
  <si>
    <r>
      <t xml:space="preserve">bl lhV dk fizaV ugha fudkyuk gS A dsoy ctV rS;kj djus gsrq ekLVj 1 lhV gS rFkk </t>
    </r>
    <r>
      <rPr>
        <b/>
        <sz val="22"/>
        <rFont val="Kruti Dev 010"/>
      </rPr>
      <t>lQsn</t>
    </r>
    <r>
      <rPr>
        <sz val="16"/>
        <rFont val="Kruti Dev 010"/>
      </rPr>
      <t xml:space="preserve"> </t>
    </r>
    <r>
      <rPr>
        <b/>
        <sz val="24"/>
        <rFont val="Kruti Dev 010"/>
      </rPr>
      <t>dyj okys dkWye esa gh funsZ'kkuqlkj bUnzkt fd;k tkuk gSA</t>
    </r>
  </si>
  <si>
    <t>HkkxhjFk ey</t>
  </si>
  <si>
    <t>RJNA199328017441</t>
  </si>
  <si>
    <t>Male</t>
  </si>
  <si>
    <t>MASTER DATA SHEET के सफ़ेद कलर सेल में आप मैन्युअली लिखे</t>
  </si>
  <si>
    <t>blesa vki vius fo|ky; dk uke fy[ksa A</t>
  </si>
  <si>
    <t xml:space="preserve">vkWfQl vkbZMh  dksM </t>
  </si>
  <si>
    <t>blesa vki vius fo|ky; ds vkfQl vkbZ Mh ¼vkbZ-,Q-,e-,l½ fy[ksa A</t>
  </si>
  <si>
    <t>ftl gsM dk ctV cuk jgsa gS oks gsM fy[ksaA tSls 2202&amp;02&amp;109&amp;27&amp;01 blh QksjesV esa gh fy[ksa</t>
  </si>
  <si>
    <t>vU; vk; dk fooj.k</t>
  </si>
  <si>
    <t>fuykeh }kjk izkIr vk;] vU; fofo/k vk; l= 2022&amp;23 ,o 2023&amp;24 dk MkVk Hkjsa A vk; ogh Hkjsa tks pkyku }kjk tek djokbZ xbZ gS ,oa pkyku dh izfr ls feyku Hkh djokuk gSA</t>
  </si>
  <si>
    <t>izos'k o Vhlh 'kqYd dk fooj.k</t>
  </si>
  <si>
    <t>uo izosf'kr Nk=ksa dh la[;k ,oa Vhlh izkIr djus okys Nk=ksa dh la[;k l= 2022&amp;23 ,o 2023&amp;24 dk MkVk Hkjsa A</t>
  </si>
  <si>
    <t>laLFkk iz/kku dk uke @ vkgj.k forj.k vf/kdkjh dk uke</t>
  </si>
  <si>
    <r>
      <rPr>
        <sz val="11"/>
        <rFont val="Kruti Dev 010"/>
      </rPr>
      <t xml:space="preserve">अपने </t>
    </r>
    <r>
      <rPr>
        <sz val="11"/>
        <rFont val="Calibri"/>
      </rPr>
      <t xml:space="preserve">DDO </t>
    </r>
    <r>
      <rPr>
        <sz val="11"/>
        <rFont val="Kruti Dev 010"/>
      </rPr>
      <t>का नाम लिखे</t>
    </r>
  </si>
  <si>
    <t>ys[kk fyfid @ ys[kk dk;Z djus okys dkfeZd dk uke o in uke</t>
  </si>
  <si>
    <t>ys[kk dk;Z djus okys dkfeZd dk uke o in uke ,oa eksckbZy uacj fy[ksa rkfd dksbZ leL;k gksus ij lEidZ fd;k tk ldsaA</t>
  </si>
  <si>
    <t>pkyku }kjk tek djokbZ xbZ @ djokus ;ksX; jkf'k dk fooj.k</t>
  </si>
  <si>
    <t>izos'k 'kqYd] Vhlh 'kqYd] fuykeh }kjk vk;] vU; vk; @ olwfy;ka vkfn dk fooj.k vaof/k vuqlkj Hkjsa A jkf'k ogh Hkjsa tks pkyku }kjk tek djokbZ xbZ gS ,oa pkyku dh izfr ls feyku Hkh djokuk gSA</t>
  </si>
  <si>
    <r>
      <t>निर्माणकर्ता :- भागीरथ मल अध्यापक लेवल-1  राज.उच्च.माध्य.विद्या डसाणा खुर्द (मौलासर)</t>
    </r>
    <r>
      <rPr>
        <b/>
        <sz val="20"/>
        <color rgb="FFFF00FF"/>
        <rFont val="DevLys 010"/>
      </rPr>
      <t>MhMokuk&amp;dqpkeu ¼jkt0½</t>
    </r>
    <r>
      <rPr>
        <b/>
        <sz val="16"/>
        <color rgb="FFFF00FF"/>
        <rFont val="Calibri"/>
      </rPr>
      <t xml:space="preserve"> मोब.</t>
    </r>
    <r>
      <rPr>
        <b/>
        <sz val="22"/>
        <color rgb="FFFF00FF"/>
        <rFont val="Calibri"/>
      </rPr>
      <t>9828789204</t>
    </r>
  </si>
  <si>
    <t xml:space="preserve">iz/kkukpk;Z </t>
  </si>
  <si>
    <t xml:space="preserve">jkmekfo Mlk.kk joqZn ¼ekSyklj½ </t>
  </si>
  <si>
    <t>MhMokuk dqpkeu ¼jkt0½</t>
  </si>
  <si>
    <t>fuykeh }kjk izkIr vk;</t>
  </si>
  <si>
    <t>vU; fofo/k vk;</t>
  </si>
  <si>
    <t>d{kk</t>
  </si>
  <si>
    <t>uo izsf'kr Nk=ksa dh la-</t>
  </si>
  <si>
    <t>Vhlh izkIr djus okys Nk=ksa dh la[;k</t>
  </si>
  <si>
    <t>2025-26</t>
  </si>
  <si>
    <t>2026-27</t>
  </si>
  <si>
    <t>bu dkWyEl esa jksdM+ iaftdk ds vykok vU; vk; tks lEHkkfor gkus okyh gS ogh vafdr djsa A</t>
  </si>
  <si>
    <t xml:space="preserve">laLFkk iz/kku dk uke @ vkgj.k forj.k vf/kdkjh dk uke  </t>
  </si>
  <si>
    <t>eksckbZy uEcj</t>
  </si>
  <si>
    <t>vof/k</t>
  </si>
  <si>
    <t>izos'k 'kqYd</t>
  </si>
  <si>
    <t>Vhlh 'kqYd</t>
  </si>
  <si>
    <t>fuykeh }kjk vk;</t>
  </si>
  <si>
    <t>vU; vk; @ olwfy;ka</t>
  </si>
  <si>
    <t>01-04-24 ls 31-07-24</t>
  </si>
  <si>
    <t>01-08-24 ls 31-03-25</t>
  </si>
  <si>
    <t>01-04-25 ls 31-07-25</t>
  </si>
  <si>
    <t xml:space="preserve">ys[kk fyfid@ys[kk dk;Z djus okys dkfeZd dk uke o in uke </t>
  </si>
  <si>
    <t>01-08-25 ls 31-03-26</t>
  </si>
  <si>
    <t>uksV %&amp; 01-08-2025 ls 31-03-2026 dh vof/k ds nkSjku ;fn dksbZ jkf'k vkidh jksdM+ iaftdk esa 'ks"k gS ,oa pkyku }kjk tek ugha djokbZ xbZ gS rks gh vafdr djsaA</t>
  </si>
  <si>
    <t>izi= 10 ¼iqjkuk th, &amp; 03½</t>
  </si>
  <si>
    <t>vk; dk foLr`r vuqeku foRrh; o"kZ ---------------------¼01 vizsy ls 31 ekpZ rd½ dk</t>
  </si>
  <si>
    <t>foLr`r vk; vuqeku ckcr foRr  o"kZ  2026&amp;27 ,ao la'kksf/kr vuqeku 2025&amp;26</t>
  </si>
  <si>
    <t xml:space="preserve">dk;kZy; dk uke %&amp;                                                          foHkkx dk uke %&amp; ek/;fed f'k{kk foHkkx </t>
  </si>
  <si>
    <t>okLrfod vk; vkadMs ¼xr rhu o"kkZs ds½</t>
  </si>
  <si>
    <t>vk; O;;d vuqeku ckcr ¼pkyw o"kZ½</t>
  </si>
  <si>
    <t xml:space="preserve">okLrfod vk; vkadMs               </t>
  </si>
  <si>
    <t>vxLr ls ekpZ rd dh laHkkfor vk; ¼pkyw Ok"kZ½</t>
  </si>
  <si>
    <t>la'kksf/kr vuqeku ¼pkyw o"kZ½ ¼8$10½</t>
  </si>
  <si>
    <t>vk;&amp;O;;d vuqeku ckcr~ ¼vkxkeh o"kZ ½</t>
  </si>
  <si>
    <t>o`f}¼$½         ;k           deh ¼&amp;½</t>
  </si>
  <si>
    <t>vizsy ls tqykbZZ rd ¼pkyw o"kZ½</t>
  </si>
  <si>
    <t>6 o 11 esa</t>
  </si>
  <si>
    <t>9 o 11 esa</t>
  </si>
  <si>
    <t>11 o 12 esa</t>
  </si>
  <si>
    <t>Vh0 lh0 'kqYd</t>
  </si>
  <si>
    <t>vU;@fuykeh }kjk vk;</t>
  </si>
  <si>
    <t>vU; olwyh jkf'k</t>
  </si>
  <si>
    <t xml:space="preserve">bl lhV esa dyj okys dkWye dh iwfrZ djrs gq, fizaV fudkyuk gSA vkSj fdlh Hkh izdkj dk ifjorZu ugha djuk gSA </t>
  </si>
  <si>
    <t>lsokfuo`fr ds cdk;k mikftZr vodk'k ds udn Hkqxrku dk fooj.k l= 2025&amp;2026 o 2026&amp;2027</t>
  </si>
  <si>
    <t>ctV en %&amp; 2071&amp;01&amp;115&amp;01&amp;01 ¼84½</t>
  </si>
  <si>
    <t>cdk;k mikftZr vodk'k dh la[;k</t>
  </si>
  <si>
    <t>lsokfuo`fr ds le; ewy osru</t>
  </si>
  <si>
    <t>fcy ua- o frfFk</t>
  </si>
  <si>
    <t>ewy osru ¼mik-vodk'k dh la[;k ls x.kuk djus ds ckn izkIr osru½</t>
  </si>
  <si>
    <t>dqy mikftZr vodak'k udnhdj.k dh jkf'k</t>
  </si>
  <si>
    <t>2025&amp;26 la'kksf/kr ;ksx</t>
  </si>
  <si>
    <t>2026&amp;27 vuqekfur O;;</t>
  </si>
  <si>
    <t>bl lhV ds dkWyeksa dh iwfrZ vki }kjk dh tkuh gsA</t>
  </si>
  <si>
    <t>dk;kZy; esa miyC/k Nk=dks"k dk fooj.k</t>
  </si>
  <si>
    <t>Nk=dks"k dh fLFkfr fnukad 31-03-2025</t>
  </si>
  <si>
    <t>izkIr jkf'k ¼01-04-25 ls 31-07-2025 rd ½</t>
  </si>
  <si>
    <t>O;; jkf'k ¼01-04-25 ls 31-07-2025 rd ½</t>
  </si>
  <si>
    <r>
      <t xml:space="preserve">Nk=dks"k dh fLFkfr 31-07-2025 </t>
    </r>
    <r>
      <rPr>
        <sz val="16"/>
        <rFont val="Calibri"/>
      </rPr>
      <t>(3+4+5)</t>
    </r>
  </si>
  <si>
    <t>fo'ks"k fooj.k</t>
  </si>
  <si>
    <t>izi= 10 dk vuq- 01</t>
  </si>
  <si>
    <t>vk; izi= ¿d À</t>
  </si>
  <si>
    <t>o"kZ 2025&amp;26 dh Nk= la-</t>
  </si>
  <si>
    <t>la'kksf/kr jkf'k 2025&amp;2026</t>
  </si>
  <si>
    <t>l= 2026&amp;27 dh Nk= la-</t>
  </si>
  <si>
    <t>vk; O;;d vuqeku 2026&amp;27</t>
  </si>
  <si>
    <t>Vh0lh0 'kqYd</t>
  </si>
  <si>
    <t>vk; O;;d la'kksf/kr vuqeku 2025&amp;2026 ,oa vuqeku 2026&amp;2027</t>
  </si>
  <si>
    <t>lhfu;j ek/;fed@ek/;fed  fo|ky;ksa dh la[;k %&amp; 01</t>
  </si>
  <si>
    <t>o"kZ 2025&amp;26 dk la'kksf/kr vuqeku</t>
  </si>
  <si>
    <t>o"kZ 2026&amp;27 dk vk; O;;d  vuqeku</t>
  </si>
  <si>
    <t xml:space="preserve">1- va'knku o o`frnku ls vk; </t>
  </si>
  <si>
    <t>1- va'knku o`frnku nkrk dk uke o izk;kstd</t>
  </si>
  <si>
    <t xml:space="preserve">dqy ;ksx va'knku @ o`frnku </t>
  </si>
  <si>
    <t>2- fofo/k vk; dk fooj.k %&amp;</t>
  </si>
  <si>
    <t>1&amp; vizk;sT; lkeku dh fuykeh }kjk</t>
  </si>
  <si>
    <t>2&amp; 'kkyk Hkou dk vU; izk;kstu esa mi;ksx esa ysus ij 'kqYd ls vk;</t>
  </si>
  <si>
    <t>3&amp; vU; fofo/k vk; olwyh</t>
  </si>
  <si>
    <t>dqy fofo/k vk; %&amp;</t>
  </si>
  <si>
    <t>loZ ;ksx %&amp; izi= 1v +o 1c</t>
  </si>
  <si>
    <t>foHkkx ds fy;s Lohd`r VsyhQksu rFkk eksckbZy dk fooj.k</t>
  </si>
  <si>
    <t>BUDGET HEAD</t>
  </si>
  <si>
    <t>SF/CA</t>
  </si>
  <si>
    <t>VsfyQksuksa dh la[;k</t>
  </si>
  <si>
    <t>dk;kZy;</t>
  </si>
  <si>
    <t>fuokl</t>
  </si>
  <si>
    <t>eksckbZy</t>
  </si>
  <si>
    <t>vkgj.k ,ao forj.k vf/kdkjh dh lwpuk izi=</t>
  </si>
  <si>
    <t>vkgj.k ,ao forj.k vf/kdkjh dk uke</t>
  </si>
  <si>
    <t xml:space="preserve">orZeku in ,ao inLFkkiu LFkku </t>
  </si>
  <si>
    <t xml:space="preserve">vf/kdkjh ds eksckbZy uEcj </t>
  </si>
  <si>
    <t>fo|ky; dk csfld@ys.MykbZu Qksu uEcj e; ,lVhMh dksM uEcj lfgr</t>
  </si>
  <si>
    <t>ys[kk@O;; fooj.k rS;kj djus okys dkfeZd dk uke</t>
  </si>
  <si>
    <t>ys[kk@O;; fooj.k rS;kj djus okys dkfeZd ds eksckbZy uEkcj</t>
  </si>
  <si>
    <t>ukekadu lwpuk l= 2025&amp;2026</t>
  </si>
  <si>
    <t>Sno.</t>
  </si>
  <si>
    <t>Class</t>
  </si>
  <si>
    <t>SC</t>
  </si>
  <si>
    <t>ST</t>
  </si>
  <si>
    <t>OBC</t>
  </si>
  <si>
    <t>SBC</t>
  </si>
  <si>
    <t>GENERAL</t>
  </si>
  <si>
    <t>TOTAL</t>
  </si>
  <si>
    <t>B</t>
  </si>
  <si>
    <t>G</t>
  </si>
  <si>
    <t>T</t>
  </si>
  <si>
    <t>BUJAT HEAD</t>
  </si>
  <si>
    <t>l= 2025&amp;2026 esa vkoafVr ,oa O;; ctV dk fooj.k</t>
  </si>
  <si>
    <t>ftl dkfeZd dk l= 2026&amp;27 esa ftl ekg esa ijhoh{kkdky iwjk gqvk gS ml ekg rd dkfeZd dks fu;r osru ij ekudj ctV cuk;k tkuk Gs</t>
  </si>
  <si>
    <t xml:space="preserve">बजट तैयार करने हेतु आवश्यक प्रपत्र -
1. IFMS Portal से मदवार स्वीकृत पदों का विवरण 
2. IFMS Portal से बजट मदवार सत्र 2023-24 से 2026-27 तक आवंटित बजट एवं व्यय बजट का विवरण |
3. Rajkosh Portal से बजट मदवार एवं उपमदवार सत्र 2025-26 एवं 2026-27 का व्यय विवरण |
4. पे मेनेजर पोर्टल से बजट मदवार वेतन माह जुलाई 2026 के Inner Sheet की प्रति |
5. सत्र 2023-24 से वर्तमान तक राजकोष में जमा करवाए गये चालानो की प्रतियाँ |
6. पीईईओ हेड के बजट तैयार करने हेतु शाला दर्पण पोर्टल से बजट मदवार स्वीकृत पद एवं कार्यरत कार्मिको का विवरण |
7. शाला दर्पण  पोर्टल से सत्र 2026-27 का कक्षावार एवं वर्गवार नामांकन | </t>
  </si>
  <si>
    <t>l= 2027&amp;28</t>
  </si>
  <si>
    <t>30-06-26 rd dqy cdk;k dh fLFkfr</t>
  </si>
  <si>
    <t>dk;Zjr dkfeZdksa dk fooj.k ¼is eSustj osru ekg tqykbZ 2026 ds vk/kkj ij QhM fd;k tkuk gS½</t>
  </si>
  <si>
    <t>;fn dkfeZd l= 2026&amp;27 esa lsokfuo`Ùk gks jgk gS ;k ifjoh{kk/khu vof/k iw.kZ dj ysrk gS rks gh ifjorZu djsa vU;Fkk fMQkWYV ¼4 ,oa 8½ jgus nsa</t>
  </si>
  <si>
    <t>;fn dkfeZd l= 2027&amp;28 esa lsokfuo`Ùk gks jgk gS ;k ifjoh{kk/khu vof/k iq.kZ dj ysrk gS rks gh ifjorZu djsa vU;Fkk fMQkWYV ¼4 ,oa 8½ jgus nsa</t>
  </si>
  <si>
    <t>ekg ekpZ 2027 ls Qjojh 2028 ds nksjku fQDl osru vkgfjr ekg dh la[;k</t>
  </si>
  <si>
    <t>jktif=r @ vjktif=r@ fQDlM ¼l= 2027&amp;28 ds vuqlkj½</t>
  </si>
  <si>
    <t>cksul 2027&amp;28</t>
  </si>
  <si>
    <t>vk; &amp; O;;d vuqeku lkjka'k 2026&amp;2027</t>
  </si>
  <si>
    <t xml:space="preserve">     la'kksf/kr vuqeku      2026&amp; 2027</t>
  </si>
  <si>
    <t>vk; &amp; O;;d vuqeku 2027&amp; 2028</t>
  </si>
  <si>
    <t>dk;Zjr inksa dk fooj.k l= 2026&amp;27</t>
  </si>
  <si>
    <t>fjDr inksa dk fooj.k l= 2026&amp;27</t>
  </si>
  <si>
    <t>la'kksf/kr vuqeku 2026&amp;2027</t>
  </si>
  <si>
    <t>vk; O;;d vuqeku 2027&amp;2028</t>
  </si>
  <si>
    <t>la'kksf/kr vuqeku 2026&amp;27</t>
  </si>
  <si>
    <t>vk; O;; vuqeku 2027&amp;2028</t>
  </si>
  <si>
    <t>foLr`r O;;d vuqeku ckcr foRr  o"kZ 2027 &amp;28 ,ao la'kksf/kr vuqeku 2026 &amp;27</t>
  </si>
  <si>
    <t>ctV dh izkjfEHkd frfFk vFkkZr~ 1 ekpZ 2027  dks deZpkjh dk osru</t>
  </si>
  <si>
    <t>vk; O;; vuqeku ckcr 2026&amp;27</t>
  </si>
  <si>
    <t>2025-2026</t>
  </si>
  <si>
    <t>la'kksf/kr vuqeku 2026&amp;27 esa fQDl osru</t>
  </si>
  <si>
    <t>vk; O;; vuqeku 2027&amp;2028 esa fQDl osru</t>
  </si>
  <si>
    <t>ctV vkaoVu l=  2026&amp;27</t>
  </si>
  <si>
    <t>o"kZ%&amp;2027&amp;2028</t>
  </si>
  <si>
    <t xml:space="preserve">               izi= &amp; 4 ¿ 'khV 2026&amp;2027 À      </t>
  </si>
  <si>
    <t xml:space="preserve">               izi= &amp; 4 ¿ 'khV 2026&amp;2027 À     </t>
  </si>
  <si>
    <t xml:space="preserve">LFkkukUrfjr @ lsokfuo`fr dkfeZdksa dk fooj.k ftudk osru l= 2026&amp;2027 esa fd;k x;k dk fooj.k i= </t>
  </si>
  <si>
    <t xml:space="preserve">fnukad 30-06-2026 rd ds cdk;k ;k=k o fpfdRlk nkoksa dh jkf'k dk vadu fd;k tkuk gSA </t>
  </si>
  <si>
    <r>
      <t xml:space="preserve">bl en esa dk;Zjr lHkh dkfeZdksa dk fooj.k </t>
    </r>
    <r>
      <rPr>
        <b/>
        <sz val="16"/>
        <rFont val="Calibri"/>
      </rPr>
      <t>IFMS</t>
    </r>
    <r>
      <rPr>
        <b/>
        <sz val="16"/>
        <rFont val="Kruti Dev 010"/>
      </rPr>
      <t xml:space="preserve"> ds vuqlkj ekg tqykbZ 2026 ds osru ns; vxLr 2026 ekg ds vuqlkj vafdr djuk gS rFkk dkfeZd jktif=r @ vjktif=r @ fu;r ekuns; dk gS rks MªksIk Mkmu ls lysD'ku djuk gS A tks dkfeZd fodykax HkRrk cksul ] onhZ HkRrk tsaMj vkfn tks Hkh dfeZd ls lacaf/kr gS Mªksi Mkmu ls lysDV djuk gSA</t>
    </r>
  </si>
  <si>
    <r>
      <rPr>
        <b/>
        <sz val="16"/>
        <rFont val="Calibri"/>
      </rPr>
      <t>IFMS</t>
    </r>
    <r>
      <rPr>
        <b/>
        <sz val="16"/>
        <rFont val="Kruti Dev 010"/>
      </rPr>
      <t xml:space="preserve"> ds vuqlkj l= 2026&amp;27 dh vkoafVr ctV 0 iznf'kZr gks jgk gS rFkk iwy ctV dk izko/kku gksus ds dkj.k 31 tqykbZ 2026 
rd O;; jkf'k gh l= 2026&amp;27 dh vkoafVr jkf'k ekuh tkuh gSA A </t>
    </r>
    <r>
      <rPr>
        <b/>
        <sz val="16"/>
        <rFont val="Calibri"/>
      </rPr>
      <t>IFMS ID- guest Password- Guest@321</t>
    </r>
  </si>
  <si>
    <r>
      <rPr>
        <b/>
        <sz val="12"/>
        <rFont val="Arial"/>
      </rPr>
      <t>IFMS</t>
    </r>
    <r>
      <rPr>
        <b/>
        <sz val="12"/>
        <rFont val="Kruti Dev 010"/>
      </rPr>
      <t xml:space="preserve"> ds vuqlkj l= 2025&amp;26 dh izfr MkmuyksM djds vkoafVr ctV ¼AFD) dk vadu djrs gq, ,d izfr lhchbZvks dk;kZy; esa ctV izLrqr ds lke; Hkh layXu djsa A </t>
    </r>
    <r>
      <rPr>
        <b/>
        <sz val="12"/>
        <rFont val="Calibri"/>
      </rPr>
      <t>IFMS ID- guest Password- Guest@321</t>
    </r>
  </si>
  <si>
    <r>
      <rPr>
        <b/>
        <sz val="12"/>
        <rFont val="Arial"/>
      </rPr>
      <t>IFMS</t>
    </r>
    <r>
      <rPr>
        <b/>
        <sz val="12"/>
        <rFont val="Kruti Dev 010"/>
      </rPr>
      <t xml:space="preserve"> ds vuqlkj l= 2024&amp;25 dh izfr MkmuyksM djds vkoafVr ctV ¼AFD) ,oa O;; jkf'k dk vadu djrs gq, ,d izfr lhchbZvks dk;kZy; esa ctV izLrqr ds lke; Hkh layXu djsa A</t>
    </r>
    <r>
      <rPr>
        <b/>
        <sz val="12"/>
        <rFont val="Arial"/>
      </rPr>
      <t xml:space="preserve"> IFMS ID- guest Password- Guest@321</t>
    </r>
  </si>
  <si>
    <r>
      <rPr>
        <b/>
        <sz val="12"/>
        <rFont val="Arial"/>
      </rPr>
      <t>IFMS</t>
    </r>
    <r>
      <rPr>
        <b/>
        <sz val="12"/>
        <rFont val="DevLys 010"/>
      </rPr>
      <t xml:space="preserve"> ds vuqlkj l= 2023&amp;24 dh izfr MkmuyksM djds vkoafVr ctV ¼AFD) ,oa O;; jkf'k dk vadu djrs gq, ,d izfr lhchbZvks dk;kZy; esa ctV izLrqr ds lke; Hkh layXu djsa A </t>
    </r>
    <r>
      <rPr>
        <b/>
        <sz val="12"/>
        <rFont val="Arial"/>
      </rPr>
      <t>IFMS ID- guest Password- Guest@321</t>
    </r>
  </si>
  <si>
    <t>;fn dksbZ dkfeZd vkids dk;kZy; esa lafonk ij yxk;k x;k gS rks l= 2025&amp;26 esa O;; jkf'k ,oa l= 2026&amp;27 esa O;; jkf'k fy[ksa A</t>
  </si>
  <si>
    <r>
      <t>l= 2023&amp;2024 esa vkoafVr ,oa O;; ctV dk fooj.k (</t>
    </r>
    <r>
      <rPr>
        <sz val="16"/>
        <rFont val="Arial"/>
      </rPr>
      <t>IFMS</t>
    </r>
    <r>
      <rPr>
        <sz val="16"/>
        <rFont val="Kruti Dev 010"/>
      </rPr>
      <t>ds vuqlkj ½</t>
    </r>
  </si>
  <si>
    <r>
      <t>l= 2024&amp;2025 esa vkoafVr ,oa O;; ctV dk fooj.k (</t>
    </r>
    <r>
      <rPr>
        <sz val="16"/>
        <rFont val="Arial"/>
      </rPr>
      <t>IFMS</t>
    </r>
    <r>
      <rPr>
        <sz val="16"/>
        <rFont val="Kruti Dev 010"/>
      </rPr>
      <t>ds vuqlkj ½</t>
    </r>
  </si>
  <si>
    <r>
      <t>l= 2025&amp;2026 esa vkoafVr ,oa O;; ctV dk fooj.k (</t>
    </r>
    <r>
      <rPr>
        <sz val="16"/>
        <rFont val="Arial"/>
      </rPr>
      <t>IFMS</t>
    </r>
    <r>
      <rPr>
        <sz val="16"/>
        <rFont val="Kruti Dev 010"/>
      </rPr>
      <t xml:space="preserve"> ds vuqlkj ½</t>
    </r>
  </si>
  <si>
    <r>
      <t>l= 2026&amp;2027 esa vkoafVr ,oa O;; ctV dk fooj.k (</t>
    </r>
    <r>
      <rPr>
        <sz val="16"/>
        <rFont val="Arial"/>
      </rPr>
      <t>IFMS</t>
    </r>
    <r>
      <rPr>
        <sz val="16"/>
        <rFont val="Kruti Dev 010"/>
      </rPr>
      <t xml:space="preserve"> ds vuqlkj ½</t>
    </r>
  </si>
  <si>
    <r>
      <rPr>
        <b/>
        <sz val="20"/>
        <color rgb="FF002060"/>
        <rFont val="Calibri"/>
      </rPr>
      <t>←</t>
    </r>
    <r>
      <rPr>
        <b/>
        <sz val="20"/>
        <color rgb="FF002060"/>
        <rFont val="Kruti Dev 010"/>
      </rPr>
      <t xml:space="preserve"> </t>
    </r>
    <r>
      <rPr>
        <b/>
        <sz val="20"/>
        <color rgb="FF002060"/>
        <rFont val="Calibri"/>
      </rPr>
      <t>IFMS</t>
    </r>
    <r>
      <rPr>
        <b/>
        <sz val="20"/>
        <color rgb="FF002060"/>
        <rFont val="Kruti Dev 010"/>
      </rPr>
      <t xml:space="preserve"> ls l= 2023&amp;24 dh MkmuyksM izfr ls enokj vkoafVr ,oa O;; jkf'k dk bUnzkt fd;k tkuk Gsa</t>
    </r>
  </si>
  <si>
    <r>
      <rPr>
        <b/>
        <sz val="20"/>
        <color rgb="FF002060"/>
        <rFont val="Calibri"/>
      </rPr>
      <t>←</t>
    </r>
    <r>
      <rPr>
        <b/>
        <sz val="20"/>
        <color rgb="FF002060"/>
        <rFont val="Kruti Dev 010"/>
      </rPr>
      <t xml:space="preserve"> </t>
    </r>
    <r>
      <rPr>
        <b/>
        <sz val="20"/>
        <color rgb="FF002060"/>
        <rFont val="Calibri"/>
      </rPr>
      <t>IFMS</t>
    </r>
    <r>
      <rPr>
        <b/>
        <sz val="20"/>
        <color rgb="FF002060"/>
        <rFont val="Kruti Dev 010"/>
      </rPr>
      <t xml:space="preserve"> ls l= 2024&amp;25 dh MkmuyksM izfr ls enokj vkoafVr ,oa O;; jkf'k dk bUnzkt fd;k tkuk gSA</t>
    </r>
  </si>
  <si>
    <r>
      <rPr>
        <b/>
        <sz val="18"/>
        <color rgb="FF002060"/>
        <rFont val="Calibri"/>
      </rPr>
      <t>←</t>
    </r>
    <r>
      <rPr>
        <b/>
        <sz val="18"/>
        <color rgb="FF002060"/>
        <rFont val="Kruti Dev 010"/>
      </rPr>
      <t xml:space="preserve"> </t>
    </r>
    <r>
      <rPr>
        <b/>
        <sz val="18"/>
        <color rgb="FF002060"/>
        <rFont val="Calibri"/>
      </rPr>
      <t>IFMS</t>
    </r>
    <r>
      <rPr>
        <b/>
        <sz val="18"/>
        <color rgb="FF002060"/>
        <rFont val="Kruti Dev 010"/>
      </rPr>
      <t xml:space="preserve"> ls l= 2026&amp;27 dh MkmuyksM izfr ls enokj vkoafVr jkf'k rFkk </t>
    </r>
    <r>
      <rPr>
        <b/>
        <sz val="18"/>
        <color rgb="FF002060"/>
        <rFont val="Calibri"/>
      </rPr>
      <t>RAJKOSH</t>
    </r>
    <r>
      <rPr>
        <b/>
        <sz val="18"/>
        <color rgb="FF002060"/>
        <rFont val="Kruti Dev 010"/>
      </rPr>
      <t xml:space="preserve"> ls vof/k okbZt o enokj O;; jkf'k dk bUnzkt fd;k tkuk gSA</t>
    </r>
  </si>
  <si>
    <t xml:space="preserve">l= 2027&amp;28 esa O;; jkf'k </t>
  </si>
  <si>
    <t>ekpZ 27 dk ewy osru</t>
  </si>
  <si>
    <t>;fn dkfeZd l= 2026&amp;27 esa ijhoh{kk/khu dky esa gS rks gh ifjorZu djsa vU;Fkk fMQkWYV ¼0 ,oa 0½ gh jgus nsa</t>
  </si>
  <si>
    <r>
      <t xml:space="preserve">ljs.Mj 2026&amp;27 ds fy, ;ksX; </t>
    </r>
    <r>
      <rPr>
        <b/>
        <sz val="16"/>
        <color rgb="FF000000"/>
        <rFont val="Arial"/>
      </rPr>
      <t>Yes Or No</t>
    </r>
  </si>
  <si>
    <r>
      <t xml:space="preserve">ljs.Mj 2027&amp;28 ds fy, ;ksX; </t>
    </r>
    <r>
      <rPr>
        <b/>
        <sz val="16"/>
        <color rgb="FF000000"/>
        <rFont val="Arial"/>
      </rPr>
      <t>Yes Or No</t>
    </r>
  </si>
  <si>
    <t>Lohd`r inksa dk fooj.k l= 2026&amp;27</t>
  </si>
  <si>
    <t>वरिष्ठ प्रबोधक</t>
  </si>
  <si>
    <t>पूर्व प्राथमिक अध्यापक</t>
  </si>
  <si>
    <t>सहायक अध्यापक</t>
  </si>
  <si>
    <t>FIX</t>
  </si>
  <si>
    <t>ewy osru 7@27</t>
  </si>
  <si>
    <t xml:space="preserve">foRrh; o"kZ 2026 &amp;27  esa 01 laosru esa vkoafVr jkf'k </t>
  </si>
  <si>
    <t>tqykbZ 2026 rd dk okLrfod O;;</t>
  </si>
  <si>
    <t>vxLr 2026 ls ekpZ 2027 rd gksus okyk vuqekfur O;;</t>
  </si>
  <si>
    <t>foRrh; o"kZ 2026 &amp;27 esa gksus okyk dqy O;;</t>
  </si>
  <si>
    <t>o"kZ 2026 &amp;27  vfrfjDr ds fy;s vko';drk</t>
  </si>
  <si>
    <t>foRrh; o"kZ 2027&amp;28  ds fy; vuqeku</t>
  </si>
  <si>
    <t>izkIr ctV vkoaVu 2026&amp;2027</t>
  </si>
  <si>
    <t>vfrfjDr ekax 2026&amp;2027</t>
  </si>
  <si>
    <t>ekax jkf'k 2027&amp;27</t>
  </si>
  <si>
    <t>ekax jkf'k 2027&amp;28</t>
  </si>
  <si>
    <t>ekg vizsy 2026 esa Hkqxrku dh xbZ jkf'k</t>
  </si>
  <si>
    <t>ekg ebZ 2026 esa Hkqxrku dh xbZ jkf'k</t>
  </si>
  <si>
    <t>ekg twu 2026 esa Hkqxrku dh xbZ jkf'k</t>
  </si>
  <si>
    <t>ekg tqykbZ 2026 esa Hkqxrku dh xbZ jkf'k</t>
  </si>
  <si>
    <t>ekg vxLr 2026 esa Hkqxrku dh xbZ jkf'k</t>
  </si>
  <si>
    <t>ekg flrEcj 2026 esa Hkqxrku dh xbZ jkf'k</t>
  </si>
  <si>
    <t xml:space="preserve">               izi= &amp; 4 ¿ 'khV 2027&amp;2028 À     </t>
  </si>
  <si>
    <t>fuykeh }kjk izkIr vk;] vU; fofo/k vk; l= 2023&amp;24 ,o 2024&amp;25 dk MkVk Hkjsa A vk; ogh Hkjsa tks pkyku }kjk tek djokbZ xbZ gS ,oa pkyku dh izfr ls feyku Hkh djokuk gSA</t>
  </si>
  <si>
    <t>uo izosf'kr Nk=ksa dh la[;k ,oa Vhlh izkIr djus okys Nk=ksa dh la[;k l= 2023&amp;24 ,o 2024&amp;25 dk MkVk Hkjsa A</t>
  </si>
  <si>
    <t>01-04-26 ls 31-07-26</t>
  </si>
  <si>
    <t>01-08-26 ls 31-03-27</t>
  </si>
  <si>
    <t>uksV %&amp; 01-08-2026 ls 31-03-2027 dh vof/k ds nkSjku ;fn dksbZ jkf'k vkidh jksdM+ iaftdk esa 'ks"k gS ,oa pkyku }kjk tek ugha djokbZ xbZ gS rks gh vafdr djsaA</t>
  </si>
  <si>
    <t>2027-28</t>
  </si>
  <si>
    <t>foLr`r vk; vuqeku ckcr foRr  o"kZ  2027&amp;28 ,ao la'kksf/kr vuqeku 2026&amp;27</t>
  </si>
  <si>
    <t>lsokfuo`fr ds cdk;k mikftZr vodk'k ds udn Hkqxrku dk fooj.k l= 2026&amp;2027 o 2027&amp;2028</t>
  </si>
  <si>
    <t>2026&amp;27 la'kksf/kr ;ksx</t>
  </si>
  <si>
    <t>2027&amp;28 vuqekfur O;;</t>
  </si>
  <si>
    <t>Nk=dks"k dh fLFkfr fnukad 31-03-2026</t>
  </si>
  <si>
    <t>izkIr jkf'k ¼01-04-26 ls 31-07-2026 rd ½</t>
  </si>
  <si>
    <t>O;; jkf'k ¼01-04-26 ls 31-07-2026 rd ½</t>
  </si>
  <si>
    <t>Nk=dks"k dh fLFkfr 31-07-2026 (3+4+5)</t>
  </si>
  <si>
    <t>o"kZ 2026&amp;27 dh Nk= la-</t>
  </si>
  <si>
    <t>la'kksf/kr jkf'k 2026&amp;2027</t>
  </si>
  <si>
    <t>l= 2027&amp;28 dh Nk= la-</t>
  </si>
  <si>
    <t>vk; O;;d vuqeku 2027&amp;28</t>
  </si>
  <si>
    <t>vk; O;;d la'kksf/kr vuqeku 2026&amp;2027 ,oa vuqeku 2027&amp;2028</t>
  </si>
  <si>
    <t>o"kZ 2026&amp;27 dk la'kksf/kr vuqeku</t>
  </si>
  <si>
    <t>o"kZ 2027&amp;28 dk vk; O;;d  vuqeku</t>
  </si>
  <si>
    <t>ukekadu lwpuk l= 2026&amp;2027</t>
  </si>
</sst>
</file>

<file path=xl/styles.xml><?xml version="1.0" encoding="utf-8"?>
<styleSheet xmlns="http://schemas.openxmlformats.org/spreadsheetml/2006/main">
  <numFmts count="7">
    <numFmt numFmtId="0" formatCode="General"/>
    <numFmt numFmtId="1" formatCode="0"/>
    <numFmt numFmtId="14" formatCode="dd/mm/yyyy"/>
    <numFmt numFmtId="164" formatCode="0_);\(0\)"/>
    <numFmt numFmtId="9" formatCode="0%"/>
    <numFmt numFmtId="49" formatCode="@"/>
    <numFmt numFmtId="165" formatCode="m/d/yyyy"/>
  </numFmts>
  <fonts count="131">
    <font>
      <name val="Arial"/>
      <sz val="10"/>
    </font>
    <font>
      <name val="Arial"/>
      <sz val="11"/>
    </font>
    <font>
      <name val="Kruti Dev 010"/>
      <b/>
      <sz val="24"/>
      <color rgb="FFE36B09"/>
    </font>
    <font>
      <name val="Kruti Dev 010"/>
      <b/>
      <sz val="20"/>
      <color rgb="FF974706"/>
    </font>
    <font>
      <name val="Calibri"/>
      <b/>
      <sz val="12"/>
    </font>
    <font>
      <name val="Arial"/>
      <b/>
      <sz val="11"/>
    </font>
    <font>
      <name val="Kruti Dev 010"/>
      <sz val="16"/>
    </font>
    <font>
      <name val="Kruti Dev 010"/>
      <b/>
      <sz val="12"/>
    </font>
    <font>
      <name val="DevLys 010"/>
      <b/>
      <sz val="12"/>
    </font>
    <font>
      <name val="Kruti Dev 010"/>
      <b/>
      <sz val="16"/>
    </font>
    <font>
      <name val="Calibri"/>
      <sz val="24"/>
    </font>
    <font>
      <name val="Arial"/>
      <sz val="24"/>
    </font>
    <font>
      <name val="Calibri"/>
      <sz val="12"/>
    </font>
    <font>
      <name val="Kruti Dev 010"/>
      <sz val="22"/>
    </font>
    <font>
      <name val="Kruti Dev 010"/>
      <sz val="18"/>
    </font>
    <font>
      <name val="Calibri"/>
      <sz val="18"/>
      <color rgb="FFFF33CC"/>
    </font>
    <font>
      <name val="Calibri"/>
      <b/>
      <sz val="14"/>
      <color rgb="FFC00000"/>
    </font>
    <font>
      <name val="Calibri"/>
      <sz val="12"/>
      <color rgb="FFFFFF00"/>
    </font>
    <font>
      <name val="Calibri"/>
      <sz val="18"/>
    </font>
    <font>
      <name val="Arial"/>
      <sz val="10"/>
    </font>
    <font>
      <name val="Kruti Dev 010"/>
      <sz val="14"/>
    </font>
    <font>
      <name val="Kruti Dev 010"/>
      <sz val="14"/>
      <color rgb="FF000000"/>
    </font>
    <font>
      <name val="Kruti Dev 010"/>
      <sz val="18"/>
      <color rgb="FF000000"/>
    </font>
    <font>
      <name val="Kruti Dev 010"/>
      <sz val="12"/>
      <color rgb="FF000000"/>
    </font>
    <font>
      <name val="Arial"/>
      <sz val="16"/>
    </font>
    <font>
      <name val="Calibri"/>
      <b/>
      <sz val="18"/>
    </font>
    <font>
      <name val="Calibri"/>
      <sz val="20"/>
    </font>
    <font>
      <name val="Arial"/>
      <sz val="20"/>
    </font>
    <font>
      <name val="Calibri"/>
      <b/>
      <sz val="16"/>
    </font>
    <font>
      <name val="Kruti Dev 010"/>
      <b/>
      <sz val="18"/>
    </font>
    <font>
      <name val="Kruti Dev 010"/>
      <b/>
      <sz val="18"/>
    </font>
    <font>
      <name val="Kruti Dev 010"/>
      <sz val="12"/>
    </font>
    <font>
      <name val="Arial"/>
      <sz val="10"/>
      <color rgb="FF000000"/>
    </font>
    <font>
      <name val="Kruti Dev 010"/>
      <b/>
      <sz val="16"/>
      <color rgb="FFFF0000"/>
    </font>
    <font>
      <name val="Arial"/>
      <sz val="10"/>
      <color rgb="FF000000"/>
    </font>
    <font>
      <name val="Kruti Dev 010"/>
      <sz val="16"/>
      <color rgb="FFFF0000"/>
    </font>
    <font>
      <name val="Kruti Dev 010"/>
      <sz val="20"/>
    </font>
    <font>
      <name val="Arial"/>
      <sz val="10"/>
      <color rgb="FF000000"/>
    </font>
    <font>
      <name val="Calibri"/>
      <sz val="12"/>
    </font>
    <font>
      <name val="Kruti Dev 010"/>
      <sz val="10"/>
    </font>
    <font>
      <name val="Kruti Dev 010"/>
      <b/>
      <sz val="20"/>
      <color rgb="FF002060"/>
    </font>
    <font>
      <name val="Kruti Dev 010"/>
      <b/>
      <sz val="20"/>
      <color rgb="FF002060"/>
    </font>
    <font>
      <name val="Kruti Dev 010"/>
      <b/>
      <sz val="18"/>
      <color rgb="FF002060"/>
    </font>
    <font>
      <name val="Kruti Dev 010"/>
      <b/>
      <sz val="18"/>
      <color rgb="FF002060"/>
    </font>
    <font>
      <name val="Kruti Dev 010"/>
      <b/>
      <sz val="24"/>
    </font>
    <font>
      <name val="Kruti Dev 010"/>
      <b/>
      <sz val="14"/>
      <color rgb="FF000000"/>
    </font>
    <font>
      <name val="Kruti Dev 010"/>
      <b/>
      <sz val="20"/>
      <color rgb="FF000000"/>
    </font>
    <font>
      <name val="Kruti Dev 010"/>
      <b/>
      <sz val="16"/>
      <color rgb="FF000000"/>
    </font>
    <font>
      <name val="Kruti Dev 010"/>
      <b/>
      <sz val="18"/>
      <color rgb="FF000000"/>
    </font>
    <font>
      <name val="Calibri"/>
      <sz val="11"/>
    </font>
    <font>
      <name val="DevLys 010"/>
      <sz val="16"/>
    </font>
    <font>
      <name val="Calibri"/>
      <sz val="10"/>
    </font>
    <font>
      <name val="Calibri"/>
      <sz val="16"/>
    </font>
    <font>
      <name val="Calibri"/>
      <sz val="14"/>
      <color rgb="FFFFFFFF"/>
    </font>
    <font>
      <name val="Arial"/>
      <sz val="10"/>
    </font>
    <font>
      <name val="Arial"/>
      <sz val="12"/>
    </font>
    <font>
      <name val="Arial"/>
      <b/>
      <sz val="12"/>
    </font>
    <font>
      <name val="Calibri"/>
      <b/>
      <sz val="20"/>
    </font>
    <font>
      <name val="Kruti Dev 010"/>
      <b/>
      <sz val="14"/>
    </font>
    <font>
      <name val="Arial"/>
      <sz val="14"/>
    </font>
    <font>
      <name val="Kruti Dev 010"/>
      <b/>
      <sz val="14"/>
      <color rgb="FFFF0000"/>
    </font>
    <font>
      <name val="Arial"/>
      <b/>
      <sz val="12"/>
      <color rgb="FFFF0000"/>
    </font>
    <font>
      <name val="Kruti Dev 010"/>
      <b/>
      <sz val="20"/>
    </font>
    <font>
      <name val="Arial"/>
      <b/>
      <sz val="14"/>
    </font>
    <font>
      <name val="Calibri"/>
      <sz val="14"/>
    </font>
    <font>
      <name val="DevLys 010"/>
      <sz val="13"/>
    </font>
    <font>
      <name val="Kruti Dev 010"/>
      <sz val="20"/>
    </font>
    <font>
      <name val="Kruti Dev 010"/>
      <b/>
      <sz val="26"/>
    </font>
    <font>
      <name val="Arial"/>
      <b/>
      <sz val="24"/>
    </font>
    <font>
      <name val="Kruti Dev 012"/>
      <sz val="10"/>
    </font>
    <font>
      <name val="Kruti Dev 010"/>
      <sz val="26"/>
    </font>
    <font>
      <name val="Kruti Dev 010"/>
      <sz val="24"/>
    </font>
    <font>
      <name val="Arial"/>
      <sz val="18"/>
    </font>
    <font>
      <name val="Kruti Dev 010"/>
      <sz val="11"/>
    </font>
    <font>
      <name val="Times New Roman"/>
      <sz val="16"/>
    </font>
    <font>
      <name val="Times New Roman"/>
      <sz val="12"/>
    </font>
    <font>
      <name val="Kruti Dev 010"/>
      <i/>
      <sz val="14"/>
    </font>
    <font>
      <name val="Kruti Dev 010"/>
      <sz val="13"/>
    </font>
    <font>
      <name val="Calibri"/>
      <b/>
      <sz val="14"/>
    </font>
    <font>
      <name val="Calibri"/>
      <b/>
      <sz val="11"/>
    </font>
    <font>
      <name val="DevLys 010"/>
      <sz val="10"/>
    </font>
    <font>
      <name val="Calibri"/>
      <sz val="9"/>
    </font>
    <font>
      <name val="Arial"/>
      <b/>
      <sz val="10"/>
    </font>
    <font>
      <name val="Kruti Dev 010"/>
      <b/>
      <sz val="11"/>
    </font>
    <font>
      <name val="Arial"/>
      <sz val="10"/>
      <color rgb="FFFF0000"/>
    </font>
    <font>
      <name val="Kruti Dev 010"/>
      <sz val="14"/>
      <color rgb="FFFF0000"/>
    </font>
    <font>
      <name val="Arial"/>
      <sz val="12"/>
      <color rgb="FFFF0000"/>
    </font>
    <font>
      <name val="Kruti Dev 010"/>
      <b/>
      <sz val="22"/>
    </font>
    <font>
      <name val="Arial"/>
      <sz val="10"/>
    </font>
    <font>
      <name val="DevLys 010"/>
      <sz val="12"/>
    </font>
    <font>
      <name val="Arial"/>
      <sz val="10"/>
      <color rgb="FFC00000"/>
    </font>
    <font>
      <name val="Kruti Dev 012"/>
      <sz val="10"/>
      <color rgb="FFFF0000"/>
    </font>
    <font>
      <name val="Kruti Dev 010"/>
      <b/>
      <sz val="12"/>
      <color rgb="FFFF0000"/>
    </font>
    <font>
      <name val="Arial"/>
      <b/>
      <sz val="10"/>
      <color rgb="FFFF0000"/>
    </font>
    <font>
      <name val="Arial"/>
      <b/>
      <sz val="10"/>
    </font>
    <font>
      <name val="Kruti Dev 010"/>
      <b/>
      <sz val="24"/>
      <color rgb="FF002060"/>
    </font>
    <font>
      <name val="Arial"/>
      <sz val="14"/>
      <color rgb="FFFFFF00"/>
    </font>
    <font>
      <name val="Calibri"/>
      <sz val="14"/>
      <color rgb="FFFF0000"/>
    </font>
    <font>
      <name val="DevLys 010"/>
      <sz val="11"/>
    </font>
    <font>
      <name val="Calibri"/>
      <b/>
      <sz val="22"/>
    </font>
    <font>
      <name val="Arial"/>
      <sz val="14"/>
      <color rgb="FFFFFFFF"/>
    </font>
    <font>
      <name val="Times New Roman"/>
      <b/>
      <sz val="8"/>
    </font>
    <font>
      <name val="Times New Roman"/>
      <sz val="10"/>
    </font>
    <font>
      <name val="Times New Roman"/>
      <b/>
      <sz val="10"/>
    </font>
    <font>
      <name val="Calibri"/>
      <sz val="18"/>
      <color rgb="FF000000"/>
    </font>
    <font>
      <name val="Calibri"/>
      <sz val="14"/>
      <color rgb="FF000000"/>
    </font>
    <font>
      <name val="Calibri"/>
      <b/>
      <sz val="14"/>
      <color rgb="FF000000"/>
    </font>
    <font>
      <name val="Kruti Dev 010"/>
      <b/>
      <sz val="12"/>
      <color rgb="FF000000"/>
    </font>
    <font>
      <name val="DevLys 010"/>
      <sz val="14"/>
      <color rgb="FF000000"/>
    </font>
    <font>
      <name val="DevLys 010"/>
      <b/>
      <sz val="14"/>
    </font>
    <font>
      <name val="DevLys 010"/>
      <b/>
      <sz val="14"/>
      <color rgb="FF000000"/>
    </font>
    <font>
      <name val="DevLys 010"/>
      <sz val="12"/>
      <color rgb="FF000000"/>
    </font>
    <font>
      <name val="Calibri"/>
      <sz val="12"/>
      <color rgb="FF000000"/>
    </font>
    <font>
      <name val="Arial"/>
      <sz val="16"/>
      <color rgb="FFFFFF00"/>
    </font>
    <font>
      <name val="Calibri"/>
      <b/>
      <sz val="16"/>
      <color rgb="FFFF00FF"/>
    </font>
    <font>
      <name val="Calibri"/>
      <sz val="11"/>
      <color rgb="FF000000"/>
    </font>
    <font>
      <name val="Calibri"/>
      <b/>
      <sz val="18"/>
    </font>
    <font>
      <name val="Calibri"/>
      <sz val="16"/>
    </font>
    <font>
      <name val="Calibri"/>
      <sz val="14"/>
    </font>
    <font>
      <name val="Calibri"/>
      <sz val="12"/>
    </font>
    <font>
      <name val="DevLys 010"/>
      <b/>
      <sz val="14"/>
      <color rgb="FF000000"/>
    </font>
    <font>
      <name val="Calibri"/>
      <sz val="12"/>
      <color rgb="FFFF0000"/>
    </font>
    <font>
      <name val="DevLys 010 "/>
      <sz val="12"/>
      <color rgb="FF000000"/>
    </font>
    <font>
      <name val="Kruti Dev 010"/>
      <sz val="14"/>
      <color rgb="FF000000"/>
    </font>
    <font>
      <name val="Calibri"/>
      <b/>
      <sz val="16"/>
    </font>
    <font>
      <name val="Calibri"/>
      <sz val="11"/>
    </font>
    <font>
      <name val="Calibri"/>
      <sz val="20"/>
    </font>
    <font>
      <name val="Calibri"/>
      <sz val="16"/>
      <color rgb="FFFF0000"/>
    </font>
    <font>
      <name val="Calibri"/>
      <b/>
      <sz val="14"/>
      <color rgb="FF000000"/>
    </font>
    <font>
      <name val="Calibri"/>
      <sz val="14"/>
      <color rgb="FFFF0000"/>
    </font>
    <font>
      <name val="Calibri"/>
      <b/>
      <sz val="14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D9F0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D8D8D8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54" fillId="0" borderId="0">
      <alignment vertical="bottom"/>
      <protection locked="0" hidden="0"/>
    </xf>
    <xf numFmtId="0" fontId="54" fillId="0" borderId="0">
      <alignment vertical="bottom"/>
      <protection locked="0" hidden="0"/>
    </xf>
    <xf numFmtId="0" fontId="54" fillId="0" borderId="0">
      <alignment vertical="bottom"/>
      <protection locked="0" hidden="0"/>
    </xf>
  </cellStyleXfs>
  <cellXfs count="945">
    <xf numFmtId="0" fontId="0" fillId="0" borderId="0" xfId="0">
      <alignment vertical="center"/>
    </xf>
    <xf numFmtId="0" fontId="1" fillId="0" borderId="0" xfId="0" applyFont="1" applyAlignment="1">
      <alignment vertical="bottom"/>
      <protection locked="1" hidden="1"/>
    </xf>
    <xf numFmtId="0" fontId="2" fillId="2" borderId="0" xfId="0" applyFont="1" applyFill="1" applyAlignment="1">
      <alignment horizontal="center" vertical="bottom"/>
      <protection locked="1" hidden="1"/>
    </xf>
    <xf numFmtId="0" fontId="3" fillId="0" borderId="0" xfId="0" applyFont="1" applyAlignment="1">
      <alignment horizontal="center" vertical="bottom"/>
      <protection locked="1" hidden="1"/>
    </xf>
    <xf numFmtId="0" fontId="4" fillId="2" borderId="1" xfId="0" applyFont="1" applyFill="1" applyBorder="1" applyAlignment="1">
      <alignment horizontal="center" vertical="center"/>
      <protection locked="1" hidden="1"/>
    </xf>
    <xf numFmtId="0" fontId="5" fillId="0" borderId="2" xfId="0" applyFont="1" applyBorder="1" applyAlignment="1">
      <alignment horizontal="center" vertical="center"/>
      <protection locked="1" hidden="1"/>
    </xf>
    <xf numFmtId="0" fontId="6" fillId="3" borderId="2" xfId="0" applyFont="1" applyFill="1" applyBorder="1">
      <alignment vertical="center"/>
      <protection locked="1" hidden="1"/>
    </xf>
    <xf numFmtId="0" fontId="7" fillId="3" borderId="2" xfId="0" applyFont="1" applyFill="1" applyBorder="1" applyAlignment="1">
      <alignment horizontal="left" vertical="center"/>
      <protection locked="1" hidden="1"/>
    </xf>
    <xf numFmtId="0" fontId="7" fillId="0" borderId="0" xfId="0" applyFont="1">
      <alignment vertical="center"/>
      <protection locked="1" hidden="1"/>
    </xf>
    <xf numFmtId="0" fontId="7" fillId="3" borderId="2" xfId="0" applyFont="1" applyFill="1" applyBorder="1">
      <alignment vertical="center"/>
      <protection locked="1" hidden="1"/>
    </xf>
    <xf numFmtId="0" fontId="7" fillId="3" borderId="3" xfId="0" applyFont="1" applyFill="1" applyBorder="1" applyAlignment="1">
      <alignment vertical="center" wrapText="1"/>
      <protection locked="1" hidden="1"/>
    </xf>
    <xf numFmtId="0" fontId="7" fillId="3" borderId="4" xfId="0" applyFont="1" applyFill="1" applyBorder="1" applyAlignment="1">
      <alignment vertical="center" wrapText="1"/>
      <protection locked="1" hidden="1"/>
    </xf>
    <xf numFmtId="0" fontId="7" fillId="3" borderId="5" xfId="0" applyFont="1" applyFill="1" applyBorder="1" applyAlignment="1">
      <alignment vertical="center" wrapText="1"/>
      <protection locked="1" hidden="1"/>
    </xf>
    <xf numFmtId="0" fontId="6" fillId="3" borderId="2" xfId="0" applyFont="1" applyFill="1" applyBorder="1" applyAlignment="1">
      <alignment vertical="center" wrapText="1"/>
      <protection locked="1" hidden="1"/>
    </xf>
    <xf numFmtId="0" fontId="8" fillId="3" borderId="3" xfId="0" applyFont="1" applyFill="1" applyBorder="1" applyAlignment="1">
      <alignment vertical="center" wrapText="1"/>
      <protection locked="1" hidden="1"/>
    </xf>
    <xf numFmtId="0" fontId="8" fillId="3" borderId="4" xfId="0" applyFont="1" applyFill="1" applyBorder="1" applyAlignment="1">
      <alignment vertical="center" wrapText="1"/>
      <protection locked="1" hidden="1"/>
    </xf>
    <xf numFmtId="0" fontId="8" fillId="3" borderId="5" xfId="0" applyFont="1" applyFill="1" applyBorder="1" applyAlignment="1">
      <alignment vertical="center" wrapText="1"/>
      <protection locked="1" hidden="1"/>
    </xf>
    <xf numFmtId="0" fontId="6" fillId="4" borderId="2" xfId="0" applyFont="1" applyFill="1" applyBorder="1">
      <alignment vertical="center"/>
      <protection locked="1" hidden="1"/>
    </xf>
    <xf numFmtId="0" fontId="9" fillId="4" borderId="3" xfId="0" applyFont="1" applyFill="1" applyBorder="1" applyAlignment="1">
      <alignment vertical="center" wrapText="1"/>
      <protection locked="1" hidden="1"/>
    </xf>
    <xf numFmtId="0" fontId="9" fillId="4" borderId="4" xfId="0" applyFont="1" applyFill="1" applyBorder="1" applyAlignment="1">
      <alignment vertical="center" wrapText="1"/>
      <protection locked="1" hidden="1"/>
    </xf>
    <xf numFmtId="0" fontId="9" fillId="4" borderId="5" xfId="0" applyFont="1" applyFill="1" applyBorder="1" applyAlignment="1">
      <alignment vertical="center" wrapText="1"/>
      <protection locked="1" hidden="1"/>
    </xf>
    <xf numFmtId="0" fontId="10" fillId="4" borderId="6" xfId="0" applyFont="1" applyFill="1" applyBorder="1" applyAlignment="1">
      <alignment horizontal="center" vertical="center"/>
      <protection locked="1" hidden="1"/>
    </xf>
    <xf numFmtId="0" fontId="11" fillId="4" borderId="0" xfId="0" applyFont="1" applyFill="1" applyAlignment="1">
      <alignment horizontal="center" vertical="center"/>
      <protection locked="1" hidden="1"/>
    </xf>
    <xf numFmtId="0" fontId="1" fillId="0" borderId="0" xfId="0" applyFont="1" applyAlignment="1">
      <alignment vertical="bottom"/>
      <protection locked="1" hidden="1"/>
    </xf>
    <xf numFmtId="0" fontId="12" fillId="2" borderId="0" xfId="0" applyFont="1" applyFill="1" applyAlignment="1">
      <alignment horizontal="center" vertical="center"/>
      <protection locked="1" hidden="1"/>
    </xf>
    <xf numFmtId="0" fontId="5" fillId="5" borderId="2" xfId="0" applyFont="1" applyFill="1" applyBorder="1" applyAlignment="1">
      <alignment horizontal="center" vertical="center"/>
      <protection locked="1" hidden="1"/>
    </xf>
    <xf numFmtId="0" fontId="13" fillId="5" borderId="2" xfId="0" applyFont="1" applyFill="1" applyBorder="1">
      <alignment vertical="center"/>
      <protection locked="1" hidden="1"/>
    </xf>
    <xf numFmtId="0" fontId="9" fillId="5" borderId="3" xfId="0" applyFont="1" applyFill="1" applyBorder="1" applyAlignment="1">
      <alignment horizontal="left" vertical="center" wrapText="1"/>
      <protection locked="1" hidden="1"/>
    </xf>
    <xf numFmtId="0" fontId="9" fillId="5" borderId="4" xfId="0" applyFont="1" applyFill="1" applyBorder="1" applyAlignment="1">
      <alignment horizontal="left" vertical="center" wrapText="1"/>
      <protection locked="1" hidden="1"/>
    </xf>
    <xf numFmtId="0" fontId="9" fillId="5" borderId="5" xfId="0" applyFont="1" applyFill="1" applyBorder="1" applyAlignment="1">
      <alignment horizontal="left" vertical="center" wrapText="1"/>
      <protection locked="1" hidden="1"/>
    </xf>
    <xf numFmtId="0" fontId="14" fillId="2" borderId="6" xfId="0" applyFont="1" applyFill="1" applyBorder="1" applyAlignment="1">
      <alignment horizontal="center" vertical="center" wrapText="1"/>
      <protection locked="1" hidden="1"/>
    </xf>
    <xf numFmtId="0" fontId="14" fillId="2" borderId="0" xfId="0" applyFont="1" applyFill="1" applyAlignment="1">
      <alignment horizontal="center" vertical="center" wrapText="1"/>
      <protection locked="1" hidden="1"/>
    </xf>
    <xf numFmtId="0" fontId="15" fillId="3" borderId="0" xfId="0" applyFont="1" applyFill="1" applyBorder="1" applyAlignment="1">
      <alignment horizontal="center" vertical="center" wrapText="1"/>
      <protection locked="1" hidden="1"/>
    </xf>
    <xf numFmtId="0" fontId="16" fillId="2" borderId="7" xfId="0" applyFont="1" applyFill="1" applyBorder="1" applyAlignment="1">
      <alignment horizontal="left" vertical="center" wrapText="1"/>
      <protection locked="1" hidden="1"/>
    </xf>
    <xf numFmtId="0" fontId="16" fillId="2" borderId="8" xfId="0" applyFont="1" applyFill="1" applyBorder="1" applyAlignment="1">
      <alignment horizontal="left" vertical="center" wrapText="1"/>
      <protection locked="1" hidden="1"/>
    </xf>
    <xf numFmtId="0" fontId="16" fillId="2" borderId="9" xfId="0" applyFont="1" applyFill="1" applyBorder="1" applyAlignment="1">
      <alignment horizontal="left" vertical="center" wrapText="1"/>
      <protection locked="1" hidden="1"/>
    </xf>
    <xf numFmtId="0" fontId="16" fillId="2" borderId="10" xfId="0" applyFont="1" applyFill="1" applyBorder="1" applyAlignment="1">
      <alignment horizontal="left" vertical="center" wrapText="1"/>
      <protection locked="1" hidden="1"/>
    </xf>
    <xf numFmtId="0" fontId="16" fillId="2" borderId="0" xfId="0" applyFont="1" applyFill="1" applyAlignment="1">
      <alignment horizontal="left" vertical="center" wrapText="1"/>
      <protection locked="1" hidden="1"/>
    </xf>
    <xf numFmtId="0" fontId="16" fillId="2" borderId="11" xfId="0" applyFont="1" applyFill="1" applyBorder="1" applyAlignment="1">
      <alignment horizontal="left" vertical="center" wrapText="1"/>
      <protection locked="1" hidden="1"/>
    </xf>
    <xf numFmtId="0" fontId="17" fillId="6" borderId="0" xfId="0" applyFont="1" applyFill="1" applyBorder="1" applyAlignment="1">
      <alignment horizontal="left" vertical="center" wrapText="1"/>
      <protection locked="1" hidden="1"/>
    </xf>
    <xf numFmtId="0" fontId="18" fillId="7" borderId="0" xfId="0" applyFont="1" applyFill="1" applyBorder="1" applyAlignment="1">
      <alignment horizontal="center" vertical="center" wrapText="1"/>
      <protection locked="1" hidden="1"/>
    </xf>
    <xf numFmtId="0" fontId="16" fillId="2" borderId="12" xfId="0" applyFont="1" applyFill="1" applyBorder="1" applyAlignment="1">
      <alignment horizontal="left" vertical="center" wrapText="1"/>
      <protection locked="1" hidden="1"/>
    </xf>
    <xf numFmtId="0" fontId="16" fillId="2" borderId="13" xfId="0" applyFont="1" applyFill="1" applyBorder="1" applyAlignment="1">
      <alignment horizontal="left" vertical="center" wrapText="1"/>
      <protection locked="1" hidden="1"/>
    </xf>
    <xf numFmtId="0" fontId="16" fillId="2" borderId="14" xfId="0" applyFont="1" applyFill="1" applyBorder="1" applyAlignment="1">
      <alignment horizontal="left" vertical="center" wrapText="1"/>
      <protection locked="1" hidden="1"/>
    </xf>
    <xf numFmtId="0" fontId="19" fillId="0" borderId="0" xfId="0" applyFont="1">
      <alignment vertical="center"/>
      <protection locked="0" hidden="0"/>
    </xf>
    <xf numFmtId="0" fontId="6" fillId="2" borderId="3" xfId="0" applyFont="1" applyFill="1" applyBorder="1" applyAlignment="1">
      <alignment horizontal="center" vertical="center"/>
      <protection locked="1" hidden="1"/>
    </xf>
    <xf numFmtId="0" fontId="6" fillId="2" borderId="5" xfId="0" applyFont="1" applyFill="1" applyBorder="1" applyAlignment="1">
      <alignment horizontal="center" vertical="center"/>
      <protection locked="1" hidden="1"/>
    </xf>
    <xf numFmtId="0" fontId="6" fillId="7" borderId="3" xfId="0" applyFont="1" applyFill="1" applyBorder="1" applyAlignment="1">
      <alignment horizontal="left" vertical="center"/>
      <protection locked="0" hidden="0"/>
    </xf>
    <xf numFmtId="0" fontId="14" fillId="7" borderId="4" xfId="0" applyFont="1" applyFill="1" applyBorder="1" applyAlignment="1">
      <alignment horizontal="left" vertical="center"/>
      <protection locked="0" hidden="0"/>
    </xf>
    <xf numFmtId="0" fontId="14" fillId="7" borderId="4" xfId="0" applyFont="1" applyFill="1" applyBorder="1" applyAlignment="1">
      <alignment horizontal="center" vertical="center"/>
      <protection locked="0" hidden="0"/>
    </xf>
    <xf numFmtId="0" fontId="20" fillId="7" borderId="4" xfId="0" applyFont="1" applyFill="1" applyBorder="1" applyAlignment="1">
      <alignment horizontal="center" vertical="center"/>
      <protection locked="0" hidden="0"/>
    </xf>
    <xf numFmtId="0" fontId="14" fillId="7" borderId="5" xfId="0" applyFont="1" applyFill="1" applyBorder="1" applyAlignment="1">
      <alignment horizontal="center" vertical="center"/>
      <protection locked="0" hidden="0"/>
    </xf>
    <xf numFmtId="0" fontId="20" fillId="4" borderId="2" xfId="0" applyFont="1" applyFill="1" applyBorder="1" applyAlignment="1">
      <alignment horizontal="center" vertical="center"/>
      <protection locked="1" hidden="1"/>
    </xf>
    <xf numFmtId="0" fontId="21" fillId="8" borderId="2" xfId="0" applyFont="1" applyFill="1" applyBorder="1" applyAlignment="1">
      <alignment horizontal="center" vertical="center" wrapText="1"/>
      <protection locked="1" hidden="1"/>
    </xf>
    <xf numFmtId="0" fontId="19" fillId="0" borderId="0" xfId="0" applyFont="1" applyAlignment="1">
      <alignment vertical="bottom"/>
      <protection locked="0" hidden="0"/>
    </xf>
    <xf numFmtId="0" fontId="22" fillId="7" borderId="2" xfId="0" applyFont="1" applyFill="1" applyBorder="1" applyAlignment="1">
      <alignment horizontal="center" vertical="center"/>
      <protection locked="0" hidden="0"/>
    </xf>
    <xf numFmtId="0" fontId="23" fillId="8" borderId="2" xfId="0" applyFont="1" applyFill="1" applyBorder="1" applyAlignment="1">
      <alignment horizontal="center" vertical="center" wrapText="1"/>
      <protection locked="1" hidden="1"/>
    </xf>
    <xf numFmtId="0" fontId="24" fillId="2" borderId="3" xfId="0" applyFont="1" applyFill="1" applyBorder="1" applyAlignment="1">
      <alignment horizontal="center" vertical="center"/>
      <protection locked="1" hidden="1"/>
    </xf>
    <xf numFmtId="0" fontId="24" fillId="2" borderId="5" xfId="0" applyFont="1" applyFill="1" applyBorder="1" applyAlignment="1">
      <alignment horizontal="center" vertical="center"/>
      <protection locked="1" hidden="1"/>
    </xf>
    <xf numFmtId="0" fontId="25" fillId="7" borderId="2" xfId="0" applyFont="1" applyFill="1" applyBorder="1" applyAlignment="1">
      <alignment horizontal="left" vertical="center"/>
      <protection locked="0" hidden="0"/>
    </xf>
    <xf numFmtId="1" fontId="26" fillId="7" borderId="2" xfId="0" applyNumberFormat="1" applyFont="1" applyFill="1" applyBorder="1" applyAlignment="1">
      <alignment horizontal="center" vertical="center" wrapText="1"/>
      <protection locked="0" hidden="0"/>
    </xf>
    <xf numFmtId="0" fontId="27" fillId="7" borderId="2" xfId="0" applyFont="1" applyFill="1" applyBorder="1" applyAlignment="1">
      <alignment horizontal="center" vertical="center"/>
      <protection locked="0" hidden="0"/>
    </xf>
    <xf numFmtId="0" fontId="28" fillId="7" borderId="3" xfId="0" applyFont="1" applyFill="1" applyBorder="1" applyAlignment="1">
      <alignment horizontal="center" vertical="center"/>
      <protection locked="0" hidden="0"/>
    </xf>
    <xf numFmtId="0" fontId="28" fillId="7" borderId="4" xfId="0" applyFont="1" applyFill="1" applyBorder="1" applyAlignment="1">
      <alignment horizontal="center" vertical="center"/>
      <protection locked="0" hidden="0"/>
    </xf>
    <xf numFmtId="0" fontId="28" fillId="7" borderId="5" xfId="0" applyFont="1" applyFill="1" applyBorder="1" applyAlignment="1">
      <alignment horizontal="center" vertical="center"/>
      <protection locked="0" hidden="0"/>
    </xf>
    <xf numFmtId="0" fontId="25" fillId="7" borderId="2" xfId="0" applyFont="1" applyFill="1" applyBorder="1" applyAlignment="1">
      <alignment horizontal="center" vertical="center"/>
      <protection locked="0" hidden="0"/>
    </xf>
    <xf numFmtId="0" fontId="29" fillId="2" borderId="4" xfId="0" applyFont="1" applyFill="1" applyBorder="1" applyAlignment="1">
      <alignment horizontal="center" vertical="center"/>
      <protection locked="0" hidden="0"/>
    </xf>
    <xf numFmtId="0" fontId="30" fillId="2" borderId="4" xfId="0" applyFont="1" applyFill="1" applyBorder="1" applyAlignment="1">
      <alignment horizontal="center" vertical="center"/>
      <protection locked="0" hidden="0"/>
    </xf>
    <xf numFmtId="0" fontId="28" fillId="0" borderId="0" xfId="0" applyFont="1" applyAlignment="1">
      <alignment horizontal="center" vertical="center"/>
      <protection locked="0" hidden="0"/>
    </xf>
    <xf numFmtId="0" fontId="14" fillId="2" borderId="2" xfId="0" applyFont="1" applyFill="1" applyBorder="1" applyAlignment="1">
      <alignment horizontal="center" vertical="center"/>
      <protection locked="1" hidden="1"/>
    </xf>
    <xf numFmtId="0" fontId="19" fillId="0" borderId="0" xfId="0" applyFont="1" applyAlignment="1">
      <alignment vertical="center" wrapText="1"/>
      <protection locked="0" hidden="0"/>
    </xf>
    <xf numFmtId="0" fontId="31" fillId="2" borderId="2" xfId="0" applyFont="1" applyFill="1" applyBorder="1" applyAlignment="1">
      <alignment horizontal="center" vertical="center" wrapText="1"/>
      <protection locked="1" hidden="1"/>
    </xf>
    <xf numFmtId="0" fontId="20" fillId="2" borderId="2" xfId="0" applyFont="1" applyFill="1" applyBorder="1" applyAlignment="1">
      <alignment horizontal="center" vertical="center" wrapText="1"/>
      <protection locked="1" hidden="1"/>
    </xf>
    <xf numFmtId="0" fontId="20" fillId="2" borderId="2" xfId="0" applyFont="1" applyFill="1" applyBorder="1" applyAlignment="1">
      <alignment horizontal="center" vertical="center" wrapText="1"/>
      <protection locked="1" hidden="1"/>
    </xf>
    <xf numFmtId="0" fontId="12" fillId="3" borderId="2" xfId="1" applyFont="1" applyFill="1" applyBorder="1" applyAlignment="1">
      <alignment horizontal="center" vertical="center"/>
      <protection locked="1" hidden="1"/>
    </xf>
    <xf numFmtId="0" fontId="32" fillId="3" borderId="2" xfId="0" applyFont="1" applyFill="1" applyBorder="1">
      <alignment vertical="center"/>
      <protection locked="1" hidden="1"/>
    </xf>
    <xf numFmtId="0" fontId="12" fillId="7" borderId="2" xfId="0" applyFont="1" applyFill="1" applyBorder="1" applyAlignment="1">
      <alignment horizontal="center" vertical="center"/>
      <protection locked="0" hidden="0"/>
    </xf>
    <xf numFmtId="0" fontId="33" fillId="9" borderId="3" xfId="0" applyFont="1" applyFill="1" applyBorder="1" applyAlignment="1">
      <alignment horizontal="center" vertical="center"/>
      <protection locked="1" hidden="1"/>
    </xf>
    <xf numFmtId="0" fontId="33" fillId="9" borderId="4" xfId="0" applyFont="1" applyFill="1" applyBorder="1" applyAlignment="1">
      <alignment horizontal="center" vertical="center"/>
      <protection locked="1" hidden="1"/>
    </xf>
    <xf numFmtId="0" fontId="33" fillId="9" borderId="5" xfId="0" applyFont="1" applyFill="1" applyBorder="1" applyAlignment="1">
      <alignment horizontal="center" vertical="center"/>
      <protection locked="1" hidden="1"/>
    </xf>
    <xf numFmtId="0" fontId="20" fillId="9" borderId="15" xfId="0" applyFont="1" applyFill="1" applyBorder="1" applyAlignment="1">
      <alignment horizontal="center" vertical="center"/>
      <protection locked="1" hidden="1"/>
    </xf>
    <xf numFmtId="0" fontId="20" fillId="9" borderId="16" xfId="0" applyFont="1" applyFill="1" applyBorder="1" applyAlignment="1">
      <alignment horizontal="center" vertical="center" wrapText="1"/>
      <protection locked="1" hidden="1"/>
    </xf>
    <xf numFmtId="0" fontId="20" fillId="9" borderId="17" xfId="0" applyFont="1" applyFill="1" applyBorder="1" applyAlignment="1">
      <alignment horizontal="center" vertical="center" wrapText="1"/>
      <protection locked="1" hidden="1"/>
    </xf>
    <xf numFmtId="0" fontId="20" fillId="9" borderId="3" xfId="0" applyFont="1" applyFill="1" applyBorder="1" applyAlignment="1">
      <alignment horizontal="center" vertical="center" wrapText="1"/>
      <protection locked="1" hidden="1"/>
    </xf>
    <xf numFmtId="0" fontId="20" fillId="9" borderId="4" xfId="0" applyFont="1" applyFill="1" applyBorder="1" applyAlignment="1">
      <alignment horizontal="center" vertical="center" wrapText="1"/>
      <protection locked="1" hidden="1"/>
    </xf>
    <xf numFmtId="0" fontId="20" fillId="9" borderId="5" xfId="0" applyFont="1" applyFill="1" applyBorder="1" applyAlignment="1">
      <alignment horizontal="center" vertical="center" wrapText="1"/>
      <protection locked="1" hidden="1"/>
    </xf>
    <xf numFmtId="0" fontId="20" fillId="9" borderId="18" xfId="0" applyFont="1" applyFill="1" applyBorder="1" applyAlignment="1">
      <alignment horizontal="center" vertical="center"/>
      <protection locked="1" hidden="1"/>
    </xf>
    <xf numFmtId="0" fontId="20" fillId="9" borderId="19" xfId="0" applyFont="1" applyFill="1" applyBorder="1" applyAlignment="1">
      <alignment horizontal="center" vertical="center" wrapText="1"/>
      <protection locked="1" hidden="1"/>
    </xf>
    <xf numFmtId="0" fontId="20" fillId="9" borderId="20" xfId="0" applyFont="1" applyFill="1" applyBorder="1" applyAlignment="1">
      <alignment horizontal="center" vertical="center" wrapText="1"/>
      <protection locked="1" hidden="1"/>
    </xf>
    <xf numFmtId="0" fontId="20" fillId="9" borderId="3" xfId="0" applyFont="1" applyFill="1" applyBorder="1" applyAlignment="1">
      <alignment horizontal="center" vertical="center"/>
      <protection locked="1" hidden="1"/>
    </xf>
    <xf numFmtId="0" fontId="20" fillId="9" borderId="5" xfId="0" applyFont="1" applyFill="1" applyBorder="1" applyAlignment="1">
      <alignment horizontal="center" vertical="center"/>
      <protection locked="1" hidden="1"/>
    </xf>
    <xf numFmtId="0" fontId="20" fillId="9" borderId="4" xfId="0" applyFont="1" applyFill="1" applyBorder="1" applyAlignment="1">
      <alignment horizontal="center" vertical="center"/>
      <protection locked="1" hidden="1"/>
    </xf>
    <xf numFmtId="0" fontId="34" fillId="3" borderId="2" xfId="1" applyFont="1" applyFill="1" applyBorder="1">
      <alignment vertical="center"/>
      <protection locked="1" hidden="1"/>
    </xf>
    <xf numFmtId="0" fontId="20" fillId="9" borderId="21" xfId="0" applyFont="1" applyFill="1" applyBorder="1" applyAlignment="1">
      <alignment horizontal="center" vertical="center"/>
      <protection locked="1" hidden="1"/>
    </xf>
    <xf numFmtId="0" fontId="31" fillId="9" borderId="2" xfId="0" applyFont="1" applyFill="1" applyBorder="1" applyAlignment="1">
      <alignment horizontal="center" vertical="center" wrapText="1"/>
      <protection locked="1" hidden="1"/>
    </xf>
    <xf numFmtId="0" fontId="20" fillId="9" borderId="2" xfId="0" applyFont="1" applyFill="1" applyBorder="1" applyAlignment="1">
      <alignment horizontal="center" vertical="center"/>
      <protection locked="1" hidden="1"/>
    </xf>
    <xf numFmtId="0" fontId="12" fillId="7" borderId="15" xfId="0" applyFont="1" applyFill="1" applyBorder="1" applyAlignment="1">
      <alignment horizontal="center" vertical="center"/>
      <protection locked="0" hidden="0"/>
    </xf>
    <xf numFmtId="0" fontId="35" fillId="2" borderId="2" xfId="0" applyFont="1" applyFill="1" applyBorder="1" applyAlignment="1">
      <alignment horizontal="center" vertical="center" wrapText="1"/>
      <protection locked="1" hidden="1"/>
    </xf>
    <xf numFmtId="0" fontId="12" fillId="7" borderId="21" xfId="0" applyFont="1" applyFill="1" applyBorder="1" applyAlignment="1">
      <alignment horizontal="center" vertical="center"/>
      <protection locked="0" hidden="0"/>
    </xf>
    <xf numFmtId="0" fontId="32" fillId="3" borderId="2" xfId="1" applyFont="1" applyFill="1" applyBorder="1">
      <alignment vertical="center"/>
      <protection locked="1" hidden="1"/>
    </xf>
    <xf numFmtId="0" fontId="12" fillId="9" borderId="2" xfId="0" applyFont="1" applyFill="1" applyBorder="1" applyAlignment="1">
      <alignment horizontal="center" vertical="center"/>
      <protection locked="1" hidden="1"/>
    </xf>
    <xf numFmtId="0" fontId="31" fillId="9" borderId="2" xfId="0" applyFont="1" applyFill="1" applyBorder="1" applyAlignment="1">
      <alignment horizontal="right" vertical="center" wrapText="1"/>
      <protection locked="1" hidden="1"/>
    </xf>
    <xf numFmtId="0" fontId="34" fillId="3" borderId="2" xfId="0" applyFont="1" applyFill="1" applyBorder="1">
      <alignment vertical="center"/>
      <protection locked="1" hidden="1"/>
    </xf>
    <xf numFmtId="0" fontId="6" fillId="10" borderId="3" xfId="0" applyFont="1" applyFill="1" applyBorder="1" applyAlignment="1">
      <alignment horizontal="center" vertical="center"/>
      <protection locked="1" hidden="1"/>
    </xf>
    <xf numFmtId="0" fontId="6" fillId="10" borderId="4" xfId="0" applyFont="1" applyFill="1" applyBorder="1" applyAlignment="1">
      <alignment horizontal="center" vertical="center"/>
      <protection locked="1" hidden="1"/>
    </xf>
    <xf numFmtId="0" fontId="12" fillId="7" borderId="3" xfId="0" applyFont="1" applyFill="1" applyBorder="1" applyAlignment="1">
      <alignment horizontal="center" vertical="center"/>
      <protection locked="0" hidden="0"/>
    </xf>
    <xf numFmtId="0" fontId="12" fillId="7" borderId="4" xfId="0" applyFont="1" applyFill="1" applyBorder="1" applyAlignment="1">
      <alignment horizontal="center" vertical="center"/>
      <protection locked="0" hidden="0"/>
    </xf>
    <xf numFmtId="0" fontId="12" fillId="7" borderId="5" xfId="0" applyFont="1" applyFill="1" applyBorder="1" applyAlignment="1">
      <alignment horizontal="center" vertical="center"/>
      <protection locked="0" hidden="0"/>
    </xf>
    <xf numFmtId="0" fontId="36" fillId="10" borderId="7" xfId="0" applyFont="1" applyFill="1" applyBorder="1" applyAlignment="1">
      <alignment horizontal="center" vertical="center" wrapText="1"/>
      <protection locked="0" hidden="0"/>
    </xf>
    <xf numFmtId="0" fontId="36" fillId="10" borderId="8" xfId="0" applyFont="1" applyFill="1" applyBorder="1" applyAlignment="1">
      <alignment horizontal="center" vertical="center" wrapText="1"/>
      <protection locked="0" hidden="0"/>
    </xf>
    <xf numFmtId="0" fontId="36" fillId="10" borderId="9" xfId="0" applyFont="1" applyFill="1" applyBorder="1" applyAlignment="1">
      <alignment horizontal="center" vertical="center" wrapText="1"/>
      <protection locked="0" hidden="0"/>
    </xf>
    <xf numFmtId="0" fontId="36" fillId="0" borderId="0" xfId="0" applyFont="1" applyAlignment="1">
      <alignment vertical="center" wrapText="1"/>
      <protection locked="0" hidden="0"/>
    </xf>
    <xf numFmtId="0" fontId="31" fillId="0" borderId="0" xfId="0" applyFont="1">
      <alignment vertical="center"/>
      <protection locked="0" hidden="0"/>
    </xf>
    <xf numFmtId="0" fontId="37" fillId="3" borderId="2" xfId="0" applyFont="1" applyFill="1" applyBorder="1">
      <alignment vertical="center"/>
      <protection locked="1" hidden="1"/>
    </xf>
    <xf numFmtId="0" fontId="38" fillId="3" borderId="2" xfId="1" applyFont="1" applyFill="1" applyBorder="1" applyAlignment="1">
      <alignment horizontal="center" vertical="center"/>
      <protection locked="1" hidden="1"/>
    </xf>
    <xf numFmtId="0" fontId="36" fillId="10" borderId="10" xfId="0" applyFont="1" applyFill="1" applyBorder="1" applyAlignment="1">
      <alignment horizontal="center" vertical="center" wrapText="1"/>
      <protection locked="0" hidden="0"/>
    </xf>
    <xf numFmtId="0" fontId="36" fillId="10" borderId="0" xfId="0" applyFont="1" applyFill="1" applyBorder="1" applyAlignment="1">
      <alignment horizontal="center" vertical="center" wrapText="1"/>
      <protection locked="0" hidden="0"/>
    </xf>
    <xf numFmtId="0" fontId="36" fillId="10" borderId="11" xfId="0" applyFont="1" applyFill="1" applyBorder="1" applyAlignment="1">
      <alignment horizontal="center" vertical="center" wrapText="1"/>
      <protection locked="0" hidden="0"/>
    </xf>
    <xf numFmtId="0" fontId="36" fillId="10" borderId="0" xfId="0" applyFont="1" applyFill="1" applyAlignment="1">
      <alignment horizontal="center" vertical="center" wrapText="1"/>
      <protection locked="0" hidden="0"/>
    </xf>
    <xf numFmtId="0" fontId="39" fillId="0" borderId="0" xfId="0" applyFont="1">
      <alignment vertical="center"/>
      <protection locked="0" hidden="0"/>
    </xf>
    <xf numFmtId="0" fontId="36" fillId="10" borderId="12" xfId="0" applyFont="1" applyFill="1" applyBorder="1" applyAlignment="1">
      <alignment horizontal="center" vertical="center" wrapText="1"/>
      <protection locked="0" hidden="0"/>
    </xf>
    <xf numFmtId="0" fontId="36" fillId="10" borderId="13" xfId="0" applyFont="1" applyFill="1" applyBorder="1" applyAlignment="1">
      <alignment horizontal="center" vertical="center" wrapText="1"/>
      <protection locked="0" hidden="0"/>
    </xf>
    <xf numFmtId="0" fontId="36" fillId="10" borderId="14" xfId="0" applyFont="1" applyFill="1" applyBorder="1" applyAlignment="1">
      <alignment horizontal="center" vertical="center" wrapText="1"/>
      <protection locked="0" hidden="0"/>
    </xf>
    <xf numFmtId="0" fontId="37" fillId="3" borderId="2" xfId="1" applyFont="1" applyFill="1" applyBorder="1">
      <alignment vertical="center"/>
      <protection locked="1" hidden="1"/>
    </xf>
    <xf numFmtId="0" fontId="6" fillId="3" borderId="2" xfId="1" applyFont="1" applyFill="1" applyBorder="1" applyAlignment="1">
      <alignment horizontal="center" vertical="center"/>
      <protection locked="1" hidden="1"/>
    </xf>
    <xf numFmtId="0" fontId="12" fillId="3" borderId="2" xfId="0" applyFont="1" applyFill="1" applyBorder="1" applyAlignment="1">
      <alignment horizontal="center" vertical="center"/>
      <protection locked="1" hidden="1"/>
    </xf>
    <xf numFmtId="0" fontId="6" fillId="2" borderId="4" xfId="0" applyFont="1" applyFill="1" applyBorder="1" applyAlignment="1">
      <alignment horizontal="center" vertical="center"/>
      <protection locked="1" hidden="1"/>
    </xf>
    <xf numFmtId="0" fontId="40" fillId="2" borderId="7" xfId="0" applyFont="1" applyFill="1" applyBorder="1" applyAlignment="1">
      <alignment horizontal="center" vertical="center" wrapText="1"/>
      <protection locked="0" hidden="0"/>
    </xf>
    <xf numFmtId="0" fontId="41" fillId="2" borderId="8" xfId="0" applyFont="1" applyFill="1" applyBorder="1" applyAlignment="1">
      <alignment horizontal="center" vertical="center" wrapText="1"/>
      <protection locked="0" hidden="0"/>
    </xf>
    <xf numFmtId="0" fontId="41" fillId="2" borderId="9" xfId="0" applyFont="1" applyFill="1" applyBorder="1" applyAlignment="1">
      <alignment horizontal="center" vertical="center" wrapText="1"/>
      <protection locked="0" hidden="0"/>
    </xf>
    <xf numFmtId="0" fontId="20" fillId="2" borderId="2" xfId="0" applyFont="1" applyFill="1" applyBorder="1" applyAlignment="1">
      <alignment horizontal="center" vertical="center" wrapText="1"/>
      <protection locked="1" hidden="1"/>
    </xf>
    <xf numFmtId="0" fontId="31" fillId="2" borderId="2" xfId="0" applyFont="1" applyFill="1" applyBorder="1" applyAlignment="1">
      <alignment horizontal="center" vertical="center" wrapText="1"/>
      <protection locked="1" hidden="1"/>
    </xf>
    <xf numFmtId="0" fontId="41" fillId="2" borderId="10" xfId="0" applyFont="1" applyFill="1" applyBorder="1" applyAlignment="1">
      <alignment horizontal="center" vertical="center" wrapText="1"/>
      <protection locked="0" hidden="0"/>
    </xf>
    <xf numFmtId="0" fontId="41" fillId="2" borderId="0" xfId="0" applyFont="1" applyFill="1" applyAlignment="1">
      <alignment horizontal="center" vertical="center" wrapText="1"/>
      <protection locked="0" hidden="0"/>
    </xf>
    <xf numFmtId="0" fontId="41" fillId="2" borderId="11" xfId="0" applyFont="1" applyFill="1" applyBorder="1" applyAlignment="1">
      <alignment horizontal="center" vertical="center" wrapText="1"/>
      <protection locked="0" hidden="0"/>
    </xf>
    <xf numFmtId="0" fontId="20" fillId="3" borderId="2" xfId="0" applyFont="1" applyFill="1" applyBorder="1" applyAlignment="1">
      <alignment horizontal="center" vertical="center"/>
      <protection locked="1" hidden="1"/>
    </xf>
    <xf numFmtId="1" fontId="12" fillId="7" borderId="2" xfId="0" applyNumberFormat="1" applyFont="1" applyFill="1" applyBorder="1" applyAlignment="1">
      <alignment horizontal="center" vertical="center" wrapText="1"/>
      <protection locked="0" hidden="0"/>
    </xf>
    <xf numFmtId="0" fontId="20" fillId="3" borderId="2" xfId="0" applyFont="1" applyFill="1" applyBorder="1" applyAlignment="1">
      <alignment horizontal="center" vertical="center" wrapText="1"/>
      <protection locked="1" hidden="1"/>
    </xf>
    <xf numFmtId="0" fontId="41" fillId="2" borderId="12" xfId="0" applyFont="1" applyFill="1" applyBorder="1" applyAlignment="1">
      <alignment horizontal="center" vertical="center" wrapText="1"/>
      <protection locked="0" hidden="0"/>
    </xf>
    <xf numFmtId="0" fontId="41" fillId="2" borderId="13" xfId="0" applyFont="1" applyFill="1" applyBorder="1" applyAlignment="1">
      <alignment horizontal="center" vertical="center" wrapText="1"/>
      <protection locked="0" hidden="0"/>
    </xf>
    <xf numFmtId="0" fontId="41" fillId="2" borderId="14" xfId="0" applyFont="1" applyFill="1" applyBorder="1" applyAlignment="1">
      <alignment horizontal="center" vertical="center" wrapText="1"/>
      <protection locked="0" hidden="0"/>
    </xf>
    <xf numFmtId="0" fontId="6" fillId="2" borderId="2" xfId="0" applyFont="1" applyFill="1" applyBorder="1" applyAlignment="1">
      <alignment horizontal="center" vertical="center" wrapText="1"/>
      <protection locked="1" hidden="1"/>
    </xf>
    <xf numFmtId="0" fontId="31" fillId="2" borderId="2" xfId="0" applyFont="1" applyFill="1" applyBorder="1" applyAlignment="1">
      <alignment horizontal="center" vertical="center" wrapText="1"/>
      <protection locked="1" hidden="1"/>
    </xf>
    <xf numFmtId="1" fontId="12" fillId="0" borderId="2" xfId="0" applyNumberFormat="1" applyFont="1" applyBorder="1" applyAlignment="1">
      <alignment vertical="center" wrapText="1"/>
      <protection locked="0" hidden="0"/>
    </xf>
    <xf numFmtId="1" fontId="12" fillId="0" borderId="5" xfId="0" applyNumberFormat="1" applyFont="1" applyBorder="1" applyAlignment="1">
      <alignment vertical="center" wrapText="1"/>
      <protection locked="0" hidden="0"/>
    </xf>
    <xf numFmtId="0" fontId="20" fillId="0" borderId="2" xfId="0" applyFont="1" applyBorder="1" applyAlignment="1">
      <alignment horizontal="left" vertical="center"/>
      <protection locked="0" hidden="0"/>
    </xf>
    <xf numFmtId="0" fontId="20" fillId="0" borderId="2" xfId="0" applyFont="1" applyBorder="1" applyAlignment="1" quotePrefix="1">
      <alignment horizontal="left" vertical="center"/>
      <protection locked="0" hidden="0"/>
    </xf>
    <xf numFmtId="0" fontId="42" fillId="2" borderId="7" xfId="0" applyFont="1" applyFill="1" applyBorder="1" applyAlignment="1">
      <alignment horizontal="center" vertical="center" wrapText="1"/>
      <protection locked="0" hidden="0"/>
    </xf>
    <xf numFmtId="0" fontId="43" fillId="2" borderId="8" xfId="0" applyFont="1" applyFill="1" applyBorder="1" applyAlignment="1">
      <alignment horizontal="center" vertical="center" wrapText="1"/>
      <protection locked="0" hidden="0"/>
    </xf>
    <xf numFmtId="0" fontId="43" fillId="2" borderId="9" xfId="0" applyFont="1" applyFill="1" applyBorder="1" applyAlignment="1">
      <alignment horizontal="center" vertical="center" wrapText="1"/>
      <protection locked="0" hidden="0"/>
    </xf>
    <xf numFmtId="0" fontId="43" fillId="2" borderId="10" xfId="0" applyFont="1" applyFill="1" applyBorder="1" applyAlignment="1">
      <alignment horizontal="center" vertical="center" wrapText="1"/>
      <protection locked="0" hidden="0"/>
    </xf>
    <xf numFmtId="0" fontId="43" fillId="2" borderId="0" xfId="0" applyFont="1" applyFill="1" applyAlignment="1">
      <alignment horizontal="center" vertical="center" wrapText="1"/>
      <protection locked="0" hidden="0"/>
    </xf>
    <xf numFmtId="0" fontId="43" fillId="2" borderId="11" xfId="0" applyFont="1" applyFill="1" applyBorder="1" applyAlignment="1">
      <alignment horizontal="center" vertical="center" wrapText="1"/>
      <protection locked="0" hidden="0"/>
    </xf>
    <xf numFmtId="0" fontId="43" fillId="2" borderId="12" xfId="0" applyFont="1" applyFill="1" applyBorder="1" applyAlignment="1">
      <alignment horizontal="center" vertical="center" wrapText="1"/>
      <protection locked="0" hidden="0"/>
    </xf>
    <xf numFmtId="0" fontId="43" fillId="2" borderId="13" xfId="0" applyFont="1" applyFill="1" applyBorder="1" applyAlignment="1">
      <alignment horizontal="center" vertical="center" wrapText="1"/>
      <protection locked="0" hidden="0"/>
    </xf>
    <xf numFmtId="0" fontId="43" fillId="2" borderId="14" xfId="0" applyFont="1" applyFill="1" applyBorder="1" applyAlignment="1">
      <alignment horizontal="center" vertical="center" wrapText="1"/>
      <protection locked="0" hidden="0"/>
    </xf>
    <xf numFmtId="0" fontId="44" fillId="2" borderId="22" xfId="0" applyFont="1" applyFill="1" applyBorder="1" applyAlignment="1">
      <alignment horizontal="center" vertical="center" wrapText="1"/>
      <protection locked="0" hidden="0"/>
    </xf>
    <xf numFmtId="0" fontId="44" fillId="2" borderId="23" xfId="0" applyFont="1" applyFill="1" applyBorder="1" applyAlignment="1">
      <alignment horizontal="center" vertical="center" wrapText="1"/>
      <protection locked="0" hidden="0"/>
    </xf>
    <xf numFmtId="0" fontId="44" fillId="2" borderId="24" xfId="0" applyFont="1" applyFill="1" applyBorder="1" applyAlignment="1">
      <alignment horizontal="center" vertical="center" wrapText="1"/>
      <protection locked="0" hidden="0"/>
    </xf>
    <xf numFmtId="0" fontId="44" fillId="11" borderId="0" xfId="0" applyFont="1" applyFill="1" applyAlignment="1">
      <alignment horizontal="center" vertical="bottom"/>
      <protection locked="1" hidden="1"/>
    </xf>
    <xf numFmtId="0" fontId="13" fillId="2" borderId="6" xfId="0" applyFont="1" applyFill="1" applyBorder="1" applyAlignment="1">
      <alignment horizontal="center" vertical="bottom"/>
      <protection locked="1" hidden="1"/>
    </xf>
    <xf numFmtId="0" fontId="13" fillId="2" borderId="0" xfId="0" applyFont="1" applyFill="1" applyAlignment="1">
      <alignment horizontal="center" vertical="bottom"/>
      <protection locked="1" hidden="1"/>
    </xf>
    <xf numFmtId="0" fontId="45" fillId="8" borderId="15" xfId="0" applyFont="1" applyFill="1" applyBorder="1" applyAlignment="1">
      <alignment horizontal="center" vertical="center" wrapText="1"/>
      <protection locked="1" hidden="1"/>
    </xf>
    <xf numFmtId="0" fontId="46" fillId="8" borderId="15" xfId="0" applyFont="1" applyFill="1" applyBorder="1" applyAlignment="1">
      <alignment horizontal="center" vertical="center" wrapText="1"/>
      <protection locked="1" hidden="1"/>
    </xf>
    <xf numFmtId="0" fontId="46" fillId="8" borderId="16" xfId="0" applyFont="1" applyFill="1" applyBorder="1" applyAlignment="1">
      <alignment horizontal="center" vertical="center" wrapText="1"/>
      <protection locked="1" hidden="1"/>
    </xf>
    <xf numFmtId="0" fontId="46" fillId="8" borderId="17" xfId="0" applyFont="1" applyFill="1" applyBorder="1" applyAlignment="1">
      <alignment horizontal="center" vertical="center" wrapText="1"/>
      <protection locked="1" hidden="1"/>
    </xf>
    <xf numFmtId="0" fontId="47" fillId="8" borderId="15" xfId="0" applyFont="1" applyFill="1" applyBorder="1" applyAlignment="1">
      <alignment horizontal="center" vertical="center" wrapText="1"/>
      <protection locked="1" hidden="1"/>
    </xf>
    <xf numFmtId="0" fontId="48" fillId="8" borderId="15" xfId="0" applyFont="1" applyFill="1" applyBorder="1" applyAlignment="1">
      <alignment horizontal="center" vertical="center" wrapText="1"/>
      <protection locked="1" hidden="1"/>
    </xf>
    <xf numFmtId="0" fontId="45" fillId="8" borderId="2" xfId="0" applyFont="1" applyFill="1" applyBorder="1" applyAlignment="1">
      <alignment horizontal="center" vertical="center" wrapText="1"/>
      <protection locked="1" hidden="1"/>
    </xf>
    <xf numFmtId="0" fontId="45" fillId="8" borderId="21" xfId="0" applyFont="1" applyFill="1" applyBorder="1" applyAlignment="1">
      <alignment horizontal="center" vertical="center" wrapText="1"/>
      <protection locked="1" hidden="1"/>
    </xf>
    <xf numFmtId="0" fontId="46" fillId="8" borderId="21" xfId="0" applyFont="1" applyFill="1" applyBorder="1" applyAlignment="1">
      <alignment horizontal="center" vertical="center" wrapText="1"/>
      <protection locked="1" hidden="1"/>
    </xf>
    <xf numFmtId="0" fontId="46" fillId="8" borderId="19" xfId="0" applyFont="1" applyFill="1" applyBorder="1" applyAlignment="1">
      <alignment horizontal="center" vertical="center" wrapText="1"/>
      <protection locked="1" hidden="1"/>
    </xf>
    <xf numFmtId="0" fontId="46" fillId="8" borderId="20" xfId="0" applyFont="1" applyFill="1" applyBorder="1" applyAlignment="1">
      <alignment horizontal="center" vertical="center" wrapText="1"/>
      <protection locked="1" hidden="1"/>
    </xf>
    <xf numFmtId="0" fontId="47" fillId="8" borderId="21" xfId="0" applyFont="1" applyFill="1" applyBorder="1" applyAlignment="1">
      <alignment horizontal="center" vertical="center" wrapText="1"/>
      <protection locked="1" hidden="1"/>
    </xf>
    <xf numFmtId="0" fontId="48" fillId="8" borderId="21" xfId="0" applyFont="1" applyFill="1" applyBorder="1" applyAlignment="1">
      <alignment horizontal="center" vertical="center" wrapText="1"/>
      <protection locked="1" hidden="1"/>
    </xf>
    <xf numFmtId="0" fontId="45" fillId="8" borderId="2" xfId="0" applyFont="1" applyFill="1" applyBorder="1" applyAlignment="1">
      <alignment horizontal="center" vertical="center" wrapText="1"/>
      <protection locked="1" hidden="1"/>
    </xf>
    <xf numFmtId="1" fontId="49" fillId="2" borderId="2" xfId="0" applyNumberFormat="1" applyFont="1" applyFill="1" applyBorder="1" applyAlignment="1">
      <alignment horizontal="center" vertical="center" wrapText="1"/>
      <protection locked="1" hidden="1"/>
    </xf>
    <xf numFmtId="0" fontId="50" fillId="2" borderId="2" xfId="0" applyFont="1" applyFill="1" applyBorder="1" applyAlignment="1">
      <alignment horizontal="center" vertical="center" wrapText="1"/>
      <protection locked="0" hidden="0"/>
    </xf>
    <xf numFmtId="0" fontId="12" fillId="2" borderId="3" xfId="0" applyFont="1" applyFill="1" applyBorder="1" applyAlignment="1">
      <alignment horizontal="center" vertical="center" wrapText="1"/>
      <protection locked="0" hidden="0"/>
    </xf>
    <xf numFmtId="0" fontId="12" fillId="2" borderId="5" xfId="0" applyFont="1" applyFill="1" applyBorder="1" applyAlignment="1">
      <alignment horizontal="center" vertical="center" wrapText="1"/>
      <protection locked="0" hidden="0"/>
    </xf>
    <xf numFmtId="1" fontId="49" fillId="2" borderId="2" xfId="0" applyNumberFormat="1" applyFont="1" applyFill="1" applyBorder="1" applyAlignment="1">
      <alignment horizontal="center" vertical="center" wrapText="1"/>
      <protection locked="0" hidden="0"/>
    </xf>
    <xf numFmtId="0" fontId="49" fillId="2" borderId="2" xfId="0" applyFont="1" applyFill="1" applyBorder="1" applyAlignment="1">
      <alignment horizontal="center" vertical="center"/>
      <protection locked="1" hidden="1"/>
    </xf>
    <xf numFmtId="1" fontId="51" fillId="2" borderId="2" xfId="0" applyNumberFormat="1" applyFont="1" applyFill="1" applyBorder="1" applyAlignment="1">
      <alignment horizontal="center" vertical="center" wrapText="1"/>
      <protection locked="0" hidden="0"/>
    </xf>
    <xf numFmtId="1" fontId="12" fillId="2" borderId="2" xfId="0" applyNumberFormat="1" applyFont="1" applyFill="1" applyBorder="1" applyAlignment="1">
      <alignment horizontal="center" vertical="center" wrapText="1"/>
      <protection locked="0" hidden="0"/>
    </xf>
    <xf numFmtId="0" fontId="52" fillId="2" borderId="2" xfId="0" applyFont="1" applyFill="1" applyBorder="1" applyAlignment="1">
      <alignment horizontal="center" vertical="center"/>
      <protection locked="0" hidden="0"/>
    </xf>
    <xf numFmtId="14" fontId="12" fillId="2" borderId="2" xfId="0" applyNumberFormat="1" applyFont="1" applyFill="1" applyBorder="1" applyAlignment="1">
      <alignment horizontal="center" vertical="center" wrapText="1"/>
      <protection locked="0" hidden="0"/>
    </xf>
    <xf numFmtId="14" fontId="12" fillId="2" borderId="2" xfId="0" applyNumberFormat="1" applyFont="1" applyFill="1" applyBorder="1" applyAlignment="1">
      <alignment horizontal="center" vertical="center"/>
      <protection locked="1" hidden="1"/>
    </xf>
    <xf numFmtId="14" fontId="53" fillId="12" borderId="2" xfId="0" applyNumberFormat="1" applyFont="1" applyFill="1" applyBorder="1" applyAlignment="1">
      <alignment horizontal="center" vertical="center" wrapText="1"/>
      <protection locked="0" hidden="0"/>
    </xf>
    <xf numFmtId="0" fontId="19" fillId="0" borderId="0" xfId="0" applyFont="1" applyAlignment="1">
      <alignment vertical="bottom"/>
      <protection locked="1" hidden="1"/>
    </xf>
    <xf numFmtId="14" fontId="19" fillId="0" borderId="0" xfId="0" applyNumberFormat="1" applyFont="1" applyAlignment="1">
      <alignment vertical="bottom"/>
      <protection locked="1" hidden="1"/>
    </xf>
    <xf numFmtId="14" fontId="53" fillId="12" borderId="2" xfId="0" applyNumberFormat="1" applyFont="1" applyFill="1" applyBorder="1" applyAlignment="1">
      <alignment horizontal="left" vertical="center" wrapText="1"/>
      <protection locked="0" hidden="0"/>
    </xf>
    <xf numFmtId="0" fontId="12" fillId="2" borderId="2" xfId="0" applyFont="1" applyFill="1" applyBorder="1" applyAlignment="1">
      <alignment horizontal="center" vertical="center" wrapText="1"/>
      <protection locked="0" hidden="0"/>
    </xf>
    <xf numFmtId="1" fontId="51" fillId="2" borderId="2" xfId="0" applyNumberFormat="1" applyFont="1" applyFill="1" applyBorder="1" applyAlignment="1">
      <alignment horizontal="center" vertical="center" wrapText="1"/>
      <protection locked="1" hidden="1"/>
    </xf>
    <xf numFmtId="1" fontId="51" fillId="2" borderId="2" xfId="0" applyNumberFormat="1" applyFont="1" applyFill="1" applyBorder="1" applyAlignment="1">
      <alignment horizontal="center" vertical="center" wrapText="1"/>
      <protection locked="0" hidden="0"/>
    </xf>
    <xf numFmtId="0" fontId="12" fillId="2" borderId="2" xfId="0" applyFont="1" applyFill="1" applyBorder="1" applyAlignment="1">
      <alignment horizontal="center" vertical="center"/>
      <protection locked="1" hidden="1"/>
    </xf>
    <xf numFmtId="0" fontId="12" fillId="2" borderId="3" xfId="0" applyFont="1" applyFill="1" applyBorder="1" applyAlignment="1">
      <alignment horizontal="center" vertical="center" wrapText="1"/>
      <protection locked="0" hidden="0"/>
    </xf>
    <xf numFmtId="0" fontId="54" fillId="0" borderId="0" xfId="0" applyFont="1" applyAlignment="1">
      <alignment vertical="bottom"/>
      <protection locked="0" hidden="0"/>
    </xf>
    <xf numFmtId="0" fontId="54" fillId="0" borderId="1" xfId="0" applyFont="1" applyBorder="1" applyAlignment="1">
      <alignment vertical="bottom"/>
      <protection locked="0" hidden="0"/>
    </xf>
    <xf numFmtId="0" fontId="55" fillId="0" borderId="4" xfId="0" applyFont="1" applyBorder="1" applyAlignment="1">
      <alignment vertical="bottom"/>
      <protection locked="0" hidden="0"/>
    </xf>
    <xf numFmtId="0" fontId="55" fillId="0" borderId="4" xfId="1" applyFont="1" applyBorder="1" applyAlignment="1">
      <alignment vertical="bottom"/>
      <protection locked="0" hidden="0"/>
    </xf>
    <xf numFmtId="0" fontId="19" fillId="0" borderId="4" xfId="0" applyFont="1" applyBorder="1" applyAlignment="1">
      <alignment vertical="bottom"/>
      <protection locked="0" hidden="0"/>
    </xf>
    <xf numFmtId="0" fontId="19" fillId="0" borderId="25" xfId="0" applyFont="1" applyBorder="1" applyAlignment="1">
      <alignment vertical="bottom"/>
      <protection locked="0" hidden="0"/>
    </xf>
    <xf numFmtId="0" fontId="19" fillId="0" borderId="0" xfId="0" applyFont="1" applyAlignment="1">
      <alignment vertical="bottom" textRotation="90"/>
      <protection locked="0" hidden="0"/>
    </xf>
    <xf numFmtId="0" fontId="54" fillId="0" borderId="0" xfId="1" applyAlignment="1">
      <alignment vertical="bottom"/>
      <protection locked="0" hidden="0"/>
    </xf>
    <xf numFmtId="0" fontId="54" fillId="0" borderId="0" xfId="1" applyAlignment="1">
      <alignment horizontal="center" vertical="bottom"/>
      <protection locked="0" hidden="0"/>
    </xf>
    <xf numFmtId="0" fontId="9" fillId="3" borderId="0" xfId="1" applyFont="1" applyFill="1" applyAlignment="1">
      <alignment horizontal="center" vertical="bottom"/>
      <protection locked="1" hidden="1"/>
    </xf>
    <xf numFmtId="0" fontId="45" fillId="0" borderId="0" xfId="1" applyFont="1" applyAlignment="1">
      <alignment horizontal="center" vertical="bottom"/>
      <protection locked="1" hidden="1"/>
    </xf>
    <xf numFmtId="0" fontId="9" fillId="2" borderId="0" xfId="1" applyFont="1" applyFill="1" applyAlignment="1">
      <alignment horizontal="center" vertical="bottom"/>
      <protection locked="1" hidden="1"/>
    </xf>
    <xf numFmtId="0" fontId="56" fillId="2" borderId="0" xfId="1" applyFont="1" applyFill="1" applyAlignment="1">
      <alignment horizontal="center" vertical="bottom"/>
      <protection locked="1" hidden="1"/>
    </xf>
    <xf numFmtId="0" fontId="56" fillId="2" borderId="0" xfId="1" applyFont="1" applyFill="1" applyAlignment="1">
      <alignment horizontal="left" vertical="bottom"/>
      <protection locked="1" hidden="1"/>
    </xf>
    <xf numFmtId="0" fontId="25" fillId="0" borderId="2" xfId="1" applyFont="1" applyBorder="1" applyAlignment="1">
      <alignment horizontal="center" vertical="bottom"/>
      <protection locked="1" hidden="1"/>
    </xf>
    <xf numFmtId="0" fontId="57" fillId="0" borderId="2" xfId="1" applyFont="1" applyBorder="1" applyAlignment="1">
      <alignment horizontal="center" vertical="bottom"/>
      <protection locked="1" hidden="1"/>
    </xf>
    <xf numFmtId="0" fontId="56" fillId="0" borderId="0" xfId="1" applyFont="1" applyAlignment="1">
      <alignment horizontal="left" vertical="bottom"/>
      <protection locked="0" hidden="0"/>
    </xf>
    <xf numFmtId="0" fontId="20" fillId="2" borderId="2" xfId="1" applyFont="1" applyFill="1" applyBorder="1" applyAlignment="1">
      <alignment horizontal="center" vertical="center" wrapText="1"/>
      <protection locked="1" hidden="1"/>
    </xf>
    <xf numFmtId="0" fontId="31" fillId="0" borderId="0" xfId="1" applyFont="1" applyAlignment="1">
      <alignment vertical="top" wrapText="1"/>
      <protection locked="0" hidden="0"/>
    </xf>
    <xf numFmtId="0" fontId="20" fillId="0" borderId="2" xfId="1" applyFont="1" applyBorder="1" applyAlignment="1">
      <alignment vertical="bottom"/>
      <protection locked="1" hidden="1"/>
    </xf>
    <xf numFmtId="0" fontId="54" fillId="0" borderId="2" xfId="1" applyBorder="1" applyAlignment="1">
      <alignment horizontal="center" vertical="bottom"/>
      <protection locked="0" hidden="0"/>
    </xf>
    <xf numFmtId="0" fontId="55" fillId="0" borderId="2" xfId="1" applyFont="1" applyBorder="1" applyAlignment="1">
      <alignment horizontal="center" vertical="bottom"/>
      <protection locked="1" hidden="1"/>
    </xf>
    <xf numFmtId="0" fontId="58" fillId="2" borderId="2" xfId="1" applyFont="1" applyFill="1" applyBorder="1" applyAlignment="1">
      <alignment vertical="bottom"/>
      <protection locked="1" hidden="1"/>
    </xf>
    <xf numFmtId="0" fontId="56" fillId="2" borderId="2" xfId="1" applyFont="1" applyFill="1" applyBorder="1" applyAlignment="1">
      <alignment horizontal="center" vertical="bottom"/>
      <protection locked="1" hidden="1"/>
    </xf>
    <xf numFmtId="0" fontId="55" fillId="0" borderId="2" xfId="1" applyFont="1" applyBorder="1" applyAlignment="1">
      <alignment horizontal="center" vertical="bottom"/>
      <protection locked="0" hidden="0"/>
    </xf>
    <xf numFmtId="1" fontId="55" fillId="0" borderId="2" xfId="1" applyNumberFormat="1" applyFont="1" applyBorder="1" applyAlignment="1">
      <alignment horizontal="center" vertical="bottom"/>
      <protection locked="1" hidden="1"/>
    </xf>
    <xf numFmtId="0" fontId="31" fillId="0" borderId="2" xfId="1" applyFont="1" applyBorder="1" applyAlignment="1">
      <alignment horizontal="left" vertical="bottom"/>
      <protection locked="1" hidden="1"/>
    </xf>
    <xf numFmtId="0" fontId="20" fillId="0" borderId="0" xfId="1" applyFont="1" applyAlignment="1">
      <alignment vertical="bottom"/>
      <protection locked="0" hidden="0"/>
    </xf>
    <xf numFmtId="0" fontId="31" fillId="0" borderId="0" xfId="1" applyFont="1" applyAlignment="1">
      <alignment horizontal="center" vertical="bottom"/>
      <protection locked="1" hidden="1"/>
    </xf>
    <xf numFmtId="0" fontId="31" fillId="0" borderId="0" xfId="1" applyFont="1" applyAlignment="1">
      <alignment vertical="bottom"/>
      <protection locked="0" hidden="0"/>
    </xf>
    <xf numFmtId="0" fontId="59" fillId="7" borderId="0" xfId="1" applyFont="1" applyFill="1" applyBorder="1" applyAlignment="1">
      <alignment horizontal="center" vertical="center"/>
      <protection locked="1" hidden="1"/>
    </xf>
    <xf numFmtId="0" fontId="33" fillId="2" borderId="0" xfId="1" applyFont="1" applyFill="1" applyAlignment="1">
      <alignment horizontal="center" vertical="bottom"/>
      <protection locked="1" hidden="1"/>
    </xf>
    <xf numFmtId="0" fontId="56" fillId="2" borderId="0" xfId="1" applyFont="1" applyFill="1" applyAlignment="1">
      <alignment horizontal="center" vertical="center"/>
      <protection locked="1" hidden="1"/>
    </xf>
    <xf numFmtId="0" fontId="28" fillId="0" borderId="2" xfId="1" applyFont="1" applyBorder="1" applyAlignment="1">
      <alignment horizontal="center" vertical="bottom"/>
      <protection locked="1" hidden="1"/>
    </xf>
    <xf numFmtId="0" fontId="56" fillId="0" borderId="2" xfId="1" applyFont="1" applyBorder="1" applyAlignment="1">
      <alignment horizontal="left" vertical="bottom"/>
      <protection locked="0" hidden="0"/>
    </xf>
    <xf numFmtId="0" fontId="20" fillId="0" borderId="15" xfId="1" applyFont="1" applyBorder="1" applyAlignment="1">
      <alignment vertical="center" wrapText="1"/>
      <protection locked="1" hidden="1"/>
    </xf>
    <xf numFmtId="0" fontId="58" fillId="13" borderId="2" xfId="1" applyFont="1" applyFill="1" applyBorder="1" applyAlignment="1">
      <alignment horizontal="center" vertical="bottom"/>
      <protection locked="1" hidden="1"/>
    </xf>
    <xf numFmtId="0" fontId="56" fillId="13" borderId="2" xfId="1" applyFont="1" applyFill="1" applyBorder="1" applyAlignment="1">
      <alignment horizontal="center" vertical="bottom"/>
      <protection locked="1" hidden="1"/>
    </xf>
    <xf numFmtId="0" fontId="60" fillId="13" borderId="2" xfId="1" applyFont="1" applyFill="1" applyBorder="1" applyAlignment="1">
      <alignment horizontal="center" vertical="bottom"/>
      <protection locked="1" hidden="1"/>
    </xf>
    <xf numFmtId="0" fontId="61" fillId="13" borderId="2" xfId="1" applyFont="1" applyFill="1" applyBorder="1" applyAlignment="1">
      <alignment horizontal="center" vertical="bottom"/>
      <protection locked="1" hidden="1"/>
    </xf>
    <xf numFmtId="0" fontId="9" fillId="2" borderId="0" xfId="1" applyFont="1" applyFill="1" applyAlignment="1">
      <alignment horizontal="center" vertical="bottom" wrapText="1"/>
      <protection locked="1" hidden="1"/>
    </xf>
    <xf numFmtId="0" fontId="62" fillId="7" borderId="0" xfId="1" applyFont="1" applyFill="1" applyAlignment="1">
      <alignment horizontal="center" vertical="bottom"/>
      <protection locked="1" hidden="1"/>
    </xf>
    <xf numFmtId="0" fontId="30" fillId="0" borderId="0" xfId="1" applyFont="1" applyAlignment="1">
      <alignment horizontal="center" vertical="bottom"/>
      <protection locked="0" hidden="0"/>
    </xf>
    <xf numFmtId="0" fontId="25" fillId="0" borderId="0" xfId="1" applyFont="1" applyAlignment="1">
      <alignment horizontal="center" vertical="center"/>
      <protection locked="1" hidden="1"/>
    </xf>
    <xf numFmtId="0" fontId="25" fillId="0" borderId="0" xfId="1" applyFont="1">
      <alignment vertical="center"/>
      <protection locked="1" hidden="1"/>
    </xf>
    <xf numFmtId="0" fontId="25" fillId="0" borderId="0" xfId="1" applyFont="1">
      <alignment vertical="center"/>
      <protection locked="0" hidden="0"/>
    </xf>
    <xf numFmtId="0" fontId="39" fillId="0" borderId="0" xfId="1" applyFont="1" applyAlignment="1">
      <alignment vertical="bottom"/>
      <protection locked="0" hidden="0"/>
    </xf>
    <xf numFmtId="0" fontId="63" fillId="0" borderId="0" xfId="0" applyFont="1" applyAlignment="1">
      <alignment horizontal="center" vertical="bottom"/>
      <protection locked="0" hidden="0"/>
    </xf>
    <xf numFmtId="0" fontId="63" fillId="0" borderId="0" xfId="0" applyFont="1" applyAlignment="1">
      <alignment horizontal="center" vertical="bottom"/>
      <protection locked="1" hidden="1"/>
    </xf>
    <xf numFmtId="0" fontId="62" fillId="14" borderId="0" xfId="1" applyFont="1" applyFill="1" applyAlignment="1">
      <alignment horizontal="center" vertical="bottom"/>
      <protection locked="1" hidden="1"/>
    </xf>
    <xf numFmtId="0" fontId="20" fillId="0" borderId="2" xfId="1" applyFont="1" applyBorder="1" applyAlignment="1">
      <alignment horizontal="center" vertical="center" wrapText="1"/>
      <protection locked="1" hidden="1"/>
    </xf>
    <xf numFmtId="0" fontId="32" fillId="0" borderId="2" xfId="0" applyFont="1" applyBorder="1" applyAlignment="1">
      <alignment vertical="center" textRotation="90"/>
      <protection locked="1" hidden="1"/>
    </xf>
    <xf numFmtId="0" fontId="34" fillId="0" borderId="2" xfId="1" applyFont="1" applyBorder="1" applyAlignment="1">
      <alignment vertical="center" textRotation="90"/>
      <protection locked="1" hidden="1"/>
    </xf>
    <xf numFmtId="0" fontId="32" fillId="0" borderId="2" xfId="1" applyFont="1" applyBorder="1" applyAlignment="1">
      <alignment vertical="center" textRotation="90"/>
      <protection locked="1" hidden="1"/>
    </xf>
    <xf numFmtId="0" fontId="34" fillId="0" borderId="2" xfId="0" applyFont="1" applyBorder="1" applyAlignment="1">
      <alignment vertical="center" textRotation="90"/>
      <protection locked="1" hidden="1"/>
    </xf>
    <xf numFmtId="0" fontId="39" fillId="0" borderId="2" xfId="0" applyFont="1" applyBorder="1" applyAlignment="1">
      <alignment horizontal="center" vertical="center" textRotation="90"/>
      <protection locked="1" hidden="1"/>
    </xf>
    <xf numFmtId="0" fontId="20" fillId="14" borderId="2" xfId="1" applyFont="1" applyFill="1" applyBorder="1" applyAlignment="1">
      <alignment horizontal="center" vertical="center" wrapText="1"/>
      <protection locked="1" hidden="1"/>
    </xf>
    <xf numFmtId="0" fontId="64" fillId="0" borderId="2" xfId="1" applyFont="1" applyBorder="1" applyAlignment="1">
      <alignment horizontal="center" vertical="center"/>
      <protection locked="1" hidden="1"/>
    </xf>
    <xf numFmtId="0" fontId="64" fillId="0" borderId="2" xfId="1" applyFont="1" applyBorder="1" applyAlignment="1">
      <alignment horizontal="center" vertical="center" textRotation="90"/>
      <protection locked="1" hidden="1"/>
    </xf>
    <xf numFmtId="0" fontId="65" fillId="0" borderId="0" xfId="0" applyFont="1" applyAlignment="1">
      <alignment horizontal="center" vertical="bottom"/>
      <protection locked="1" hidden="1"/>
    </xf>
    <xf numFmtId="0" fontId="59" fillId="7" borderId="0" xfId="1" applyFont="1" applyFill="1" applyBorder="1" applyAlignment="1">
      <alignment horizontal="center" vertical="center"/>
      <protection locked="1" hidden="1"/>
    </xf>
    <xf numFmtId="0" fontId="44" fillId="13" borderId="0" xfId="0" applyFont="1" applyFill="1" applyAlignment="1">
      <alignment horizontal="center" vertical="bottom"/>
      <protection locked="0" hidden="0"/>
    </xf>
    <xf numFmtId="0" fontId="66" fillId="0" borderId="0" xfId="1" applyFont="1" applyAlignment="1">
      <alignment horizontal="center" vertical="bottom"/>
      <protection locked="1" hidden="1"/>
    </xf>
    <xf numFmtId="0" fontId="59" fillId="7" borderId="2" xfId="1" applyFont="1" applyFill="1" applyBorder="1" applyAlignment="1">
      <alignment horizontal="center" vertical="center"/>
      <protection locked="1" hidden="1"/>
    </xf>
    <xf numFmtId="0" fontId="67" fillId="0" borderId="0" xfId="0" applyFont="1" applyAlignment="1">
      <alignment vertical="bottom"/>
      <protection locked="0" hidden="0"/>
    </xf>
    <xf numFmtId="0" fontId="68" fillId="0" borderId="0" xfId="0" applyFont="1" applyAlignment="1">
      <alignment vertical="bottom"/>
      <protection locked="0" hidden="0"/>
    </xf>
    <xf numFmtId="0" fontId="13" fillId="0" borderId="0" xfId="1" applyFont="1" applyAlignment="1">
      <alignment horizontal="center" vertical="bottom"/>
      <protection locked="1" hidden="1"/>
    </xf>
    <xf numFmtId="0" fontId="69" fillId="0" borderId="0" xfId="1" applyFont="1" applyAlignment="1">
      <alignment vertical="bottom"/>
      <protection locked="0" hidden="0"/>
    </xf>
    <xf numFmtId="0" fontId="70" fillId="0" borderId="0" xfId="1" applyFont="1" applyAlignment="1">
      <alignment horizontal="center" vertical="bottom"/>
      <protection locked="0" hidden="0"/>
    </xf>
    <xf numFmtId="0" fontId="70" fillId="0" borderId="0" xfId="1" applyFont="1" applyAlignment="1">
      <alignment horizontal="center" vertical="bottom"/>
      <protection locked="0" hidden="0"/>
    </xf>
    <xf numFmtId="0" fontId="71" fillId="0" borderId="0" xfId="1" applyFont="1" applyAlignment="1">
      <alignment horizontal="center" vertical="bottom"/>
      <protection locked="0" hidden="0"/>
    </xf>
    <xf numFmtId="0" fontId="71" fillId="0" borderId="0" xfId="1" applyFont="1" applyAlignment="1">
      <alignment horizontal="center" vertical="bottom"/>
      <protection locked="0" hidden="0"/>
    </xf>
    <xf numFmtId="0" fontId="30" fillId="7" borderId="0" xfId="1" applyFont="1" applyFill="1" applyAlignment="1">
      <alignment horizontal="center" vertical="bottom"/>
      <protection locked="1" hidden="1"/>
    </xf>
    <xf numFmtId="0" fontId="9" fillId="7" borderId="0" xfId="1" applyFont="1" applyFill="1" applyAlignment="1">
      <alignment horizontal="center" vertical="bottom"/>
      <protection locked="1" hidden="1"/>
    </xf>
    <xf numFmtId="0" fontId="24" fillId="7" borderId="0" xfId="1" applyFont="1" applyFill="1" applyAlignment="1">
      <alignment horizontal="center" vertical="bottom"/>
      <protection locked="1" hidden="1"/>
    </xf>
    <xf numFmtId="0" fontId="6" fillId="14" borderId="0" xfId="1" applyFont="1" applyFill="1" applyAlignment="1">
      <alignment horizontal="center" vertical="bottom"/>
      <protection locked="1" hidden="1"/>
    </xf>
    <xf numFmtId="0" fontId="6" fillId="7" borderId="1" xfId="1" applyFont="1" applyFill="1" applyBorder="1" applyAlignment="1">
      <alignment horizontal="center" vertical="bottom"/>
      <protection locked="0" hidden="0"/>
    </xf>
    <xf numFmtId="0" fontId="24" fillId="7" borderId="1" xfId="1" applyFont="1" applyFill="1" applyBorder="1" applyAlignment="1">
      <alignment vertical="bottom"/>
      <protection locked="1" hidden="1"/>
    </xf>
    <xf numFmtId="0" fontId="24" fillId="7" borderId="1" xfId="1" applyFont="1" applyFill="1" applyBorder="1" applyAlignment="1">
      <alignment vertical="bottom"/>
      <protection locked="0" hidden="0"/>
    </xf>
    <xf numFmtId="0" fontId="55" fillId="7" borderId="1" xfId="1" applyFont="1" applyFill="1" applyBorder="1" applyAlignment="1">
      <alignment vertical="bottom"/>
      <protection locked="1" hidden="1"/>
    </xf>
    <xf numFmtId="0" fontId="55" fillId="7" borderId="1" xfId="1" applyFont="1" applyFill="1" applyBorder="1" applyAlignment="1">
      <alignment vertical="bottom"/>
      <protection locked="0" hidden="0"/>
    </xf>
    <xf numFmtId="0" fontId="72" fillId="7" borderId="1" xfId="1" applyFont="1" applyFill="1" applyBorder="1" applyAlignment="1">
      <alignment vertical="bottom"/>
      <protection locked="0" hidden="0"/>
    </xf>
    <xf numFmtId="0" fontId="69" fillId="0" borderId="0" xfId="1" applyFont="1" applyAlignment="1">
      <alignment horizontal="center" vertical="center" wrapText="1"/>
      <protection locked="0" hidden="0"/>
    </xf>
    <xf numFmtId="0" fontId="73" fillId="7" borderId="2" xfId="1" applyFont="1" applyFill="1" applyBorder="1" applyAlignment="1">
      <alignment horizontal="center" vertical="center" wrapText="1"/>
      <protection locked="1" hidden="1"/>
    </xf>
    <xf numFmtId="0" fontId="49" fillId="7" borderId="15" xfId="1" applyFont="1" applyFill="1" applyBorder="1" applyAlignment="1">
      <alignment horizontal="center" vertical="center" wrapText="1"/>
      <protection locked="1" hidden="1"/>
    </xf>
    <xf numFmtId="0" fontId="49" fillId="7" borderId="21" xfId="1" applyFont="1" applyFill="1" applyBorder="1" applyAlignment="1">
      <alignment horizontal="center" vertical="center" wrapText="1"/>
      <protection locked="1" hidden="1"/>
    </xf>
    <xf numFmtId="0" fontId="73" fillId="7" borderId="2" xfId="1" applyFont="1" applyFill="1" applyBorder="1" applyAlignment="1">
      <alignment horizontal="center" vertical="center" wrapText="1"/>
      <protection locked="1" hidden="1"/>
    </xf>
    <xf numFmtId="0" fontId="54" fillId="14" borderId="2" xfId="1" applyFont="1" applyFill="1" applyBorder="1" applyAlignment="1">
      <alignment horizontal="center" vertical="center" wrapText="1"/>
      <protection locked="1" hidden="1"/>
    </xf>
    <xf numFmtId="0" fontId="69" fillId="0" borderId="0" xfId="1" applyFont="1" applyAlignment="1">
      <alignment horizontal="center" vertical="bottom"/>
      <protection locked="0" hidden="0"/>
    </xf>
    <xf numFmtId="0" fontId="12" fillId="7" borderId="3" xfId="1" applyFont="1" applyFill="1" applyBorder="1" applyAlignment="1">
      <alignment horizontal="center" vertical="center" wrapText="1"/>
      <protection locked="1" hidden="1"/>
    </xf>
    <xf numFmtId="0" fontId="74" fillId="7" borderId="15" xfId="1" applyFont="1" applyFill="1" applyBorder="1" applyAlignment="1">
      <alignment horizontal="center" vertical="center" wrapText="1" textRotation="90"/>
      <protection locked="1" hidden="1"/>
    </xf>
    <xf numFmtId="0" fontId="51" fillId="7" borderId="5" xfId="1" applyFont="1" applyFill="1" applyBorder="1" applyAlignment="1">
      <alignment horizontal="left" vertical="bottom"/>
      <protection locked="1" hidden="1"/>
    </xf>
    <xf numFmtId="0" fontId="12" fillId="7" borderId="2" xfId="1" applyFont="1" applyFill="1" applyBorder="1" applyAlignment="1">
      <alignment horizontal="center" vertical="bottom"/>
      <protection locked="1" hidden="1"/>
    </xf>
    <xf numFmtId="0" fontId="12" fillId="7" borderId="2" xfId="1" applyFont="1" applyFill="1" applyBorder="1" applyAlignment="1">
      <alignment horizontal="center" vertical="bottom"/>
      <protection locked="0" hidden="0"/>
    </xf>
    <xf numFmtId="0" fontId="74" fillId="7" borderId="18" xfId="1" applyFont="1" applyFill="1" applyBorder="1" applyAlignment="1">
      <alignment horizontal="center" vertical="center" wrapText="1" textRotation="90"/>
      <protection locked="1" hidden="1"/>
    </xf>
    <xf numFmtId="0" fontId="75" fillId="7" borderId="2" xfId="1" applyFont="1" applyFill="1" applyBorder="1" applyAlignment="1">
      <alignment horizontal="center" vertical="bottom"/>
      <protection locked="0" hidden="0"/>
    </xf>
    <xf numFmtId="0" fontId="51" fillId="7" borderId="2" xfId="1" applyFont="1" applyFill="1" applyBorder="1" applyAlignment="1">
      <alignment horizontal="left" vertical="bottom"/>
      <protection locked="1" hidden="1"/>
    </xf>
    <xf numFmtId="0" fontId="74" fillId="7" borderId="21" xfId="1" applyFont="1" applyFill="1" applyBorder="1" applyAlignment="1">
      <alignment horizontal="center" vertical="center" wrapText="1" textRotation="90"/>
      <protection locked="1" hidden="1"/>
    </xf>
    <xf numFmtId="0" fontId="6" fillId="14" borderId="3" xfId="1" applyFont="1" applyFill="1" applyBorder="1" applyAlignment="1">
      <alignment horizontal="center" vertical="bottom"/>
      <protection locked="1" hidden="1"/>
    </xf>
    <xf numFmtId="0" fontId="6" fillId="14" borderId="4" xfId="1" applyFont="1" applyFill="1" applyBorder="1" applyAlignment="1">
      <alignment horizontal="center" vertical="bottom"/>
      <protection locked="1" hidden="1"/>
    </xf>
    <xf numFmtId="0" fontId="6" fillId="14" borderId="5" xfId="1" applyFont="1" applyFill="1" applyBorder="1" applyAlignment="1">
      <alignment horizontal="center" vertical="bottom"/>
      <protection locked="1" hidden="1"/>
    </xf>
    <xf numFmtId="0" fontId="75" fillId="14" borderId="2" xfId="1" applyFont="1" applyFill="1" applyBorder="1" applyAlignment="1">
      <alignment horizontal="center" vertical="bottom"/>
      <protection locked="1" hidden="1"/>
    </xf>
    <xf numFmtId="0" fontId="75" fillId="14" borderId="2" xfId="1" applyFont="1" applyFill="1" applyBorder="1" applyAlignment="1">
      <alignment horizontal="center" vertical="bottom"/>
      <protection locked="0" hidden="0"/>
    </xf>
    <xf numFmtId="0" fontId="59" fillId="7" borderId="2" xfId="1" applyFont="1" applyFill="1" applyBorder="1" applyAlignment="1">
      <alignment horizontal="center" vertical="center"/>
      <protection locked="1" hidden="1"/>
    </xf>
    <xf numFmtId="0" fontId="44" fillId="2" borderId="0" xfId="1" applyFont="1" applyFill="1" applyAlignment="1">
      <alignment horizontal="center" vertical="bottom" wrapText="1"/>
      <protection locked="0" hidden="0"/>
    </xf>
    <xf numFmtId="0" fontId="30" fillId="0" borderId="0" xfId="0" applyFont="1" applyAlignment="1">
      <alignment horizontal="center" vertical="bottom"/>
      <protection locked="1" hidden="1"/>
    </xf>
    <xf numFmtId="0" fontId="30" fillId="0" borderId="26" xfId="0" applyFont="1" applyBorder="1" applyAlignment="1">
      <alignment horizontal="center" vertical="bottom"/>
      <protection locked="1" hidden="1"/>
    </xf>
    <xf numFmtId="0" fontId="9" fillId="0" borderId="0" xfId="0" applyFont="1" applyAlignment="1">
      <alignment horizontal="center" vertical="bottom"/>
      <protection locked="1" hidden="1"/>
    </xf>
    <xf numFmtId="0" fontId="6" fillId="14" borderId="0" xfId="0" applyFont="1" applyFill="1" applyAlignment="1">
      <alignment horizontal="center" vertical="bottom"/>
      <protection locked="1" hidden="1"/>
    </xf>
    <xf numFmtId="0" fontId="39" fillId="0" borderId="15" xfId="0" applyFont="1" applyBorder="1" applyAlignment="1">
      <alignment horizontal="center" vertical="center" wrapText="1"/>
      <protection locked="1" hidden="1"/>
    </xf>
    <xf numFmtId="0" fontId="73" fillId="0" borderId="15" xfId="1" applyFont="1" applyBorder="1" applyAlignment="1">
      <alignment horizontal="center" vertical="center" wrapText="1"/>
      <protection locked="1" hidden="1"/>
    </xf>
    <xf numFmtId="0" fontId="51" fillId="0" borderId="15" xfId="0" applyFont="1" applyBorder="1" applyAlignment="1">
      <alignment horizontal="center" vertical="center" wrapText="1" textRotation="90"/>
      <protection locked="1" hidden="1"/>
    </xf>
    <xf numFmtId="164" fontId="39" fillId="0" borderId="15" xfId="0" applyNumberFormat="1" applyFont="1" applyBorder="1" applyAlignment="1">
      <alignment horizontal="center" vertical="center" wrapText="1"/>
      <protection locked="1" hidden="1"/>
    </xf>
    <xf numFmtId="0" fontId="39" fillId="0" borderId="18" xfId="0" applyFont="1" applyBorder="1" applyAlignment="1">
      <alignment horizontal="center" vertical="center" wrapText="1"/>
      <protection locked="1" hidden="1"/>
    </xf>
    <xf numFmtId="0" fontId="73" fillId="0" borderId="18" xfId="1" applyFont="1" applyBorder="1" applyAlignment="1">
      <alignment horizontal="center" vertical="center" wrapText="1"/>
      <protection locked="1" hidden="1"/>
    </xf>
    <xf numFmtId="0" fontId="51" fillId="0" borderId="18" xfId="0" applyFont="1" applyBorder="1" applyAlignment="1">
      <alignment horizontal="center" vertical="center" wrapText="1" textRotation="90"/>
      <protection locked="1" hidden="1"/>
    </xf>
    <xf numFmtId="164" fontId="39" fillId="0" borderId="18" xfId="0" applyNumberFormat="1" applyFont="1" applyBorder="1" applyAlignment="1">
      <alignment horizontal="center" vertical="center" wrapText="1"/>
      <protection locked="1" hidden="1"/>
    </xf>
    <xf numFmtId="0" fontId="49" fillId="0" borderId="2" xfId="0" applyFont="1" applyBorder="1" applyAlignment="1">
      <alignment horizontal="center" vertical="bottom"/>
      <protection locked="1" hidden="1"/>
    </xf>
    <xf numFmtId="0" fontId="54" fillId="0" borderId="2" xfId="0" applyFont="1" applyBorder="1" applyAlignment="1">
      <alignment horizontal="center" vertical="bottom"/>
      <protection locked="1" hidden="1"/>
    </xf>
    <xf numFmtId="0" fontId="49" fillId="0" borderId="2" xfId="0" applyFont="1" applyBorder="1" applyAlignment="1">
      <alignment horizontal="center" vertical="center" textRotation="90"/>
      <protection locked="1" hidden="1"/>
    </xf>
    <xf numFmtId="0" fontId="54" fillId="0" borderId="2" xfId="0" applyFont="1" applyBorder="1" applyAlignment="1">
      <alignment horizontal="left" vertical="bottom"/>
      <protection locked="1" hidden="1"/>
    </xf>
    <xf numFmtId="0" fontId="54" fillId="0" borderId="2" xfId="0" applyFont="1" applyBorder="1" applyAlignment="1">
      <alignment horizontal="center" vertical="center"/>
      <protection locked="1" hidden="1"/>
    </xf>
    <xf numFmtId="0" fontId="49" fillId="0" borderId="2" xfId="0" applyFont="1" applyBorder="1" applyAlignment="1">
      <alignment horizontal="center" vertical="bottom"/>
      <protection locked="0" hidden="0"/>
    </xf>
    <xf numFmtId="0" fontId="19" fillId="0" borderId="2" xfId="0" applyFont="1" applyBorder="1" applyAlignment="1">
      <alignment vertical="bottom"/>
      <protection locked="1" hidden="1"/>
    </xf>
    <xf numFmtId="0" fontId="54" fillId="0" borderId="3" xfId="0" applyFont="1" applyBorder="1" applyAlignment="1">
      <alignment horizontal="center" vertical="bottom"/>
      <protection locked="1" hidden="1"/>
    </xf>
    <xf numFmtId="0" fontId="19" fillId="0" borderId="4" xfId="0" applyFont="1" applyBorder="1" applyAlignment="1">
      <alignment horizontal="center" vertical="bottom"/>
      <protection locked="1" hidden="1"/>
    </xf>
    <xf numFmtId="0" fontId="19" fillId="0" borderId="5" xfId="0" applyFont="1" applyBorder="1" applyAlignment="1">
      <alignment horizontal="center" vertical="bottom"/>
      <protection locked="1" hidden="1"/>
    </xf>
    <xf numFmtId="0" fontId="19" fillId="0" borderId="2" xfId="0" applyFont="1" applyBorder="1" applyAlignment="1">
      <alignment horizontal="center" vertical="bottom"/>
      <protection locked="1" hidden="1"/>
    </xf>
    <xf numFmtId="0" fontId="19" fillId="0" borderId="2" xfId="0" applyFont="1" applyBorder="1" applyAlignment="1">
      <alignment horizontal="center" vertical="bottom"/>
      <protection locked="1" hidden="1"/>
    </xf>
    <xf numFmtId="0" fontId="20" fillId="0" borderId="15" xfId="0" applyFont="1" applyBorder="1" applyAlignment="1">
      <alignment horizontal="center" vertical="center" wrapText="1" textRotation="45"/>
      <protection locked="1" hidden="1"/>
    </xf>
    <xf numFmtId="0" fontId="76" fillId="0" borderId="16" xfId="0" applyFont="1" applyBorder="1" applyAlignment="1">
      <alignment horizontal="center" vertical="center" wrapText="1"/>
      <protection locked="1" hidden="1"/>
    </xf>
    <xf numFmtId="0" fontId="76" fillId="0" borderId="25" xfId="0" applyFont="1" applyBorder="1" applyAlignment="1">
      <alignment horizontal="center" vertical="center" wrapText="1"/>
      <protection locked="1" hidden="1"/>
    </xf>
    <xf numFmtId="0" fontId="20" fillId="0" borderId="21" xfId="0" applyFont="1" applyBorder="1" applyAlignment="1">
      <alignment horizontal="center" vertical="center" wrapText="1" textRotation="45"/>
      <protection locked="1" hidden="1"/>
    </xf>
    <xf numFmtId="0" fontId="76" fillId="0" borderId="6" xfId="0" applyFont="1" applyBorder="1" applyAlignment="1">
      <alignment horizontal="center" vertical="center" wrapText="1"/>
      <protection locked="1" hidden="1"/>
    </xf>
    <xf numFmtId="0" fontId="76" fillId="0" borderId="0" xfId="0" applyFont="1" applyAlignment="1">
      <alignment horizontal="center" vertical="center" wrapText="1"/>
      <protection locked="1" hidden="1"/>
    </xf>
    <xf numFmtId="0" fontId="20" fillId="0" borderId="0" xfId="0" applyFont="1" applyAlignment="1">
      <alignment horizontal="center" vertical="bottom"/>
      <protection locked="1" hidden="1"/>
    </xf>
    <xf numFmtId="0" fontId="9" fillId="0" borderId="0" xfId="1" applyFont="1" applyAlignment="1">
      <alignment horizontal="center" vertical="bottom"/>
      <protection locked="1" hidden="1"/>
    </xf>
    <xf numFmtId="0" fontId="6" fillId="0" borderId="0" xfId="1" applyFont="1" applyAlignment="1">
      <alignment vertical="bottom"/>
      <protection locked="1" hidden="1"/>
    </xf>
    <xf numFmtId="0" fontId="20" fillId="0" borderId="0" xfId="1" applyFont="1" applyAlignment="1">
      <alignment vertical="bottom"/>
      <protection locked="1" hidden="1"/>
    </xf>
    <xf numFmtId="0" fontId="52" fillId="0" borderId="2" xfId="1" applyFont="1" applyBorder="1" applyAlignment="1">
      <alignment horizontal="center" vertical="bottom"/>
      <protection locked="1" hidden="1"/>
    </xf>
    <xf numFmtId="0" fontId="6" fillId="0" borderId="1" xfId="1" applyFont="1" applyBorder="1" applyAlignment="1">
      <alignment horizontal="center" vertical="bottom"/>
      <protection locked="1" hidden="1"/>
    </xf>
    <xf numFmtId="0" fontId="25" fillId="0" borderId="1" xfId="1" applyFont="1" applyBorder="1" applyAlignment="1">
      <alignment horizontal="center" vertical="bottom"/>
      <protection locked="1" hidden="1"/>
    </xf>
    <xf numFmtId="0" fontId="64" fillId="0" borderId="0" xfId="1" applyFont="1" applyAlignment="1">
      <alignment horizontal="left" vertical="bottom"/>
      <protection locked="1" hidden="1"/>
    </xf>
    <xf numFmtId="0" fontId="20" fillId="0" borderId="15" xfId="1" applyFont="1" applyBorder="1" applyAlignment="1">
      <alignment horizontal="center" vertical="center" wrapText="1"/>
      <protection locked="1" hidden="1"/>
    </xf>
    <xf numFmtId="0" fontId="73" fillId="0" borderId="2" xfId="1" applyFont="1" applyBorder="1" applyAlignment="1">
      <alignment horizontal="center" vertical="center" wrapText="1"/>
      <protection locked="1" hidden="1"/>
    </xf>
    <xf numFmtId="0" fontId="12" fillId="0" borderId="15" xfId="1" applyFont="1" applyBorder="1" applyAlignment="1">
      <alignment horizontal="center" vertical="center" wrapText="1"/>
      <protection locked="1" hidden="1"/>
    </xf>
    <xf numFmtId="0" fontId="20" fillId="0" borderId="21" xfId="1" applyFont="1" applyBorder="1" applyAlignment="1">
      <alignment horizontal="center" vertical="center" wrapText="1"/>
      <protection locked="1" hidden="1"/>
    </xf>
    <xf numFmtId="0" fontId="12" fillId="0" borderId="21" xfId="1" applyFont="1" applyBorder="1" applyAlignment="1">
      <alignment horizontal="center" vertical="center" wrapText="1"/>
      <protection locked="1" hidden="1"/>
    </xf>
    <xf numFmtId="0" fontId="12" fillId="0" borderId="2" xfId="1" applyFont="1" applyBorder="1" applyAlignment="1">
      <alignment horizontal="center" vertical="center" wrapText="1"/>
      <protection locked="1" hidden="1"/>
    </xf>
    <xf numFmtId="0" fontId="12" fillId="0" borderId="15" xfId="1" applyFont="1" applyBorder="1" applyAlignment="1">
      <alignment horizontal="center" vertical="center" wrapText="1" textRotation="90"/>
      <protection locked="1" hidden="1"/>
    </xf>
    <xf numFmtId="0" fontId="49" fillId="0" borderId="2" xfId="1" applyFont="1" applyBorder="1" applyAlignment="1">
      <alignment horizontal="left" vertical="center" wrapText="1"/>
      <protection locked="1" hidden="1"/>
    </xf>
    <xf numFmtId="0" fontId="20" fillId="0" borderId="2" xfId="1" applyFont="1" applyBorder="1" applyAlignment="1">
      <alignment horizontal="center" vertical="center" wrapText="1"/>
      <protection locked="0" hidden="0"/>
    </xf>
    <xf numFmtId="0" fontId="12" fillId="0" borderId="18" xfId="1" applyFont="1" applyBorder="1" applyAlignment="1">
      <alignment horizontal="center" vertical="center" wrapText="1" textRotation="90"/>
      <protection locked="1" hidden="1"/>
    </xf>
    <xf numFmtId="0" fontId="54" fillId="0" borderId="2" xfId="1" applyBorder="1" applyAlignment="1">
      <alignment vertical="bottom"/>
      <protection locked="0" hidden="0"/>
    </xf>
    <xf numFmtId="0" fontId="12" fillId="0" borderId="21" xfId="1" applyFont="1" applyBorder="1" applyAlignment="1">
      <alignment horizontal="center" vertical="center" wrapText="1" textRotation="90"/>
      <protection locked="1" hidden="1"/>
    </xf>
    <xf numFmtId="0" fontId="12" fillId="0" borderId="2" xfId="1" applyFont="1" applyBorder="1" applyAlignment="1">
      <alignment horizontal="right" vertical="center" wrapText="1"/>
      <protection locked="1" hidden="1"/>
    </xf>
    <xf numFmtId="0" fontId="12" fillId="0" borderId="0" xfId="1" applyFont="1" applyAlignment="1">
      <alignment horizontal="right" vertical="center" wrapText="1"/>
      <protection locked="0" hidden="0"/>
    </xf>
    <xf numFmtId="0" fontId="12" fillId="0" borderId="0" xfId="1" applyFont="1" applyAlignment="1">
      <alignment vertical="center" wrapText="1"/>
      <protection locked="0" hidden="0"/>
    </xf>
    <xf numFmtId="0" fontId="20" fillId="0" borderId="0" xfId="1" applyFont="1" applyAlignment="1">
      <alignment horizontal="center" vertical="bottom"/>
      <protection locked="1" hidden="1"/>
    </xf>
    <xf numFmtId="0" fontId="9" fillId="14" borderId="0" xfId="0" applyFont="1" applyFill="1" applyAlignment="1">
      <alignment horizontal="center" vertical="bottom"/>
      <protection locked="1" hidden="1"/>
    </xf>
    <xf numFmtId="0" fontId="77" fillId="0" borderId="1" xfId="0" applyFont="1" applyBorder="1" applyAlignment="1">
      <alignment vertical="bottom"/>
      <protection locked="1" hidden="1"/>
    </xf>
    <xf numFmtId="0" fontId="31" fillId="0" borderId="1" xfId="0" applyFont="1" applyBorder="1" applyAlignment="1">
      <alignment vertical="bottom"/>
      <protection locked="0" hidden="0"/>
    </xf>
    <xf numFmtId="0" fontId="59" fillId="0" borderId="1" xfId="0" applyFont="1" applyBorder="1" applyAlignment="1">
      <alignment horizontal="center" vertical="bottom"/>
      <protection locked="1" hidden="1"/>
    </xf>
    <xf numFmtId="0" fontId="52" fillId="0" borderId="1" xfId="0" applyFont="1" applyBorder="1" applyAlignment="1">
      <alignment horizontal="center" vertical="bottom"/>
      <protection locked="1" hidden="1"/>
    </xf>
    <xf numFmtId="0" fontId="52" fillId="0" borderId="1" xfId="0" applyFont="1" applyBorder="1" applyAlignment="1">
      <alignment horizontal="center" vertical="bottom"/>
      <protection locked="0" hidden="0"/>
    </xf>
    <xf numFmtId="0" fontId="30" fillId="0" borderId="2" xfId="0" applyFont="1" applyBorder="1" applyAlignment="1">
      <alignment horizontal="center" vertical="bottom"/>
      <protection locked="1" hidden="1"/>
    </xf>
    <xf numFmtId="0" fontId="23" fillId="0" borderId="15" xfId="0" applyFont="1" applyBorder="1" applyAlignment="1">
      <alignment horizontal="center" vertical="center" wrapText="1"/>
      <protection locked="1" hidden="1"/>
    </xf>
    <xf numFmtId="0" fontId="23" fillId="0" borderId="2" xfId="0" applyFont="1" applyBorder="1" applyAlignment="1">
      <alignment horizontal="center" vertical="center" wrapText="1"/>
      <protection locked="1" hidden="1"/>
    </xf>
    <xf numFmtId="0" fontId="23" fillId="0" borderId="21" xfId="0" applyFont="1" applyBorder="1" applyAlignment="1">
      <alignment horizontal="center" vertical="center" wrapText="1"/>
      <protection locked="1" hidden="1"/>
    </xf>
    <xf numFmtId="0" fontId="19" fillId="0" borderId="2" xfId="0" applyFont="1" applyBorder="1" applyAlignment="1">
      <alignment horizontal="center" vertical="center" wrapText="1"/>
      <protection locked="1" hidden="1"/>
    </xf>
    <xf numFmtId="0" fontId="72" fillId="0" borderId="2" xfId="0" applyFont="1" applyBorder="1" applyAlignment="1">
      <alignment horizontal="center" vertical="center" wrapText="1"/>
      <protection locked="1" hidden="1"/>
    </xf>
    <xf numFmtId="0" fontId="24" fillId="0" borderId="2" xfId="0" applyFont="1" applyBorder="1" applyAlignment="1">
      <alignment horizontal="center" vertical="center" wrapText="1"/>
      <protection locked="1" hidden="1"/>
    </xf>
    <xf numFmtId="0" fontId="6" fillId="0" borderId="2" xfId="0" applyFont="1" applyBorder="1" applyAlignment="1">
      <alignment horizontal="center" vertical="center" wrapText="1"/>
      <protection locked="1" hidden="1"/>
    </xf>
    <xf numFmtId="1" fontId="52" fillId="0" borderId="2" xfId="0" applyNumberFormat="1" applyFont="1" applyBorder="1" applyAlignment="1">
      <alignment horizontal="center" vertical="center" wrapText="1"/>
      <protection locked="1" hidden="1"/>
    </xf>
    <xf numFmtId="0" fontId="31" fillId="0" borderId="0" xfId="0" applyFont="1" applyAlignment="1">
      <alignment horizontal="center" vertical="bottom"/>
      <protection locked="1" hidden="1"/>
    </xf>
    <xf numFmtId="0" fontId="9" fillId="0" borderId="26" xfId="1" applyFont="1" applyBorder="1" applyAlignment="1">
      <alignment horizontal="center" vertical="bottom"/>
      <protection locked="1" hidden="1"/>
    </xf>
    <xf numFmtId="0" fontId="28" fillId="0" borderId="0" xfId="1" applyFont="1" applyAlignment="1">
      <alignment horizontal="left" vertical="bottom"/>
      <protection locked="0" hidden="0"/>
    </xf>
    <xf numFmtId="0" fontId="28" fillId="0" borderId="0" xfId="1" applyFont="1" applyAlignment="1">
      <alignment horizontal="center" vertical="center"/>
      <protection locked="1" hidden="1"/>
    </xf>
    <xf numFmtId="0" fontId="78" fillId="0" borderId="0" xfId="1" applyFont="1" applyAlignment="1">
      <alignment horizontal="center" vertical="center"/>
      <protection locked="1" hidden="1"/>
    </xf>
    <xf numFmtId="0" fontId="79" fillId="0" borderId="0" xfId="1" applyFont="1" applyAlignment="1">
      <alignment horizontal="center" vertical="center"/>
      <protection locked="1" hidden="1"/>
    </xf>
    <xf numFmtId="0" fontId="28" fillId="0" borderId="0" xfId="1" applyFont="1" applyAlignment="1">
      <alignment horizontal="center" vertical="center"/>
      <protection locked="1" hidden="1"/>
    </xf>
    <xf numFmtId="0" fontId="62" fillId="0" borderId="0" xfId="1" applyFont="1" applyAlignment="1">
      <alignment horizontal="center" vertical="center"/>
      <protection locked="1" hidden="1"/>
    </xf>
    <xf numFmtId="0" fontId="9" fillId="0" borderId="0" xfId="1" applyFont="1" applyAlignment="1">
      <alignment horizontal="left" vertical="bottom"/>
      <protection locked="0" hidden="0"/>
    </xf>
    <xf numFmtId="0" fontId="9" fillId="14" borderId="0" xfId="1" applyFont="1" applyFill="1" applyAlignment="1">
      <alignment horizontal="center" vertical="bottom"/>
      <protection locked="1" hidden="1"/>
    </xf>
    <xf numFmtId="0" fontId="31" fillId="0" borderId="2" xfId="1" applyFont="1" applyBorder="1" applyAlignment="1">
      <alignment horizontal="center" vertical="center"/>
      <protection locked="1" hidden="1"/>
    </xf>
    <xf numFmtId="0" fontId="31" fillId="0" borderId="2" xfId="1" applyFont="1" applyBorder="1" applyAlignment="1">
      <alignment horizontal="center" vertical="top"/>
      <protection locked="1" hidden="1"/>
    </xf>
    <xf numFmtId="0" fontId="31" fillId="0" borderId="2" xfId="1" applyFont="1" applyBorder="1" applyAlignment="1">
      <alignment horizontal="center" vertical="center" wrapText="1"/>
      <protection locked="1" hidden="1"/>
    </xf>
    <xf numFmtId="0" fontId="31" fillId="14" borderId="2" xfId="1" applyFont="1" applyFill="1" applyBorder="1" applyAlignment="1">
      <alignment horizontal="center" vertical="top"/>
      <protection locked="1" hidden="1"/>
    </xf>
    <xf numFmtId="1" fontId="54" fillId="0" borderId="2" xfId="1" applyNumberFormat="1" applyBorder="1" applyAlignment="1">
      <alignment horizontal="center" vertical="bottom"/>
      <protection locked="1" hidden="1"/>
    </xf>
    <xf numFmtId="0" fontId="80" fillId="0" borderId="2" xfId="1" applyFont="1" applyBorder="1" applyAlignment="1">
      <alignment horizontal="center" vertical="center"/>
      <protection locked="1" hidden="1"/>
    </xf>
    <xf numFmtId="1" fontId="81" fillId="0" borderId="2" xfId="1" applyNumberFormat="1" applyFont="1" applyBorder="1" applyAlignment="1">
      <alignment horizontal="center" vertical="center"/>
      <protection locked="1" hidden="1"/>
    </xf>
    <xf numFmtId="0" fontId="54" fillId="0" borderId="2" xfId="1" applyBorder="1" applyAlignment="1">
      <alignment horizontal="center" vertical="bottom"/>
      <protection locked="1" hidden="1"/>
    </xf>
    <xf numFmtId="0" fontId="58" fillId="14" borderId="2" xfId="1" applyFont="1" applyFill="1" applyBorder="1" applyAlignment="1">
      <alignment horizontal="center" vertical="bottom"/>
      <protection locked="1" hidden="1"/>
    </xf>
    <xf numFmtId="1" fontId="82" fillId="15" borderId="2" xfId="1" applyNumberFormat="1" applyFont="1" applyFill="1" applyBorder="1" applyAlignment="1">
      <alignment horizontal="center" vertical="bottom"/>
      <protection locked="1" hidden="1"/>
    </xf>
    <xf numFmtId="0" fontId="58" fillId="0" borderId="0" xfId="1" applyFont="1" applyAlignment="1">
      <alignment horizontal="center" vertical="bottom"/>
      <protection locked="0" hidden="0"/>
    </xf>
    <xf numFmtId="0" fontId="82" fillId="0" borderId="0" xfId="1" applyFont="1" applyAlignment="1">
      <alignment vertical="bottom"/>
      <protection locked="0" hidden="0"/>
    </xf>
    <xf numFmtId="0" fontId="54" fillId="0" borderId="0" xfId="1" applyAlignment="1">
      <alignment vertical="bottom"/>
      <protection locked="1" hidden="1"/>
    </xf>
    <xf numFmtId="0" fontId="44" fillId="2" borderId="0" xfId="0" applyFont="1" applyFill="1" applyAlignment="1">
      <alignment horizontal="center" vertical="center" wrapText="1"/>
      <protection locked="0" hidden="0"/>
    </xf>
    <xf numFmtId="0" fontId="58" fillId="0" borderId="0" xfId="1" applyFont="1" applyAlignment="1">
      <alignment horizontal="center" vertical="bottom"/>
      <protection locked="1" hidden="1"/>
    </xf>
    <xf numFmtId="0" fontId="58" fillId="0" borderId="26" xfId="1" applyFont="1" applyBorder="1" applyAlignment="1">
      <alignment horizontal="center" vertical="bottom"/>
      <protection locked="1" hidden="1"/>
    </xf>
    <xf numFmtId="0" fontId="58" fillId="14" borderId="0" xfId="1" applyFont="1" applyFill="1" applyAlignment="1">
      <alignment horizontal="center" vertical="bottom"/>
      <protection locked="1" hidden="1"/>
    </xf>
    <xf numFmtId="0" fontId="58" fillId="0" borderId="0" xfId="1" applyFont="1">
      <alignment vertical="center"/>
      <protection locked="1" hidden="1"/>
    </xf>
    <xf numFmtId="0" fontId="56" fillId="0" borderId="0" xfId="1" applyFont="1">
      <alignment vertical="center"/>
      <protection locked="1" hidden="1"/>
    </xf>
    <xf numFmtId="0" fontId="5" fillId="0" borderId="0" xfId="1" applyFont="1">
      <alignment vertical="center"/>
      <protection locked="1" hidden="1"/>
    </xf>
    <xf numFmtId="0" fontId="5" fillId="0" borderId="0" xfId="1" applyFont="1" applyAlignment="1">
      <alignment horizontal="center" vertical="center"/>
      <protection locked="1" hidden="1"/>
    </xf>
    <xf numFmtId="0" fontId="30" fillId="0" borderId="0" xfId="1" applyFont="1" applyAlignment="1">
      <alignment horizontal="center" vertical="center"/>
      <protection locked="1" hidden="1"/>
    </xf>
    <xf numFmtId="0" fontId="83" fillId="15" borderId="0" xfId="1" applyFont="1" applyFill="1" applyAlignment="1">
      <alignment horizontal="center" vertical="center"/>
      <protection locked="1" hidden="1"/>
    </xf>
    <xf numFmtId="0" fontId="31" fillId="0" borderId="15" xfId="1" applyFont="1" applyBorder="1" applyAlignment="1">
      <alignment horizontal="center" vertical="top" wrapText="1"/>
      <protection locked="1" hidden="1"/>
    </xf>
    <xf numFmtId="0" fontId="31" fillId="0" borderId="3" xfId="1" applyFont="1" applyBorder="1" applyAlignment="1">
      <alignment horizontal="center" vertical="top" wrapText="1"/>
      <protection locked="1" hidden="1"/>
    </xf>
    <xf numFmtId="0" fontId="31" fillId="0" borderId="5" xfId="1" applyFont="1" applyBorder="1" applyAlignment="1">
      <alignment horizontal="center" vertical="top" wrapText="1"/>
      <protection locked="1" hidden="1"/>
    </xf>
    <xf numFmtId="0" fontId="31" fillId="0" borderId="21" xfId="1" applyFont="1" applyBorder="1" applyAlignment="1">
      <alignment horizontal="center" vertical="top" wrapText="1"/>
      <protection locked="1" hidden="1"/>
    </xf>
    <xf numFmtId="0" fontId="31" fillId="0" borderId="2" xfId="1" applyFont="1" applyBorder="1" applyAlignment="1">
      <alignment horizontal="center" vertical="top" wrapText="1"/>
      <protection locked="1" hidden="1"/>
    </xf>
    <xf numFmtId="0" fontId="54" fillId="0" borderId="2" xfId="1" applyBorder="1" applyAlignment="1">
      <alignment horizontal="center" vertical="center" wrapText="1"/>
      <protection locked="1" hidden="1"/>
    </xf>
    <xf numFmtId="9" fontId="54" fillId="0" borderId="2" xfId="1" applyNumberFormat="1" applyBorder="1" applyAlignment="1">
      <alignment horizontal="center" vertical="center" wrapText="1"/>
      <protection locked="1" hidden="1"/>
    </xf>
    <xf numFmtId="0" fontId="55" fillId="0" borderId="2" xfId="1" applyFont="1" applyBorder="1" applyAlignment="1">
      <alignment horizontal="center" vertical="center" wrapText="1"/>
      <protection locked="1" hidden="1"/>
    </xf>
    <xf numFmtId="0" fontId="84" fillId="0" borderId="0" xfId="1" applyFont="1" applyAlignment="1">
      <alignment vertical="bottom"/>
      <protection locked="0" hidden="0"/>
    </xf>
    <xf numFmtId="0" fontId="85" fillId="0" borderId="2" xfId="1" applyFont="1" applyBorder="1" applyAlignment="1">
      <alignment horizontal="center" vertical="center" wrapText="1"/>
      <protection locked="1" hidden="1"/>
    </xf>
    <xf numFmtId="0" fontId="61" fillId="0" borderId="2" xfId="1" applyFont="1" applyBorder="1" applyAlignment="1">
      <alignment horizontal="center" vertical="center" wrapText="1"/>
      <protection locked="1" hidden="1"/>
    </xf>
    <xf numFmtId="0" fontId="86" fillId="0" borderId="2" xfId="1" applyFont="1" applyBorder="1" applyAlignment="1">
      <alignment horizontal="center" vertical="center" wrapText="1"/>
      <protection locked="1" hidden="1"/>
    </xf>
    <xf numFmtId="9" fontId="54" fillId="0" borderId="2" xfId="1" applyNumberFormat="1" applyBorder="1" applyAlignment="1">
      <alignment horizontal="center" vertical="center" wrapText="1"/>
      <protection locked="0" hidden="0"/>
    </xf>
    <xf numFmtId="0" fontId="86" fillId="0" borderId="2" xfId="1" applyFont="1" applyBorder="1" applyAlignment="1">
      <alignment horizontal="center" vertical="center" wrapText="1"/>
      <protection locked="0" hidden="0"/>
    </xf>
    <xf numFmtId="0" fontId="55" fillId="0" borderId="2" xfId="1" applyFont="1" applyBorder="1" applyAlignment="1">
      <alignment horizontal="center" vertical="center"/>
      <protection locked="1" hidden="1"/>
    </xf>
    <xf numFmtId="0" fontId="54" fillId="0" borderId="0" xfId="1">
      <alignment vertical="center"/>
      <protection locked="0" hidden="0"/>
    </xf>
    <xf numFmtId="0" fontId="54" fillId="0" borderId="2" xfId="1" applyBorder="1" applyAlignment="1">
      <alignment horizontal="center" vertical="center"/>
      <protection locked="1" hidden="1"/>
    </xf>
    <xf numFmtId="0" fontId="31" fillId="0" borderId="2" xfId="1" applyFont="1" applyBorder="1" applyAlignment="1">
      <alignment horizontal="left" vertical="center" wrapText="1"/>
      <protection locked="1" hidden="1"/>
    </xf>
    <xf numFmtId="0" fontId="55" fillId="14" borderId="2" xfId="1" applyFont="1" applyFill="1" applyBorder="1" applyAlignment="1">
      <alignment horizontal="center" vertical="center"/>
      <protection locked="0" hidden="0"/>
    </xf>
    <xf numFmtId="0" fontId="55" fillId="0" borderId="2" xfId="1" applyFont="1" applyBorder="1" applyAlignment="1">
      <alignment horizontal="center" vertical="center"/>
      <protection locked="0" hidden="0"/>
    </xf>
    <xf numFmtId="0" fontId="55" fillId="7" borderId="2" xfId="1" applyFont="1" applyFill="1" applyBorder="1" applyAlignment="1">
      <alignment horizontal="center" vertical="center"/>
      <protection locked="0" hidden="0"/>
    </xf>
    <xf numFmtId="0" fontId="55" fillId="0" borderId="15" xfId="1" applyFont="1" applyBorder="1" applyAlignment="1">
      <alignment horizontal="center" vertical="center"/>
      <protection locked="1" hidden="1"/>
    </xf>
    <xf numFmtId="0" fontId="55" fillId="0" borderId="15" xfId="1" applyFont="1" applyBorder="1" applyAlignment="1">
      <alignment horizontal="center" vertical="center"/>
      <protection locked="0" hidden="0"/>
    </xf>
    <xf numFmtId="0" fontId="54" fillId="0" borderId="2" xfId="1" applyBorder="1" applyAlignment="1">
      <alignment horizontal="center" vertical="center"/>
      <protection locked="1" hidden="1"/>
    </xf>
    <xf numFmtId="0" fontId="31" fillId="0" borderId="15" xfId="1" applyFont="1" applyBorder="1">
      <alignment vertical="center"/>
      <protection locked="1" hidden="1"/>
    </xf>
    <xf numFmtId="0" fontId="55" fillId="0" borderId="15" xfId="1" applyFont="1" applyBorder="1" applyAlignment="1">
      <alignment horizontal="center" vertical="center"/>
      <protection locked="1" hidden="1"/>
    </xf>
    <xf numFmtId="0" fontId="31" fillId="0" borderId="21" xfId="1" applyFont="1" applyBorder="1">
      <alignment vertical="center"/>
      <protection locked="1" hidden="1"/>
    </xf>
    <xf numFmtId="0" fontId="55" fillId="0" borderId="21" xfId="1" applyFont="1" applyBorder="1" applyAlignment="1">
      <alignment horizontal="center" vertical="center"/>
      <protection locked="1" hidden="1"/>
    </xf>
    <xf numFmtId="0" fontId="54" fillId="0" borderId="0" xfId="1" applyAlignment="1">
      <alignment horizontal="center" vertical="center"/>
      <protection locked="0" hidden="0"/>
    </xf>
    <xf numFmtId="0" fontId="31" fillId="0" borderId="0" xfId="1" applyFont="1" applyAlignment="1">
      <alignment horizontal="center" vertical="center"/>
      <protection locked="0" hidden="0"/>
    </xf>
    <xf numFmtId="0" fontId="55" fillId="0" borderId="0" xfId="1" applyFont="1" applyAlignment="1">
      <alignment horizontal="center" vertical="center"/>
      <protection locked="0" hidden="0"/>
    </xf>
    <xf numFmtId="0" fontId="59" fillId="7" borderId="0" xfId="1" applyFont="1" applyFill="1" applyBorder="1" applyAlignment="1">
      <alignment horizontal="center" vertical="center"/>
      <protection locked="0" hidden="0"/>
    </xf>
    <xf numFmtId="0" fontId="87" fillId="2" borderId="0" xfId="1" applyFont="1" applyFill="1" applyAlignment="1">
      <alignment horizontal="center" vertical="bottom" wrapText="1"/>
      <protection locked="0" hidden="0"/>
    </xf>
    <xf numFmtId="0" fontId="69" fillId="0" borderId="0" xfId="0" applyFont="1" applyAlignment="1">
      <alignment vertical="bottom"/>
      <protection locked="0" hidden="0"/>
    </xf>
    <xf numFmtId="0" fontId="69" fillId="0" borderId="0" xfId="0" applyFont="1" applyAlignment="1">
      <alignment horizontal="center" vertical="center"/>
      <protection locked="0" hidden="0"/>
    </xf>
    <xf numFmtId="164" fontId="69" fillId="0" borderId="0" xfId="0" applyNumberFormat="1" applyFont="1" applyAlignment="1">
      <alignment horizontal="center" vertical="bottom"/>
      <protection locked="0" hidden="0"/>
    </xf>
    <xf numFmtId="0" fontId="69" fillId="0" borderId="0" xfId="0" applyFont="1" applyAlignment="1">
      <alignment horizontal="center" vertical="bottom"/>
      <protection locked="0" hidden="0"/>
    </xf>
    <xf numFmtId="0" fontId="58" fillId="0" borderId="0" xfId="0" applyFont="1" applyAlignment="1">
      <alignment horizontal="center" vertical="bottom"/>
      <protection locked="1" hidden="1"/>
    </xf>
    <xf numFmtId="0" fontId="58" fillId="0" borderId="26" xfId="0" applyFont="1" applyBorder="1" applyAlignment="1">
      <alignment horizontal="center" vertical="bottom"/>
      <protection locked="1" hidden="1"/>
    </xf>
    <xf numFmtId="0" fontId="12" fillId="0" borderId="0" xfId="0" applyFont="1" applyAlignment="1">
      <alignment vertical="bottom"/>
      <protection locked="1" hidden="1"/>
    </xf>
    <xf numFmtId="0" fontId="20" fillId="14" borderId="0" xfId="0" applyFont="1" applyFill="1" applyAlignment="1">
      <alignment horizontal="center" vertical="bottom"/>
      <protection locked="1" hidden="1"/>
    </xf>
    <xf numFmtId="0" fontId="20" fillId="0" borderId="0" xfId="0" applyFont="1" applyAlignment="1">
      <alignment horizontal="left" vertical="bottom"/>
      <protection locked="1" hidden="1"/>
    </xf>
    <xf numFmtId="0" fontId="69" fillId="0" borderId="0" xfId="0" applyFont="1" applyAlignment="1">
      <alignment vertical="bottom"/>
      <protection locked="1" hidden="1"/>
    </xf>
    <xf numFmtId="0" fontId="58" fillId="0" borderId="0" xfId="0" applyFont="1" applyAlignment="1">
      <alignment vertical="bottom"/>
      <protection locked="1" hidden="1"/>
    </xf>
    <xf numFmtId="0" fontId="58" fillId="0" borderId="0" xfId="0" applyFont="1" applyAlignment="1">
      <alignment horizontal="center" vertical="center"/>
      <protection locked="1" hidden="1"/>
    </xf>
    <xf numFmtId="0" fontId="69" fillId="0" borderId="0" xfId="0" applyFont="1" applyAlignment="1">
      <alignment horizontal="left" vertical="bottom"/>
      <protection locked="1" hidden="1"/>
    </xf>
    <xf numFmtId="0" fontId="69" fillId="0" borderId="0" xfId="0" applyFont="1" applyAlignment="1">
      <alignment horizontal="center" vertical="center"/>
      <protection locked="1" hidden="1"/>
    </xf>
    <xf numFmtId="0" fontId="12" fillId="0" borderId="1" xfId="0" applyFont="1" applyBorder="1" applyAlignment="1">
      <alignment horizontal="center" vertical="bottom"/>
      <protection locked="1" hidden="1"/>
    </xf>
    <xf numFmtId="0" fontId="88" fillId="0" borderId="0" xfId="0" applyFont="1" applyAlignment="1">
      <alignment vertical="bottom"/>
      <protection locked="0" hidden="0"/>
    </xf>
    <xf numFmtId="0" fontId="56" fillId="0" borderId="3" xfId="0" applyFont="1" applyBorder="1" applyAlignment="1">
      <alignment horizontal="center" vertical="bottom"/>
      <protection locked="0" hidden="0"/>
    </xf>
    <xf numFmtId="0" fontId="56" fillId="0" borderId="5" xfId="0" applyFont="1" applyBorder="1" applyAlignment="1">
      <alignment horizontal="center" vertical="bottom"/>
      <protection locked="0" hidden="0"/>
    </xf>
    <xf numFmtId="0" fontId="28" fillId="0" borderId="2" xfId="0" applyFont="1" applyBorder="1" applyAlignment="1">
      <alignment vertical="bottom"/>
      <protection locked="1" hidden="1"/>
    </xf>
    <xf numFmtId="0" fontId="69" fillId="0" borderId="0" xfId="0" applyFont="1" applyAlignment="1">
      <alignment horizontal="center" vertical="center" wrapText="1"/>
      <protection locked="0" hidden="0"/>
    </xf>
    <xf numFmtId="0" fontId="39" fillId="0" borderId="2" xfId="0" applyFont="1" applyBorder="1" applyAlignment="1">
      <alignment horizontal="center" vertical="center" wrapText="1"/>
      <protection locked="1" hidden="1"/>
    </xf>
    <xf numFmtId="164" fontId="39" fillId="0" borderId="2" xfId="0" applyNumberFormat="1" applyFont="1" applyBorder="1" applyAlignment="1">
      <alignment horizontal="center" vertical="center" wrapText="1"/>
      <protection locked="1" hidden="1"/>
    </xf>
    <xf numFmtId="0" fontId="39" fillId="0" borderId="2" xfId="0" applyFont="1" applyBorder="1" applyAlignment="1">
      <alignment horizontal="center" vertical="center" wrapText="1"/>
      <protection locked="1" hidden="1"/>
    </xf>
    <xf numFmtId="0" fontId="54" fillId="14" borderId="2" xfId="0" applyFont="1" applyFill="1" applyBorder="1" applyAlignment="1">
      <alignment horizontal="center" vertical="bottom"/>
      <protection locked="1" hidden="1"/>
    </xf>
    <xf numFmtId="0" fontId="54" fillId="14" borderId="3" xfId="0" applyFont="1" applyFill="1" applyBorder="1" applyAlignment="1">
      <alignment horizontal="center" vertical="bottom"/>
      <protection locked="1" hidden="1"/>
    </xf>
    <xf numFmtId="0" fontId="54" fillId="14" borderId="5" xfId="0" applyFont="1" applyFill="1" applyBorder="1" applyAlignment="1">
      <alignment horizontal="center" vertical="bottom"/>
      <protection locked="1" hidden="1"/>
    </xf>
    <xf numFmtId="0" fontId="69" fillId="0" borderId="0" xfId="0" applyFont="1">
      <alignment vertical="center"/>
      <protection locked="0" hidden="0"/>
    </xf>
    <xf numFmtId="0" fontId="69" fillId="0" borderId="2" xfId="0" applyFont="1" applyBorder="1">
      <alignment vertical="center"/>
      <protection locked="0" hidden="0"/>
    </xf>
    <xf numFmtId="164" fontId="51" fillId="0" borderId="2" xfId="0" applyNumberFormat="1" applyFont="1" applyBorder="1" applyAlignment="1">
      <alignment horizontal="center" vertical="center"/>
      <protection locked="1" hidden="1"/>
    </xf>
    <xf numFmtId="164" fontId="89" fillId="0" borderId="2" xfId="0" applyNumberFormat="1" applyFont="1" applyBorder="1" applyAlignment="1">
      <alignment horizontal="left" vertical="center"/>
      <protection locked="1" hidden="1"/>
    </xf>
    <xf numFmtId="164" fontId="51" fillId="0" borderId="2" xfId="0" applyNumberFormat="1" applyFont="1" applyBorder="1" applyAlignment="1">
      <alignment horizontal="left" vertical="center"/>
      <protection locked="1" hidden="1"/>
    </xf>
    <xf numFmtId="0" fontId="51" fillId="0" borderId="2" xfId="0" applyFont="1" applyBorder="1" applyAlignment="1">
      <alignment horizontal="center" vertical="center"/>
      <protection locked="1" hidden="1"/>
    </xf>
    <xf numFmtId="14" fontId="51" fillId="0" borderId="2" xfId="0" applyNumberFormat="1" applyFont="1" applyBorder="1" applyAlignment="1">
      <alignment horizontal="center" vertical="center"/>
      <protection locked="1" hidden="1"/>
    </xf>
    <xf numFmtId="0" fontId="51" fillId="0" borderId="0" xfId="0" applyFont="1" applyAlignment="1">
      <alignment horizontal="center" vertical="center"/>
      <protection locked="1" hidden="1"/>
    </xf>
    <xf numFmtId="0" fontId="69" fillId="0" borderId="2" xfId="0" applyFont="1" applyBorder="1" applyAlignment="1">
      <alignment vertical="bottom"/>
      <protection locked="0" hidden="0"/>
    </xf>
    <xf numFmtId="0" fontId="69" fillId="15" borderId="0" xfId="0" applyFont="1" applyFill="1" applyAlignment="1">
      <alignment vertical="bottom"/>
      <protection locked="0" hidden="0"/>
    </xf>
    <xf numFmtId="0" fontId="69" fillId="14" borderId="3" xfId="0" applyFont="1" applyFill="1" applyBorder="1" applyAlignment="1">
      <alignment horizontal="center" vertical="bottom"/>
      <protection locked="0" hidden="0"/>
    </xf>
    <xf numFmtId="0" fontId="69" fillId="14" borderId="4" xfId="0" applyFont="1" applyFill="1" applyBorder="1" applyAlignment="1">
      <alignment horizontal="center" vertical="bottom"/>
      <protection locked="0" hidden="0"/>
    </xf>
    <xf numFmtId="0" fontId="69" fillId="14" borderId="5" xfId="0" applyFont="1" applyFill="1" applyBorder="1" applyAlignment="1">
      <alignment horizontal="center" vertical="bottom"/>
      <protection locked="0" hidden="0"/>
    </xf>
    <xf numFmtId="0" fontId="51" fillId="15" borderId="0" xfId="0" applyFont="1" applyFill="1">
      <alignment vertical="center"/>
      <protection locked="0" hidden="0"/>
    </xf>
    <xf numFmtId="0" fontId="69" fillId="15" borderId="0" xfId="0" applyFont="1" applyFill="1">
      <alignment vertical="center"/>
      <protection locked="0" hidden="0"/>
    </xf>
    <xf numFmtId="0" fontId="69" fillId="0" borderId="2" xfId="0" applyFont="1" applyBorder="1" applyAlignment="1">
      <alignment vertical="bottom"/>
      <protection locked="1" hidden="1"/>
    </xf>
    <xf numFmtId="0" fontId="31" fillId="0" borderId="2" xfId="0" applyFont="1" applyBorder="1" applyAlignment="1">
      <alignment horizontal="center" vertical="top" wrapText="1"/>
      <protection locked="1" hidden="1"/>
    </xf>
    <xf numFmtId="0" fontId="31" fillId="0" borderId="2" xfId="0" applyFont="1" applyBorder="1" applyAlignment="1">
      <alignment horizontal="center" vertical="center" wrapText="1"/>
      <protection locked="1" hidden="1"/>
    </xf>
    <xf numFmtId="0" fontId="31" fillId="0" borderId="2" xfId="0" applyFont="1" applyBorder="1" applyAlignment="1">
      <alignment horizontal="left" vertical="top" wrapText="1"/>
      <protection locked="1" hidden="1"/>
    </xf>
    <xf numFmtId="164" fontId="19" fillId="0" borderId="2" xfId="0" applyNumberFormat="1" applyFont="1" applyBorder="1" applyAlignment="1">
      <alignment horizontal="center" vertical="bottom"/>
      <protection locked="1" hidden="1"/>
    </xf>
    <xf numFmtId="164" fontId="90" fillId="14" borderId="15" xfId="0" applyNumberFormat="1" applyFont="1" applyFill="1" applyBorder="1" applyAlignment="1">
      <alignment horizontal="center" vertical="bottom"/>
      <protection locked="1" hidden="1"/>
    </xf>
    <xf numFmtId="164" fontId="90" fillId="14" borderId="18" xfId="0" applyNumberFormat="1" applyFont="1" applyFill="1" applyBorder="1" applyAlignment="1">
      <alignment horizontal="center" vertical="bottom"/>
      <protection locked="1" hidden="1"/>
    </xf>
    <xf numFmtId="0" fontId="84" fillId="0" borderId="0" xfId="0" applyFont="1" applyAlignment="1">
      <alignment vertical="bottom"/>
      <protection locked="0" hidden="0"/>
    </xf>
    <xf numFmtId="0" fontId="91" fillId="0" borderId="2" xfId="0" applyFont="1" applyBorder="1" applyAlignment="1">
      <alignment vertical="bottom"/>
      <protection locked="1" hidden="1"/>
    </xf>
    <xf numFmtId="0" fontId="92" fillId="0" borderId="2" xfId="0" applyFont="1" applyBorder="1" applyAlignment="1">
      <alignment horizontal="left" vertical="top" wrapText="1"/>
      <protection locked="1" hidden="1"/>
    </xf>
    <xf numFmtId="164" fontId="93" fillId="0" borderId="2" xfId="0" applyNumberFormat="1" applyFont="1" applyBorder="1" applyAlignment="1">
      <alignment horizontal="center" vertical="bottom"/>
      <protection locked="1" hidden="1"/>
    </xf>
    <xf numFmtId="164" fontId="90" fillId="14" borderId="21" xfId="0" applyNumberFormat="1" applyFont="1" applyFill="1" applyBorder="1" applyAlignment="1">
      <alignment horizontal="center" vertical="bottom"/>
      <protection locked="1" hidden="1"/>
    </xf>
    <xf numFmtId="0" fontId="31" fillId="7" borderId="2" xfId="0" applyFont="1" applyFill="1" applyBorder="1" applyAlignment="1">
      <alignment horizontal="left" vertical="top" wrapText="1"/>
      <protection locked="1" hidden="1"/>
    </xf>
    <xf numFmtId="0" fontId="93" fillId="0" borderId="2" xfId="0" applyFont="1" applyBorder="1" applyAlignment="1">
      <alignment horizontal="center" vertical="bottom"/>
      <protection locked="1" hidden="1"/>
    </xf>
    <xf numFmtId="0" fontId="31" fillId="0" borderId="16" xfId="0" applyFont="1" applyBorder="1" applyAlignment="1">
      <alignment horizontal="center" vertical="top" wrapText="1"/>
      <protection locked="1" hidden="1"/>
    </xf>
    <xf numFmtId="0" fontId="31" fillId="0" borderId="17" xfId="0" applyFont="1" applyBorder="1" applyAlignment="1">
      <alignment horizontal="center" vertical="top" wrapText="1"/>
      <protection locked="1" hidden="1"/>
    </xf>
    <xf numFmtId="0" fontId="90" fillId="14" borderId="2" xfId="0" applyFont="1" applyFill="1" applyBorder="1" applyAlignment="1">
      <alignment horizontal="center" vertical="bottom"/>
      <protection locked="0" hidden="0"/>
    </xf>
    <xf numFmtId="9" fontId="54" fillId="0" borderId="20" xfId="0" applyNumberFormat="1" applyFont="1" applyBorder="1" applyAlignment="1">
      <alignment horizontal="center" vertical="center" wrapText="1"/>
      <protection locked="1" hidden="1"/>
    </xf>
    <xf numFmtId="0" fontId="54" fillId="0" borderId="20" xfId="0" applyFont="1" applyBorder="1" applyAlignment="1">
      <alignment horizontal="center" vertical="center" wrapText="1"/>
      <protection locked="1" hidden="1"/>
    </xf>
    <xf numFmtId="0" fontId="31" fillId="0" borderId="2" xfId="0" applyFont="1" applyBorder="1" applyAlignment="1" quotePrefix="1">
      <alignment horizontal="left" vertical="top" wrapText="1"/>
      <protection locked="1" hidden="1"/>
    </xf>
    <xf numFmtId="0" fontId="19" fillId="14" borderId="2" xfId="0" applyFont="1" applyFill="1" applyBorder="1" applyAlignment="1">
      <alignment horizontal="center" vertical="bottom"/>
      <protection locked="0" hidden="0"/>
    </xf>
    <xf numFmtId="1" fontId="19" fillId="7" borderId="2" xfId="0" applyNumberFormat="1" applyFont="1" applyFill="1" applyBorder="1" applyAlignment="1">
      <alignment horizontal="center" vertical="bottom"/>
      <protection locked="1" hidden="1"/>
    </xf>
    <xf numFmtId="0" fontId="19" fillId="14" borderId="2" xfId="0" applyFont="1" applyFill="1" applyBorder="1" applyAlignment="1">
      <alignment horizontal="center" vertical="bottom"/>
      <protection locked="1" hidden="1"/>
    </xf>
    <xf numFmtId="0" fontId="19" fillId="0" borderId="2" xfId="0" applyFont="1" applyBorder="1" applyAlignment="1">
      <alignment horizontal="center" vertical="bottom"/>
      <protection locked="0" hidden="0"/>
    </xf>
    <xf numFmtId="0" fontId="93" fillId="7" borderId="0" xfId="0" applyFont="1" applyFill="1" applyAlignment="1">
      <alignment vertical="bottom"/>
      <protection locked="0" hidden="0"/>
    </xf>
    <xf numFmtId="0" fontId="91" fillId="7" borderId="2" xfId="0" applyFont="1" applyFill="1" applyBorder="1" applyAlignment="1">
      <alignment vertical="bottom"/>
      <protection locked="1" hidden="1"/>
    </xf>
    <xf numFmtId="0" fontId="92" fillId="7" borderId="2" xfId="0" applyFont="1" applyFill="1" applyBorder="1" applyAlignment="1">
      <alignment horizontal="left" vertical="top" wrapText="1"/>
      <protection locked="1" hidden="1"/>
    </xf>
    <xf numFmtId="0" fontId="93" fillId="7" borderId="2" xfId="0" applyFont="1" applyFill="1" applyBorder="1" applyAlignment="1">
      <alignment horizontal="center" vertical="bottom"/>
      <protection locked="1" hidden="1"/>
    </xf>
    <xf numFmtId="0" fontId="93" fillId="0" borderId="0" xfId="0" applyFont="1" applyAlignment="1">
      <alignment vertical="bottom"/>
      <protection locked="0" hidden="0"/>
    </xf>
    <xf numFmtId="0" fontId="19" fillId="0" borderId="2" xfId="0" applyFont="1" applyBorder="1" applyAlignment="1">
      <alignment horizontal="center" vertical="bottom"/>
      <protection locked="1" hidden="1"/>
    </xf>
    <xf numFmtId="0" fontId="31" fillId="0" borderId="3" xfId="0" applyFont="1" applyBorder="1" applyAlignment="1">
      <alignment horizontal="left" vertical="top" wrapText="1"/>
      <protection locked="1" hidden="1"/>
    </xf>
    <xf numFmtId="0" fontId="31" fillId="0" borderId="4" xfId="0" applyFont="1" applyBorder="1" applyAlignment="1">
      <alignment horizontal="left" vertical="top" wrapText="1"/>
      <protection locked="1" hidden="1"/>
    </xf>
    <xf numFmtId="0" fontId="31" fillId="0" borderId="5" xfId="0" applyFont="1" applyBorder="1" applyAlignment="1">
      <alignment horizontal="left" vertical="top" wrapText="1"/>
      <protection locked="1" hidden="1"/>
    </xf>
    <xf numFmtId="1" fontId="19" fillId="0" borderId="2" xfId="0" applyNumberFormat="1" applyFont="1" applyBorder="1" applyAlignment="1">
      <alignment horizontal="center" vertical="bottom"/>
      <protection locked="1" hidden="1"/>
    </xf>
    <xf numFmtId="0" fontId="73" fillId="0" borderId="0" xfId="0" applyFont="1" applyAlignment="1">
      <alignment horizontal="center" vertical="bottom"/>
      <protection locked="1" hidden="1"/>
    </xf>
    <xf numFmtId="164" fontId="69" fillId="7" borderId="0" xfId="0" applyNumberFormat="1" applyFont="1" applyFill="1" applyAlignment="1">
      <alignment horizontal="center" vertical="bottom"/>
      <protection locked="0" hidden="0"/>
    </xf>
    <xf numFmtId="0" fontId="14" fillId="2" borderId="0" xfId="0" applyFont="1" applyFill="1" applyAlignment="1">
      <alignment horizontal="center" vertical="bottom" wrapText="1"/>
      <protection locked="0" hidden="0"/>
    </xf>
    <xf numFmtId="0" fontId="6" fillId="0" borderId="0" xfId="0" applyFont="1" applyAlignment="1">
      <alignment vertical="bottom" wrapText="1"/>
      <protection locked="0" hidden="0"/>
    </xf>
    <xf numFmtId="0" fontId="6" fillId="0" borderId="0" xfId="0" applyFont="1" applyAlignment="1">
      <alignment horizontal="center" vertical="center" wrapText="1"/>
      <protection locked="0" hidden="0"/>
    </xf>
    <xf numFmtId="0" fontId="58" fillId="0" borderId="0" xfId="0" applyFont="1" applyAlignment="1">
      <alignment horizontal="center" vertical="center"/>
      <protection locked="1" hidden="1"/>
    </xf>
    <xf numFmtId="0" fontId="58" fillId="0" borderId="0" xfId="0" applyFont="1" applyAlignment="1">
      <alignment horizontal="left" vertical="bottom"/>
      <protection locked="0" hidden="0"/>
    </xf>
    <xf numFmtId="0" fontId="58" fillId="2" borderId="0" xfId="0" applyFont="1" applyFill="1" applyAlignment="1">
      <alignment horizontal="center" vertical="bottom"/>
      <protection locked="1" hidden="1"/>
    </xf>
    <xf numFmtId="0" fontId="58" fillId="14" borderId="0" xfId="0" applyFont="1" applyFill="1" applyAlignment="1">
      <alignment horizontal="center" vertical="bottom"/>
      <protection locked="1" hidden="1"/>
    </xf>
    <xf numFmtId="0" fontId="58" fillId="0" borderId="0" xfId="0" applyFont="1" applyAlignment="1">
      <alignment vertical="bottom"/>
      <protection locked="0" hidden="0"/>
    </xf>
    <xf numFmtId="0" fontId="9" fillId="0" borderId="0" xfId="0" applyFont="1" applyAlignment="1">
      <alignment vertical="bottom"/>
      <protection locked="1" hidden="1"/>
    </xf>
    <xf numFmtId="0" fontId="63" fillId="0" borderId="0" xfId="0" applyFont="1" applyAlignment="1">
      <alignment vertical="bottom"/>
      <protection locked="1" hidden="1"/>
    </xf>
    <xf numFmtId="0" fontId="63" fillId="2" borderId="2" xfId="0" applyFont="1" applyFill="1" applyBorder="1" applyAlignment="1">
      <alignment horizontal="center" vertical="center"/>
      <protection locked="1" hidden="1"/>
    </xf>
    <xf numFmtId="0" fontId="63" fillId="0" borderId="2" xfId="0" applyFont="1" applyBorder="1" applyAlignment="1">
      <alignment horizontal="center" vertical="center"/>
      <protection locked="1" hidden="1"/>
    </xf>
    <xf numFmtId="0" fontId="20" fillId="0" borderId="2" xfId="0" applyFont="1" applyBorder="1" applyAlignment="1">
      <alignment horizontal="center" vertical="center" wrapText="1"/>
      <protection locked="1" hidden="1"/>
    </xf>
    <xf numFmtId="0" fontId="77" fillId="0" borderId="2" xfId="0" applyFont="1" applyBorder="1" applyAlignment="1">
      <alignment horizontal="center" vertical="center" wrapText="1"/>
      <protection locked="1" hidden="1"/>
    </xf>
    <xf numFmtId="0" fontId="20" fillId="0" borderId="3" xfId="0" applyFont="1" applyBorder="1" applyAlignment="1">
      <alignment horizontal="center" vertical="center" wrapText="1"/>
      <protection locked="1" hidden="1"/>
    </xf>
    <xf numFmtId="0" fontId="20" fillId="0" borderId="4" xfId="0" applyFont="1" applyBorder="1" applyAlignment="1">
      <alignment horizontal="center" vertical="center" wrapText="1"/>
      <protection locked="1" hidden="1"/>
    </xf>
    <xf numFmtId="0" fontId="20" fillId="0" borderId="5" xfId="0" applyFont="1" applyBorder="1" applyAlignment="1">
      <alignment horizontal="center" vertical="center" wrapText="1"/>
      <protection locked="1" hidden="1"/>
    </xf>
    <xf numFmtId="0" fontId="20" fillId="0" borderId="15" xfId="0" applyFont="1" applyBorder="1" applyAlignment="1">
      <alignment horizontal="center" vertical="center" wrapText="1"/>
      <protection locked="1" hidden="1"/>
    </xf>
    <xf numFmtId="0" fontId="55" fillId="0" borderId="2" xfId="0" applyFont="1" applyBorder="1" applyAlignment="1">
      <alignment horizontal="center" vertical="center" wrapText="1"/>
      <protection locked="1" hidden="1"/>
    </xf>
    <xf numFmtId="0" fontId="20" fillId="0" borderId="15" xfId="0" applyFont="1" applyBorder="1" applyAlignment="1">
      <alignment horizontal="center" vertical="center" wrapText="1"/>
      <protection locked="1" hidden="1"/>
    </xf>
    <xf numFmtId="0" fontId="20" fillId="0" borderId="21" xfId="0" applyFont="1" applyBorder="1" applyAlignment="1">
      <alignment horizontal="center" vertical="center" wrapText="1"/>
      <protection locked="1" hidden="1"/>
    </xf>
    <xf numFmtId="0" fontId="20" fillId="0" borderId="2" xfId="0" applyFont="1" applyBorder="1" applyAlignment="1">
      <alignment horizontal="center" vertical="bottom"/>
      <protection locked="1" hidden="1"/>
    </xf>
    <xf numFmtId="1" fontId="55" fillId="0" borderId="2" xfId="0" applyNumberFormat="1" applyFont="1" applyBorder="1" applyAlignment="1">
      <alignment horizontal="center" vertical="bottom"/>
      <protection locked="1" hidden="1"/>
    </xf>
    <xf numFmtId="0" fontId="61" fillId="0" borderId="2" xfId="0" applyFont="1" applyBorder="1" applyAlignment="1">
      <alignment horizontal="center" vertical="bottom"/>
      <protection locked="1" hidden="1"/>
    </xf>
    <xf numFmtId="0" fontId="55" fillId="0" borderId="2" xfId="0" applyFont="1" applyBorder="1" applyAlignment="1">
      <alignment horizontal="center" vertical="bottom"/>
      <protection locked="1" hidden="1"/>
    </xf>
    <xf numFmtId="0" fontId="94" fillId="0" borderId="0" xfId="0" applyFont="1" applyAlignment="1">
      <alignment vertical="bottom"/>
      <protection locked="0" hidden="0"/>
    </xf>
    <xf numFmtId="0" fontId="60" fillId="0" borderId="2" xfId="0" applyFont="1" applyBorder="1" applyAlignment="1">
      <alignment horizontal="center" vertical="bottom"/>
      <protection locked="1" hidden="1"/>
    </xf>
    <xf numFmtId="0" fontId="20" fillId="0" borderId="3" xfId="0" applyFont="1" applyBorder="1" applyAlignment="1">
      <alignment horizontal="center" vertical="bottom"/>
      <protection locked="1" hidden="1"/>
    </xf>
    <xf numFmtId="0" fontId="20" fillId="0" borderId="5" xfId="0" applyFont="1" applyBorder="1" applyAlignment="1">
      <alignment horizontal="center" vertical="bottom"/>
      <protection locked="1" hidden="1"/>
    </xf>
    <xf numFmtId="0" fontId="60" fillId="0" borderId="3" xfId="0" applyFont="1" applyBorder="1" applyAlignment="1">
      <alignment horizontal="center" vertical="bottom"/>
      <protection locked="1" hidden="1"/>
    </xf>
    <xf numFmtId="0" fontId="60" fillId="0" borderId="5" xfId="0" applyFont="1" applyBorder="1" applyAlignment="1">
      <alignment horizontal="center" vertical="bottom"/>
      <protection locked="1" hidden="1"/>
    </xf>
    <xf numFmtId="0" fontId="20" fillId="0" borderId="0" xfId="0" applyFont="1" applyAlignment="1">
      <alignment vertical="bottom"/>
      <protection locked="0" hidden="0"/>
    </xf>
    <xf numFmtId="0" fontId="30" fillId="14" borderId="0" xfId="0" applyFont="1" applyFill="1" applyAlignment="1">
      <alignment horizontal="center" vertical="bottom" wrapText="1"/>
      <protection locked="0" hidden="0"/>
    </xf>
    <xf numFmtId="0" fontId="30" fillId="14" borderId="0" xfId="0" applyFont="1" applyFill="1" applyAlignment="1">
      <alignment horizontal="center" vertical="bottom"/>
      <protection locked="1" hidden="1"/>
    </xf>
    <xf numFmtId="0" fontId="63" fillId="0" borderId="3" xfId="0" applyFont="1" applyBorder="1" applyAlignment="1">
      <alignment horizontal="center" vertical="center"/>
      <protection locked="0" hidden="0"/>
    </xf>
    <xf numFmtId="0" fontId="63" fillId="0" borderId="5" xfId="0" applyFont="1" applyBorder="1" applyAlignment="1">
      <alignment horizontal="center" vertical="center"/>
      <protection locked="0" hidden="0"/>
    </xf>
    <xf numFmtId="0" fontId="20" fillId="0" borderId="2" xfId="0" applyFont="1" applyBorder="1" applyAlignment="1">
      <alignment horizontal="center" vertical="top" wrapText="1"/>
      <protection locked="1" hidden="1"/>
    </xf>
    <xf numFmtId="0" fontId="20" fillId="0" borderId="2" xfId="0" applyFont="1" applyBorder="1" applyAlignment="1">
      <alignment vertical="bottom"/>
      <protection locked="1" hidden="1"/>
    </xf>
    <xf numFmtId="0" fontId="61" fillId="0" borderId="2" xfId="0" applyFont="1" applyBorder="1" applyAlignment="1">
      <alignment horizontal="center" vertical="bottom"/>
      <protection locked="0" hidden="0"/>
    </xf>
    <xf numFmtId="0" fontId="58" fillId="0" borderId="2" xfId="0" applyFont="1" applyBorder="1" applyAlignment="1">
      <alignment horizontal="center" vertical="bottom"/>
      <protection locked="1" hidden="1"/>
    </xf>
    <xf numFmtId="0" fontId="56" fillId="0" borderId="2" xfId="0" applyFont="1" applyBorder="1" applyAlignment="1">
      <alignment horizontal="center" vertical="bottom"/>
      <protection locked="1" hidden="1"/>
    </xf>
    <xf numFmtId="0" fontId="55" fillId="0" borderId="2" xfId="0" applyFont="1" applyBorder="1" applyAlignment="1">
      <alignment horizontal="center" vertical="center"/>
      <protection locked="1" hidden="1"/>
    </xf>
    <xf numFmtId="0" fontId="61" fillId="0" borderId="3" xfId="0" applyFont="1" applyBorder="1" applyAlignment="1">
      <alignment horizontal="center" vertical="bottom"/>
      <protection locked="0" hidden="0"/>
    </xf>
    <xf numFmtId="0" fontId="61" fillId="0" borderId="4" xfId="0" applyFont="1" applyBorder="1" applyAlignment="1">
      <alignment horizontal="center" vertical="bottom"/>
      <protection locked="0" hidden="0"/>
    </xf>
    <xf numFmtId="0" fontId="61" fillId="0" borderId="5" xfId="0" applyFont="1" applyBorder="1" applyAlignment="1">
      <alignment horizontal="center" vertical="bottom"/>
      <protection locked="0" hidden="0"/>
    </xf>
    <xf numFmtId="1" fontId="61" fillId="0" borderId="2" xfId="0" applyNumberFormat="1" applyFont="1" applyBorder="1" applyAlignment="1">
      <alignment horizontal="center" vertical="bottom"/>
      <protection locked="1" hidden="1"/>
    </xf>
    <xf numFmtId="0" fontId="20" fillId="0" borderId="3" xfId="0" applyFont="1" applyBorder="1" applyAlignment="1">
      <alignment horizontal="center" vertical="top" wrapText="1"/>
      <protection locked="1" hidden="1"/>
    </xf>
    <xf numFmtId="0" fontId="20" fillId="0" borderId="5" xfId="0" applyFont="1" applyBorder="1" applyAlignment="1">
      <alignment horizontal="center" vertical="top" wrapText="1"/>
      <protection locked="1" hidden="1"/>
    </xf>
    <xf numFmtId="1" fontId="55" fillId="3" borderId="2" xfId="0" applyNumberFormat="1" applyFont="1" applyFill="1" applyBorder="1" applyAlignment="1">
      <alignment horizontal="center" vertical="bottom"/>
      <protection locked="1" hidden="1"/>
    </xf>
    <xf numFmtId="0" fontId="58" fillId="0" borderId="3" xfId="0" applyFont="1" applyBorder="1" applyAlignment="1">
      <alignment horizontal="center" vertical="bottom"/>
      <protection locked="1" hidden="1"/>
    </xf>
    <xf numFmtId="0" fontId="58" fillId="0" borderId="5" xfId="0" applyFont="1" applyBorder="1" applyAlignment="1">
      <alignment horizontal="center" vertical="bottom"/>
      <protection locked="1" hidden="1"/>
    </xf>
    <xf numFmtId="0" fontId="31" fillId="0" borderId="0" xfId="0" applyFont="1" applyAlignment="1">
      <alignment horizontal="center" vertical="bottom"/>
      <protection locked="0" hidden="0"/>
    </xf>
    <xf numFmtId="0" fontId="55" fillId="0" borderId="0" xfId="0" applyFont="1" applyAlignment="1">
      <alignment vertical="bottom"/>
      <protection locked="0" hidden="0"/>
    </xf>
    <xf numFmtId="0" fontId="95" fillId="16" borderId="0" xfId="0" applyFont="1" applyFill="1" applyAlignment="1">
      <alignment horizontal="center" vertical="center" wrapText="1"/>
      <protection locked="0" hidden="0"/>
    </xf>
    <xf numFmtId="0" fontId="28" fillId="0" borderId="0" xfId="1" applyFont="1" applyAlignment="1">
      <alignment horizontal="center" vertical="bottom"/>
      <protection locked="1" hidden="1"/>
    </xf>
    <xf numFmtId="0" fontId="78" fillId="0" borderId="0" xfId="1" applyFont="1" applyAlignment="1">
      <alignment horizontal="center" vertical="bottom"/>
      <protection locked="1" hidden="1"/>
    </xf>
    <xf numFmtId="0" fontId="78" fillId="0" borderId="2" xfId="1" applyFont="1" applyBorder="1" applyAlignment="1">
      <alignment horizontal="center" vertical="bottom"/>
      <protection locked="1" hidden="1"/>
    </xf>
    <xf numFmtId="1" fontId="78" fillId="0" borderId="2" xfId="1" applyNumberFormat="1" applyFont="1" applyBorder="1" applyAlignment="1">
      <alignment horizontal="center" vertical="center"/>
      <protection locked="1" hidden="1"/>
    </xf>
    <xf numFmtId="0" fontId="9" fillId="14" borderId="1" xfId="1" applyFont="1" applyFill="1" applyBorder="1" applyAlignment="1">
      <alignment horizontal="center" vertical="bottom"/>
      <protection locked="1" hidden="1"/>
    </xf>
    <xf numFmtId="0" fontId="20" fillId="0" borderId="2" xfId="1" applyFont="1" applyBorder="1" applyAlignment="1">
      <alignment horizontal="center" vertical="center"/>
      <protection locked="1" hidden="1"/>
    </xf>
    <xf numFmtId="0" fontId="89" fillId="7" borderId="2" xfId="0" applyFont="1" applyFill="1" applyBorder="1" applyAlignment="1">
      <alignment horizontal="left" vertical="center"/>
      <protection locked="0" hidden="1"/>
    </xf>
    <xf numFmtId="0" fontId="12" fillId="7" borderId="2" xfId="0" applyFont="1" applyFill="1" applyBorder="1" applyAlignment="1">
      <alignment horizontal="left" vertical="center"/>
      <protection locked="0" hidden="1"/>
    </xf>
    <xf numFmtId="14" fontId="12" fillId="7" borderId="2" xfId="0" applyNumberFormat="1" applyFont="1" applyFill="1" applyBorder="1" applyAlignment="1">
      <alignment horizontal="center" vertical="center"/>
      <protection locked="0" hidden="1"/>
    </xf>
    <xf numFmtId="0" fontId="52" fillId="14" borderId="2" xfId="0" applyFont="1" applyFill="1" applyBorder="1" applyAlignment="1">
      <alignment horizontal="center" vertical="center"/>
      <protection locked="0" hidden="0"/>
    </xf>
    <xf numFmtId="1" fontId="64" fillId="7" borderId="2" xfId="1" applyNumberFormat="1" applyFont="1" applyFill="1" applyBorder="1" applyAlignment="1">
      <alignment horizontal="center" vertical="center"/>
      <protection locked="0" hidden="1"/>
    </xf>
    <xf numFmtId="0" fontId="96" fillId="9" borderId="0" xfId="1" applyFont="1" applyFill="1" applyAlignment="1">
      <alignment horizontal="center" vertical="center" wrapText="1"/>
      <protection locked="0" hidden="0"/>
    </xf>
    <xf numFmtId="0" fontId="54" fillId="0" borderId="0" xfId="1" applyAlignment="1">
      <alignment vertical="bottom" wrapText="1"/>
      <protection locked="0" hidden="0"/>
    </xf>
    <xf numFmtId="0" fontId="60" fillId="7" borderId="3" xfId="1" applyFont="1" applyFill="1" applyBorder="1" applyAlignment="1">
      <alignment horizontal="left" vertical="center" wrapText="1"/>
      <protection locked="1" hidden="1"/>
    </xf>
    <xf numFmtId="0" fontId="60" fillId="7" borderId="4" xfId="1" applyFont="1" applyFill="1" applyBorder="1" applyAlignment="1">
      <alignment horizontal="left" vertical="center" wrapText="1"/>
      <protection locked="1" hidden="1"/>
    </xf>
    <xf numFmtId="0" fontId="60" fillId="7" borderId="5" xfId="1" applyFont="1" applyFill="1" applyBorder="1" applyAlignment="1">
      <alignment horizontal="left" vertical="center" wrapText="1"/>
      <protection locked="1" hidden="1"/>
    </xf>
    <xf numFmtId="1" fontId="64" fillId="14" borderId="2" xfId="1" applyNumberFormat="1" applyFont="1" applyFill="1" applyBorder="1" applyAlignment="1">
      <alignment horizontal="center" vertical="center"/>
      <protection locked="0" hidden="0"/>
    </xf>
    <xf numFmtId="0" fontId="85" fillId="16" borderId="3" xfId="1" applyFont="1" applyFill="1" applyBorder="1" applyAlignment="1">
      <alignment horizontal="center" vertical="center"/>
      <protection locked="1" hidden="1"/>
    </xf>
    <xf numFmtId="0" fontId="85" fillId="16" borderId="4" xfId="1" applyFont="1" applyFill="1" applyBorder="1" applyAlignment="1">
      <alignment horizontal="center" vertical="center"/>
      <protection locked="1" hidden="1"/>
    </xf>
    <xf numFmtId="0" fontId="85" fillId="16" borderId="5" xfId="1" applyFont="1" applyFill="1" applyBorder="1" applyAlignment="1">
      <alignment horizontal="center" vertical="center"/>
      <protection locked="1" hidden="1"/>
    </xf>
    <xf numFmtId="1" fontId="97" fillId="16" borderId="2" xfId="1" applyNumberFormat="1" applyFont="1" applyFill="1" applyBorder="1" applyAlignment="1">
      <alignment horizontal="center" vertical="center"/>
      <protection locked="1" hidden="1"/>
    </xf>
    <xf numFmtId="0" fontId="31" fillId="0" borderId="0" xfId="1" applyFont="1" applyAlignment="1">
      <alignment horizontal="center" vertical="bottom"/>
      <protection locked="0" hidden="0"/>
    </xf>
    <xf numFmtId="0" fontId="9" fillId="0" borderId="0" xfId="1" applyFont="1" applyAlignment="1">
      <alignment horizontal="left" vertical="center"/>
      <protection locked="1" hidden="1"/>
    </xf>
    <xf numFmtId="0" fontId="9" fillId="0" borderId="0" xfId="1" applyFont="1" applyAlignment="1">
      <alignment horizontal="left" vertical="center"/>
      <protection locked="0" hidden="0"/>
    </xf>
    <xf numFmtId="0" fontId="56" fillId="0" borderId="0" xfId="1" applyFont="1" applyAlignment="1">
      <alignment horizontal="left" vertical="center"/>
      <protection locked="1" hidden="1"/>
    </xf>
    <xf numFmtId="0" fontId="62" fillId="0" borderId="0" xfId="1" applyFont="1" applyAlignment="1">
      <alignment horizontal="center" vertical="center"/>
      <protection locked="1" hidden="1"/>
    </xf>
    <xf numFmtId="0" fontId="9" fillId="14" borderId="1" xfId="1" applyFont="1" applyFill="1" applyBorder="1" applyAlignment="1">
      <alignment horizontal="center" vertical="bottom"/>
      <protection locked="0" hidden="0"/>
    </xf>
    <xf numFmtId="0" fontId="31" fillId="0" borderId="2" xfId="1" applyFont="1" applyBorder="1" applyAlignment="1">
      <alignment horizontal="center" vertical="center"/>
      <protection locked="0" hidden="0"/>
    </xf>
    <xf numFmtId="1" fontId="12" fillId="0" borderId="2" xfId="1" applyNumberFormat="1" applyFont="1" applyBorder="1" applyAlignment="1">
      <alignment horizontal="center" vertical="center"/>
      <protection locked="1" hidden="1"/>
    </xf>
    <xf numFmtId="0" fontId="98" fillId="0" borderId="2" xfId="1" applyFont="1" applyBorder="1" applyAlignment="1">
      <alignment horizontal="center" vertical="center"/>
      <protection locked="1" hidden="1"/>
    </xf>
    <xf numFmtId="14" fontId="12" fillId="0" borderId="2" xfId="1" applyNumberFormat="1" applyFont="1" applyBorder="1" applyAlignment="1">
      <alignment horizontal="center" vertical="bottom"/>
      <protection locked="1" hidden="1"/>
    </xf>
    <xf numFmtId="0" fontId="55" fillId="0" borderId="15" xfId="1" applyFont="1" applyBorder="1" applyAlignment="1">
      <alignment horizontal="center" vertical="center" wrapText="1" textRotation="90"/>
      <protection locked="1" hidden="1"/>
    </xf>
    <xf numFmtId="0" fontId="55" fillId="0" borderId="18" xfId="1" applyFont="1" applyBorder="1" applyAlignment="1">
      <alignment horizontal="center" vertical="center" wrapText="1" textRotation="90"/>
      <protection locked="1" hidden="1"/>
    </xf>
    <xf numFmtId="1" fontId="12" fillId="0" borderId="2" xfId="1" applyNumberFormat="1" applyFont="1" applyBorder="1">
      <alignment vertical="center"/>
      <protection locked="1" hidden="1"/>
    </xf>
    <xf numFmtId="14" fontId="12" fillId="0" borderId="2" xfId="1" applyNumberFormat="1" applyFont="1" applyBorder="1" applyAlignment="1">
      <alignment horizontal="center" vertical="center"/>
      <protection locked="1" hidden="1"/>
    </xf>
    <xf numFmtId="0" fontId="49" fillId="0" borderId="2" xfId="1" applyFont="1" applyBorder="1" applyAlignment="1">
      <alignment horizontal="center" vertical="center"/>
      <protection locked="1" hidden="1"/>
    </xf>
    <xf numFmtId="0" fontId="55" fillId="0" borderId="21" xfId="1" applyFont="1" applyBorder="1" applyAlignment="1">
      <alignment horizontal="center" vertical="center" wrapText="1" textRotation="90"/>
      <protection locked="1" hidden="1"/>
    </xf>
    <xf numFmtId="0" fontId="54" fillId="0" borderId="2" xfId="1" applyBorder="1" applyAlignment="1">
      <alignment vertical="bottom"/>
      <protection locked="1" hidden="1"/>
    </xf>
    <xf numFmtId="0" fontId="85" fillId="14" borderId="2" xfId="1" applyFont="1" applyFill="1" applyBorder="1" applyAlignment="1">
      <alignment horizontal="center" vertical="center"/>
      <protection locked="1" hidden="1"/>
    </xf>
    <xf numFmtId="0" fontId="54" fillId="14" borderId="2" xfId="1" applyFill="1" applyBorder="1" applyAlignment="1">
      <alignment vertical="bottom"/>
      <protection locked="1" hidden="1"/>
    </xf>
    <xf numFmtId="1" fontId="54" fillId="14" borderId="2" xfId="1" applyNumberFormat="1" applyFill="1" applyBorder="1" applyAlignment="1">
      <alignment horizontal="center" vertical="bottom"/>
      <protection locked="1" hidden="1"/>
    </xf>
    <xf numFmtId="0" fontId="54" fillId="14" borderId="2" xfId="1" applyFill="1" applyBorder="1" applyAlignment="1">
      <alignment horizontal="center" vertical="bottom"/>
      <protection locked="1" hidden="1"/>
    </xf>
    <xf numFmtId="0" fontId="19" fillId="0" borderId="0" xfId="0" applyFont="1" applyAlignment="1">
      <alignment horizontal="center" vertical="bottom"/>
      <protection locked="0" hidden="0"/>
    </xf>
    <xf numFmtId="0" fontId="44" fillId="2" borderId="0" xfId="0" applyFont="1" applyFill="1" applyAlignment="1">
      <alignment horizontal="center" vertical="bottom" wrapText="1"/>
      <protection locked="0" hidden="0"/>
    </xf>
    <xf numFmtId="0" fontId="14" fillId="0" borderId="0" xfId="0" applyFont="1" applyAlignment="1">
      <alignment vertical="bottom" wrapText="1"/>
      <protection locked="0" hidden="0"/>
    </xf>
    <xf numFmtId="0" fontId="14" fillId="0" borderId="0" xfId="2" applyFont="1" applyAlignment="1">
      <alignment horizontal="center" vertical="center" wrapText="1"/>
      <protection locked="0" hidden="0"/>
    </xf>
    <xf numFmtId="0" fontId="13" fillId="0" borderId="0" xfId="2" applyFont="1" applyAlignment="1">
      <alignment horizontal="center" vertical="center" wrapText="1"/>
      <protection locked="1" hidden="1"/>
    </xf>
    <xf numFmtId="0" fontId="14" fillId="14" borderId="0" xfId="2" applyFont="1" applyFill="1" applyAlignment="1">
      <alignment horizontal="center" vertical="center" wrapText="1"/>
      <protection locked="0" hidden="0"/>
    </xf>
    <xf numFmtId="0" fontId="62" fillId="14" borderId="1" xfId="2" applyFont="1" applyFill="1" applyBorder="1" applyAlignment="1">
      <alignment horizontal="center" vertical="center" wrapText="1"/>
      <protection locked="1" hidden="1"/>
    </xf>
    <xf numFmtId="0" fontId="62" fillId="14" borderId="0" xfId="2" applyFont="1" applyFill="1" applyAlignment="1">
      <alignment horizontal="center" vertical="center" wrapText="1"/>
      <protection locked="1" hidden="1"/>
    </xf>
    <xf numFmtId="0" fontId="14" fillId="0" borderId="3" xfId="0" applyFont="1" applyBorder="1" applyAlignment="1">
      <alignment horizontal="center" vertical="center"/>
      <protection locked="1" hidden="1"/>
    </xf>
    <xf numFmtId="0" fontId="14" fillId="0" borderId="4" xfId="0" applyFont="1" applyBorder="1" applyAlignment="1">
      <alignment horizontal="center" vertical="center"/>
      <protection locked="1" hidden="1"/>
    </xf>
    <xf numFmtId="0" fontId="14" fillId="0" borderId="5" xfId="0" applyFont="1" applyBorder="1" applyAlignment="1">
      <alignment horizontal="center" vertical="center"/>
      <protection locked="1" hidden="1"/>
    </xf>
    <xf numFmtId="0" fontId="25" fillId="0" borderId="2" xfId="2" applyFont="1" applyBorder="1" applyAlignment="1">
      <alignment horizontal="center" vertical="center"/>
      <protection locked="1" hidden="1"/>
    </xf>
    <xf numFmtId="0" fontId="99" fillId="0" borderId="2" xfId="2" applyFont="1" applyBorder="1" applyAlignment="1">
      <alignment horizontal="center" vertical="center"/>
      <protection locked="1" hidden="1"/>
    </xf>
    <xf numFmtId="0" fontId="99" fillId="0" borderId="0" xfId="2" applyFont="1">
      <alignment vertical="center"/>
      <protection locked="0" hidden="0"/>
    </xf>
    <xf numFmtId="0" fontId="87" fillId="0" borderId="0" xfId="2" applyFont="1" applyAlignment="1">
      <alignment horizontal="center" vertical="center"/>
      <protection locked="0" hidden="0"/>
    </xf>
    <xf numFmtId="0" fontId="71" fillId="0" borderId="1" xfId="2" applyFont="1" applyBorder="1" applyAlignment="1">
      <alignment horizontal="center" vertical="center" wrapText="1"/>
      <protection locked="0" hidden="0"/>
    </xf>
    <xf numFmtId="0" fontId="6" fillId="0" borderId="2" xfId="2" applyFont="1" applyBorder="1" applyAlignment="1">
      <alignment horizontal="center" vertical="center" wrapText="1"/>
      <protection locked="1" hidden="1"/>
    </xf>
    <xf numFmtId="0" fontId="64" fillId="0" borderId="2" xfId="2" applyFont="1" applyBorder="1" applyAlignment="1">
      <alignment horizontal="center" vertical="center" wrapText="1"/>
      <protection locked="1" hidden="1"/>
    </xf>
    <xf numFmtId="0" fontId="64" fillId="0" borderId="2" xfId="2" applyFont="1" applyBorder="1" applyAlignment="1">
      <alignment horizontal="center" vertical="center" wrapText="1" textRotation="90"/>
      <protection locked="1" hidden="1"/>
    </xf>
    <xf numFmtId="1" fontId="52" fillId="0" borderId="2" xfId="2" applyNumberFormat="1" applyFont="1" applyBorder="1" applyAlignment="1">
      <alignment horizontal="center" vertical="center" wrapText="1"/>
      <protection locked="1" hidden="1"/>
    </xf>
    <xf numFmtId="0" fontId="6" fillId="0" borderId="0" xfId="0" applyFont="1" applyAlignment="1">
      <alignment horizontal="center" vertical="bottom"/>
      <protection locked="1" hidden="1"/>
    </xf>
    <xf numFmtId="0" fontId="44" fillId="2" borderId="0" xfId="1" applyFont="1" applyFill="1" applyAlignment="1">
      <alignment horizontal="center" vertical="center" wrapText="1"/>
      <protection locked="0" hidden="0"/>
    </xf>
    <xf numFmtId="0" fontId="30" fillId="0" borderId="0" xfId="2" applyFont="1" applyAlignment="1">
      <alignment horizontal="center" vertical="center"/>
      <protection locked="1" hidden="1"/>
    </xf>
    <xf numFmtId="0" fontId="66" fillId="14" borderId="0" xfId="2" applyFont="1" applyFill="1" applyAlignment="1">
      <alignment horizontal="center" vertical="center"/>
      <protection locked="1" hidden="1"/>
    </xf>
    <xf numFmtId="0" fontId="44" fillId="0" borderId="0" xfId="2" applyFont="1" applyAlignment="1">
      <alignment horizontal="center" vertical="center"/>
      <protection locked="1" hidden="1"/>
    </xf>
    <xf numFmtId="0" fontId="20" fillId="0" borderId="0" xfId="0" applyFont="1" applyAlignment="1">
      <alignment horizontal="center" vertical="bottom" wrapText="1"/>
      <protection locked="1" hidden="1"/>
    </xf>
    <xf numFmtId="0" fontId="25" fillId="0" borderId="2" xfId="2" applyFont="1" applyBorder="1" applyAlignment="1">
      <alignment horizontal="center" vertical="bottom"/>
      <protection locked="1" hidden="1"/>
    </xf>
    <xf numFmtId="0" fontId="18" fillId="0" borderId="2" xfId="2" applyFont="1" applyBorder="1" applyAlignment="1">
      <alignment horizontal="center" vertical="bottom"/>
      <protection locked="1" hidden="1"/>
    </xf>
    <xf numFmtId="0" fontId="20" fillId="0" borderId="0" xfId="2" applyFont="1" applyAlignment="1">
      <alignment horizontal="center" vertical="bottom"/>
      <protection locked="0" hidden="0"/>
    </xf>
    <xf numFmtId="0" fontId="80" fillId="0" borderId="0" xfId="2" applyFont="1" applyAlignment="1">
      <alignment horizontal="center" vertical="bottom"/>
      <protection locked="0" hidden="0"/>
    </xf>
    <xf numFmtId="0" fontId="20" fillId="0" borderId="1" xfId="0" applyFont="1" applyBorder="1" applyAlignment="1">
      <alignment horizontal="center" vertical="bottom" wrapText="1"/>
      <protection locked="1" hidden="1"/>
    </xf>
    <xf numFmtId="0" fontId="20" fillId="0" borderId="0" xfId="2" applyFont="1" applyAlignment="1">
      <alignment horizontal="center" vertical="bottom"/>
      <protection locked="0" hidden="0"/>
    </xf>
    <xf numFmtId="0" fontId="58" fillId="0" borderId="1" xfId="2" applyFont="1" applyBorder="1" applyAlignment="1">
      <alignment vertical="bottom"/>
      <protection locked="0" hidden="0"/>
    </xf>
    <xf numFmtId="0" fontId="20" fillId="0" borderId="2" xfId="2" applyFont="1" applyBorder="1" applyAlignment="1">
      <alignment horizontal="center" vertical="center" wrapText="1"/>
      <protection locked="1" hidden="1"/>
    </xf>
    <xf numFmtId="0" fontId="19" fillId="0" borderId="0" xfId="0" applyFont="1" applyAlignment="1">
      <alignment horizontal="center" vertical="center"/>
      <protection locked="0" hidden="0"/>
    </xf>
    <xf numFmtId="49" fontId="64" fillId="0" borderId="2" xfId="2" applyNumberFormat="1" applyFont="1" applyBorder="1" applyAlignment="1">
      <alignment horizontal="center" vertical="center" wrapText="1"/>
      <protection locked="1" hidden="1"/>
    </xf>
    <xf numFmtId="0" fontId="64" fillId="0" borderId="2" xfId="2" applyFont="1" applyBorder="1" applyAlignment="1">
      <alignment horizontal="center" vertical="center" wrapText="1"/>
      <protection locked="0" hidden="0"/>
    </xf>
    <xf numFmtId="0" fontId="100" fillId="7" borderId="0" xfId="1" applyFont="1" applyFill="1" applyBorder="1" applyAlignment="1">
      <alignment horizontal="center" vertical="center"/>
      <protection locked="1" hidden="1"/>
    </xf>
    <xf numFmtId="0" fontId="44" fillId="14" borderId="1" xfId="2" applyFont="1" applyFill="1" applyBorder="1" applyAlignment="1">
      <alignment horizontal="center" vertical="center"/>
      <protection locked="1" hidden="1"/>
    </xf>
    <xf numFmtId="0" fontId="6" fillId="0" borderId="4" xfId="0" applyFont="1" applyBorder="1" applyAlignment="1">
      <alignment horizontal="center" vertical="center"/>
      <protection locked="0" hidden="0"/>
    </xf>
    <xf numFmtId="0" fontId="6" fillId="0" borderId="5" xfId="0" applyFont="1" applyBorder="1" applyAlignment="1">
      <alignment horizontal="center" vertical="center"/>
      <protection locked="0" hidden="0"/>
    </xf>
    <xf numFmtId="0" fontId="25" fillId="0" borderId="2" xfId="2" applyFont="1" applyBorder="1" applyAlignment="1">
      <alignment horizontal="center" vertical="center"/>
      <protection locked="1" hidden="1"/>
    </xf>
    <xf numFmtId="0" fontId="87" fillId="0" borderId="1" xfId="2" applyFont="1" applyBorder="1" applyAlignment="1">
      <alignment horizontal="center" vertical="center"/>
      <protection locked="0" hidden="0"/>
    </xf>
    <xf numFmtId="0" fontId="101" fillId="0" borderId="2" xfId="2" applyFont="1" applyBorder="1" applyAlignment="1">
      <alignment horizontal="center" vertical="center" wrapText="1"/>
      <protection locked="1" hidden="1"/>
    </xf>
    <xf numFmtId="1" fontId="102" fillId="0" borderId="2" xfId="2" applyNumberFormat="1" applyFont="1" applyBorder="1" applyAlignment="1">
      <alignment horizontal="center" vertical="center" wrapText="1"/>
      <protection locked="1" hidden="1"/>
    </xf>
    <xf numFmtId="1" fontId="103" fillId="0" borderId="2" xfId="2" applyNumberFormat="1" applyFont="1" applyBorder="1" applyAlignment="1">
      <alignment horizontal="center" vertical="center" wrapText="1"/>
      <protection locked="1" hidden="1"/>
    </xf>
    <xf numFmtId="0" fontId="49" fillId="0" borderId="2" xfId="2" applyFont="1" applyBorder="1" applyAlignment="1">
      <alignment horizontal="center" vertical="center" wrapText="1"/>
      <protection locked="1" hidden="1"/>
    </xf>
    <xf numFmtId="1" fontId="49" fillId="0" borderId="2" xfId="2" applyNumberFormat="1" applyFont="1" applyBorder="1" applyAlignment="1">
      <alignment horizontal="center" vertical="center" wrapText="1"/>
      <protection locked="1" hidden="1"/>
    </xf>
    <xf numFmtId="0" fontId="49" fillId="7" borderId="2" xfId="2" applyFont="1" applyFill="1" applyBorder="1" applyAlignment="1">
      <alignment horizontal="center" vertical="center" wrapText="1"/>
      <protection locked="1" hidden="1"/>
    </xf>
    <xf numFmtId="0" fontId="62" fillId="0" borderId="0" xfId="2" applyFont="1" applyAlignment="1">
      <alignment horizontal="center" vertical="center"/>
      <protection locked="1" hidden="1"/>
    </xf>
    <xf numFmtId="0" fontId="87" fillId="14" borderId="1" xfId="2" applyFont="1" applyFill="1" applyBorder="1" applyAlignment="1">
      <alignment horizontal="center" vertical="center"/>
      <protection locked="1" hidden="1"/>
    </xf>
    <xf numFmtId="0" fontId="6" fillId="0" borderId="4" xfId="0" applyFont="1" applyBorder="1" applyAlignment="1">
      <alignment horizontal="center" vertical="center"/>
      <protection locked="1" hidden="1"/>
    </xf>
    <xf numFmtId="0" fontId="6" fillId="0" borderId="5" xfId="0" applyFont="1" applyBorder="1" applyAlignment="1">
      <alignment horizontal="center" vertical="center"/>
      <protection locked="1" hidden="1"/>
    </xf>
    <xf numFmtId="0" fontId="33" fillId="0" borderId="0" xfId="3" applyFont="1" applyAlignment="1">
      <alignment horizontal="center" vertical="center"/>
      <protection locked="1" hidden="1"/>
    </xf>
    <xf numFmtId="0" fontId="58" fillId="14" borderId="0" xfId="3" applyFont="1" applyFill="1" applyAlignment="1">
      <alignment horizontal="center" vertical="center"/>
      <protection locked="1" hidden="1"/>
    </xf>
    <xf numFmtId="0" fontId="62" fillId="0" borderId="0" xfId="3" applyFont="1" applyAlignment="1">
      <alignment vertical="bottom"/>
      <protection locked="0" hidden="0"/>
    </xf>
    <xf numFmtId="0" fontId="25" fillId="0" borderId="0" xfId="3" applyFont="1" applyAlignment="1">
      <alignment vertical="bottom"/>
      <protection locked="1" hidden="1"/>
    </xf>
    <xf numFmtId="0" fontId="63" fillId="0" borderId="1" xfId="0" applyFont="1" applyBorder="1" applyAlignment="1">
      <alignment horizontal="center" vertical="bottom"/>
      <protection locked="1" hidden="1"/>
    </xf>
    <xf numFmtId="0" fontId="25" fillId="0" borderId="0" xfId="0" applyFont="1">
      <alignment vertical="center"/>
      <protection locked="0" hidden="0"/>
    </xf>
    <xf numFmtId="0" fontId="28" fillId="2" borderId="2" xfId="0" applyFont="1" applyFill="1" applyBorder="1" applyAlignment="1">
      <alignment horizontal="center" vertical="center"/>
      <protection locked="1" hidden="1"/>
    </xf>
    <xf numFmtId="0" fontId="25" fillId="0" borderId="19" xfId="0" applyFont="1" applyBorder="1" applyAlignment="1">
      <alignment horizontal="center" vertical="center"/>
      <protection locked="1" hidden="1"/>
    </xf>
    <xf numFmtId="0" fontId="25" fillId="0" borderId="1" xfId="0" applyFont="1" applyBorder="1" applyAlignment="1">
      <alignment horizontal="center" vertical="center"/>
      <protection locked="1" hidden="1"/>
    </xf>
    <xf numFmtId="0" fontId="20" fillId="0" borderId="2" xfId="3" applyFont="1" applyBorder="1" applyAlignment="1">
      <alignment horizontal="center" vertical="center" wrapText="1"/>
      <protection locked="1" hidden="1"/>
    </xf>
    <xf numFmtId="0" fontId="20" fillId="0" borderId="2" xfId="3" applyFont="1" applyBorder="1" applyAlignment="1">
      <alignment horizontal="center" vertical="top" wrapText="1"/>
      <protection locked="1" hidden="1"/>
    </xf>
    <xf numFmtId="0" fontId="20" fillId="0" borderId="15" xfId="3" applyFont="1" applyBorder="1" applyAlignment="1">
      <alignment horizontal="center" vertical="top" wrapText="1"/>
      <protection locked="1" hidden="1"/>
    </xf>
    <xf numFmtId="0" fontId="49" fillId="14" borderId="2" xfId="0" applyFont="1" applyFill="1" applyBorder="1" applyAlignment="1">
      <alignment horizontal="center" vertical="center"/>
      <protection locked="0" hidden="0"/>
    </xf>
    <xf numFmtId="14" fontId="49" fillId="14" borderId="2" xfId="3" applyNumberFormat="1" applyFont="1" applyFill="1" applyBorder="1" applyAlignment="1">
      <alignment horizontal="center" vertical="center" wrapText="1"/>
      <protection locked="0" hidden="0"/>
    </xf>
    <xf numFmtId="0" fontId="49" fillId="0" borderId="2" xfId="0" applyFont="1" applyBorder="1" applyAlignment="1">
      <alignment horizontal="center" vertical="center"/>
      <protection locked="1" hidden="1"/>
    </xf>
    <xf numFmtId="0" fontId="20" fillId="0" borderId="18" xfId="3" applyFont="1" applyBorder="1" applyAlignment="1">
      <alignment horizontal="center" vertical="top" wrapText="1"/>
      <protection locked="1" hidden="1"/>
    </xf>
    <xf numFmtId="0" fontId="20" fillId="0" borderId="21" xfId="3" applyFont="1" applyBorder="1" applyAlignment="1">
      <alignment horizontal="center" vertical="top" wrapText="1"/>
      <protection locked="1" hidden="1"/>
    </xf>
    <xf numFmtId="0" fontId="33" fillId="0" borderId="2" xfId="3" applyFont="1" applyBorder="1" applyAlignment="1">
      <alignment horizontal="center" vertical="center" wrapText="1"/>
      <protection locked="1" hidden="1"/>
    </xf>
    <xf numFmtId="0" fontId="97" fillId="0" borderId="2" xfId="3" applyFont="1" applyBorder="1" applyAlignment="1">
      <alignment horizontal="center" vertical="center" wrapText="1"/>
      <protection locked="1" hidden="1"/>
    </xf>
    <xf numFmtId="0" fontId="54" fillId="0" borderId="0" xfId="3" applyAlignment="1">
      <alignment vertical="bottom"/>
      <protection locked="0" hidden="0"/>
    </xf>
    <xf numFmtId="0" fontId="20" fillId="0" borderId="0" xfId="3" applyFont="1" applyAlignment="1">
      <alignment horizontal="center" vertical="bottom"/>
      <protection locked="1" hidden="1"/>
    </xf>
    <xf numFmtId="0" fontId="20" fillId="0" borderId="0" xfId="3" applyFont="1" applyAlignment="1">
      <alignment vertical="bottom"/>
      <protection locked="0" hidden="0"/>
    </xf>
    <xf numFmtId="0" fontId="95" fillId="3" borderId="0" xfId="3" applyFont="1" applyFill="1" applyAlignment="1">
      <alignment horizontal="center" vertical="bottom"/>
      <protection locked="0" hidden="0"/>
    </xf>
    <xf numFmtId="0" fontId="30" fillId="0" borderId="3" xfId="0" applyFont="1" applyBorder="1" applyAlignment="1">
      <alignment horizontal="center" vertical="bottom"/>
      <protection locked="1" hidden="1"/>
    </xf>
    <xf numFmtId="0" fontId="30" fillId="0" borderId="4" xfId="0" applyFont="1" applyBorder="1" applyAlignment="1">
      <alignment horizontal="center" vertical="bottom"/>
      <protection locked="1" hidden="1"/>
    </xf>
    <xf numFmtId="0" fontId="30" fillId="0" borderId="5" xfId="0" applyFont="1" applyBorder="1" applyAlignment="1">
      <alignment horizontal="center" vertical="bottom"/>
      <protection locked="1" hidden="1"/>
    </xf>
    <xf numFmtId="0" fontId="21" fillId="0" borderId="0" xfId="0" applyFont="1" applyAlignment="1">
      <alignment vertical="bottom"/>
      <protection locked="0" hidden="0"/>
    </xf>
    <xf numFmtId="0" fontId="22" fillId="15" borderId="2" xfId="0" applyFont="1" applyFill="1" applyBorder="1" applyAlignment="1">
      <alignment horizontal="center" vertical="bottom"/>
      <protection locked="1" hidden="1"/>
    </xf>
    <xf numFmtId="0" fontId="22" fillId="0" borderId="3" xfId="0" applyFont="1" applyBorder="1" applyAlignment="1">
      <alignment vertical="bottom"/>
      <protection locked="1" hidden="1"/>
    </xf>
    <xf numFmtId="0" fontId="22" fillId="0" borderId="4" xfId="0" applyFont="1" applyBorder="1" applyAlignment="1">
      <alignment vertical="bottom"/>
      <protection locked="0" hidden="0"/>
    </xf>
    <xf numFmtId="0" fontId="104" fillId="0" borderId="4" xfId="0" applyFont="1" applyBorder="1" applyAlignment="1">
      <alignment horizontal="center" vertical="bottom"/>
      <protection locked="1" hidden="1"/>
    </xf>
    <xf numFmtId="0" fontId="104" fillId="0" borderId="4" xfId="0" applyFont="1" applyBorder="1" applyAlignment="1">
      <alignment vertical="bottom"/>
      <protection locked="0" hidden="0"/>
    </xf>
    <xf numFmtId="0" fontId="104" fillId="0" borderId="5" xfId="0" applyFont="1" applyBorder="1" applyAlignment="1">
      <alignment horizontal="center" vertical="bottom"/>
      <protection locked="1" hidden="1"/>
    </xf>
    <xf numFmtId="0" fontId="21" fillId="0" borderId="15" xfId="0" applyFont="1" applyBorder="1" applyAlignment="1">
      <alignment horizontal="center" vertical="center" wrapText="1"/>
      <protection locked="1" hidden="1"/>
    </xf>
    <xf numFmtId="0" fontId="21" fillId="0" borderId="2" xfId="0" applyFont="1" applyBorder="1" applyAlignment="1">
      <alignment horizontal="center" vertical="center" wrapText="1"/>
      <protection locked="1" hidden="1"/>
    </xf>
    <xf numFmtId="0" fontId="21" fillId="0" borderId="0" xfId="0" applyFont="1" applyAlignment="1">
      <alignment vertical="center" wrapText="1"/>
      <protection locked="0" hidden="0"/>
    </xf>
    <xf numFmtId="0" fontId="21" fillId="0" borderId="21" xfId="0" applyFont="1" applyBorder="1" applyAlignment="1">
      <alignment horizontal="center" vertical="center" wrapText="1"/>
      <protection locked="1" hidden="1"/>
    </xf>
    <xf numFmtId="0" fontId="21" fillId="0" borderId="2" xfId="0" applyFont="1" applyBorder="1" applyAlignment="1">
      <alignment horizontal="center" vertical="center" wrapText="1"/>
      <protection locked="1" hidden="1"/>
    </xf>
    <xf numFmtId="0" fontId="21" fillId="0" borderId="2" xfId="0" applyFont="1" applyBorder="1" applyAlignment="1">
      <alignment horizontal="center" vertical="center" wrapText="1"/>
      <protection locked="1" hidden="1"/>
    </xf>
    <xf numFmtId="0" fontId="105" fillId="0" borderId="2" xfId="0" applyFont="1" applyBorder="1" applyAlignment="1">
      <alignment vertical="center" wrapText="1"/>
      <protection locked="1" hidden="1"/>
    </xf>
    <xf numFmtId="0" fontId="106" fillId="0" borderId="2" xfId="0" applyFont="1" applyBorder="1" applyAlignment="1">
      <alignment vertical="center" wrapText="1"/>
      <protection locked="1" hidden="1"/>
    </xf>
    <xf numFmtId="0" fontId="107" fillId="0" borderId="2" xfId="0" applyFont="1" applyBorder="1" applyAlignment="1">
      <alignment horizontal="center" vertical="center" wrapText="1"/>
      <protection locked="1" hidden="1"/>
    </xf>
    <xf numFmtId="0" fontId="105" fillId="0" borderId="2" xfId="0" applyFont="1" applyBorder="1" applyAlignment="1">
      <alignment horizontal="center" vertical="center" wrapText="1"/>
      <protection locked="1" hidden="1"/>
    </xf>
    <xf numFmtId="0" fontId="100" fillId="7" borderId="2" xfId="1" applyFont="1" applyFill="1" applyBorder="1" applyAlignment="1">
      <alignment horizontal="center" vertical="center"/>
      <protection locked="1" hidden="1"/>
    </xf>
    <xf numFmtId="0" fontId="66" fillId="14" borderId="0" xfId="1" applyFont="1" applyFill="1" applyAlignment="1">
      <alignment horizontal="center" vertical="center" wrapText="1"/>
      <protection locked="0" hidden="0"/>
    </xf>
    <xf numFmtId="0" fontId="108" fillId="0" borderId="0" xfId="1" applyFont="1" applyAlignment="1">
      <alignment vertical="bottom"/>
      <protection locked="0" hidden="0"/>
    </xf>
    <xf numFmtId="0" fontId="109" fillId="0" borderId="0" xfId="1" applyFont="1" applyAlignment="1">
      <alignment horizontal="center" vertical="center"/>
      <protection locked="1" hidden="1"/>
    </xf>
    <xf numFmtId="0" fontId="108" fillId="14" borderId="0" xfId="1" applyFont="1" applyFill="1" applyAlignment="1">
      <alignment horizontal="center" vertical="center"/>
      <protection locked="1" hidden="1"/>
    </xf>
    <xf numFmtId="0" fontId="110" fillId="0" borderId="1" xfId="1" applyFont="1" applyBorder="1" applyAlignment="1">
      <alignment horizontal="center" vertical="bottom"/>
      <protection locked="1" hidden="1"/>
    </xf>
    <xf numFmtId="0" fontId="106" fillId="0" borderId="0" xfId="1" applyFont="1" applyAlignment="1">
      <alignment horizontal="center" vertical="bottom"/>
      <protection locked="1" hidden="1"/>
    </xf>
    <xf numFmtId="0" fontId="106" fillId="0" borderId="1" xfId="1" applyFont="1" applyBorder="1" applyAlignment="1">
      <alignment horizontal="center" vertical="bottom"/>
      <protection locked="1" hidden="1"/>
    </xf>
    <xf numFmtId="0" fontId="108" fillId="0" borderId="0" xfId="1" applyFont="1" applyAlignment="1">
      <alignment horizontal="center" vertical="bottom"/>
      <protection locked="0" hidden="0"/>
    </xf>
    <xf numFmtId="0" fontId="106" fillId="0" borderId="0" xfId="1" applyFont="1" applyAlignment="1">
      <alignment horizontal="center" vertical="center"/>
      <protection locked="1" hidden="1"/>
    </xf>
    <xf numFmtId="0" fontId="111" fillId="0" borderId="2" xfId="1" applyFont="1" applyBorder="1" applyAlignment="1">
      <alignment horizontal="center" vertical="center" wrapText="1"/>
      <protection locked="1" hidden="1"/>
    </xf>
    <xf numFmtId="0" fontId="111" fillId="0" borderId="15" xfId="1" applyFont="1" applyBorder="1" applyAlignment="1">
      <alignment horizontal="center" vertical="center" wrapText="1"/>
      <protection locked="1" hidden="1"/>
    </xf>
    <xf numFmtId="0" fontId="111" fillId="0" borderId="21" xfId="1" applyFont="1" applyBorder="1" applyAlignment="1">
      <alignment horizontal="center" vertical="center" wrapText="1"/>
      <protection locked="1" hidden="1"/>
    </xf>
    <xf numFmtId="0" fontId="111" fillId="0" borderId="2" xfId="1" applyFont="1" applyBorder="1" applyAlignment="1">
      <alignment horizontal="center" vertical="center" wrapText="1"/>
      <protection locked="1" hidden="1"/>
    </xf>
    <xf numFmtId="0" fontId="111" fillId="0" borderId="2" xfId="1" applyFont="1" applyBorder="1" applyAlignment="1">
      <alignment horizontal="center" vertical="center"/>
      <protection locked="1" hidden="1"/>
    </xf>
    <xf numFmtId="1" fontId="112" fillId="0" borderId="2" xfId="1" applyNumberFormat="1" applyFont="1" applyBorder="1" applyAlignment="1">
      <alignment horizontal="center" vertical="center"/>
      <protection locked="1" hidden="1"/>
    </xf>
    <xf numFmtId="0" fontId="111" fillId="0" borderId="0" xfId="1" applyFont="1" applyAlignment="1">
      <alignment horizontal="center" vertical="center"/>
      <protection locked="1" hidden="1"/>
    </xf>
    <xf numFmtId="0" fontId="1" fillId="0" borderId="0" xfId="0" applyFont="1" applyAlignment="1">
      <alignment vertical="bottom"/>
      <protection locked="1" hidden="1"/>
    </xf>
    <xf numFmtId="0" fontId="1" fillId="17" borderId="0" xfId="0" applyFont="1" applyFill="1" applyAlignment="1">
      <alignment vertical="bottom"/>
      <protection locked="1" hidden="1"/>
    </xf>
    <xf numFmtId="0" fontId="113" fillId="6" borderId="1" xfId="0" applyFont="1" applyFill="1" applyBorder="1" applyAlignment="1">
      <alignment horizontal="center" vertical="center"/>
      <protection locked="1" hidden="1"/>
    </xf>
    <xf numFmtId="0" fontId="5" fillId="17" borderId="2" xfId="0" applyFont="1" applyFill="1" applyBorder="1" applyAlignment="1">
      <alignment horizontal="center" vertical="center"/>
      <protection locked="1" hidden="1"/>
    </xf>
    <xf numFmtId="0" fontId="20" fillId="14" borderId="2" xfId="0" applyFont="1" applyFill="1" applyBorder="1" applyAlignment="1">
      <alignment horizontal="left" vertical="center"/>
      <protection locked="1" hidden="1"/>
    </xf>
    <xf numFmtId="0" fontId="7" fillId="2" borderId="2" xfId="0" applyFont="1" applyFill="1" applyBorder="1" applyAlignment="1">
      <alignment horizontal="left" vertical="center" wrapText="1"/>
      <protection locked="1" hidden="1"/>
    </xf>
    <xf numFmtId="0" fontId="7" fillId="17" borderId="0" xfId="0" applyFont="1" applyFill="1">
      <alignment vertical="center"/>
      <protection locked="1" hidden="1"/>
    </xf>
    <xf numFmtId="0" fontId="7" fillId="2" borderId="2" xfId="0" applyFont="1" applyFill="1" applyBorder="1" applyAlignment="1">
      <alignment vertical="center" wrapText="1"/>
      <protection locked="1" hidden="1"/>
    </xf>
    <xf numFmtId="0" fontId="7" fillId="2" borderId="3" xfId="0" applyFont="1" applyFill="1" applyBorder="1" applyAlignment="1">
      <alignment vertical="center" wrapText="1"/>
      <protection locked="1" hidden="1"/>
    </xf>
    <xf numFmtId="0" fontId="7" fillId="2" borderId="4" xfId="0" applyFont="1" applyFill="1" applyBorder="1" applyAlignment="1">
      <alignment vertical="center" wrapText="1"/>
      <protection locked="1" hidden="1"/>
    </xf>
    <xf numFmtId="0" fontId="7" fillId="2" borderId="5" xfId="0" applyFont="1" applyFill="1" applyBorder="1" applyAlignment="1">
      <alignment vertical="center" wrapText="1"/>
      <protection locked="1" hidden="1"/>
    </xf>
    <xf numFmtId="0" fontId="73" fillId="2" borderId="2" xfId="0" applyFont="1" applyFill="1" applyBorder="1" applyAlignment="1">
      <alignment vertical="center" wrapText="1"/>
      <protection locked="1" hidden="1"/>
    </xf>
    <xf numFmtId="0" fontId="20" fillId="14" borderId="2" xfId="0" applyFont="1" applyFill="1" applyBorder="1" applyAlignment="1">
      <alignment horizontal="left" vertical="center" wrapText="1"/>
      <protection locked="1" hidden="1"/>
    </xf>
    <xf numFmtId="0" fontId="5" fillId="17" borderId="0" xfId="0" applyFont="1" applyFill="1" applyBorder="1" applyAlignment="1">
      <alignment horizontal="center" vertical="center"/>
      <protection locked="1" hidden="1"/>
    </xf>
    <xf numFmtId="0" fontId="20" fillId="14" borderId="0" xfId="0" applyFont="1" applyFill="1" applyBorder="1" applyAlignment="1">
      <alignment horizontal="left" vertical="center"/>
      <protection locked="1" hidden="1"/>
    </xf>
    <xf numFmtId="0" fontId="7" fillId="5" borderId="0" xfId="0" applyFont="1" applyFill="1" applyBorder="1">
      <alignment vertical="center"/>
      <protection locked="1" hidden="1"/>
    </xf>
    <xf numFmtId="0" fontId="114" fillId="18" borderId="0" xfId="0" applyFont="1" applyFill="1" applyBorder="1" applyAlignment="1">
      <alignment horizontal="center" vertical="center" wrapText="1"/>
      <protection locked="1" hidden="1"/>
    </xf>
    <xf numFmtId="0" fontId="115" fillId="0" borderId="0" xfId="0" applyFont="1" applyAlignment="1">
      <alignment vertical="bottom"/>
      <protection locked="0" hidden="0"/>
    </xf>
    <xf numFmtId="0" fontId="6" fillId="19" borderId="2" xfId="0" applyFont="1" applyFill="1" applyBorder="1" applyAlignment="1">
      <alignment horizontal="right" vertical="center"/>
      <protection locked="1" hidden="1"/>
    </xf>
    <xf numFmtId="0" fontId="20" fillId="2" borderId="3" xfId="0" applyFont="1" applyFill="1" applyBorder="1" applyAlignment="1">
      <alignment horizontal="left" vertical="center"/>
      <protection locked="0" hidden="0"/>
    </xf>
    <xf numFmtId="0" fontId="20" fillId="2" borderId="4" xfId="0" applyFont="1" applyFill="1" applyBorder="1" applyAlignment="1">
      <alignment horizontal="left" vertical="center"/>
      <protection locked="0" hidden="0"/>
    </xf>
    <xf numFmtId="0" fontId="20" fillId="2" borderId="5" xfId="0" applyFont="1" applyFill="1" applyBorder="1" applyAlignment="1">
      <alignment horizontal="left" vertical="center"/>
      <protection locked="0" hidden="0"/>
    </xf>
    <xf numFmtId="0" fontId="20" fillId="2" borderId="2" xfId="0" applyFont="1" applyFill="1" applyBorder="1" applyAlignment="1">
      <alignment horizontal="center" vertical="center"/>
      <protection locked="1" hidden="1"/>
    </xf>
    <xf numFmtId="0" fontId="20" fillId="7" borderId="2" xfId="0" applyFont="1" applyFill="1" applyBorder="1" applyAlignment="1">
      <alignment horizontal="center" vertical="center"/>
      <protection locked="0" hidden="0"/>
    </xf>
    <xf numFmtId="0" fontId="24" fillId="19" borderId="2" xfId="0" applyFont="1" applyFill="1" applyBorder="1" applyAlignment="1">
      <alignment horizontal="right" vertical="center"/>
      <protection locked="1" hidden="1"/>
    </xf>
    <xf numFmtId="0" fontId="116" fillId="2" borderId="3" xfId="0" applyFont="1" applyFill="1" applyBorder="1" applyAlignment="1">
      <alignment horizontal="left" vertical="center"/>
      <protection locked="0" hidden="0"/>
    </xf>
    <xf numFmtId="0" fontId="116" fillId="2" borderId="4" xfId="0" applyFont="1" applyFill="1" applyBorder="1" applyAlignment="1">
      <alignment horizontal="left" vertical="center"/>
      <protection locked="0" hidden="0"/>
    </xf>
    <xf numFmtId="0" fontId="115" fillId="5" borderId="0" xfId="0" applyFont="1" applyFill="1" applyAlignment="1">
      <alignment horizontal="center" vertical="center"/>
      <protection locked="0" hidden="0"/>
    </xf>
    <xf numFmtId="0" fontId="115" fillId="0" borderId="25" xfId="0" applyFont="1" applyBorder="1" applyAlignment="1">
      <alignment vertical="bottom"/>
      <protection locked="0" hidden="0"/>
    </xf>
    <xf numFmtId="0" fontId="20" fillId="7" borderId="0" xfId="0" applyFont="1" applyFill="1" applyBorder="1" applyAlignment="1">
      <alignment horizontal="center" vertical="center"/>
      <protection locked="0" hidden="0"/>
    </xf>
    <xf numFmtId="0" fontId="6" fillId="14" borderId="2" xfId="0" applyFont="1" applyFill="1" applyBorder="1" applyAlignment="1">
      <alignment horizontal="center" vertical="center"/>
      <protection locked="1" hidden="1"/>
    </xf>
    <xf numFmtId="0" fontId="20" fillId="14" borderId="2" xfId="0" applyFont="1" applyFill="1" applyBorder="1" applyAlignment="1">
      <alignment horizontal="center" vertical="center"/>
      <protection locked="1" hidden="1"/>
    </xf>
    <xf numFmtId="0" fontId="6" fillId="14" borderId="16" xfId="0" applyFont="1" applyFill="1" applyBorder="1" applyAlignment="1">
      <alignment horizontal="center" vertical="center" wrapText="1"/>
      <protection locked="1" hidden="1"/>
    </xf>
    <xf numFmtId="0" fontId="6" fillId="14" borderId="17" xfId="0" applyFont="1" applyFill="1" applyBorder="1" applyAlignment="1">
      <alignment horizontal="center" vertical="center" wrapText="1"/>
      <protection locked="1" hidden="1"/>
    </xf>
    <xf numFmtId="0" fontId="20" fillId="14" borderId="15" xfId="0" applyFont="1" applyFill="1" applyBorder="1" applyAlignment="1">
      <alignment horizontal="center" vertical="center" wrapText="1"/>
      <protection locked="1" hidden="1"/>
    </xf>
    <xf numFmtId="0" fontId="20" fillId="14" borderId="16" xfId="0" applyFont="1" applyFill="1" applyBorder="1" applyAlignment="1">
      <alignment horizontal="center" vertical="center" wrapText="1"/>
      <protection locked="1" hidden="1"/>
    </xf>
    <xf numFmtId="0" fontId="20" fillId="14" borderId="17" xfId="0" applyFont="1" applyFill="1" applyBorder="1" applyAlignment="1">
      <alignment horizontal="center" vertical="center" wrapText="1"/>
      <protection locked="1" hidden="1"/>
    </xf>
    <xf numFmtId="0" fontId="6" fillId="14" borderId="19" xfId="0" applyFont="1" applyFill="1" applyBorder="1" applyAlignment="1">
      <alignment horizontal="center" vertical="center" wrapText="1"/>
      <protection locked="1" hidden="1"/>
    </xf>
    <xf numFmtId="0" fontId="6" fillId="14" borderId="20" xfId="0" applyFont="1" applyFill="1" applyBorder="1" applyAlignment="1">
      <alignment horizontal="center" vertical="center" wrapText="1"/>
      <protection locked="1" hidden="1"/>
    </xf>
    <xf numFmtId="0" fontId="20" fillId="14" borderId="18" xfId="0" applyFont="1" applyFill="1" applyBorder="1" applyAlignment="1">
      <alignment horizontal="center" vertical="center" wrapText="1"/>
      <protection locked="1" hidden="1"/>
    </xf>
    <xf numFmtId="0" fontId="20" fillId="14" borderId="19" xfId="0" applyFont="1" applyFill="1" applyBorder="1" applyAlignment="1">
      <alignment horizontal="center" vertical="center" wrapText="1"/>
      <protection locked="1" hidden="1"/>
    </xf>
    <xf numFmtId="0" fontId="20" fillId="14" borderId="20" xfId="0" applyFont="1" applyFill="1" applyBorder="1" applyAlignment="1">
      <alignment horizontal="center" vertical="center" wrapText="1"/>
      <protection locked="1" hidden="1"/>
    </xf>
    <xf numFmtId="1" fontId="117" fillId="14" borderId="2" xfId="0" applyNumberFormat="1" applyFont="1" applyFill="1" applyBorder="1" applyAlignment="1">
      <alignment horizontal="center" vertical="center" wrapText="1"/>
      <protection locked="1" hidden="1"/>
    </xf>
    <xf numFmtId="0" fontId="20" fillId="14" borderId="21" xfId="0" applyFont="1" applyFill="1" applyBorder="1" applyAlignment="1">
      <alignment horizontal="center" vertical="center" wrapText="1"/>
      <protection locked="1" hidden="1"/>
    </xf>
    <xf numFmtId="1" fontId="118" fillId="14" borderId="2" xfId="0" applyNumberFormat="1" applyFont="1" applyFill="1" applyBorder="1" applyAlignment="1">
      <alignment horizontal="center" vertical="center" wrapText="1"/>
      <protection locked="1" hidden="1"/>
    </xf>
    <xf numFmtId="0" fontId="115" fillId="7" borderId="2" xfId="0" applyFont="1" applyFill="1" applyBorder="1" applyAlignment="1">
      <alignment horizontal="center" vertical="center" wrapText="1"/>
      <protection locked="0" hidden="0"/>
    </xf>
    <xf numFmtId="1" fontId="119" fillId="19" borderId="2" xfId="0" applyNumberFormat="1" applyFont="1" applyFill="1" applyBorder="1" applyAlignment="1">
      <alignment horizontal="center" vertical="center" wrapText="1"/>
      <protection locked="0" hidden="0"/>
    </xf>
    <xf numFmtId="0" fontId="119" fillId="7" borderId="2" xfId="0" applyFont="1" applyFill="1" applyBorder="1" applyAlignment="1">
      <alignment horizontal="center" vertical="center"/>
      <protection locked="0" hidden="0"/>
    </xf>
    <xf numFmtId="0" fontId="120" fillId="19" borderId="3" xfId="0" applyFont="1" applyFill="1" applyBorder="1" applyAlignment="1">
      <alignment horizontal="center" vertical="center" wrapText="1"/>
      <protection locked="1" hidden="1"/>
    </xf>
    <xf numFmtId="0" fontId="120" fillId="19" borderId="4" xfId="0" applyFont="1" applyFill="1" applyBorder="1" applyAlignment="1">
      <alignment horizontal="center" vertical="center" wrapText="1"/>
      <protection locked="1" hidden="1"/>
    </xf>
    <xf numFmtId="0" fontId="120" fillId="19" borderId="5" xfId="0" applyFont="1" applyFill="1" applyBorder="1" applyAlignment="1">
      <alignment horizontal="center" vertical="center" wrapText="1"/>
      <protection locked="1" hidden="1"/>
    </xf>
    <xf numFmtId="0" fontId="119" fillId="19" borderId="2" xfId="0" applyFont="1" applyFill="1" applyBorder="1" applyAlignment="1">
      <alignment horizontal="center" vertical="center" wrapText="1"/>
      <protection locked="0" hidden="0"/>
    </xf>
    <xf numFmtId="0" fontId="119" fillId="19" borderId="2" xfId="0" applyFont="1" applyFill="1" applyBorder="1" applyAlignment="1">
      <alignment horizontal="center" vertical="center"/>
      <protection locked="0" hidden="0"/>
    </xf>
    <xf numFmtId="0" fontId="121" fillId="19" borderId="2" xfId="0" applyFont="1" applyFill="1" applyBorder="1" applyAlignment="1">
      <alignment horizontal="center" vertical="center"/>
      <protection locked="0" hidden="0"/>
    </xf>
    <xf numFmtId="0" fontId="121" fillId="19" borderId="2" xfId="0" applyFont="1" applyFill="1" applyBorder="1" applyAlignment="1">
      <alignment horizontal="center" vertical="center"/>
      <protection locked="1" hidden="1"/>
    </xf>
    <xf numFmtId="0" fontId="121" fillId="19" borderId="0" xfId="0" applyFont="1" applyFill="1" applyBorder="1" applyAlignment="1">
      <alignment horizontal="center" vertical="center"/>
      <protection locked="0" hidden="0"/>
    </xf>
    <xf numFmtId="0" fontId="121" fillId="19" borderId="0" xfId="0" applyFont="1" applyFill="1" applyBorder="1" applyAlignment="1">
      <alignment horizontal="center" vertical="center"/>
      <protection locked="1" hidden="1"/>
    </xf>
    <xf numFmtId="0" fontId="20" fillId="14" borderId="2" xfId="0" applyFont="1" applyFill="1" applyBorder="1" applyAlignment="1">
      <alignment horizontal="center" vertical="center" wrapText="1"/>
      <protection locked="1" hidden="1"/>
    </xf>
    <xf numFmtId="0" fontId="6" fillId="14" borderId="7" xfId="0" applyFont="1" applyFill="1" applyBorder="1" applyAlignment="1">
      <alignment horizontal="center" vertical="bottom" wrapText="1"/>
      <protection locked="1" hidden="1"/>
    </xf>
    <xf numFmtId="0" fontId="6" fillId="14" borderId="8" xfId="0" applyFont="1" applyFill="1" applyBorder="1" applyAlignment="1">
      <alignment horizontal="center" vertical="bottom" wrapText="1"/>
      <protection locked="1" hidden="1"/>
    </xf>
    <xf numFmtId="0" fontId="6" fillId="14" borderId="9" xfId="0" applyFont="1" applyFill="1" applyBorder="1" applyAlignment="1">
      <alignment horizontal="center" vertical="bottom" wrapText="1"/>
      <protection locked="1" hidden="1"/>
    </xf>
    <xf numFmtId="0" fontId="6" fillId="14" borderId="8" xfId="0" applyFont="1" applyFill="1" applyBorder="1" applyAlignment="1">
      <alignment horizontal="center" vertical="center" wrapText="1"/>
      <protection locked="1" hidden="1"/>
    </xf>
    <xf numFmtId="0" fontId="6" fillId="14" borderId="9" xfId="0" applyFont="1" applyFill="1" applyBorder="1" applyAlignment="1">
      <alignment horizontal="center" vertical="center" wrapText="1"/>
      <protection locked="1" hidden="1"/>
    </xf>
    <xf numFmtId="0" fontId="6" fillId="7" borderId="0" xfId="0" applyFont="1" applyFill="1" applyAlignment="1">
      <alignment horizontal="left" vertical="center"/>
      <protection locked="0" hidden="0"/>
    </xf>
    <xf numFmtId="0" fontId="20" fillId="14" borderId="2" xfId="0" applyFont="1" applyFill="1" applyBorder="1" applyAlignment="1">
      <alignment horizontal="center" vertical="center" wrapText="1"/>
      <protection locked="1" hidden="1"/>
    </xf>
    <xf numFmtId="0" fontId="85" fillId="14" borderId="2" xfId="0" applyFont="1" applyFill="1" applyBorder="1" applyAlignment="1">
      <alignment horizontal="center" vertical="center" wrapText="1"/>
      <protection locked="1" hidden="1"/>
    </xf>
    <xf numFmtId="0" fontId="6" fillId="14" borderId="10" xfId="0" applyFont="1" applyFill="1" applyBorder="1" applyAlignment="1">
      <alignment horizontal="center" vertical="bottom" wrapText="1"/>
      <protection locked="1" hidden="1"/>
    </xf>
    <xf numFmtId="0" fontId="6" fillId="14" borderId="0" xfId="0" applyFont="1" applyFill="1" applyAlignment="1">
      <alignment horizontal="center" vertical="bottom" wrapText="1"/>
      <protection locked="1" hidden="1"/>
    </xf>
    <xf numFmtId="0" fontId="6" fillId="14" borderId="11" xfId="0" applyFont="1" applyFill="1" applyBorder="1" applyAlignment="1">
      <alignment horizontal="center" vertical="bottom" wrapText="1"/>
      <protection locked="1" hidden="1"/>
    </xf>
    <xf numFmtId="0" fontId="6" fillId="14" borderId="0" xfId="0" applyFont="1" applyFill="1" applyAlignment="1">
      <alignment horizontal="center" vertical="center" wrapText="1"/>
      <protection locked="1" hidden="1"/>
    </xf>
    <xf numFmtId="0" fontId="6" fillId="14" borderId="11" xfId="0" applyFont="1" applyFill="1" applyBorder="1" applyAlignment="1">
      <alignment horizontal="center" vertical="center" wrapText="1"/>
      <protection locked="1" hidden="1"/>
    </xf>
    <xf numFmtId="0" fontId="20" fillId="19" borderId="2" xfId="0" applyFont="1" applyFill="1" applyBorder="1" applyAlignment="1">
      <alignment horizontal="center" vertical="center" wrapText="1"/>
      <protection locked="1" hidden="1"/>
    </xf>
    <xf numFmtId="0" fontId="121" fillId="5" borderId="2" xfId="0" applyFont="1" applyFill="1" applyBorder="1" applyAlignment="1">
      <alignment horizontal="center" vertical="center"/>
    </xf>
    <xf numFmtId="0" fontId="122" fillId="7" borderId="2" xfId="0" applyFont="1" applyFill="1" applyBorder="1" applyAlignment="1">
      <alignment horizontal="center" vertical="bottom"/>
      <protection locked="0" hidden="0"/>
    </xf>
    <xf numFmtId="0" fontId="20" fillId="4" borderId="10" xfId="0" applyFont="1" applyFill="1" applyBorder="1" applyAlignment="1">
      <alignment horizontal="center" vertical="center" wrapText="1"/>
      <protection locked="1" hidden="1"/>
    </xf>
    <xf numFmtId="0" fontId="20" fillId="4" borderId="0" xfId="0" applyFont="1" applyFill="1" applyBorder="1" applyAlignment="1">
      <alignment horizontal="center" vertical="center" wrapText="1"/>
      <protection locked="1" hidden="1"/>
    </xf>
    <xf numFmtId="0" fontId="20" fillId="4" borderId="26" xfId="0" applyFont="1" applyFill="1" applyBorder="1" applyAlignment="1">
      <alignment horizontal="center" vertical="center" wrapText="1"/>
      <protection locked="1" hidden="1"/>
    </xf>
    <xf numFmtId="0" fontId="6" fillId="4" borderId="6" xfId="0" applyFont="1" applyFill="1" applyBorder="1" applyAlignment="1">
      <alignment horizontal="center" vertical="center" wrapText="1"/>
      <protection locked="1" hidden="1"/>
    </xf>
    <xf numFmtId="0" fontId="6" fillId="4" borderId="11" xfId="0" applyFont="1" applyFill="1" applyBorder="1" applyAlignment="1">
      <alignment horizontal="center" vertical="center" wrapText="1"/>
      <protection locked="1" hidden="1"/>
    </xf>
    <xf numFmtId="0" fontId="122" fillId="20" borderId="2" xfId="0" applyFont="1" applyFill="1" applyBorder="1" applyAlignment="1">
      <alignment horizontal="center" vertical="bottom"/>
      <protection locked="0" hidden="0"/>
    </xf>
    <xf numFmtId="0" fontId="123" fillId="2" borderId="25" xfId="0" applyFont="1" applyFill="1" applyBorder="1" applyAlignment="1">
      <alignment horizontal="center" vertical="center" wrapText="1"/>
      <protection locked="1" hidden="1"/>
    </xf>
    <xf numFmtId="0" fontId="54" fillId="0" borderId="0" xfId="1" applyAlignment="1">
      <alignment vertical="bottom"/>
      <protection locked="0" hidden="0"/>
    </xf>
    <xf numFmtId="0" fontId="20" fillId="0" borderId="0" xfId="2" applyFont="1" applyAlignment="1">
      <alignment horizontal="center" vertical="bottom"/>
      <protection locked="1" hidden="1"/>
    </xf>
    <xf numFmtId="0" fontId="115" fillId="0" borderId="0" xfId="0" applyFont="1" applyAlignment="1">
      <alignment vertical="bottom"/>
      <protection locked="1" hidden="1"/>
    </xf>
    <xf numFmtId="0" fontId="9" fillId="0" borderId="0" xfId="2" applyFont="1" applyAlignment="1">
      <alignment vertical="bottom"/>
      <protection locked="1" hidden="1"/>
    </xf>
    <xf numFmtId="0" fontId="9" fillId="0" borderId="0" xfId="2" applyFont="1" applyAlignment="1">
      <alignment horizontal="center" vertical="bottom"/>
      <protection locked="1" hidden="1"/>
    </xf>
    <xf numFmtId="0" fontId="54" fillId="0" borderId="0" xfId="2" applyAlignment="1">
      <alignment vertical="bottom"/>
      <protection locked="0" hidden="0"/>
    </xf>
    <xf numFmtId="0" fontId="31" fillId="0" borderId="2" xfId="2" applyFont="1" applyBorder="1" applyAlignment="1">
      <alignment horizontal="center" vertical="center" wrapText="1"/>
      <protection locked="1" hidden="1"/>
    </xf>
    <xf numFmtId="0" fontId="31" fillId="0" borderId="3" xfId="2" applyFont="1" applyBorder="1" applyAlignment="1">
      <alignment horizontal="center" vertical="center" wrapText="1"/>
      <protection locked="1" hidden="1"/>
    </xf>
    <xf numFmtId="0" fontId="31" fillId="0" borderId="4" xfId="2" applyFont="1" applyBorder="1" applyAlignment="1">
      <alignment horizontal="center" vertical="center" wrapText="1"/>
      <protection locked="1" hidden="1"/>
    </xf>
    <xf numFmtId="0" fontId="31" fillId="0" borderId="5" xfId="2" applyFont="1" applyBorder="1" applyAlignment="1">
      <alignment horizontal="center" vertical="center" wrapText="1"/>
      <protection locked="1" hidden="1"/>
    </xf>
    <xf numFmtId="0" fontId="55" fillId="0" borderId="2" xfId="2" applyFont="1" applyBorder="1" applyAlignment="1">
      <alignment horizontal="center" vertical="center" wrapText="1"/>
      <protection locked="1" hidden="1"/>
    </xf>
    <xf numFmtId="0" fontId="31" fillId="0" borderId="2" xfId="2" applyFont="1" applyBorder="1" applyAlignment="1">
      <alignment horizontal="center" vertical="center" wrapText="1"/>
      <protection locked="1" hidden="1"/>
    </xf>
    <xf numFmtId="0" fontId="31" fillId="0" borderId="15" xfId="2" applyFont="1" applyBorder="1" applyAlignment="1">
      <alignment horizontal="center" vertical="center" wrapText="1"/>
      <protection locked="1" hidden="1"/>
    </xf>
    <xf numFmtId="0" fontId="54" fillId="0" borderId="2" xfId="2" applyBorder="1" applyAlignment="1">
      <alignment horizontal="center" vertical="top" wrapText="1"/>
      <protection locked="1" hidden="1"/>
    </xf>
    <xf numFmtId="0" fontId="6" fillId="0" borderId="2" xfId="2" applyFont="1" applyBorder="1" applyAlignment="1">
      <alignment horizontal="center" vertical="center"/>
      <protection locked="1" hidden="1"/>
    </xf>
    <xf numFmtId="0" fontId="55" fillId="20" borderId="2" xfId="2" applyFont="1" applyFill="1" applyBorder="1" applyAlignment="1">
      <alignment horizontal="center" vertical="center"/>
      <protection locked="0" hidden="0"/>
    </xf>
    <xf numFmtId="0" fontId="55" fillId="0" borderId="2" xfId="2" applyFont="1" applyBorder="1" applyAlignment="1">
      <alignment horizontal="center" vertical="center"/>
      <protection locked="1" hidden="1"/>
    </xf>
    <xf numFmtId="0" fontId="55" fillId="0" borderId="2" xfId="2" applyFont="1" applyBorder="1" applyAlignment="1">
      <alignment vertical="bottom"/>
      <protection locked="0" hidden="0"/>
    </xf>
    <xf numFmtId="0" fontId="55" fillId="7" borderId="2" xfId="2" applyFont="1" applyFill="1" applyBorder="1" applyAlignment="1">
      <alignment horizontal="center" vertical="center"/>
      <protection locked="1" hidden="1"/>
    </xf>
    <xf numFmtId="0" fontId="33" fillId="0" borderId="2" xfId="2" applyFont="1" applyBorder="1" applyAlignment="1">
      <alignment horizontal="center" vertical="center"/>
      <protection locked="1" hidden="1"/>
    </xf>
    <xf numFmtId="0" fontId="61" fillId="0" borderId="2" xfId="2" applyFont="1" applyBorder="1" applyAlignment="1">
      <alignment horizontal="center" vertical="center"/>
      <protection locked="1" hidden="1"/>
    </xf>
    <xf numFmtId="0" fontId="56" fillId="0" borderId="2" xfId="2" applyFont="1" applyBorder="1" applyAlignment="1">
      <alignment horizontal="center" vertical="center"/>
      <protection locked="1" hidden="1"/>
    </xf>
    <xf numFmtId="0" fontId="56" fillId="0" borderId="2" xfId="2" applyFont="1" applyBorder="1" applyAlignment="1">
      <alignment vertical="bottom"/>
      <protection locked="0" hidden="0"/>
    </xf>
    <xf numFmtId="0" fontId="6" fillId="0" borderId="0" xfId="2" applyFont="1" applyAlignment="1">
      <alignment horizontal="center" vertical="bottom"/>
      <protection locked="1" hidden="1"/>
    </xf>
    <xf numFmtId="0" fontId="63" fillId="7" borderId="0" xfId="2" applyFont="1" applyFill="1" applyBorder="1" applyAlignment="1">
      <alignment horizontal="center" vertical="center"/>
      <protection locked="1" hidden="1"/>
    </xf>
    <xf numFmtId="0" fontId="87" fillId="14" borderId="0" xfId="1" applyFont="1" applyFill="1" applyAlignment="1">
      <alignment horizontal="center" vertical="center" wrapText="1"/>
      <protection locked="0" hidden="0"/>
    </xf>
    <xf numFmtId="0" fontId="9" fillId="0" borderId="0" xfId="3" applyFont="1" applyAlignment="1">
      <alignment horizontal="center" vertical="center"/>
      <protection locked="1" hidden="1"/>
    </xf>
    <xf numFmtId="0" fontId="58" fillId="0" borderId="0" xfId="3" applyFont="1" applyAlignment="1">
      <alignment horizontal="center" vertical="center"/>
      <protection locked="1" hidden="1"/>
    </xf>
    <xf numFmtId="0" fontId="58" fillId="0" borderId="0" xfId="3" applyFont="1">
      <alignment vertical="center"/>
      <protection locked="1" hidden="1"/>
    </xf>
    <xf numFmtId="0" fontId="20" fillId="0" borderId="0" xfId="3" applyFont="1" applyAlignment="1">
      <alignment vertical="bottom"/>
      <protection locked="0" hidden="0"/>
    </xf>
    <xf numFmtId="0" fontId="124" fillId="2" borderId="2" xfId="1" applyFont="1" applyFill="1" applyBorder="1" applyAlignment="1">
      <alignment horizontal="center" vertical="center"/>
      <protection locked="0" hidden="0"/>
    </xf>
    <xf numFmtId="0" fontId="116" fillId="0" borderId="2" xfId="1" applyFont="1" applyBorder="1" applyAlignment="1">
      <alignment horizontal="center" vertical="center"/>
      <protection locked="1" hidden="1"/>
    </xf>
    <xf numFmtId="0" fontId="116" fillId="0" borderId="0" xfId="1" applyFont="1" applyAlignment="1">
      <alignment horizontal="center" vertical="center"/>
      <protection locked="0" hidden="0"/>
    </xf>
    <xf numFmtId="0" fontId="116" fillId="0" borderId="0" xfId="1" applyFont="1">
      <alignment vertical="center"/>
      <protection locked="0" hidden="0"/>
    </xf>
    <xf numFmtId="0" fontId="20" fillId="0" borderId="15" xfId="3" applyFont="1" applyBorder="1" applyAlignment="1">
      <alignment horizontal="center" vertical="top" wrapText="1"/>
      <protection locked="0" hidden="1"/>
    </xf>
    <xf numFmtId="165" fontId="125" fillId="3" borderId="2" xfId="3" applyNumberFormat="1" applyFont="1" applyFill="1" applyBorder="1" applyAlignment="1">
      <alignment horizontal="center" vertical="center" wrapText="1"/>
      <protection locked="0" hidden="0"/>
    </xf>
    <xf numFmtId="0" fontId="125" fillId="3" borderId="2" xfId="1" applyFont="1" applyFill="1" applyBorder="1" applyAlignment="1">
      <alignment horizontal="center" vertical="center"/>
      <protection locked="0" hidden="0"/>
    </xf>
    <xf numFmtId="0" fontId="125" fillId="0" borderId="2" xfId="1" applyFont="1" applyBorder="1" applyAlignment="1">
      <alignment horizontal="center" vertical="center"/>
      <protection locked="1" hidden="1"/>
    </xf>
    <xf numFmtId="0" fontId="20" fillId="0" borderId="18" xfId="3" applyFont="1" applyBorder="1" applyAlignment="1">
      <alignment horizontal="center" vertical="top" wrapText="1"/>
      <protection locked="0" hidden="1"/>
    </xf>
    <xf numFmtId="165" fontId="119" fillId="3" borderId="2" xfId="3" applyNumberFormat="1" applyFont="1" applyFill="1" applyBorder="1" applyAlignment="1">
      <alignment horizontal="center" vertical="center" wrapText="1"/>
      <protection locked="0" hidden="0"/>
    </xf>
    <xf numFmtId="0" fontId="118" fillId="3" borderId="2" xfId="1" applyFont="1" applyFill="1" applyBorder="1" applyAlignment="1">
      <alignment horizontal="center" vertical="center"/>
      <protection locked="0" hidden="0"/>
    </xf>
    <xf numFmtId="165" fontId="20" fillId="3" borderId="2" xfId="3" applyNumberFormat="1" applyFont="1" applyFill="1" applyBorder="1" applyAlignment="1">
      <alignment vertical="top" wrapText="1"/>
      <protection locked="0" hidden="0"/>
    </xf>
    <xf numFmtId="0" fontId="20" fillId="0" borderId="21" xfId="3" applyFont="1" applyBorder="1" applyAlignment="1">
      <alignment horizontal="center" vertical="top" wrapText="1"/>
      <protection locked="0" hidden="1"/>
    </xf>
    <xf numFmtId="0" fontId="85" fillId="0" borderId="3" xfId="3" applyFont="1" applyBorder="1" applyAlignment="1">
      <alignment horizontal="center" vertical="center" wrapText="1"/>
      <protection locked="1" hidden="1"/>
    </xf>
    <xf numFmtId="0" fontId="85" fillId="0" borderId="4" xfId="3" applyFont="1" applyBorder="1" applyAlignment="1">
      <alignment horizontal="center" vertical="center" wrapText="1"/>
      <protection locked="1" hidden="1"/>
    </xf>
    <xf numFmtId="0" fontId="85" fillId="0" borderId="5" xfId="3" applyFont="1" applyBorder="1" applyAlignment="1">
      <alignment horizontal="center" vertical="center" wrapText="1"/>
      <protection locked="1" hidden="1"/>
    </xf>
    <xf numFmtId="0" fontId="86" fillId="0" borderId="2" xfId="3" applyFont="1" applyBorder="1" applyAlignment="1">
      <alignment horizontal="center" vertical="center"/>
      <protection locked="1" hidden="1"/>
    </xf>
    <xf numFmtId="0" fontId="54" fillId="0" borderId="0" xfId="3" applyAlignment="1">
      <alignment vertical="bottom"/>
      <protection locked="0" hidden="0"/>
    </xf>
    <xf numFmtId="0" fontId="63" fillId="7" borderId="0" xfId="3" applyFont="1" applyFill="1" applyBorder="1" applyAlignment="1">
      <alignment horizontal="center" vertical="center"/>
      <protection locked="1" hidden="1"/>
    </xf>
    <xf numFmtId="0" fontId="63" fillId="0" borderId="0" xfId="3" applyFont="1" applyAlignment="1">
      <alignment horizontal="center" vertical="center"/>
      <protection locked="0" hidden="0"/>
    </xf>
    <xf numFmtId="0" fontId="31" fillId="0" borderId="0" xfId="3" applyFont="1" applyAlignment="1">
      <alignment horizontal="center" vertical="bottom"/>
      <protection locked="0" hidden="0"/>
    </xf>
    <xf numFmtId="0" fontId="44" fillId="3" borderId="0" xfId="3" applyFont="1" applyFill="1" applyAlignment="1">
      <alignment horizontal="center" vertical="bottom"/>
      <protection locked="0" hidden="0"/>
    </xf>
    <xf numFmtId="0" fontId="54" fillId="0" borderId="0" xfId="1" applyAlignment="1">
      <alignment horizontal="left" vertical="bottom"/>
      <protection locked="0" hidden="0"/>
    </xf>
    <xf numFmtId="0" fontId="62" fillId="0" borderId="0" xfId="1" applyFont="1" applyAlignment="1">
      <alignment horizontal="center" vertical="bottom"/>
      <protection locked="1" hidden="1"/>
    </xf>
    <xf numFmtId="0" fontId="20" fillId="0" borderId="0" xfId="1" applyFont="1" applyAlignment="1">
      <alignment horizontal="left" vertical="bottom"/>
      <protection locked="0" hidden="0"/>
    </xf>
    <xf numFmtId="0" fontId="87" fillId="0" borderId="0" xfId="1" applyFont="1" applyAlignment="1">
      <alignment horizontal="center" vertical="bottom"/>
      <protection locked="1" hidden="1"/>
    </xf>
    <xf numFmtId="0" fontId="20" fillId="0" borderId="0" xfId="1" applyFont="1" applyAlignment="1">
      <alignment vertical="bottom"/>
      <protection locked="0" hidden="0"/>
    </xf>
    <xf numFmtId="0" fontId="6" fillId="0" borderId="15" xfId="1" applyFont="1" applyBorder="1" applyAlignment="1">
      <alignment horizontal="center" vertical="center" wrapText="1"/>
      <protection locked="1" hidden="1"/>
    </xf>
    <xf numFmtId="0" fontId="6" fillId="0" borderId="3" xfId="1" applyFont="1" applyBorder="1" applyAlignment="1">
      <alignment horizontal="center" vertical="center" wrapText="1"/>
      <protection locked="1" hidden="1"/>
    </xf>
    <xf numFmtId="0" fontId="6" fillId="0" borderId="16" xfId="1" applyFont="1" applyBorder="1" applyAlignment="1">
      <alignment horizontal="center" vertical="center" wrapText="1"/>
      <protection locked="1" hidden="1"/>
    </xf>
    <xf numFmtId="0" fontId="20" fillId="0" borderId="0" xfId="1" applyFont="1" applyAlignment="1">
      <alignment vertical="top" wrapText="1"/>
      <protection locked="0" hidden="0"/>
    </xf>
    <xf numFmtId="0" fontId="6" fillId="0" borderId="2" xfId="1" applyFont="1" applyBorder="1" applyAlignment="1">
      <alignment horizontal="center" vertical="center" wrapText="1"/>
      <protection locked="1" hidden="1"/>
    </xf>
    <xf numFmtId="0" fontId="126" fillId="3" borderId="2" xfId="1" applyFont="1" applyFill="1" applyBorder="1" applyAlignment="1">
      <alignment horizontal="center" vertical="center" wrapText="1"/>
      <protection locked="0" hidden="0"/>
    </xf>
    <xf numFmtId="0" fontId="126" fillId="0" borderId="2" xfId="1" applyFont="1" applyBorder="1" applyAlignment="1">
      <alignment horizontal="center" vertical="center" wrapText="1"/>
      <protection locked="1" hidden="1"/>
    </xf>
    <xf numFmtId="0" fontId="126" fillId="0" borderId="2" xfId="1" applyFont="1" applyBorder="1" applyAlignment="1">
      <alignment horizontal="center" vertical="center" wrapText="1"/>
      <protection locked="0" hidden="0"/>
    </xf>
    <xf numFmtId="0" fontId="63" fillId="7" borderId="0" xfId="1" applyFont="1" applyFill="1" applyBorder="1" applyAlignment="1">
      <alignment horizontal="center" vertical="center"/>
      <protection locked="1" hidden="1"/>
    </xf>
    <xf numFmtId="0" fontId="14" fillId="0" borderId="0" xfId="1" applyFont="1" applyAlignment="1">
      <alignment horizontal="center" vertical="bottom"/>
      <protection locked="1" hidden="1"/>
    </xf>
    <xf numFmtId="0" fontId="30" fillId="0" borderId="0" xfId="2" applyFont="1" applyAlignment="1">
      <alignment horizontal="center" vertical="bottom"/>
      <protection locked="1" hidden="1"/>
    </xf>
    <xf numFmtId="0" fontId="124" fillId="2" borderId="0" xfId="1" applyFont="1" applyFill="1" applyAlignment="1">
      <alignment horizontal="center" vertical="center"/>
      <protection locked="1" hidden="1"/>
    </xf>
    <xf numFmtId="0" fontId="58" fillId="0" borderId="0" xfId="2" applyFont="1" applyAlignment="1">
      <alignment horizontal="center" vertical="center"/>
      <protection locked="1" hidden="1"/>
    </xf>
    <xf numFmtId="0" fontId="58" fillId="0" borderId="2" xfId="2" applyFont="1" applyBorder="1" applyAlignment="1">
      <alignment horizontal="center" vertical="bottom"/>
      <protection locked="1" hidden="1"/>
    </xf>
    <xf numFmtId="0" fontId="59" fillId="0" borderId="0" xfId="1" applyFont="1">
      <alignment vertical="center"/>
      <protection locked="0" hidden="0"/>
    </xf>
    <xf numFmtId="0" fontId="20" fillId="2" borderId="2" xfId="2" applyFont="1" applyFill="1" applyBorder="1" applyAlignment="1">
      <alignment horizontal="center" vertical="center" wrapText="1"/>
      <protection locked="1" hidden="1"/>
    </xf>
    <xf numFmtId="0" fontId="60" fillId="0" borderId="3" xfId="2" applyFont="1" applyBorder="1" applyAlignment="1">
      <alignment horizontal="center" vertical="center"/>
      <protection locked="1" hidden="1"/>
    </xf>
    <xf numFmtId="0" fontId="60" fillId="0" borderId="5" xfId="2" applyFont="1" applyBorder="1" applyAlignment="1">
      <alignment horizontal="center" vertical="center"/>
      <protection locked="1" hidden="1"/>
    </xf>
    <xf numFmtId="0" fontId="58" fillId="0" borderId="27" xfId="2" applyFont="1" applyBorder="1" applyAlignment="1">
      <alignment horizontal="center" vertical="bottom"/>
      <protection locked="1" hidden="1"/>
    </xf>
    <xf numFmtId="0" fontId="58" fillId="0" borderId="0" xfId="2" applyFont="1" applyAlignment="1">
      <alignment horizontal="center" vertical="bottom"/>
      <protection locked="1" hidden="1"/>
    </xf>
    <xf numFmtId="0" fontId="58" fillId="0" borderId="28" xfId="2" applyFont="1" applyBorder="1" applyAlignment="1">
      <alignment horizontal="center" vertical="bottom"/>
      <protection locked="1" hidden="1"/>
    </xf>
    <xf numFmtId="0" fontId="63" fillId="7" borderId="0" xfId="1" applyFont="1" applyFill="1" applyBorder="1" applyAlignment="1">
      <alignment horizontal="center" vertical="bottom"/>
      <protection locked="1" hidden="1"/>
    </xf>
    <xf numFmtId="0" fontId="44" fillId="2" borderId="0" xfId="2" applyFont="1" applyFill="1" applyAlignment="1">
      <alignment horizontal="center" vertical="bottom" wrapText="1"/>
      <protection locked="0" hidden="0"/>
    </xf>
    <xf numFmtId="0" fontId="124" fillId="2" borderId="0" xfId="1" applyFont="1" applyFill="1">
      <alignment vertical="center"/>
      <protection locked="1" hidden="1"/>
    </xf>
    <xf numFmtId="0" fontId="116" fillId="0" borderId="3" xfId="1" applyFont="1" applyBorder="1" applyAlignment="1">
      <alignment horizontal="center" vertical="center"/>
      <protection locked="1" hidden="1"/>
    </xf>
    <xf numFmtId="0" fontId="20" fillId="0" borderId="0" xfId="2" applyFont="1" applyAlignment="1">
      <alignment vertical="bottom"/>
      <protection locked="1" hidden="1"/>
    </xf>
    <xf numFmtId="0" fontId="20" fillId="0" borderId="0" xfId="2" applyFont="1" applyAlignment="1">
      <alignment vertical="bottom"/>
      <protection locked="0" hidden="0"/>
    </xf>
    <xf numFmtId="0" fontId="20" fillId="0" borderId="2" xfId="2" applyFont="1" applyBorder="1">
      <alignment vertical="center"/>
      <protection locked="1" hidden="1"/>
    </xf>
    <xf numFmtId="0" fontId="117" fillId="7" borderId="2" xfId="2" applyFont="1" applyFill="1" applyBorder="1" applyAlignment="1">
      <alignment horizontal="center" vertical="center"/>
      <protection locked="0" hidden="0"/>
    </xf>
    <xf numFmtId="0" fontId="60" fillId="0" borderId="2" xfId="2" applyFont="1" applyBorder="1">
      <alignment vertical="center"/>
      <protection locked="1" hidden="1"/>
    </xf>
    <xf numFmtId="0" fontId="127" fillId="2" borderId="2" xfId="2" applyFont="1" applyFill="1" applyBorder="1" applyAlignment="1">
      <alignment horizontal="center" vertical="center"/>
      <protection locked="1" hidden="1"/>
    </xf>
    <xf numFmtId="0" fontId="117" fillId="0" borderId="2" xfId="2" applyFont="1" applyBorder="1" applyAlignment="1">
      <alignment horizontal="center" vertical="center"/>
      <protection locked="0" hidden="0"/>
    </xf>
    <xf numFmtId="0" fontId="117" fillId="0" borderId="2" xfId="2" applyFont="1" applyBorder="1" applyAlignment="1">
      <alignment horizontal="center" vertical="center"/>
      <protection locked="1" hidden="1"/>
    </xf>
    <xf numFmtId="0" fontId="20" fillId="0" borderId="2" xfId="2" applyFont="1" applyBorder="1" applyAlignment="1">
      <alignment vertical="center" wrapText="1"/>
      <protection locked="1" hidden="1"/>
    </xf>
    <xf numFmtId="0" fontId="55" fillId="0" borderId="0" xfId="2" applyFont="1" applyAlignment="1">
      <alignment vertical="bottom"/>
      <protection locked="0" hidden="0"/>
    </xf>
    <xf numFmtId="0" fontId="82" fillId="0" borderId="0" xfId="2" applyFont="1" applyAlignment="1">
      <alignment vertical="bottom"/>
      <protection locked="0" hidden="0"/>
    </xf>
    <xf numFmtId="0" fontId="20" fillId="0" borderId="0" xfId="2" applyFont="1" applyAlignment="1">
      <alignment horizontal="center" vertical="center"/>
      <protection locked="1" hidden="1"/>
    </xf>
    <xf numFmtId="0" fontId="54" fillId="0" borderId="0" xfId="2" applyAlignment="1">
      <alignment horizontal="left" vertical="bottom"/>
      <protection locked="0" hidden="0"/>
    </xf>
    <xf numFmtId="0" fontId="20" fillId="0" borderId="0" xfId="2" applyFont="1" applyAlignment="1">
      <alignment horizontal="left" vertical="bottom"/>
      <protection locked="0" hidden="0"/>
    </xf>
    <xf numFmtId="0" fontId="20" fillId="0" borderId="15" xfId="2" applyFont="1" applyBorder="1" applyAlignment="1">
      <alignment horizontal="center" vertical="center" wrapText="1"/>
      <protection locked="1" hidden="1"/>
    </xf>
    <xf numFmtId="0" fontId="118" fillId="0" borderId="15" xfId="2" applyFont="1" applyBorder="1" applyAlignment="1">
      <alignment horizontal="center" vertical="center" wrapText="1"/>
      <protection locked="1" hidden="1"/>
    </xf>
    <xf numFmtId="0" fontId="20" fillId="0" borderId="3" xfId="2" applyFont="1" applyBorder="1" applyAlignment="1">
      <alignment horizontal="center" vertical="center" wrapText="1"/>
      <protection locked="1" hidden="1"/>
    </xf>
    <xf numFmtId="0" fontId="20" fillId="0" borderId="4" xfId="2" applyFont="1" applyBorder="1" applyAlignment="1">
      <alignment horizontal="center" vertical="center" wrapText="1"/>
      <protection locked="1" hidden="1"/>
    </xf>
    <xf numFmtId="0" fontId="20" fillId="0" borderId="5" xfId="2" applyFont="1" applyBorder="1" applyAlignment="1">
      <alignment horizontal="center" vertical="center" wrapText="1"/>
      <protection locked="1" hidden="1"/>
    </xf>
    <xf numFmtId="0" fontId="20" fillId="0" borderId="0" xfId="2" applyFont="1" applyAlignment="1">
      <alignment vertical="top" wrapText="1"/>
      <protection locked="0" hidden="0"/>
    </xf>
    <xf numFmtId="0" fontId="20" fillId="0" borderId="21" xfId="2" applyFont="1" applyBorder="1" applyAlignment="1">
      <alignment horizontal="center" vertical="center" wrapText="1"/>
      <protection locked="1" hidden="1"/>
    </xf>
    <xf numFmtId="0" fontId="118" fillId="0" borderId="21" xfId="2" applyFont="1" applyBorder="1" applyAlignment="1">
      <alignment horizontal="center" vertical="center" wrapText="1"/>
      <protection locked="1" hidden="1"/>
    </xf>
    <xf numFmtId="0" fontId="20" fillId="0" borderId="3" xfId="2" applyFont="1" applyBorder="1" applyAlignment="1">
      <alignment horizontal="center" vertical="center" wrapText="1"/>
      <protection locked="1" hidden="1"/>
    </xf>
    <xf numFmtId="0" fontId="20" fillId="0" borderId="16" xfId="2" applyFont="1" applyBorder="1" applyAlignment="1">
      <alignment horizontal="center" vertical="center" wrapText="1"/>
      <protection locked="1" hidden="1"/>
    </xf>
    <xf numFmtId="0" fontId="20" fillId="0" borderId="15" xfId="2" applyFont="1" applyBorder="1" applyAlignment="1">
      <alignment horizontal="center" vertical="center" wrapText="1"/>
      <protection locked="1" hidden="1"/>
    </xf>
    <xf numFmtId="0" fontId="118" fillId="21" borderId="2" xfId="2" applyFont="1" applyFill="1" applyBorder="1" applyAlignment="1">
      <alignment horizontal="center" vertical="center" wrapText="1"/>
      <protection locked="1" hidden="1"/>
    </xf>
    <xf numFmtId="0" fontId="20" fillId="21" borderId="2" xfId="2" applyFont="1" applyFill="1" applyBorder="1" applyAlignment="1">
      <alignment horizontal="center" vertical="center" wrapText="1"/>
      <protection locked="1" hidden="1"/>
    </xf>
    <xf numFmtId="0" fontId="27" fillId="7" borderId="2" xfId="2" applyFont="1" applyFill="1" applyBorder="1" applyAlignment="1">
      <alignment horizontal="center" vertical="center"/>
      <protection locked="0" hidden="0"/>
    </xf>
    <xf numFmtId="0" fontId="20" fillId="0" borderId="0" xfId="1" applyFont="1" applyAlignment="1">
      <alignment horizontal="center" vertical="center"/>
      <protection locked="1" hidden="1"/>
    </xf>
    <xf numFmtId="0" fontId="128" fillId="7" borderId="0" xfId="0" applyFont="1" applyFill="1" applyBorder="1" applyAlignment="1">
      <alignment horizontal="center" vertical="center"/>
      <protection locked="1" hidden="1"/>
    </xf>
    <xf numFmtId="0" fontId="9" fillId="0" borderId="0" xfId="2" applyFont="1" applyAlignment="1">
      <alignment horizontal="center" vertical="bottom"/>
      <protection locked="0" hidden="0"/>
    </xf>
    <xf numFmtId="0" fontId="124" fillId="2" borderId="2" xfId="1" applyFont="1" applyFill="1" applyBorder="1" applyAlignment="1">
      <alignment horizontal="center" vertical="center"/>
      <protection locked="1" hidden="1"/>
    </xf>
    <xf numFmtId="0" fontId="63" fillId="0" borderId="0" xfId="2" applyFont="1" applyAlignment="1">
      <alignment horizontal="center" vertical="bottom"/>
      <protection locked="0" hidden="0"/>
    </xf>
    <xf numFmtId="0" fontId="9" fillId="0" borderId="1" xfId="2" applyFont="1" applyBorder="1" applyAlignment="1">
      <alignment horizontal="center" vertical="bottom"/>
      <protection locked="1" hidden="1"/>
    </xf>
    <xf numFmtId="0" fontId="20" fillId="0" borderId="2" xfId="2" applyFont="1" applyBorder="1" applyAlignment="1">
      <alignment horizontal="center" vertical="center"/>
      <protection locked="1" hidden="1"/>
    </xf>
    <xf numFmtId="0" fontId="20" fillId="0" borderId="2" xfId="2" applyFont="1" applyBorder="1" applyAlignment="1">
      <alignment horizontal="center" vertical="center"/>
      <protection locked="0" hidden="0"/>
    </xf>
    <xf numFmtId="0" fontId="59" fillId="10" borderId="2" xfId="2" applyFont="1" applyFill="1" applyBorder="1" applyAlignment="1">
      <alignment horizontal="center" vertical="center" wrapText="1"/>
      <protection locked="1" hidden="1"/>
    </xf>
    <xf numFmtId="0" fontId="119" fillId="10" borderId="2" xfId="2" applyFont="1" applyFill="1" applyBorder="1" applyAlignment="1">
      <alignment horizontal="center" vertical="center"/>
      <protection locked="1" hidden="1"/>
    </xf>
    <xf numFmtId="0" fontId="119" fillId="0" borderId="2" xfId="2" applyFont="1" applyBorder="1" applyAlignment="1">
      <alignment horizontal="center" vertical="center"/>
      <protection locked="0" hidden="0"/>
    </xf>
    <xf numFmtId="0" fontId="55" fillId="10" borderId="2" xfId="2" applyFont="1" applyFill="1" applyBorder="1" applyAlignment="1">
      <alignment horizontal="center" vertical="center"/>
      <protection locked="1" hidden="1"/>
    </xf>
    <xf numFmtId="0" fontId="20" fillId="0" borderId="0" xfId="2" applyFont="1" applyAlignment="1">
      <alignment horizontal="center" vertical="bottom"/>
      <protection locked="1" hidden="1"/>
    </xf>
    <xf numFmtId="0" fontId="30" fillId="0" borderId="0" xfId="1" applyFont="1" applyAlignment="1">
      <alignment horizontal="center" vertical="center"/>
      <protection locked="1" hidden="1"/>
    </xf>
    <xf numFmtId="0" fontId="30" fillId="0" borderId="0" xfId="1" applyFont="1" applyAlignment="1">
      <alignment horizontal="center" vertical="bottom"/>
      <protection locked="1" hidden="1"/>
    </xf>
    <xf numFmtId="0" fontId="118" fillId="0" borderId="15" xfId="1" applyFont="1" applyBorder="1" applyAlignment="1">
      <alignment horizontal="center" vertical="center" wrapText="1"/>
      <protection locked="1" hidden="1"/>
    </xf>
    <xf numFmtId="0" fontId="118" fillId="0" borderId="3" xfId="1" applyFont="1" applyBorder="1" applyAlignment="1">
      <alignment horizontal="center" vertical="center" wrapText="1"/>
      <protection locked="1" hidden="1"/>
    </xf>
    <xf numFmtId="0" fontId="118" fillId="0" borderId="4" xfId="1" applyFont="1" applyBorder="1" applyAlignment="1">
      <alignment horizontal="center" vertical="center" wrapText="1"/>
      <protection locked="1" hidden="1"/>
    </xf>
    <xf numFmtId="0" fontId="118" fillId="0" borderId="5" xfId="1" applyFont="1" applyBorder="1" applyAlignment="1">
      <alignment horizontal="center" vertical="center" wrapText="1"/>
      <protection locked="1" hidden="1"/>
    </xf>
    <xf numFmtId="0" fontId="118" fillId="0" borderId="21" xfId="1" applyFont="1" applyBorder="1" applyAlignment="1">
      <alignment horizontal="center" vertical="center" wrapText="1"/>
      <protection locked="1" hidden="1"/>
    </xf>
    <xf numFmtId="0" fontId="118" fillId="0" borderId="16" xfId="1" applyFont="1" applyBorder="1" applyAlignment="1">
      <alignment horizontal="center" vertical="center" wrapText="1"/>
      <protection locked="1" hidden="1"/>
    </xf>
    <xf numFmtId="0" fontId="118" fillId="0" borderId="2" xfId="1" applyFont="1" applyBorder="1" applyAlignment="1">
      <alignment horizontal="center" vertical="center" wrapText="1"/>
      <protection locked="1" hidden="1"/>
    </xf>
    <xf numFmtId="0" fontId="118" fillId="22" borderId="2" xfId="1" applyFont="1" applyFill="1" applyBorder="1" applyAlignment="1">
      <alignment horizontal="center" vertical="center" wrapText="1"/>
      <protection locked="1" hidden="1"/>
    </xf>
    <xf numFmtId="0" fontId="118" fillId="7" borderId="2" xfId="1" applyFont="1" applyFill="1" applyBorder="1" applyAlignment="1">
      <alignment horizontal="center" vertical="center" wrapText="1"/>
      <protection locked="0" hidden="0"/>
    </xf>
    <xf numFmtId="0" fontId="129" fillId="22" borderId="2" xfId="1" applyFont="1" applyFill="1" applyBorder="1" applyAlignment="1">
      <alignment horizontal="center" vertical="center" wrapText="1"/>
      <protection locked="1" hidden="1"/>
    </xf>
    <xf numFmtId="0" fontId="130" fillId="22" borderId="2" xfId="1" applyFont="1" applyFill="1" applyBorder="1" applyAlignment="1">
      <alignment horizontal="center" vertical="center" wrapText="1"/>
      <protection locked="1" hidden="1"/>
    </xf>
    <xf numFmtId="0" fontId="54" fillId="7" borderId="0" xfId="1" applyFill="1" applyAlignment="1">
      <alignment vertical="bottom"/>
      <protection locked="0" hidden="0"/>
    </xf>
    <xf numFmtId="0" fontId="54" fillId="7" borderId="0" xfId="1" applyFill="1" applyAlignment="1">
      <alignment horizontal="center" vertical="center" wrapText="1"/>
      <protection locked="0" hidden="0"/>
    </xf>
    <xf numFmtId="0" fontId="20" fillId="7" borderId="0" xfId="1" applyFont="1" applyFill="1" applyAlignment="1">
      <alignment horizontal="center" vertical="center" wrapText="1"/>
      <protection locked="0" hidden="0"/>
    </xf>
    <xf numFmtId="0" fontId="20" fillId="7" borderId="0" xfId="1" applyFont="1" applyFill="1" applyAlignment="1">
      <alignment vertical="center" wrapText="1"/>
      <protection locked="0" hidden="0"/>
    </xf>
    <xf numFmtId="0" fontId="6" fillId="0" borderId="0" xfId="1" applyFont="1" applyAlignment="1">
      <alignment horizontal="center" vertical="bottom"/>
      <protection locked="1" hidden="1"/>
    </xf>
    <xf numFmtId="0" fontId="63" fillId="7" borderId="0" xfId="2" applyFont="1" applyFill="1" applyBorder="1" applyAlignment="1">
      <alignment horizontal="center" vertical="bottom"/>
      <protection locked="1" hidden="1"/>
    </xf>
  </cellXfs>
  <cellStyles count="4">
    <cellStyle name="常规" xfId="0" builtinId="0"/>
    <cellStyle name="Normal 2" xfId="1"/>
    <cellStyle name="Normal 2 2" xfId="2"/>
    <cellStyle name="Normal 3" xfId="3"/>
  </cellStyles>
  <dxfs count="6">
    <dxf>
      <border>
        <left/>
        <right style="thin">
          <color indexed="64"/>
        </right>
        <top/>
        <bottom/>
        <diagonal/>
      </border>
    </dxf>
    <dxf>
      <border>
        <left/>
        <right/>
        <top/>
        <bottom style="thin">
          <color indexed="64"/>
        </bottom>
        <diagonal/>
      </border>
    </dxf>
    <dxf>
      <font>
        <sz val="10"/>
      </font>
      <border>
        <left style="thin">
          <color indexed="64"/>
        </left>
        <right style="thin">
          <color indexed="64"/>
        </right>
        <top/>
        <bottom/>
        <diagon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diagonal/>
      </border>
    </dxf>
    <dxf>
      <border>
        <left/>
        <right/>
        <top style="thin">
          <color indexed="64"/>
        </top>
        <bottom/>
        <diagonal/>
      </border>
    </dxf>
    <dxf>
      <border>
        <left/>
        <right/>
        <top style="thin">
          <color indexed="64"/>
        </top>
        <bottom style="thin">
          <color indexed="64"/>
        </bottom>
        <diagonal/>
      </border>
    </dxf>
  </dxfs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externalLink" Target="externalLinks/externalLink1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www.wps.cn/officeDocument/2020/cellImage" Target="cellimages.xml"/><Relationship Id="rId39" Type="http://schemas.openxmlformats.org/officeDocument/2006/relationships/sharedStrings" Target="sharedStrings.xml"/><Relationship Id="rId40" Type="http://schemas.openxmlformats.org/officeDocument/2006/relationships/styles" Target="styles.xml"/><Relationship Id="rId41" Type="http://schemas.openxmlformats.org/officeDocument/2006/relationships/theme" Target="theme/theme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0.jpeg"/><Relationship Id="rId2" Type="http://schemas.openxmlformats.org/officeDocument/2006/relationships/image" Target="../media/image1.jpeg"/><Relationship Id="rId3" Type="http://schemas.openxmlformats.org/officeDocument/2006/relationships/image" Target="../media/image2.jpeg"/></Relationships>
</file>

<file path=xl/drawings/_rels/drawing27.xml.rels><?xml version="1.0" encoding="UTF-8" standalone="yes"?>
<Relationships xmlns="http://schemas.openxmlformats.org/package/2006/relationships"><Relationship Id="rId1" Type="http://schemas.openxmlformats.org/officeDocument/2006/relationships/image" Target="../media/image0.jpeg"/><Relationship Id="rId2" Type="http://schemas.openxmlformats.org/officeDocument/2006/relationships/image" Target="../media/image1.jpeg"/><Relationship Id="rId3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53633</xdr:colOff>
      <xdr:row>22</xdr:row>
      <xdr:rowOff>594717</xdr:rowOff>
    </xdr:from>
    <xdr:to>
      <xdr:col>2</xdr:col>
      <xdr:colOff>1690692</xdr:colOff>
      <xdr:row>31</xdr:row>
      <xdr:rowOff>50192</xdr:rowOff>
    </xdr:to>
    <xdr:pic>
      <xdr:nvPicPr>
        <xdr:cNvPr id="2" name="Picture 2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6029" y="9637060"/>
          <a:ext cx="5715000" cy="1664007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2</xdr:col>
      <xdr:colOff>1220576</xdr:colOff>
      <xdr:row>23</xdr:row>
      <xdr:rowOff>0</xdr:rowOff>
    </xdr:from>
    <xdr:to>
      <xdr:col>3</xdr:col>
      <xdr:colOff>589565</xdr:colOff>
      <xdr:row>31</xdr:row>
      <xdr:rowOff>0</xdr:rowOff>
    </xdr:to>
    <xdr:pic>
      <xdr:nvPicPr>
        <xdr:cNvPr id="3" name="Picture 3" descr=" 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300381" y="9683438"/>
          <a:ext cx="1232648" cy="153365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0</xdr:col>
      <xdr:colOff>20166</xdr:colOff>
      <xdr:row>23</xdr:row>
      <xdr:rowOff>0</xdr:rowOff>
    </xdr:from>
    <xdr:to>
      <xdr:col>1</xdr:col>
      <xdr:colOff>435371</xdr:colOff>
      <xdr:row>31</xdr:row>
      <xdr:rowOff>0</xdr:rowOff>
    </xdr:to>
    <xdr:pic>
      <xdr:nvPicPr>
        <xdr:cNvPr id="4" name="Picture 6" descr=" 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22413" y="9676902"/>
          <a:ext cx="806822" cy="1573804"/>
        </a:xfrm>
        <a:prstGeom prst="rect">
          <a:avLst/>
        </a:prstGeom>
        <a:noFill/>
        <a:ln w="19050" cap="flat" cmpd="sng">
          <a:solidFill>
            <a:srgbClr val="000000"/>
          </a:solidFill>
          <a:prstDash val="solid"/>
          <a:miter/>
        </a:ln>
        <a:effectLst>
          <a:outerShdw dist="38100" dir="2640000" kx="0" algn="tl" rotWithShape="0">
            <a:srgbClr val="000000">
              <a:alpha val="39998"/>
            </a:srgbClr>
          </a:outerShdw>
        </a:effectLst>
      </xdr:spPr>
    </xdr:pic>
    <xdr:clientData/>
  </xdr:twoCellAnchor>
</xdr:wsDr>
</file>

<file path=xl/drawings/drawing2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242659</xdr:colOff>
      <xdr:row>15</xdr:row>
      <xdr:rowOff>532879</xdr:rowOff>
    </xdr:from>
    <xdr:to>
      <xdr:col>5</xdr:col>
      <xdr:colOff>433946</xdr:colOff>
      <xdr:row>24</xdr:row>
      <xdr:rowOff>24742</xdr:rowOff>
    </xdr:to>
    <xdr:pic>
      <xdr:nvPicPr>
        <xdr:cNvPr id="2" name="Picture 1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46578" y="5330079"/>
          <a:ext cx="6278097" cy="2483717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4</xdr:col>
      <xdr:colOff>527855</xdr:colOff>
      <xdr:row>15</xdr:row>
      <xdr:rowOff>532879</xdr:rowOff>
    </xdr:from>
    <xdr:to>
      <xdr:col>8</xdr:col>
      <xdr:colOff>1593</xdr:colOff>
      <xdr:row>23</xdr:row>
      <xdr:rowOff>203001</xdr:rowOff>
    </xdr:to>
    <xdr:pic>
      <xdr:nvPicPr>
        <xdr:cNvPr id="3" name="Picture 2" descr=" 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6486526" y="5331073"/>
          <a:ext cx="1117786" cy="2360644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  <xdr:twoCellAnchor>
    <xdr:from>
      <xdr:col>1</xdr:col>
      <xdr:colOff>0</xdr:colOff>
      <xdr:row>16</xdr:row>
      <xdr:rowOff>0</xdr:rowOff>
    </xdr:from>
    <xdr:to>
      <xdr:col>1</xdr:col>
      <xdr:colOff>1179241</xdr:colOff>
      <xdr:row>24</xdr:row>
      <xdr:rowOff>0</xdr:rowOff>
    </xdr:to>
    <xdr:pic>
      <xdr:nvPicPr>
        <xdr:cNvPr id="4" name="Picture 3" descr=" 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93889" y="5372162"/>
          <a:ext cx="1177736" cy="2400798"/>
        </a:xfrm>
        <a:prstGeom prst="rect">
          <a:avLst/>
        </a:prstGeom>
        <a:noFill/>
        <a:ln w="19050" cap="flat" cmpd="sng">
          <a:solidFill>
            <a:srgbClr val="000000"/>
          </a:solidFill>
          <a:prstDash val="solid"/>
          <a:miter/>
        </a:ln>
        <a:effectLst>
          <a:outerShdw dist="38100" dir="2640000" kx="0" algn="tl" rotWithShape="0">
            <a:srgbClr val="000000">
              <a:alpha val="39998"/>
            </a:srgbClr>
          </a:outerShdw>
        </a:effectLst>
      </xdr:spPr>
    </xdr:pic>
    <xdr:clientData/>
  </xdr:twoCellAnchor>
</xdr:wsDr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&#2357;&#2367;&#2342;&#2381;&#2351;&#2366;&#2354;&#2351;%2520&#2310;&#2351;%2520&#2357;&#2367;&#2357;&#2352;&#2339;%2520&#2346;&#2381;&#2352;&#2346;&#2340;&#2381;&#2352;%2520&#2348;&#2332;&#2335;%25202025-26%2520&#2344;&#2367;&#2352;&#2381;&#2350;&#2366;&#2339;&#2325;&#2352;&#2381;&#2340;&#2366;%2520%2520&#2349;&#2366;&#2327;&#2368;&#2352;&#2341;%2520&#2350;&#2354;%2520&#2309;&#2343;&#2381;&#2351;&#2366;&#2346;&#2325;%2520GSSS%2520DASANA%2520KHURD%2520&#2337;&#2368;&#2337;&#2357;&#2366;&#2344;&#2366;-&#2325;&#2369;&#2330;&#2366;&#2350;&#234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निर्देश"/>
      <sheetName val="MASTER DATA SHEET"/>
      <sheetName val="P10GA3"/>
      <sheetName val="2071"/>
      <sheetName val="ST.FUND"/>
      <sheetName val="IPA"/>
      <sheetName val="IP B"/>
      <sheetName val="Tel."/>
      <sheetName val="03 POWER"/>
      <sheetName val="ENRL."/>
    </sheetNames>
    <sheetDataSet>
      <sheetData sheetId="0"/>
      <sheetData sheetId="1">
        <row r="1">
          <cell r="C1" t="str">
            <v>dk;kZy; iz/kkukpk;Z jktdh; mPp ek/;fed fo/kky; Mlk.kk joqZn ¼ekSyklj½ MhMokuk dqpkeu</v>
          </cell>
        </row>
        <row r="2">
          <cell r="L2" t="str">
            <v>iz/kkukpk;Z</v>
          </cell>
        </row>
        <row r="3">
          <cell r="C3">
            <v>26848.0</v>
          </cell>
          <cell r="L3" t="str">
            <v>jkmekfo Mlk.kk joqZn ¼ekSyklj½</v>
          </cell>
        </row>
        <row r="4">
          <cell r="L4" t="str">
            <v>MhMokuk dqpkeu ¼jkt0½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dataDxfId="0" displayName="Table1" headerRowBorderDxfId="1" id="1" headerRowDxfId="2" insertRow="0" insertRowShift="0" name="Table1" published="0" ref="B64:B105" tableBorderDxfId="3" totalsRowBorderDxfId="4">
  <autoFilter ref="B64:B105">
    <filterColumn colId="0" showButton="1"/>
  </autoFilter>
  <tableColumns count="1">
    <tableColumn id="1" name="कार्यालय में पोस्ट विवरण" dataDxfId="5"/>
  </tableColumns>
  <tableStyleInfo showFirstColumn="0" showLastColumn="0" showRowStripes="1" showColumnStripes="0" name="TableStyleMedium7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hyperlink" Target="mailto:ukWuIyku@Iyku@lh,l,l" TargetMode="External"/></Relationships>
</file>

<file path=xl/worksheets/_rels/sheet2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rgb="FFFFFF00"/>
  </sheetPr>
  <dimension ref="A1:V35"/>
  <sheetViews>
    <sheetView workbookViewId="0" topLeftCell="C13" zoomScale="85">
      <selection activeCell="C13" sqref="C13:L13"/>
    </sheetView>
  </sheetViews>
  <sheetFormatPr defaultRowHeight="14.25" defaultColWidth="0" zeroHeight="1"/>
  <cols>
    <col min="1" max="1" customWidth="1" width="5.5703125" style="1"/>
    <col min="2" max="2" customWidth="1" bestFit="1" width="55.42578" style="1"/>
    <col min="3" max="3" customWidth="1" width="28.0" style="1"/>
    <col min="4" max="11" customWidth="1" width="9.425781" style="1"/>
    <col min="12" max="12" customWidth="1" width="25.0" style="1"/>
    <col min="13" max="17" customWidth="1" width="9.425781" style="1"/>
    <col min="18" max="16384" hidden="1" customWidth="0" width="9.425781" style="1"/>
  </cols>
  <sheetData>
    <row r="1" spans="8:8" ht="24.0" customHeight="1">
      <c r="A1" s="2" t="s">
        <v>442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8:8" ht="24.0" customHeight="1">
      <c r="A2" s="3" t="s">
        <v>446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8:8" ht="20.1" customHeight="1">
      <c r="A3" s="4" t="s">
        <v>438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8:8" ht="20.1" customHeight="1">
      <c r="A4" s="5">
        <v>1.0</v>
      </c>
      <c r="B4" s="6" t="s">
        <v>80</v>
      </c>
      <c r="C4" s="7" t="s">
        <v>306</v>
      </c>
      <c r="D4" s="7"/>
      <c r="E4" s="7"/>
      <c r="F4" s="7"/>
      <c r="G4" s="7"/>
      <c r="H4" s="7"/>
      <c r="I4" s="7"/>
      <c r="J4" s="7"/>
      <c r="K4" s="7"/>
      <c r="L4" s="7"/>
      <c r="M4" s="8"/>
    </row>
    <row r="5" spans="8:8" ht="20.1" customHeight="1">
      <c r="A5" s="5">
        <v>2.0</v>
      </c>
      <c r="B5" s="6" t="s">
        <v>369</v>
      </c>
      <c r="C5" s="9" t="s">
        <v>372</v>
      </c>
      <c r="D5" s="9"/>
      <c r="E5" s="9"/>
      <c r="F5" s="9"/>
      <c r="G5" s="9"/>
      <c r="H5" s="9"/>
      <c r="I5" s="9"/>
      <c r="J5" s="9"/>
      <c r="K5" s="9"/>
      <c r="L5" s="9"/>
    </row>
    <row r="6" spans="8:8" ht="20.1" customHeight="1">
      <c r="A6" s="5">
        <v>3.0</v>
      </c>
      <c r="B6" s="6" t="s">
        <v>307</v>
      </c>
      <c r="C6" s="9" t="s">
        <v>308</v>
      </c>
      <c r="D6" s="9"/>
      <c r="E6" s="9"/>
      <c r="F6" s="9"/>
      <c r="G6" s="9"/>
      <c r="H6" s="9"/>
      <c r="I6" s="9"/>
      <c r="J6" s="9"/>
      <c r="K6" s="9"/>
      <c r="L6" s="9"/>
    </row>
    <row r="7" spans="8:8" ht="20.1" customHeight="1">
      <c r="A7" s="5">
        <v>4.0</v>
      </c>
      <c r="B7" s="6" t="s">
        <v>284</v>
      </c>
      <c r="C7" s="9" t="s">
        <v>309</v>
      </c>
      <c r="D7" s="9"/>
      <c r="E7" s="9"/>
      <c r="F7" s="9"/>
      <c r="G7" s="9"/>
      <c r="H7" s="9"/>
      <c r="I7" s="9"/>
      <c r="J7" s="9"/>
      <c r="K7" s="9"/>
      <c r="L7" s="9"/>
    </row>
    <row r="8" spans="8:8" ht="48.75" customHeight="1">
      <c r="A8" s="5">
        <v>5.0</v>
      </c>
      <c r="B8" s="6" t="s">
        <v>118</v>
      </c>
      <c r="C8" s="10" t="s">
        <v>310</v>
      </c>
      <c r="D8" s="11"/>
      <c r="E8" s="11"/>
      <c r="F8" s="11"/>
      <c r="G8" s="11"/>
      <c r="H8" s="11"/>
      <c r="I8" s="11"/>
      <c r="J8" s="11"/>
      <c r="K8" s="11"/>
      <c r="L8" s="12"/>
    </row>
    <row r="9" spans="8:8" ht="20.1" customHeight="1">
      <c r="A9" s="5">
        <v>6.0</v>
      </c>
      <c r="B9" s="6" t="s">
        <v>199</v>
      </c>
      <c r="C9" s="9" t="s">
        <v>387</v>
      </c>
      <c r="D9" s="9"/>
      <c r="E9" s="9"/>
      <c r="F9" s="9"/>
      <c r="G9" s="9"/>
      <c r="H9" s="9"/>
      <c r="I9" s="9"/>
      <c r="J9" s="9"/>
      <c r="K9" s="9"/>
      <c r="L9" s="9"/>
    </row>
    <row r="10" spans="8:8" ht="20.1" customHeight="1">
      <c r="A10" s="5">
        <v>7.0</v>
      </c>
      <c r="B10" s="13" t="s">
        <v>244</v>
      </c>
      <c r="C10" s="9" t="s">
        <v>610</v>
      </c>
      <c r="D10" s="9"/>
      <c r="E10" s="9"/>
      <c r="F10" s="9"/>
      <c r="G10" s="9"/>
      <c r="H10" s="9"/>
      <c r="I10" s="9"/>
      <c r="J10" s="9"/>
      <c r="K10" s="9"/>
      <c r="L10" s="9"/>
    </row>
    <row r="11" spans="8:8" ht="20.1" customHeight="1">
      <c r="A11" s="5">
        <v>8.0</v>
      </c>
      <c r="B11" s="13" t="s">
        <v>184</v>
      </c>
      <c r="C11" s="9" t="s">
        <v>604</v>
      </c>
      <c r="D11" s="9"/>
      <c r="E11" s="9"/>
      <c r="F11" s="9"/>
      <c r="G11" s="9"/>
      <c r="H11" s="9"/>
      <c r="I11" s="9"/>
      <c r="J11" s="9"/>
      <c r="K11" s="9"/>
      <c r="L11" s="9"/>
    </row>
    <row r="12" spans="8:8" ht="39.75" customHeight="1">
      <c r="A12" s="5">
        <v>9.0</v>
      </c>
      <c r="B12" s="6" t="s">
        <v>388</v>
      </c>
      <c r="C12" s="14" t="s">
        <v>609</v>
      </c>
      <c r="D12" s="15"/>
      <c r="E12" s="15"/>
      <c r="F12" s="15"/>
      <c r="G12" s="15"/>
      <c r="H12" s="15"/>
      <c r="I12" s="15"/>
      <c r="J12" s="15"/>
      <c r="K12" s="15"/>
      <c r="L12" s="16"/>
    </row>
    <row r="13" spans="8:8" ht="39.0" customHeight="1">
      <c r="A13" s="5">
        <v>10.0</v>
      </c>
      <c r="B13" s="6" t="s">
        <v>392</v>
      </c>
      <c r="C13" s="10" t="s">
        <v>608</v>
      </c>
      <c r="D13" s="11"/>
      <c r="E13" s="11"/>
      <c r="F13" s="11"/>
      <c r="G13" s="11"/>
      <c r="H13" s="11"/>
      <c r="I13" s="11"/>
      <c r="J13" s="11"/>
      <c r="K13" s="11"/>
      <c r="L13" s="12"/>
    </row>
    <row r="14" spans="8:8" ht="38.25" customHeight="1">
      <c r="A14" s="5">
        <v>11.0</v>
      </c>
      <c r="B14" s="6" t="s">
        <v>573</v>
      </c>
      <c r="C14" s="10" t="s">
        <v>607</v>
      </c>
      <c r="D14" s="11"/>
      <c r="E14" s="11"/>
      <c r="F14" s="11"/>
      <c r="G14" s="11"/>
      <c r="H14" s="11"/>
      <c r="I14" s="11"/>
      <c r="J14" s="11"/>
      <c r="K14" s="11"/>
      <c r="L14" s="12"/>
    </row>
    <row r="15" spans="8:8" ht="78.0" customHeight="1">
      <c r="A15" s="5">
        <v>12.0</v>
      </c>
      <c r="B15" s="17" t="s">
        <v>573</v>
      </c>
      <c r="C15" s="18" t="s">
        <v>606</v>
      </c>
      <c r="D15" s="19"/>
      <c r="E15" s="19"/>
      <c r="F15" s="19"/>
      <c r="G15" s="19"/>
      <c r="H15" s="19"/>
      <c r="I15" s="19"/>
      <c r="J15" s="19"/>
      <c r="K15" s="19"/>
      <c r="L15" s="20"/>
      <c r="M15" s="21" t="s">
        <v>421</v>
      </c>
      <c r="N15" s="22"/>
      <c r="O15" s="22"/>
    </row>
    <row r="16" spans="8:8" ht="20.1" customHeight="1"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8:8" ht="20.1" customHeight="1">
      <c r="A17" s="24" t="s">
        <v>437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8:8" ht="114.0" customHeight="1">
      <c r="A18" s="25"/>
      <c r="B18" s="26" t="s">
        <v>159</v>
      </c>
      <c r="C18" s="27" t="s">
        <v>605</v>
      </c>
      <c r="D18" s="28"/>
      <c r="E18" s="28"/>
      <c r="F18" s="28"/>
      <c r="G18" s="28"/>
      <c r="H18" s="28"/>
      <c r="I18" s="28"/>
      <c r="J18" s="28"/>
      <c r="K18" s="28"/>
      <c r="L18" s="29"/>
      <c r="M18" s="30" t="s">
        <v>574</v>
      </c>
      <c r="N18" s="31"/>
      <c r="O18" s="31"/>
      <c r="P18" s="31"/>
    </row>
    <row r="19" spans="8:8" ht="14.25"/>
    <row r="20" spans="8:8" ht="22.5" customHeight="1">
      <c r="A20" s="32" t="s">
        <v>445</v>
      </c>
      <c r="B20" s="32"/>
      <c r="C20" s="32"/>
      <c r="E20" s="33" t="s">
        <v>575</v>
      </c>
      <c r="F20" s="34"/>
      <c r="G20" s="34"/>
      <c r="H20" s="34"/>
      <c r="I20" s="34"/>
      <c r="J20" s="34"/>
      <c r="K20" s="34"/>
      <c r="L20" s="35"/>
    </row>
    <row r="21" spans="8:8" ht="20.25" customHeight="1">
      <c r="A21" s="32"/>
      <c r="B21" s="32"/>
      <c r="C21" s="32"/>
      <c r="E21" s="36"/>
      <c r="F21" s="37"/>
      <c r="G21" s="37"/>
      <c r="H21" s="37"/>
      <c r="I21" s="37"/>
      <c r="J21" s="37"/>
      <c r="K21" s="37"/>
      <c r="L21" s="38"/>
    </row>
    <row r="22" spans="8:8" ht="50.1" customHeight="1">
      <c r="A22" s="32"/>
      <c r="B22" s="32"/>
      <c r="C22" s="32"/>
      <c r="E22" s="36"/>
      <c r="F22" s="37"/>
      <c r="G22" s="37"/>
      <c r="H22" s="37"/>
      <c r="I22" s="37"/>
      <c r="J22" s="37"/>
      <c r="K22" s="37"/>
      <c r="L22" s="38"/>
    </row>
    <row r="23" spans="8:8" ht="54.0" customHeight="1">
      <c r="A23" s="39" t="s">
        <v>444</v>
      </c>
      <c r="B23" s="39"/>
      <c r="C23" s="39"/>
      <c r="E23" s="36"/>
      <c r="F23" s="37"/>
      <c r="G23" s="37"/>
      <c r="H23" s="37"/>
      <c r="I23" s="37"/>
      <c r="J23" s="37"/>
      <c r="K23" s="37"/>
      <c r="L23" s="38"/>
    </row>
    <row r="24" spans="8:8" ht="14.25" customHeight="1">
      <c r="A24" s="40"/>
      <c r="B24" s="40"/>
      <c r="C24" s="40"/>
      <c r="E24" s="36"/>
      <c r="F24" s="37"/>
      <c r="G24" s="37"/>
      <c r="H24" s="37"/>
      <c r="I24" s="37"/>
      <c r="J24" s="37"/>
      <c r="K24" s="37"/>
      <c r="L24" s="38"/>
    </row>
    <row r="25" spans="8:8" ht="14.25" customHeight="1">
      <c r="A25" s="40"/>
      <c r="B25" s="40"/>
      <c r="C25" s="40"/>
      <c r="E25" s="36"/>
      <c r="F25" s="37"/>
      <c r="G25" s="37"/>
      <c r="H25" s="37"/>
      <c r="I25" s="37"/>
      <c r="J25" s="37"/>
      <c r="K25" s="37"/>
      <c r="L25" s="38"/>
    </row>
    <row r="26" spans="8:8" ht="20.25" customHeight="1">
      <c r="A26" s="40"/>
      <c r="B26" s="40"/>
      <c r="C26" s="40"/>
      <c r="E26" s="36"/>
      <c r="F26" s="37"/>
      <c r="G26" s="37"/>
      <c r="H26" s="37"/>
      <c r="I26" s="37"/>
      <c r="J26" s="37"/>
      <c r="K26" s="37"/>
      <c r="L26" s="38"/>
    </row>
    <row r="27" spans="8:8" ht="14.25" customHeight="1">
      <c r="A27" s="40"/>
      <c r="B27" s="40"/>
      <c r="C27" s="40"/>
      <c r="E27" s="36"/>
      <c r="F27" s="37"/>
      <c r="G27" s="37"/>
      <c r="H27" s="37"/>
      <c r="I27" s="37"/>
      <c r="J27" s="37"/>
      <c r="K27" s="37"/>
      <c r="L27" s="38"/>
    </row>
    <row r="28" spans="8:8" ht="15.0" customHeight="1">
      <c r="A28" s="40"/>
      <c r="B28" s="40"/>
      <c r="C28" s="40"/>
      <c r="E28" s="36"/>
      <c r="F28" s="37"/>
      <c r="G28" s="37"/>
      <c r="H28" s="37"/>
      <c r="I28" s="37"/>
      <c r="J28" s="37"/>
      <c r="K28" s="37"/>
      <c r="L28" s="38"/>
    </row>
    <row r="29" spans="8:8" ht="14.25" customHeight="1">
      <c r="A29" s="40"/>
      <c r="B29" s="40"/>
      <c r="C29" s="40"/>
      <c r="E29" s="36"/>
      <c r="F29" s="37"/>
      <c r="G29" s="37"/>
      <c r="H29" s="37"/>
      <c r="I29" s="37"/>
      <c r="J29" s="37"/>
      <c r="K29" s="37"/>
      <c r="L29" s="38"/>
    </row>
    <row r="30" spans="8:8" ht="14.25" customHeight="1">
      <c r="A30" s="40"/>
      <c r="B30" s="40"/>
      <c r="C30" s="40"/>
      <c r="E30" s="36"/>
      <c r="F30" s="37"/>
      <c r="G30" s="37"/>
      <c r="H30" s="37"/>
      <c r="I30" s="37"/>
      <c r="J30" s="37"/>
      <c r="K30" s="37"/>
      <c r="L30" s="38"/>
    </row>
    <row r="31" spans="8:8" ht="15.0" customHeight="1">
      <c r="A31" s="40"/>
      <c r="B31" s="40"/>
      <c r="C31" s="40"/>
      <c r="E31" s="41"/>
      <c r="F31" s="42"/>
      <c r="G31" s="42"/>
      <c r="H31" s="42"/>
      <c r="I31" s="42"/>
      <c r="J31" s="42"/>
      <c r="K31" s="42"/>
      <c r="L31" s="43"/>
    </row>
    <row r="32" spans="8:8" ht="14.25"/>
    <row r="33" spans="8:8" ht="14.25"/>
    <row r="34" spans="8:8" ht="14.25"/>
    <row r="35" spans="8:8" ht="14.25"/>
  </sheetData>
  <sheetProtection algorithmName="SHA-512" hashValue="ai3ZGAuqfwCVloH/pE7IG4AR9GkxIxdlqaqo7/WdbL4VgZkskcUvrfDI0+sdvWa/RX2PE7k72ysnvMHZnB1eDA==" saltValue="YkYhGRU3qoMzbKivmTBKIg==" spinCount="100000" sheet="1" objects="1" scenarios="1"/>
  <mergeCells count="23">
    <mergeCell ref="A1:L1"/>
    <mergeCell ref="C10:L10"/>
    <mergeCell ref="M18:P18"/>
    <mergeCell ref="A2:L2"/>
    <mergeCell ref="M15:O15"/>
    <mergeCell ref="A20:C22"/>
    <mergeCell ref="E20:L31"/>
    <mergeCell ref="C14:L14"/>
    <mergeCell ref="A23:C23"/>
    <mergeCell ref="C4:L4"/>
    <mergeCell ref="A3:L3"/>
    <mergeCell ref="A17:L17"/>
    <mergeCell ref="C18:L18"/>
    <mergeCell ref="C6:L6"/>
    <mergeCell ref="C5:L5"/>
    <mergeCell ref="C15:L15"/>
    <mergeCell ref="C16:L16"/>
    <mergeCell ref="C7:L7"/>
    <mergeCell ref="C8:L8"/>
    <mergeCell ref="C13:L13"/>
    <mergeCell ref="C12:L12"/>
    <mergeCell ref="C9:L9"/>
    <mergeCell ref="C11:L11"/>
  </mergeCells>
  <pageMargins left="0.7" right="0.7" top="0.75" bottom="0.75" header="0.3" footer="0.3"/>
  <pageSetup paperSize="8" fitToWidth="0" fitToHeight="0" orientation="landscape"/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tabColor rgb="FFFFFF00"/>
    <pageSetUpPr fitToPage="1"/>
  </sheetPr>
  <dimension ref="A1:AD103"/>
  <sheetViews>
    <sheetView workbookViewId="0" topLeftCell="A45" zoomScale="115">
      <selection activeCell="B52" sqref="B52"/>
    </sheetView>
  </sheetViews>
  <sheetFormatPr defaultRowHeight="12.75" defaultColWidth="0" zeroHeight="1"/>
  <cols>
    <col min="1" max="1" customWidth="1" width="12.425781" style="54"/>
    <col min="2" max="2" customWidth="1" width="9.0" style="54"/>
    <col min="3" max="3" customWidth="1" width="9.5703125" style="54"/>
    <col min="4" max="4" customWidth="1" width="33.42578" style="54"/>
    <col min="5" max="5" customWidth="1" width="18.425781" style="54"/>
    <col min="6" max="6" customWidth="1" width="20.570312" style="54"/>
    <col min="7" max="9" customWidth="1" width="9.425781" style="54"/>
    <col min="10" max="24" hidden="1" customWidth="1" width="9.425781" style="54"/>
    <col min="25" max="25" customWidth="1" width="9.425781" style="54"/>
    <col min="26" max="16384" hidden="1" customWidth="0" width="9.425781" style="54"/>
  </cols>
  <sheetData>
    <row r="1" spans="8:8" ht="20.25">
      <c r="A1" s="332" t="str">
        <f>'MASTER DATA SHEET 1'!C1</f>
        <v>dk;kZy; iz/kkukpk;Z jktdh; mPp ek/;fed fo/kky; Mlk.kk joqZn ¼ekSyklj½ MhMokuk dqpkeu </v>
      </c>
      <c r="B1" s="332"/>
      <c r="C1" s="332"/>
      <c r="D1" s="332"/>
      <c r="E1" s="332"/>
      <c r="F1" s="332"/>
    </row>
    <row r="2" spans="8:8" ht="20.25">
      <c r="A2" s="332" t="s">
        <v>182</v>
      </c>
      <c r="B2" s="332"/>
      <c r="C2" s="332"/>
      <c r="D2" s="332"/>
      <c r="E2" s="332"/>
      <c r="F2" s="332"/>
    </row>
    <row r="3" spans="8:8" ht="20.25">
      <c r="A3" s="271" t="s">
        <v>183</v>
      </c>
      <c r="B3" s="271"/>
      <c r="C3" s="271"/>
      <c r="D3" s="271"/>
      <c r="E3" s="271"/>
      <c r="F3" s="271"/>
    </row>
    <row r="4" spans="8:8" ht="21.0">
      <c r="A4" s="333"/>
      <c r="B4" s="333"/>
      <c r="C4" s="334"/>
      <c r="D4" s="333"/>
      <c r="E4" s="333"/>
      <c r="F4" s="335" t="s">
        <v>207</v>
      </c>
    </row>
    <row r="5" spans="8:8" ht="23.25" customHeight="1">
      <c r="A5" s="336" t="s">
        <v>206</v>
      </c>
      <c r="B5" s="336"/>
      <c r="C5" s="337" t="str">
        <f>'MASTER DATA SHEET 1'!C4</f>
        <v>2202-02-109-27-01</v>
      </c>
      <c r="D5" s="337"/>
      <c r="E5" s="338" t="str">
        <f>'MASTER DATA SHEET 1'!H4</f>
        <v>STATE FUND</v>
      </c>
      <c r="F5" s="335">
        <f>'MASTER DATA SHEET 1'!C3</f>
        <v>111111.0</v>
      </c>
    </row>
    <row r="6" spans="8:8" customHeight="1">
      <c r="A6" s="339" t="s">
        <v>172</v>
      </c>
      <c r="B6" s="340" t="s">
        <v>200</v>
      </c>
      <c r="C6" s="341" t="s">
        <v>256</v>
      </c>
      <c r="D6" s="339" t="s">
        <v>28</v>
      </c>
      <c r="E6" s="339" t="s">
        <v>77</v>
      </c>
      <c r="F6" s="339" t="s">
        <v>205</v>
      </c>
    </row>
    <row r="7" spans="8:8" ht="34.5" customHeight="1">
      <c r="A7" s="342"/>
      <c r="B7" s="340"/>
      <c r="C7" s="343"/>
      <c r="D7" s="342"/>
      <c r="E7" s="342"/>
      <c r="F7" s="342"/>
    </row>
    <row r="8" spans="8:8" ht="18.75">
      <c r="A8" s="246">
        <v>1.0</v>
      </c>
      <c r="B8" s="246">
        <v>2.0</v>
      </c>
      <c r="C8" s="246">
        <v>3.0</v>
      </c>
      <c r="D8" s="246">
        <v>4.0</v>
      </c>
      <c r="E8" s="246">
        <v>5.0</v>
      </c>
      <c r="F8" s="246">
        <v>6.0</v>
      </c>
    </row>
    <row r="9" spans="8:8" ht="18.75" customHeight="1">
      <c r="A9" s="344">
        <f>'MASTER DATA SHEET 1'!A9</f>
        <v>1.0</v>
      </c>
      <c r="B9" s="345" t="str">
        <f>'MASTER DATA SHEET 1'!C4</f>
        <v>2202-02-109-27-01</v>
      </c>
      <c r="C9" s="345" t="str">
        <f>'MASTER DATA SHEET 1'!H4</f>
        <v>STATE FUND</v>
      </c>
      <c r="D9" s="346" t="str">
        <f>'MASTER DATA SHEET 1'!B9</f>
        <v>उपनिदेशक</v>
      </c>
      <c r="E9" s="347"/>
      <c r="F9" s="347"/>
    </row>
    <row r="10" spans="8:8" ht="18.75">
      <c r="A10" s="344">
        <f>'MASTER DATA SHEET 1'!A10</f>
        <v>2.0</v>
      </c>
      <c r="B10" s="348"/>
      <c r="C10" s="348"/>
      <c r="D10" s="346" t="str">
        <f>'MASTER DATA SHEET 1'!B10</f>
        <v>जिला शिक्षा अधिकारी</v>
      </c>
      <c r="E10" s="347"/>
      <c r="F10" s="347"/>
    </row>
    <row r="11" spans="8:8" ht="18.75">
      <c r="A11" s="344">
        <f>'MASTER DATA SHEET 1'!A11</f>
        <v>3.0</v>
      </c>
      <c r="B11" s="348"/>
      <c r="C11" s="348"/>
      <c r="D11" s="346" t="str">
        <f>'MASTER DATA SHEET 1'!B11</f>
        <v>अतिरिक्त जिला शिक्षा अधिकारी</v>
      </c>
      <c r="E11" s="347"/>
      <c r="F11" s="347"/>
    </row>
    <row r="12" spans="8:8" ht="18.75">
      <c r="A12" s="344">
        <f>'MASTER DATA SHEET 1'!A12</f>
        <v>4.0</v>
      </c>
      <c r="B12" s="348"/>
      <c r="C12" s="348"/>
      <c r="D12" s="346" t="str">
        <f>'MASTER DATA SHEET 1'!B12</f>
        <v>प्रधानाचार्य</v>
      </c>
      <c r="E12" s="347"/>
      <c r="F12" s="347"/>
    </row>
    <row r="13" spans="8:8" ht="18.75">
      <c r="A13" s="344">
        <f>'MASTER DATA SHEET 1'!A13</f>
        <v>5.0</v>
      </c>
      <c r="B13" s="348"/>
      <c r="C13" s="348"/>
      <c r="D13" s="346" t="str">
        <f>'MASTER DATA SHEET 1'!B13</f>
        <v>सस्‍थापना अधिकारी</v>
      </c>
      <c r="E13" s="347"/>
      <c r="F13" s="347"/>
    </row>
    <row r="14" spans="8:8" ht="30.0">
      <c r="A14" s="344">
        <f>'MASTER DATA SHEET 1'!A14</f>
        <v>6.0</v>
      </c>
      <c r="B14" s="348"/>
      <c r="C14" s="348"/>
      <c r="D14" s="346" t="str">
        <f>'MASTER DATA SHEET 1'!B14</f>
        <v>उप जिला शिक्षा अधिकारी (शारीरिक शिक्षा)</v>
      </c>
      <c r="E14" s="347"/>
      <c r="F14" s="347"/>
    </row>
    <row r="15" spans="8:8" ht="18.75">
      <c r="A15" s="344">
        <f>'MASTER DATA SHEET 1'!A15</f>
        <v>7.0</v>
      </c>
      <c r="B15" s="348"/>
      <c r="C15" s="348"/>
      <c r="D15" s="346" t="str">
        <f>'MASTER DATA SHEET 1'!B15</f>
        <v>उप प्रधानाचार्य</v>
      </c>
      <c r="E15" s="347"/>
      <c r="F15" s="347"/>
    </row>
    <row r="16" spans="8:8" ht="18.75">
      <c r="A16" s="344">
        <f>'MASTER DATA SHEET 1'!A16</f>
        <v>8.0</v>
      </c>
      <c r="B16" s="348"/>
      <c r="C16" s="348"/>
      <c r="D16" s="346" t="str">
        <f>'MASTER DATA SHEET 1'!B16</f>
        <v>कृषि अध्यापक</v>
      </c>
      <c r="E16" s="347"/>
      <c r="F16" s="347"/>
    </row>
    <row r="17" spans="8:8" ht="18.75">
      <c r="A17" s="344">
        <f>'MASTER DATA SHEET 1'!A17</f>
        <v>9.0</v>
      </c>
      <c r="B17" s="348"/>
      <c r="C17" s="348"/>
      <c r="D17" s="346" t="str">
        <f>'MASTER DATA SHEET 1'!B17</f>
        <v>कृषि शिक्षा प्रभारी</v>
      </c>
      <c r="E17" s="347"/>
      <c r="F17" s="347"/>
    </row>
    <row r="18" spans="8:8" ht="18.75">
      <c r="A18" s="344">
        <f>'MASTER DATA SHEET 1'!A18</f>
        <v>10.0</v>
      </c>
      <c r="B18" s="348"/>
      <c r="C18" s="348"/>
      <c r="D18" s="346" t="str">
        <f>'MASTER DATA SHEET 1'!B18</f>
        <v>पुस्तकालय अध्यक्ष श्रेणी I</v>
      </c>
      <c r="E18" s="347"/>
      <c r="F18" s="347"/>
    </row>
    <row r="19" spans="8:8" ht="18.75">
      <c r="A19" s="344">
        <f>'MASTER DATA SHEET 1'!A19</f>
        <v>11.0</v>
      </c>
      <c r="B19" s="348"/>
      <c r="C19" s="348"/>
      <c r="D19" s="346" t="str">
        <f>'MASTER DATA SHEET 1'!B19</f>
        <v>प्रशासनिक अधिकारी</v>
      </c>
      <c r="E19" s="347"/>
      <c r="F19" s="347"/>
    </row>
    <row r="20" spans="8:8" ht="18.75">
      <c r="A20" s="344">
        <f>'MASTER DATA SHEET 1'!A20</f>
        <v>12.0</v>
      </c>
      <c r="B20" s="348"/>
      <c r="C20" s="348"/>
      <c r="D20" s="346" t="str">
        <f>'MASTER DATA SHEET 1'!B20</f>
        <v>प्रशिक्षक</v>
      </c>
      <c r="E20" s="347"/>
      <c r="F20" s="347"/>
    </row>
    <row r="21" spans="8:8" ht="18.75">
      <c r="A21" s="344">
        <f>'MASTER DATA SHEET 1'!A21</f>
        <v>13.0</v>
      </c>
      <c r="B21" s="348"/>
      <c r="C21" s="348"/>
      <c r="D21" s="346" t="str">
        <f>'MASTER DATA SHEET 1'!B21</f>
        <v>व्याख्याता स्कूल(शिक्षा)</v>
      </c>
      <c r="E21" s="347"/>
      <c r="F21" s="347"/>
    </row>
    <row r="22" spans="8:8" ht="18.75">
      <c r="A22" s="344">
        <f>'MASTER DATA SHEET 1'!A22</f>
        <v>14.0</v>
      </c>
      <c r="B22" s="348"/>
      <c r="C22" s="348"/>
      <c r="D22" s="346" t="str">
        <f>'MASTER DATA SHEET 1'!B22</f>
        <v>शारीरिक शिक्षक श्रेणी I</v>
      </c>
      <c r="E22" s="347"/>
      <c r="F22" s="347"/>
    </row>
    <row r="23" spans="8:8" ht="18.75">
      <c r="A23" s="344">
        <f>'MASTER DATA SHEET 1'!A23</f>
        <v>15.0</v>
      </c>
      <c r="B23" s="348"/>
      <c r="C23" s="348"/>
      <c r="D23" s="346" t="str">
        <f>'MASTER DATA SHEET 1'!B23</f>
        <v>अतिरिक्त प्रशासनिक अधिकारी</v>
      </c>
      <c r="E23" s="347"/>
      <c r="F23" s="347"/>
    </row>
    <row r="24" spans="8:8" ht="18.75">
      <c r="A24" s="344">
        <f>'MASTER DATA SHEET 1'!A24</f>
        <v>16.0</v>
      </c>
      <c r="B24" s="348"/>
      <c r="C24" s="348"/>
      <c r="D24" s="346" t="str">
        <f>'MASTER DATA SHEET 1'!B24</f>
        <v>पुस्तकालय अध्यक्ष श्रेणी II</v>
      </c>
      <c r="E24" s="347"/>
      <c r="F24" s="347"/>
    </row>
    <row r="25" spans="8:8" ht="18.75">
      <c r="A25" s="344">
        <f>'MASTER DATA SHEET 1'!A25</f>
        <v>17.0</v>
      </c>
      <c r="B25" s="348"/>
      <c r="C25" s="348"/>
      <c r="D25" s="346" t="str">
        <f>'MASTER DATA SHEET 1'!B25</f>
        <v>वरिष्ठ अध्यापक</v>
      </c>
      <c r="E25" s="347"/>
      <c r="F25" s="347"/>
    </row>
    <row r="26" spans="8:8" ht="18.75">
      <c r="A26" s="344">
        <f>'MASTER DATA SHEET 1'!A26</f>
        <v>18.0</v>
      </c>
      <c r="B26" s="348"/>
      <c r="C26" s="348"/>
      <c r="D26" s="346" t="str">
        <f>'MASTER DATA SHEET 1'!B26</f>
        <v>शारीरिक शिक्षक श्रेणी II</v>
      </c>
      <c r="E26" s="347"/>
      <c r="F26" s="347"/>
    </row>
    <row r="27" spans="8:8" ht="18.75">
      <c r="A27" s="344">
        <f>'MASTER DATA SHEET 1'!A27</f>
        <v>19.0</v>
      </c>
      <c r="B27" s="348"/>
      <c r="C27" s="348"/>
      <c r="D27" s="346" t="str">
        <f>'MASTER DATA SHEET 1'!B27</f>
        <v>सहायक लेखाधिकारी ग्रेड - I</v>
      </c>
      <c r="E27" s="347"/>
      <c r="F27" s="347"/>
    </row>
    <row r="28" spans="8:8" ht="18.75">
      <c r="A28" s="344">
        <f>'MASTER DATA SHEET 1'!A28</f>
        <v>20.0</v>
      </c>
      <c r="B28" s="348"/>
      <c r="C28" s="348"/>
      <c r="D28" s="346" t="str">
        <f>'MASTER DATA SHEET 1'!B28</f>
        <v>वरिष्ठ प्रबोधक</v>
      </c>
      <c r="E28" s="347"/>
      <c r="F28" s="347"/>
    </row>
    <row r="29" spans="8:8" ht="18.75">
      <c r="A29" s="344">
        <f>'MASTER DATA SHEET 1'!A29</f>
        <v>21.0</v>
      </c>
      <c r="B29" s="348"/>
      <c r="C29" s="348"/>
      <c r="D29" s="346" t="str">
        <f>'MASTER DATA SHEET 1'!B29</f>
        <v>अध्यापक</v>
      </c>
      <c r="E29" s="347"/>
      <c r="F29" s="347"/>
    </row>
    <row r="30" spans="8:8" ht="18.75">
      <c r="A30" s="344">
        <f>'MASTER DATA SHEET 1'!A30</f>
        <v>22.0</v>
      </c>
      <c r="B30" s="348"/>
      <c r="C30" s="348"/>
      <c r="D30" s="346" t="str">
        <f>'MASTER DATA SHEET 1'!B30</f>
        <v>आशुलिपिक</v>
      </c>
      <c r="E30" s="347"/>
      <c r="F30" s="347"/>
    </row>
    <row r="31" spans="8:8" ht="18.75">
      <c r="A31" s="344">
        <f>'MASTER DATA SHEET 1'!A31</f>
        <v>23.0</v>
      </c>
      <c r="B31" s="348"/>
      <c r="C31" s="348"/>
      <c r="D31" s="346" t="str">
        <f>'MASTER DATA SHEET 1'!B31</f>
        <v>कनिष्ठ लेखाकार</v>
      </c>
      <c r="E31" s="347"/>
      <c r="F31" s="347"/>
    </row>
    <row r="32" spans="8:8" ht="18.75">
      <c r="A32" s="344">
        <f>'MASTER DATA SHEET 1'!A32</f>
        <v>24.0</v>
      </c>
      <c r="B32" s="348"/>
      <c r="C32" s="348"/>
      <c r="D32" s="346" t="str">
        <f>'MASTER DATA SHEET 1'!B32</f>
        <v>कनिष्ठ विधि अधिकारी</v>
      </c>
      <c r="E32" s="347"/>
      <c r="F32" s="347"/>
    </row>
    <row r="33" spans="8:8" ht="18.75">
      <c r="A33" s="344">
        <f>'MASTER DATA SHEET 1'!A33</f>
        <v>25.0</v>
      </c>
      <c r="B33" s="348"/>
      <c r="C33" s="348"/>
      <c r="D33" s="346" t="str">
        <f>'MASTER DATA SHEET 1'!B33</f>
        <v>पुस्तकालय अध्यक्ष श्रेणी III</v>
      </c>
      <c r="E33" s="347"/>
      <c r="F33" s="347"/>
    </row>
    <row r="34" spans="8:8" ht="18.75">
      <c r="A34" s="344">
        <f>'MASTER DATA SHEET 1'!A34</f>
        <v>26.0</v>
      </c>
      <c r="B34" s="348"/>
      <c r="C34" s="348"/>
      <c r="D34" s="346" t="str">
        <f>'MASTER DATA SHEET 1'!B34</f>
        <v>प्रयोगशाला सहायक II</v>
      </c>
      <c r="E34" s="347"/>
      <c r="F34" s="347"/>
    </row>
    <row r="35" spans="8:8" ht="18.75">
      <c r="A35" s="344">
        <f>'MASTER DATA SHEET 1'!A35</f>
        <v>27.0</v>
      </c>
      <c r="B35" s="348"/>
      <c r="C35" s="348"/>
      <c r="D35" s="346" t="str">
        <f>'MASTER DATA SHEET 1'!B35</f>
        <v>शारीरिक शिक्षक श्रेणी III</v>
      </c>
      <c r="E35" s="347"/>
      <c r="F35" s="347"/>
    </row>
    <row r="36" spans="8:8" ht="18.75">
      <c r="A36" s="344">
        <f>'MASTER DATA SHEET 1'!A36</f>
        <v>28.0</v>
      </c>
      <c r="B36" s="348"/>
      <c r="C36" s="348"/>
      <c r="D36" s="346" t="str">
        <f>'MASTER DATA SHEET 1'!B36</f>
        <v>सहायक प्रशासनिक अधिकारी</v>
      </c>
      <c r="E36" s="347"/>
      <c r="F36" s="347"/>
    </row>
    <row r="37" spans="8:8" ht="18.75">
      <c r="A37" s="344">
        <f>'MASTER DATA SHEET 1'!A37</f>
        <v>29.0</v>
      </c>
      <c r="B37" s="348"/>
      <c r="C37" s="348"/>
      <c r="D37" s="346" t="str">
        <f>'MASTER DATA SHEET 1'!B37</f>
        <v>प्रबोधक</v>
      </c>
      <c r="E37" s="347"/>
      <c r="F37" s="347"/>
    </row>
    <row r="38" spans="8:8" ht="18.75">
      <c r="A38" s="344">
        <f>'MASTER DATA SHEET 1'!A38</f>
        <v>30.0</v>
      </c>
      <c r="B38" s="348"/>
      <c r="C38" s="348"/>
      <c r="D38" s="346" t="str">
        <f>'MASTER DATA SHEET 1'!B38</f>
        <v>वरिष्ठ कंप्युटर अनुदेशक </v>
      </c>
      <c r="E38" s="347"/>
      <c r="F38" s="347"/>
    </row>
    <row r="39" spans="8:8" ht="18.75">
      <c r="A39" s="344">
        <f>'MASTER DATA SHEET 1'!A39</f>
        <v>31.0</v>
      </c>
      <c r="B39" s="348"/>
      <c r="C39" s="348"/>
      <c r="D39" s="346" t="str">
        <f>'MASTER DATA SHEET 1'!B39</f>
        <v>प्रयोगशाला सहायक III</v>
      </c>
      <c r="E39" s="347"/>
      <c r="F39" s="347"/>
    </row>
    <row r="40" spans="8:8" ht="18.75">
      <c r="A40" s="344">
        <f>'MASTER DATA SHEET 1'!A40</f>
        <v>32.0</v>
      </c>
      <c r="B40" s="348"/>
      <c r="C40" s="348"/>
      <c r="D40" s="346" t="str">
        <f>'MASTER DATA SHEET 1'!B40</f>
        <v>वरिष्ठ सहायक</v>
      </c>
      <c r="E40" s="347"/>
      <c r="F40" s="347"/>
    </row>
    <row r="41" spans="8:8" ht="18.75">
      <c r="A41" s="344">
        <f>'MASTER DATA SHEET 1'!A41</f>
        <v>33.0</v>
      </c>
      <c r="B41" s="348"/>
      <c r="C41" s="348"/>
      <c r="D41" s="346" t="str">
        <f>'MASTER DATA SHEET 1'!B41</f>
        <v>बेसिक कंप्युटर अनुदेशक </v>
      </c>
      <c r="E41" s="347"/>
      <c r="F41" s="347"/>
    </row>
    <row r="42" spans="8:8" ht="18.75">
      <c r="A42" s="344">
        <f>'MASTER DATA SHEET 1'!A42</f>
        <v>34.0</v>
      </c>
      <c r="B42" s="348"/>
      <c r="C42" s="348"/>
      <c r="D42" s="346" t="str">
        <f>'MASTER DATA SHEET 1'!B42</f>
        <v>कनिष्ठ सहायक</v>
      </c>
      <c r="E42" s="347"/>
      <c r="F42" s="347"/>
    </row>
    <row r="43" spans="8:8" ht="18.75">
      <c r="A43" s="344">
        <f>'MASTER DATA SHEET 1'!A43</f>
        <v>35.0</v>
      </c>
      <c r="B43" s="348"/>
      <c r="C43" s="348"/>
      <c r="D43" s="346" t="str">
        <f>'MASTER DATA SHEET 1'!B43</f>
        <v>फील्ड मैन व फील्ड रिक़ॉर्डर</v>
      </c>
      <c r="E43" s="347"/>
      <c r="F43" s="347"/>
    </row>
    <row r="44" spans="8:8" ht="18.75">
      <c r="A44" s="344">
        <f>'MASTER DATA SHEET 1'!A44</f>
        <v>36.0</v>
      </c>
      <c r="B44" s="348"/>
      <c r="C44" s="348"/>
      <c r="D44" s="346" t="str">
        <f>'MASTER DATA SHEET 1'!B44</f>
        <v>वाहन चालक</v>
      </c>
      <c r="E44" s="347"/>
      <c r="F44" s="347"/>
    </row>
    <row r="45" spans="8:8" ht="18.75">
      <c r="A45" s="344">
        <f>'MASTER DATA SHEET 1'!A45</f>
        <v>37.0</v>
      </c>
      <c r="B45" s="348"/>
      <c r="C45" s="348"/>
      <c r="D45" s="346" t="str">
        <f>'MASTER DATA SHEET 1'!B45</f>
        <v>चतुर्थ श्रेणी कर्मचारी</v>
      </c>
      <c r="E45" s="347"/>
      <c r="F45" s="347"/>
    </row>
    <row r="46" spans="8:8" ht="18.75">
      <c r="A46" s="344">
        <f>'MASTER DATA SHEET 1'!A46</f>
        <v>38.0</v>
      </c>
      <c r="B46" s="348"/>
      <c r="C46" s="348"/>
      <c r="D46" s="346" t="str">
        <f>'MASTER DATA SHEET 1'!B46</f>
        <v>जमादार</v>
      </c>
      <c r="E46" s="347"/>
      <c r="F46" s="347"/>
    </row>
    <row r="47" spans="8:8" ht="15.75">
      <c r="A47" s="344">
        <f>'MASTER DATA SHEET 1'!A47</f>
        <v>39.0</v>
      </c>
      <c r="B47" s="348"/>
      <c r="C47" s="348"/>
      <c r="D47" s="346" t="str">
        <f>'MASTER DATA SHEET 1'!B47</f>
        <v>प्रयोगशाला परिचारक</v>
      </c>
      <c r="E47" s="349"/>
      <c r="F47" s="349"/>
    </row>
    <row r="48" spans="8:8" ht="15.75">
      <c r="A48" s="344">
        <f>'MASTER DATA SHEET 1'!A48</f>
        <v>40.0</v>
      </c>
      <c r="B48" s="348"/>
      <c r="C48" s="348"/>
      <c r="D48" s="346" t="str">
        <f>'MASTER DATA SHEET 1'!B48</f>
        <v>पूर्व प्राथमिक अध्यापक</v>
      </c>
      <c r="E48" s="349"/>
      <c r="F48" s="349"/>
    </row>
    <row r="49" spans="8:8" ht="15.75">
      <c r="A49" s="344">
        <f>'MASTER DATA SHEET 1'!A49</f>
        <v>41.0</v>
      </c>
      <c r="B49" s="350"/>
      <c r="C49" s="350"/>
      <c r="D49" s="346" t="str">
        <f>'MASTER DATA SHEET 1'!B49</f>
        <v>सहायक अध्यापक</v>
      </c>
      <c r="E49" s="349"/>
      <c r="F49" s="349"/>
    </row>
    <row r="50" spans="8:8" ht="15.75">
      <c r="A50" s="351" t="s">
        <v>355</v>
      </c>
      <c r="B50" s="351"/>
      <c r="C50" s="351"/>
      <c r="D50" s="351"/>
      <c r="E50" s="344">
        <f>SUM(E9:E49)</f>
        <v>0.0</v>
      </c>
      <c r="F50" s="344">
        <f>SUM(F9:F49)</f>
        <v>0.0</v>
      </c>
    </row>
    <row r="51" spans="8:8" ht="15.75">
      <c r="A51" s="352"/>
      <c r="B51" s="352"/>
      <c r="C51" s="352"/>
      <c r="D51" s="352"/>
      <c r="E51" s="353"/>
      <c r="F51" s="353"/>
    </row>
    <row r="52" spans="8:8" ht="18.75">
      <c r="A52" s="203"/>
      <c r="B52" s="203"/>
      <c r="D52" s="223"/>
      <c r="E52" s="354" t="str">
        <f>'MASTER DATA SHEET 1'!L2</f>
        <v>iz/kkukpk;Z</v>
      </c>
      <c r="F52" s="354"/>
    </row>
    <row r="53" spans="8:8" ht="18.75">
      <c r="A53" s="203"/>
      <c r="B53" s="203"/>
      <c r="D53" s="223"/>
      <c r="E53" s="354" t="str">
        <f>'MASTER DATA SHEET 1'!L3</f>
        <v>jk-m-ek-fo-Mlk.kk [kqnZ</v>
      </c>
      <c r="F53" s="354"/>
    </row>
    <row r="54" spans="8:8" ht="18.75">
      <c r="A54" s="203"/>
      <c r="B54" s="203"/>
      <c r="D54" s="223"/>
      <c r="E54" s="354" t="str">
        <f>'MASTER DATA SHEET 1'!L4</f>
        <v> ¼ekSyklj½ MhMokuk dqpkeu</v>
      </c>
      <c r="F54" s="354"/>
    </row>
    <row r="55" spans="8:8" ht="18.0">
      <c r="D55" s="226"/>
    </row>
    <row r="56" spans="8:8"/>
    <row r="57" spans="8:8"/>
    <row r="58" spans="8:8"/>
    <row r="59" spans="8:8"/>
    <row r="60" spans="8:8" ht="54.75" customHeight="1">
      <c r="A60" s="300" t="s">
        <v>239</v>
      </c>
      <c r="B60" s="300"/>
      <c r="C60" s="300"/>
      <c r="D60" s="300"/>
      <c r="E60" s="300"/>
      <c r="F60" s="300"/>
    </row>
    <row r="61" spans="8:8" hidden="1"/>
    <row r="62" spans="8:8" hidden="1"/>
    <row r="63" spans="8:8" hidden="1"/>
    <row r="64" spans="8:8" hidden="1"/>
    <row r="65" spans="8:8" hidden="1"/>
    <row r="66" spans="8:8" hidden="1"/>
    <row r="67" spans="8:8" hidden="1"/>
    <row r="68" spans="8:8" hidden="1"/>
    <row r="69" spans="8:8" hidden="1"/>
    <row r="70" spans="8:8" hidden="1"/>
    <row r="71" spans="8:8" hidden="1"/>
    <row r="72" spans="8:8" hidden="1"/>
    <row r="73" spans="8:8" hidden="1"/>
    <row r="74" spans="8:8" hidden="1"/>
    <row r="75" spans="8:8" hidden="1"/>
    <row r="76" spans="8:8" hidden="1"/>
    <row r="77" spans="8:8" hidden="1"/>
    <row r="78" spans="8:8" hidden="1"/>
    <row r="79" spans="8:8" hidden="1"/>
    <row r="80" spans="8:8" hidden="1"/>
    <row r="81" spans="8:8" hidden="1"/>
    <row r="82" spans="8:8" hidden="1"/>
    <row r="83" spans="8:8" hidden="1"/>
    <row r="84" spans="8:8" hidden="1"/>
    <row r="85" spans="8:8" hidden="1"/>
    <row r="86" spans="8:8" hidden="1"/>
    <row r="87" spans="8:8" hidden="1"/>
    <row r="88" spans="8:8" hidden="1"/>
    <row r="89" spans="8:8" hidden="1"/>
    <row r="90" spans="8:8" hidden="1"/>
    <row r="91" spans="8:8" hidden="1"/>
    <row r="92" spans="8:8" hidden="1"/>
    <row r="93" spans="8:8" hidden="1"/>
    <row r="94" spans="8:8" hidden="1"/>
    <row r="95" spans="8:8" hidden="1"/>
    <row r="96" spans="8:8" hidden="1"/>
    <row r="97" spans="8:8" hidden="1"/>
    <row r="98" spans="8:8" hidden="1"/>
    <row r="99" spans="8:8" hidden="1"/>
    <row r="100" spans="8:8" hidden="1"/>
    <row r="101" spans="8:8" hidden="1"/>
    <row r="102" spans="8:8" hidden="1"/>
    <row r="103" spans="8:8"/>
  </sheetData>
  <sheetProtection algorithmName="SHA-512" hashValue="ai3ZGAuqfwCVloH/pE7IG4AR9GkxIxdlqaqo7/WdbL4VgZkskcUvrfDI0+sdvWa/RX2PE7k72ysnvMHZnB1eDA==" saltValue="YkYhGRU3qoMzbKivmTBKIg==" spinCount="100000" sheet="1" objects="1" scenarios="1"/>
  <mergeCells count="18">
    <mergeCell ref="B9:B49"/>
    <mergeCell ref="C9:C49"/>
    <mergeCell ref="A60:F60"/>
    <mergeCell ref="E54:F54"/>
    <mergeCell ref="E53:F53"/>
    <mergeCell ref="E52:F52"/>
    <mergeCell ref="A1:F1"/>
    <mergeCell ref="F6:F7"/>
    <mergeCell ref="A50:D50"/>
    <mergeCell ref="A2:F2"/>
    <mergeCell ref="E6:E7"/>
    <mergeCell ref="A3:F3"/>
    <mergeCell ref="A5:B5"/>
    <mergeCell ref="C5:D5"/>
    <mergeCell ref="A6:A7"/>
    <mergeCell ref="B6:B7"/>
    <mergeCell ref="C6:C7"/>
    <mergeCell ref="D6:D7"/>
  </mergeCells>
  <hyperlinks>
    <hyperlink ref="C6" r:id="rId1"/>
  </hyperlinks>
  <printOptions horizontalCentered="1"/>
  <pageMargins left="0.511811023622047" right="0.511811023622047" top="0.15748031496063" bottom="0.354330708661417" header="0.31496062992126" footer="0.31496062992126"/>
  <pageSetup paperSize="9" scale="81"/>
  <headerFooter>
    <oddFooter>&amp;C&amp;Z&amp;F&amp;R&amp;A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tabColor rgb="FFFFFF00"/>
  </sheetPr>
  <dimension ref="A1:AD102"/>
  <sheetViews>
    <sheetView workbookViewId="0" topLeftCell="F5" showRowColHeaders="0" zoomScale="115">
      <selection activeCell="G8" sqref="G8"/>
    </sheetView>
  </sheetViews>
  <sheetFormatPr defaultRowHeight="12.75" defaultColWidth="0" zeroHeight="1"/>
  <cols>
    <col min="1" max="1" customWidth="1" bestFit="1" width="4.5703125" style="54"/>
    <col min="2" max="2" customWidth="1" width="15.425781" style="54"/>
    <col min="3" max="3" customWidth="1" width="18.570312" style="54"/>
    <col min="4" max="4" customWidth="1" width="20.570312" style="54"/>
    <col min="5" max="5" customWidth="1" width="16.0" style="54"/>
    <col min="6" max="6" customWidth="1" width="20.285156" style="54"/>
    <col min="7" max="7" customWidth="1" width="18.285156" style="54"/>
    <col min="8" max="8" customWidth="1" width="17.0" style="54"/>
    <col min="9" max="9" customWidth="1" width="17.570312" style="54"/>
    <col min="10" max="10" customWidth="1" width="9.425781" style="54"/>
    <col min="11" max="24" hidden="1" customWidth="1" width="9.425781" style="54"/>
    <col min="25" max="25" customWidth="1" width="9.425781" style="54"/>
    <col min="26" max="16384" hidden="1" customWidth="0" width="9.425781" style="54"/>
  </cols>
  <sheetData>
    <row r="1" spans="8:8" ht="23.25">
      <c r="A1" s="301" t="str">
        <f>'MASTER DATA SHEET 1'!C1</f>
        <v>dk;kZy; iz/kkukpk;Z jktdh; mPp ek/;fed fo/kky; Mlk.kk joqZn ¼ekSyklj½ MhMokuk dqpkeu </v>
      </c>
      <c r="B1" s="301"/>
      <c r="C1" s="301"/>
      <c r="D1" s="301"/>
      <c r="E1" s="301"/>
      <c r="F1" s="301"/>
      <c r="G1" s="301"/>
      <c r="H1" s="301"/>
      <c r="I1" s="301"/>
    </row>
    <row r="2" spans="8:8" ht="23.25">
      <c r="A2" s="301" t="s">
        <v>75</v>
      </c>
      <c r="B2" s="301"/>
      <c r="C2" s="301"/>
      <c r="D2" s="301"/>
      <c r="E2" s="301"/>
      <c r="F2" s="301"/>
      <c r="G2" s="301"/>
      <c r="H2" s="301"/>
      <c r="I2" s="302"/>
    </row>
    <row r="3" spans="8:8" ht="20.25">
      <c r="A3" s="355" t="s">
        <v>81</v>
      </c>
      <c r="B3" s="355"/>
      <c r="C3" s="355"/>
      <c r="D3" s="355"/>
      <c r="E3" s="355"/>
      <c r="F3" s="355"/>
      <c r="G3" s="355"/>
      <c r="H3" s="355"/>
      <c r="I3" s="355"/>
    </row>
    <row r="4" spans="8:8" ht="23.25">
      <c r="A4" s="356" t="s">
        <v>293</v>
      </c>
      <c r="B4" s="357"/>
      <c r="C4" s="357"/>
      <c r="D4" s="358" t="str">
        <f>'MASTER DATA SHEET 1'!C4</f>
        <v>2202-02-109-27-01</v>
      </c>
      <c r="E4" s="358"/>
      <c r="F4" s="359" t="str">
        <f>'MASTER DATA SHEET 1'!H4</f>
        <v>STATE FUND</v>
      </c>
      <c r="G4" s="359" t="s">
        <v>198</v>
      </c>
      <c r="H4" s="360"/>
      <c r="I4" s="361">
        <f>'MASTER DATA SHEET 1'!C3</f>
        <v>111111.0</v>
      </c>
    </row>
    <row r="5" spans="8:8" ht="47.25">
      <c r="A5" s="362" t="s">
        <v>0</v>
      </c>
      <c r="B5" s="362" t="s">
        <v>74</v>
      </c>
      <c r="C5" s="362" t="s">
        <v>33</v>
      </c>
      <c r="D5" s="362" t="s">
        <v>629</v>
      </c>
      <c r="E5" s="362" t="s">
        <v>630</v>
      </c>
      <c r="F5" s="362" t="s">
        <v>631</v>
      </c>
      <c r="G5" s="363" t="s">
        <v>632</v>
      </c>
      <c r="H5" s="363" t="s">
        <v>633</v>
      </c>
      <c r="I5" s="362" t="s">
        <v>634</v>
      </c>
    </row>
    <row r="6" spans="8:8" ht="15.75">
      <c r="A6" s="364"/>
      <c r="B6" s="364"/>
      <c r="C6" s="364"/>
      <c r="D6" s="364"/>
      <c r="E6" s="364"/>
      <c r="F6" s="364"/>
      <c r="G6" s="363" t="s">
        <v>72</v>
      </c>
      <c r="H6" s="363" t="s">
        <v>73</v>
      </c>
      <c r="I6" s="364"/>
    </row>
    <row r="7" spans="8:8">
      <c r="A7" s="365">
        <v>1.0</v>
      </c>
      <c r="B7" s="365">
        <v>2.0</v>
      </c>
      <c r="C7" s="365">
        <v>3.0</v>
      </c>
      <c r="D7" s="365">
        <v>4.0</v>
      </c>
      <c r="E7" s="365">
        <v>5.0</v>
      </c>
      <c r="F7" s="365">
        <v>6.0</v>
      </c>
      <c r="G7" s="365">
        <v>7.0</v>
      </c>
      <c r="H7" s="365">
        <v>8.0</v>
      </c>
      <c r="I7" s="365">
        <v>9.0</v>
      </c>
    </row>
    <row r="8" spans="8:8" ht="105.75" customHeight="1">
      <c r="A8" s="366">
        <v>1.0</v>
      </c>
      <c r="B8" s="367">
        <f>'MASTER DATA SHEET 1'!C3</f>
        <v>111111.0</v>
      </c>
      <c r="C8" s="368" t="str">
        <f>'MASTER DATA SHEET 1'!C2</f>
        <v>jktdh; mPp ek/;fed fo/kky; Mlk.kk joqZn ¼ekSyklj½ MhMokuk dqpkeu </v>
      </c>
      <c r="D8" s="369">
        <f>'MASTER DATA SHEET 1'!C127</f>
        <v>0.0</v>
      </c>
      <c r="E8" s="369">
        <f>'MASTER DATA SHEET 1'!C128</f>
        <v>0.0</v>
      </c>
      <c r="F8" s="369">
        <f>G8-E8</f>
        <v>1642702.0</v>
      </c>
      <c r="G8" s="369">
        <f>P8G1!N91</f>
        <v>1642702.0</v>
      </c>
      <c r="H8" s="369">
        <f>D8-G8</f>
        <v>-1642702.0</v>
      </c>
      <c r="I8" s="369">
        <f>P8G1!M91</f>
        <v>1688374.0</v>
      </c>
    </row>
    <row r="9" spans="8:8"/>
    <row r="10" spans="8:8"/>
    <row r="11" spans="8:8" ht="15.75">
      <c r="G11" s="370" t="str">
        <f>'MASTER DATA SHEET 1'!L2</f>
        <v>iz/kkukpk;Z</v>
      </c>
      <c r="H11" s="370"/>
      <c r="I11" s="370"/>
    </row>
    <row r="12" spans="8:8" ht="15.75">
      <c r="G12" s="370" t="str">
        <f>'MASTER DATA SHEET 1'!L3</f>
        <v>jk-m-ek-fo-Mlk.kk [kqnZ</v>
      </c>
      <c r="H12" s="370"/>
      <c r="I12" s="370"/>
    </row>
    <row r="13" spans="8:8" ht="18.0">
      <c r="D13" s="54" t="s">
        <v>191</v>
      </c>
      <c r="E13" s="226"/>
      <c r="G13" s="370" t="str">
        <f>'MASTER DATA SHEET 1'!L4</f>
        <v> ¼ekSyklj½ MhMokuk dqpkeu</v>
      </c>
      <c r="H13" s="370"/>
      <c r="I13" s="370"/>
    </row>
    <row r="14" spans="8:8"/>
    <row r="15" spans="8:8" ht="54.0" customHeight="1">
      <c r="A15" s="300" t="s">
        <v>239</v>
      </c>
      <c r="B15" s="300"/>
      <c r="C15" s="300"/>
      <c r="D15" s="300"/>
      <c r="E15" s="300"/>
      <c r="F15" s="300"/>
      <c r="G15" s="300"/>
      <c r="H15" s="300"/>
      <c r="I15" s="300"/>
    </row>
    <row r="16" spans="8:8"/>
    <row r="17" spans="8:8"/>
    <row r="18" spans="8:8" hidden="1"/>
    <row r="19" spans="8:8" hidden="1"/>
    <row r="20" spans="8:8" hidden="1"/>
    <row r="21" spans="8:8" hidden="1"/>
    <row r="22" spans="8:8" hidden="1"/>
    <row r="23" spans="8:8" hidden="1"/>
    <row r="24" spans="8:8" hidden="1"/>
    <row r="25" spans="8:8" hidden="1"/>
    <row r="26" spans="8:8" hidden="1"/>
    <row r="27" spans="8:8" hidden="1"/>
    <row r="28" spans="8:8" hidden="1"/>
    <row r="29" spans="8:8" hidden="1"/>
    <row r="30" spans="8:8" hidden="1"/>
    <row r="31" spans="8:8" hidden="1"/>
    <row r="32" spans="8:8" hidden="1"/>
    <row r="33" spans="8:8" hidden="1"/>
    <row r="34" spans="8:8" hidden="1"/>
    <row r="35" spans="8:8" hidden="1"/>
    <row r="36" spans="8:8" hidden="1"/>
    <row r="37" spans="8:8" hidden="1"/>
    <row r="38" spans="8:8" hidden="1"/>
    <row r="39" spans="8:8" hidden="1"/>
    <row r="40" spans="8:8" hidden="1"/>
    <row r="41" spans="8:8" hidden="1"/>
    <row r="42" spans="8:8" hidden="1"/>
    <row r="43" spans="8:8" hidden="1"/>
    <row r="44" spans="8:8" hidden="1"/>
    <row r="45" spans="8:8" hidden="1"/>
    <row r="46" spans="8:8" hidden="1"/>
    <row r="47" spans="8:8" hidden="1"/>
    <row r="48" spans="8:8" hidden="1"/>
    <row r="49" spans="8:8" hidden="1"/>
    <row r="50" spans="8:8" hidden="1"/>
    <row r="51" spans="8:8" hidden="1"/>
    <row r="52" spans="8:8" hidden="1"/>
    <row r="53" spans="8:8" hidden="1"/>
    <row r="54" spans="8:8" hidden="1"/>
    <row r="55" spans="8:8" hidden="1"/>
    <row r="56" spans="8:8" hidden="1"/>
    <row r="57" spans="8:8" hidden="1"/>
    <row r="58" spans="8:8" hidden="1"/>
    <row r="59" spans="8:8" hidden="1"/>
    <row r="60" spans="8:8" hidden="1"/>
    <row r="61" spans="8:8" hidden="1"/>
    <row r="62" spans="8:8" hidden="1"/>
    <row r="63" spans="8:8" hidden="1"/>
    <row r="64" spans="8:8" hidden="1"/>
    <row r="65" spans="8:8" hidden="1"/>
    <row r="66" spans="8:8" hidden="1"/>
    <row r="67" spans="8:8" hidden="1"/>
    <row r="68" spans="8:8" hidden="1"/>
    <row r="69" spans="8:8" hidden="1"/>
    <row r="70" spans="8:8" hidden="1"/>
    <row r="71" spans="8:8" hidden="1"/>
    <row r="72" spans="8:8" hidden="1"/>
    <row r="73" spans="8:8" hidden="1"/>
    <row r="74" spans="8:8" hidden="1"/>
    <row r="75" spans="8:8" hidden="1"/>
    <row r="76" spans="8:8" hidden="1"/>
    <row r="77" spans="8:8" hidden="1"/>
    <row r="78" spans="8:8" hidden="1"/>
    <row r="79" spans="8:8" hidden="1"/>
    <row r="80" spans="8:8" hidden="1"/>
    <row r="81" spans="8:8" hidden="1"/>
    <row r="82" spans="8:8" hidden="1"/>
    <row r="83" spans="8:8" hidden="1"/>
    <row r="84" spans="8:8" hidden="1"/>
    <row r="85" spans="8:8" hidden="1"/>
    <row r="86" spans="8:8" hidden="1"/>
    <row r="87" spans="8:8" hidden="1"/>
    <row r="88" spans="8:8" hidden="1"/>
    <row r="89" spans="8:8" hidden="1"/>
    <row r="90" spans="8:8" hidden="1"/>
    <row r="91" spans="8:8" hidden="1"/>
    <row r="92" spans="8:8" hidden="1"/>
    <row r="93" spans="8:8" hidden="1"/>
    <row r="94" spans="8:8" hidden="1"/>
    <row r="95" spans="8:8" hidden="1"/>
    <row r="96" spans="8:8" hidden="1"/>
    <row r="97" spans="8:8" hidden="1"/>
    <row r="98" spans="8:8" hidden="1"/>
    <row r="99" spans="8:8" hidden="1"/>
    <row r="100" spans="8:8" hidden="1"/>
    <row r="101" spans="8:8" hidden="1"/>
    <row r="102" spans="8:8"/>
  </sheetData>
  <sheetProtection algorithmName="SHA-512" hashValue="ai3ZGAuqfwCVloH/pE7IG4AR9GkxIxdlqaqo7/WdbL4VgZkskcUvrfDI0+sdvWa/RX2PE7k72ysnvMHZnB1eDA==" saltValue="YkYhGRU3qoMzbKivmTBKIg==" spinCount="100000" sheet="1" objects="1" scenarios="1"/>
  <mergeCells count="15">
    <mergeCell ref="A15:I15"/>
    <mergeCell ref="G11:I11"/>
    <mergeCell ref="G13:I13"/>
    <mergeCell ref="G12:I12"/>
    <mergeCell ref="B5:B6"/>
    <mergeCell ref="A3:I3"/>
    <mergeCell ref="I5:I6"/>
    <mergeCell ref="D4:E4"/>
    <mergeCell ref="F5:F6"/>
    <mergeCell ref="E5:E6"/>
    <mergeCell ref="D5:D6"/>
    <mergeCell ref="A1:I1"/>
    <mergeCell ref="C5:C6"/>
    <mergeCell ref="A2:I2"/>
    <mergeCell ref="A5:A6"/>
  </mergeCells>
  <printOptions horizontalCentered="1"/>
  <pageMargins left="0.31496062992126" right="0.31496062992126" top="0.354330708661417" bottom="0.354330708661417" header="0.31496062992126" footer="0.31496062992126"/>
  <pageSetup paperSize="9" scale="97" orientation="landscape"/>
  <headerFooter>
    <oddFooter>&amp;C&amp;Z&amp;F&amp;R&amp;A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tabColor rgb="FFFFFF00"/>
  </sheetPr>
  <dimension ref="A1:AD105"/>
  <sheetViews>
    <sheetView workbookViewId="0" topLeftCell="G31" showRowColHeaders="0" zoomScale="110">
      <selection activeCell="K80" sqref="K80"/>
    </sheetView>
  </sheetViews>
  <sheetFormatPr defaultRowHeight="12.75" defaultColWidth="0" zeroHeight="1"/>
  <cols>
    <col min="1" max="1" customWidth="1" width="4.4257812" style="203"/>
    <col min="2" max="2" customWidth="1" width="25.425781" style="203"/>
    <col min="3" max="3" customWidth="1" width="27.570312" style="203"/>
    <col min="4" max="11" customWidth="1" width="8.5703125" style="203"/>
    <col min="12" max="13" customWidth="1" width="9.425781" style="203"/>
    <col min="14" max="24" hidden="1" customWidth="1" width="9.425781" style="203"/>
    <col min="25" max="25" customWidth="1" width="9.425781" style="203"/>
    <col min="26" max="16384" hidden="1" customWidth="0" width="9.425781" style="203"/>
  </cols>
  <sheetData>
    <row r="1" spans="8:8" ht="20.25">
      <c r="A1" s="332" t="str">
        <f>'MASTER DATA SHEET 1'!C1</f>
        <v>dk;kZy; iz/kkukpk;Z jktdh; mPp ek/;fed fo/kky; Mlk.kk joqZn ¼ekSyklj½ MhMokuk dqpkeu </v>
      </c>
      <c r="B1" s="332"/>
      <c r="C1" s="332"/>
      <c r="D1" s="332"/>
      <c r="E1" s="332"/>
      <c r="F1" s="332"/>
      <c r="G1" s="332"/>
      <c r="H1" s="332"/>
      <c r="I1" s="332"/>
      <c r="J1" s="332"/>
      <c r="K1" s="371"/>
    </row>
    <row r="2" spans="8:8" ht="22.5" customHeight="1">
      <c r="A2" s="372"/>
      <c r="B2" s="373" t="s">
        <v>362</v>
      </c>
      <c r="C2" s="374" t="str">
        <f>'MASTER DATA SHEET 1'!C4</f>
        <v>2202-02-109-27-01</v>
      </c>
      <c r="D2" s="374"/>
      <c r="E2" s="375" t="str">
        <f>'MASTER DATA SHEET 1'!H4</f>
        <v>STATE FUND</v>
      </c>
      <c r="F2" s="375"/>
      <c r="G2" s="376" t="s">
        <v>360</v>
      </c>
      <c r="H2" s="376"/>
      <c r="I2" s="377">
        <f>'MASTER DATA SHEET 1'!C3</f>
        <v>111111.0</v>
      </c>
      <c r="J2" s="377"/>
      <c r="K2" s="378"/>
    </row>
    <row r="3" spans="8:8" ht="17.25" customHeight="1">
      <c r="A3" s="379" t="s">
        <v>363</v>
      </c>
      <c r="B3" s="379"/>
      <c r="C3" s="379"/>
      <c r="D3" s="379"/>
      <c r="E3" s="379"/>
      <c r="F3" s="379"/>
      <c r="G3" s="379"/>
      <c r="H3" s="379"/>
      <c r="I3" s="379"/>
      <c r="J3" s="379"/>
      <c r="K3" s="379"/>
    </row>
    <row r="4" spans="8:8" ht="15.75">
      <c r="A4" s="380" t="s">
        <v>0</v>
      </c>
      <c r="B4" s="380" t="s">
        <v>119</v>
      </c>
      <c r="C4" s="380" t="s">
        <v>28</v>
      </c>
      <c r="D4" s="381" t="s">
        <v>589</v>
      </c>
      <c r="E4" s="381"/>
      <c r="F4" s="381"/>
      <c r="G4" s="381"/>
      <c r="H4" s="381" t="s">
        <v>590</v>
      </c>
      <c r="I4" s="381"/>
      <c r="J4" s="381"/>
      <c r="K4" s="381"/>
    </row>
    <row r="5" spans="8:8" ht="37.5" customHeight="1">
      <c r="A5" s="380"/>
      <c r="B5" s="380"/>
      <c r="C5" s="380"/>
      <c r="D5" s="382" t="s">
        <v>419</v>
      </c>
      <c r="E5" s="382" t="s">
        <v>11</v>
      </c>
      <c r="F5" s="382" t="s">
        <v>120</v>
      </c>
      <c r="G5" s="382" t="s">
        <v>121</v>
      </c>
      <c r="H5" s="382" t="s">
        <v>628</v>
      </c>
      <c r="I5" s="382" t="s">
        <v>11</v>
      </c>
      <c r="J5" s="382" t="s">
        <v>122</v>
      </c>
      <c r="K5" s="382" t="s">
        <v>121</v>
      </c>
    </row>
    <row r="6" spans="8:8" ht="15.75">
      <c r="A6" s="383">
        <v>1.0</v>
      </c>
      <c r="B6" s="383">
        <v>2.0</v>
      </c>
      <c r="C6" s="383">
        <v>3.0</v>
      </c>
      <c r="D6" s="383">
        <v>4.0</v>
      </c>
      <c r="E6" s="383">
        <v>5.0</v>
      </c>
      <c r="F6" s="383">
        <v>6.0</v>
      </c>
      <c r="G6" s="383">
        <v>7.0</v>
      </c>
      <c r="H6" s="383">
        <v>8.0</v>
      </c>
      <c r="I6" s="383">
        <v>9.0</v>
      </c>
      <c r="J6" s="383">
        <v>10.0</v>
      </c>
      <c r="K6" s="383">
        <v>11.0</v>
      </c>
    </row>
    <row r="7" spans="8:8" ht="20.1" customHeight="1">
      <c r="A7" s="384">
        <f>'MASTER DATA SHEET 2'!A5</f>
        <v>1.0</v>
      </c>
      <c r="B7" s="385" t="str">
        <f>'MASTER DATA SHEET 2'!B5</f>
        <v>HkkxhjFk ey</v>
      </c>
      <c r="C7" s="386" t="str">
        <f>'MASTER DATA SHEET 2'!C5</f>
        <v>अध्यापक</v>
      </c>
      <c r="D7" s="384">
        <f>IF('MASTER DATA SHEET 2'!AC5="No",0,'MASTER DATA SHEET 2'!K5)</f>
        <v>80000.0</v>
      </c>
      <c r="E7" s="387">
        <f>ROUND(D7/2,0)</f>
        <v>40000.0</v>
      </c>
      <c r="F7" s="387">
        <f>ROUND(E7*60%,0)</f>
        <v>24000.0</v>
      </c>
      <c r="G7" s="387">
        <f>SUM(E7:F7)</f>
        <v>64000.0</v>
      </c>
      <c r="H7" s="387">
        <f>IF('MASTER DATA SHEET 2'!AD5="no",0,ROUND('MASTER DATA SHEET 2'!K5*1.03,-2))</f>
        <v>82400.0</v>
      </c>
      <c r="I7" s="387">
        <f>ROUND(H7/2,0)</f>
        <v>41200.0</v>
      </c>
      <c r="J7" s="387">
        <f>ROUND(I7*60%,0)</f>
        <v>24720.0</v>
      </c>
      <c r="K7" s="387">
        <f>SUM(I7:J7)</f>
        <v>65920.0</v>
      </c>
    </row>
    <row r="8" spans="8:8" ht="20.1" customHeight="1">
      <c r="A8" s="384" t="str">
        <f>'MASTER DATA SHEET 2'!A6</f>
        <v> </v>
      </c>
      <c r="B8" s="385">
        <f>'MASTER DATA SHEET 2'!B6</f>
        <v>0.0</v>
      </c>
      <c r="C8" s="386">
        <f>'MASTER DATA SHEET 2'!C6</f>
        <v>0.0</v>
      </c>
      <c r="D8" s="384">
        <f>IF('MASTER DATA SHEET 2'!AC6="No",0,'MASTER DATA SHEET 2'!K6)</f>
        <v>0.0</v>
      </c>
      <c r="E8" s="387">
        <f>ROUND(D8/2,0)</f>
        <v>0.0</v>
      </c>
      <c r="F8" s="387">
        <f t="shared" si="0" ref="F8:F37">ROUND(E8*60%,0)</f>
        <v>0.0</v>
      </c>
      <c r="G8" s="387">
        <f>SUM(E8:F8)</f>
        <v>0.0</v>
      </c>
      <c r="H8" s="387">
        <f>IF('MASTER DATA SHEET 2'!AD6="no",0,ROUND('MASTER DATA SHEET 2'!K6*1.03,-2))</f>
        <v>0.0</v>
      </c>
      <c r="I8" s="387">
        <f>ROUND(H8/2,0)</f>
        <v>0.0</v>
      </c>
      <c r="J8" s="387">
        <f t="shared" si="1" ref="J8:J37">ROUND(I8*60%,0)</f>
        <v>0.0</v>
      </c>
      <c r="K8" s="387">
        <f>SUM(I8:J8)</f>
        <v>0.0</v>
      </c>
    </row>
    <row r="9" spans="8:8" ht="20.1" customHeight="1">
      <c r="A9" s="384" t="str">
        <f>'MASTER DATA SHEET 2'!A7</f>
        <v> </v>
      </c>
      <c r="B9" s="385">
        <f>'MASTER DATA SHEET 2'!B7</f>
        <v>0.0</v>
      </c>
      <c r="C9" s="386">
        <f>'MASTER DATA SHEET 2'!C7</f>
        <v>0.0</v>
      </c>
      <c r="D9" s="384">
        <f>IF('MASTER DATA SHEET 2'!AC7="No",0,'MASTER DATA SHEET 2'!K7)</f>
        <v>0.0</v>
      </c>
      <c r="E9" s="387">
        <f>ROUND(D9/2,0)</f>
        <v>0.0</v>
      </c>
      <c r="F9" s="387">
        <f t="shared" si="0"/>
        <v>0.0</v>
      </c>
      <c r="G9" s="387">
        <f t="shared" si="2" ref="G9:G17">SUM(E9:F9)</f>
        <v>0.0</v>
      </c>
      <c r="H9" s="387">
        <f>IF('MASTER DATA SHEET 2'!AD7="no",0,ROUND('MASTER DATA SHEET 2'!K7*1.03,-2))</f>
        <v>0.0</v>
      </c>
      <c r="I9" s="387">
        <f t="shared" si="3" ref="I9:I17">ROUND(H9/2,0)</f>
        <v>0.0</v>
      </c>
      <c r="J9" s="387">
        <f t="shared" si="1"/>
        <v>0.0</v>
      </c>
      <c r="K9" s="387">
        <f t="shared" si="4" ref="K9:K17">SUM(I9:J9)</f>
        <v>0.0</v>
      </c>
    </row>
    <row r="10" spans="8:8" ht="18.75" customHeight="1">
      <c r="A10" s="384" t="str">
        <f>'MASTER DATA SHEET 2'!A8</f>
        <v> </v>
      </c>
      <c r="B10" s="385">
        <f>'MASTER DATA SHEET 2'!B8</f>
        <v>0.0</v>
      </c>
      <c r="C10" s="386">
        <f>'MASTER DATA SHEET 2'!C8</f>
        <v>0.0</v>
      </c>
      <c r="D10" s="384">
        <f>IF('MASTER DATA SHEET 2'!AC8="No",0,'MASTER DATA SHEET 2'!K8)</f>
        <v>0.0</v>
      </c>
      <c r="E10" s="387">
        <f t="shared" si="5" ref="E10:E17">ROUND(D10/2,0)</f>
        <v>0.0</v>
      </c>
      <c r="F10" s="387">
        <f t="shared" si="0"/>
        <v>0.0</v>
      </c>
      <c r="G10" s="387">
        <f t="shared" si="2"/>
        <v>0.0</v>
      </c>
      <c r="H10" s="387">
        <f>IF('MASTER DATA SHEET 2'!AD8="no",0,ROUND('MASTER DATA SHEET 2'!K8*1.03,-2))</f>
        <v>0.0</v>
      </c>
      <c r="I10" s="387">
        <f t="shared" si="3"/>
        <v>0.0</v>
      </c>
      <c r="J10" s="387">
        <f t="shared" si="1"/>
        <v>0.0</v>
      </c>
      <c r="K10" s="387">
        <f t="shared" si="4"/>
        <v>0.0</v>
      </c>
    </row>
    <row r="11" spans="8:8" ht="20.1" customHeight="1">
      <c r="A11" s="384" t="str">
        <f>'MASTER DATA SHEET 2'!A9</f>
        <v> </v>
      </c>
      <c r="B11" s="385">
        <f>'MASTER DATA SHEET 2'!B9</f>
        <v>0.0</v>
      </c>
      <c r="C11" s="386">
        <f>'MASTER DATA SHEET 2'!C9</f>
        <v>0.0</v>
      </c>
      <c r="D11" s="384">
        <f>IF('MASTER DATA SHEET 2'!AC9="No",0,'MASTER DATA SHEET 2'!K9)</f>
        <v>0.0</v>
      </c>
      <c r="E11" s="387">
        <f t="shared" si="5"/>
        <v>0.0</v>
      </c>
      <c r="F11" s="387">
        <f t="shared" si="0"/>
        <v>0.0</v>
      </c>
      <c r="G11" s="387">
        <f t="shared" si="2"/>
        <v>0.0</v>
      </c>
      <c r="H11" s="387">
        <f>IF('MASTER DATA SHEET 2'!AD9="no",0,ROUND('MASTER DATA SHEET 2'!K9*1.03,-2))</f>
        <v>0.0</v>
      </c>
      <c r="I11" s="387">
        <f t="shared" si="3"/>
        <v>0.0</v>
      </c>
      <c r="J11" s="387">
        <f t="shared" si="1"/>
        <v>0.0</v>
      </c>
      <c r="K11" s="387">
        <f t="shared" si="4"/>
        <v>0.0</v>
      </c>
    </row>
    <row r="12" spans="8:8" ht="20.1" customHeight="1">
      <c r="A12" s="384" t="str">
        <f>'MASTER DATA SHEET 2'!A10</f>
        <v> </v>
      </c>
      <c r="B12" s="385">
        <f>'MASTER DATA SHEET 2'!B10</f>
        <v>0.0</v>
      </c>
      <c r="C12" s="386">
        <f>'MASTER DATA SHEET 2'!C10</f>
        <v>0.0</v>
      </c>
      <c r="D12" s="384">
        <f>IF('MASTER DATA SHEET 2'!AC10="No",0,'MASTER DATA SHEET 2'!K10)</f>
        <v>0.0</v>
      </c>
      <c r="E12" s="387">
        <f t="shared" si="5"/>
        <v>0.0</v>
      </c>
      <c r="F12" s="387">
        <f t="shared" si="0"/>
        <v>0.0</v>
      </c>
      <c r="G12" s="387">
        <f t="shared" si="2"/>
        <v>0.0</v>
      </c>
      <c r="H12" s="387">
        <f>IF('MASTER DATA SHEET 2'!AD10="no",0,ROUND('MASTER DATA SHEET 2'!K10*1.03,-2))</f>
        <v>0.0</v>
      </c>
      <c r="I12" s="387">
        <f t="shared" si="3"/>
        <v>0.0</v>
      </c>
      <c r="J12" s="387">
        <f t="shared" si="1"/>
        <v>0.0</v>
      </c>
      <c r="K12" s="387">
        <f t="shared" si="4"/>
        <v>0.0</v>
      </c>
    </row>
    <row r="13" spans="8:8" ht="20.1" customHeight="1">
      <c r="A13" s="384" t="str">
        <f>'MASTER DATA SHEET 2'!A11</f>
        <v> </v>
      </c>
      <c r="B13" s="385">
        <f>'MASTER DATA SHEET 2'!B11</f>
        <v>0.0</v>
      </c>
      <c r="C13" s="386">
        <f>'MASTER DATA SHEET 2'!C11</f>
        <v>0.0</v>
      </c>
      <c r="D13" s="384">
        <f>IF('MASTER DATA SHEET 2'!AC11="No",0,'MASTER DATA SHEET 2'!K11)</f>
        <v>0.0</v>
      </c>
      <c r="E13" s="387">
        <f>ROUND(D13/2,0)</f>
        <v>0.0</v>
      </c>
      <c r="F13" s="387">
        <f t="shared" si="0"/>
        <v>0.0</v>
      </c>
      <c r="G13" s="387">
        <f t="shared" si="2"/>
        <v>0.0</v>
      </c>
      <c r="H13" s="387">
        <f>IF('MASTER DATA SHEET 2'!AD11="no",0,ROUND('MASTER DATA SHEET 2'!K11*1.03,-2))</f>
        <v>0.0</v>
      </c>
      <c r="I13" s="387">
        <f t="shared" si="3"/>
        <v>0.0</v>
      </c>
      <c r="J13" s="387">
        <f t="shared" si="1"/>
        <v>0.0</v>
      </c>
      <c r="K13" s="387">
        <f t="shared" si="4"/>
        <v>0.0</v>
      </c>
    </row>
    <row r="14" spans="8:8" ht="20.1" customHeight="1">
      <c r="A14" s="384" t="str">
        <f>'MASTER DATA SHEET 2'!A12</f>
        <v> </v>
      </c>
      <c r="B14" s="385">
        <f>'MASTER DATA SHEET 2'!B12</f>
        <v>0.0</v>
      </c>
      <c r="C14" s="386">
        <f>'MASTER DATA SHEET 2'!C12</f>
        <v>0.0</v>
      </c>
      <c r="D14" s="384">
        <f>IF('MASTER DATA SHEET 2'!AC12="No",0,'MASTER DATA SHEET 2'!K12)</f>
        <v>0.0</v>
      </c>
      <c r="E14" s="387">
        <f t="shared" si="5"/>
        <v>0.0</v>
      </c>
      <c r="F14" s="387">
        <f t="shared" si="0"/>
        <v>0.0</v>
      </c>
      <c r="G14" s="387">
        <f t="shared" si="2"/>
        <v>0.0</v>
      </c>
      <c r="H14" s="387">
        <f>IF('MASTER DATA SHEET 2'!AD12="no",0,ROUND('MASTER DATA SHEET 2'!K12*1.03,-2))</f>
        <v>0.0</v>
      </c>
      <c r="I14" s="387">
        <f t="shared" si="3"/>
        <v>0.0</v>
      </c>
      <c r="J14" s="387">
        <f t="shared" si="1"/>
        <v>0.0</v>
      </c>
      <c r="K14" s="387">
        <f t="shared" si="4"/>
        <v>0.0</v>
      </c>
    </row>
    <row r="15" spans="8:8" ht="20.1" customHeight="1">
      <c r="A15" s="384" t="str">
        <f>'MASTER DATA SHEET 2'!A13</f>
        <v> </v>
      </c>
      <c r="B15" s="385">
        <f>'MASTER DATA SHEET 2'!B13</f>
        <v>0.0</v>
      </c>
      <c r="C15" s="386">
        <f>'MASTER DATA SHEET 2'!C13</f>
        <v>0.0</v>
      </c>
      <c r="D15" s="384">
        <f>IF('MASTER DATA SHEET 2'!AC13="No",0,'MASTER DATA SHEET 2'!K13)</f>
        <v>0.0</v>
      </c>
      <c r="E15" s="387">
        <f t="shared" si="5"/>
        <v>0.0</v>
      </c>
      <c r="F15" s="387">
        <f t="shared" si="0"/>
        <v>0.0</v>
      </c>
      <c r="G15" s="387">
        <f t="shared" si="2"/>
        <v>0.0</v>
      </c>
      <c r="H15" s="387">
        <f>IF('MASTER DATA SHEET 2'!AD13="no",0,ROUND('MASTER DATA SHEET 2'!K13*1.03,-2))</f>
        <v>0.0</v>
      </c>
      <c r="I15" s="387">
        <f t="shared" si="3"/>
        <v>0.0</v>
      </c>
      <c r="J15" s="387">
        <f t="shared" si="1"/>
        <v>0.0</v>
      </c>
      <c r="K15" s="387">
        <f t="shared" si="4"/>
        <v>0.0</v>
      </c>
    </row>
    <row r="16" spans="8:8" ht="20.1" customHeight="1">
      <c r="A16" s="384" t="str">
        <f>'MASTER DATA SHEET 2'!A14</f>
        <v> </v>
      </c>
      <c r="B16" s="385">
        <f>'MASTER DATA SHEET 2'!B14</f>
        <v>0.0</v>
      </c>
      <c r="C16" s="386">
        <f>'MASTER DATA SHEET 2'!C14</f>
        <v>0.0</v>
      </c>
      <c r="D16" s="384">
        <f>IF('MASTER DATA SHEET 2'!AC14="No",0,'MASTER DATA SHEET 2'!K14)</f>
        <v>0.0</v>
      </c>
      <c r="E16" s="387">
        <f t="shared" si="5"/>
        <v>0.0</v>
      </c>
      <c r="F16" s="387">
        <f t="shared" si="0"/>
        <v>0.0</v>
      </c>
      <c r="G16" s="387">
        <f t="shared" si="2"/>
        <v>0.0</v>
      </c>
      <c r="H16" s="387">
        <f>IF('MASTER DATA SHEET 2'!AD14="no",0,ROUND('MASTER DATA SHEET 2'!K14*1.03,-2))</f>
        <v>0.0</v>
      </c>
      <c r="I16" s="387">
        <f t="shared" si="3"/>
        <v>0.0</v>
      </c>
      <c r="J16" s="387">
        <f t="shared" si="1"/>
        <v>0.0</v>
      </c>
      <c r="K16" s="387">
        <f t="shared" si="4"/>
        <v>0.0</v>
      </c>
    </row>
    <row r="17" spans="8:8" ht="20.1" customHeight="1">
      <c r="A17" s="384" t="str">
        <f>'MASTER DATA SHEET 2'!A15</f>
        <v> </v>
      </c>
      <c r="B17" s="385">
        <f>'MASTER DATA SHEET 2'!B15</f>
        <v>0.0</v>
      </c>
      <c r="C17" s="386">
        <f>'MASTER DATA SHEET 2'!C15</f>
        <v>0.0</v>
      </c>
      <c r="D17" s="384">
        <f>IF('MASTER DATA SHEET 2'!AC15="No",0,'MASTER DATA SHEET 2'!K15)</f>
        <v>0.0</v>
      </c>
      <c r="E17" s="387">
        <f t="shared" si="5"/>
        <v>0.0</v>
      </c>
      <c r="F17" s="387">
        <f t="shared" si="0"/>
        <v>0.0</v>
      </c>
      <c r="G17" s="387">
        <f t="shared" si="2"/>
        <v>0.0</v>
      </c>
      <c r="H17" s="387">
        <f>IF('MASTER DATA SHEET 2'!AD15="no",0,ROUND('MASTER DATA SHEET 2'!K15*1.03,-2))</f>
        <v>0.0</v>
      </c>
      <c r="I17" s="387">
        <f t="shared" si="3"/>
        <v>0.0</v>
      </c>
      <c r="J17" s="387">
        <f t="shared" si="1"/>
        <v>0.0</v>
      </c>
      <c r="K17" s="387">
        <f t="shared" si="4"/>
        <v>0.0</v>
      </c>
    </row>
    <row r="18" spans="8:8" ht="20.1" customHeight="1">
      <c r="A18" s="384" t="str">
        <f>'MASTER DATA SHEET 2'!A16</f>
        <v> </v>
      </c>
      <c r="B18" s="385">
        <f>'MASTER DATA SHEET 2'!B16</f>
        <v>0.0</v>
      </c>
      <c r="C18" s="386">
        <f>'MASTER DATA SHEET 2'!C16</f>
        <v>0.0</v>
      </c>
      <c r="D18" s="384">
        <f>IF('MASTER DATA SHEET 2'!AC16="No",0,'MASTER DATA SHEET 2'!K16)</f>
        <v>0.0</v>
      </c>
      <c r="E18" s="387">
        <f t="shared" si="6" ref="E18:E25">ROUND(D18/2,0)</f>
        <v>0.0</v>
      </c>
      <c r="F18" s="387">
        <f t="shared" si="0"/>
        <v>0.0</v>
      </c>
      <c r="G18" s="387">
        <f t="shared" si="7" ref="G18:G25">SUM(E18:F18)</f>
        <v>0.0</v>
      </c>
      <c r="H18" s="387">
        <f>IF('MASTER DATA SHEET 2'!AD16="no",0,ROUND('MASTER DATA SHEET 2'!K16*1.03,-2))</f>
        <v>0.0</v>
      </c>
      <c r="I18" s="387">
        <f t="shared" si="8" ref="I18:I25">ROUND(H18/2,0)</f>
        <v>0.0</v>
      </c>
      <c r="J18" s="387">
        <f t="shared" si="1"/>
        <v>0.0</v>
      </c>
      <c r="K18" s="387">
        <f t="shared" si="9" ref="K18:K25">SUM(I18:J18)</f>
        <v>0.0</v>
      </c>
    </row>
    <row r="19" spans="8:8" ht="20.1" customHeight="1">
      <c r="A19" s="384" t="str">
        <f>'MASTER DATA SHEET 2'!A17</f>
        <v> </v>
      </c>
      <c r="B19" s="385">
        <f>'MASTER DATA SHEET 2'!B17</f>
        <v>0.0</v>
      </c>
      <c r="C19" s="386">
        <f>'MASTER DATA SHEET 2'!C17</f>
        <v>0.0</v>
      </c>
      <c r="D19" s="384">
        <f>IF('MASTER DATA SHEET 2'!AC17="No",0,'MASTER DATA SHEET 2'!K17)</f>
        <v>0.0</v>
      </c>
      <c r="E19" s="387">
        <f t="shared" si="6"/>
        <v>0.0</v>
      </c>
      <c r="F19" s="387">
        <f t="shared" si="0"/>
        <v>0.0</v>
      </c>
      <c r="G19" s="387">
        <f t="shared" si="7"/>
        <v>0.0</v>
      </c>
      <c r="H19" s="387">
        <f>IF('MASTER DATA SHEET 2'!AD17="no",0,ROUND('MASTER DATA SHEET 2'!K17*1.03,-2))</f>
        <v>0.0</v>
      </c>
      <c r="I19" s="387">
        <f t="shared" si="8"/>
        <v>0.0</v>
      </c>
      <c r="J19" s="387">
        <f t="shared" si="1"/>
        <v>0.0</v>
      </c>
      <c r="K19" s="387">
        <f t="shared" si="9"/>
        <v>0.0</v>
      </c>
    </row>
    <row r="20" spans="8:8" ht="20.1" customHeight="1">
      <c r="A20" s="384" t="str">
        <f>'MASTER DATA SHEET 2'!A18</f>
        <v> </v>
      </c>
      <c r="B20" s="385">
        <f>'MASTER DATA SHEET 2'!B18</f>
        <v>0.0</v>
      </c>
      <c r="C20" s="386">
        <f>'MASTER DATA SHEET 2'!C18</f>
        <v>0.0</v>
      </c>
      <c r="D20" s="384">
        <f>IF('MASTER DATA SHEET 2'!AC18="No",0,'MASTER DATA SHEET 2'!K18)</f>
        <v>0.0</v>
      </c>
      <c r="E20" s="387">
        <f t="shared" si="6"/>
        <v>0.0</v>
      </c>
      <c r="F20" s="387">
        <f t="shared" si="0"/>
        <v>0.0</v>
      </c>
      <c r="G20" s="387">
        <f t="shared" si="7"/>
        <v>0.0</v>
      </c>
      <c r="H20" s="387">
        <f>IF('MASTER DATA SHEET 2'!AD18="no",0,ROUND('MASTER DATA SHEET 2'!K18*1.03,-2))</f>
        <v>0.0</v>
      </c>
      <c r="I20" s="387">
        <f t="shared" si="8"/>
        <v>0.0</v>
      </c>
      <c r="J20" s="387">
        <f t="shared" si="1"/>
        <v>0.0</v>
      </c>
      <c r="K20" s="387">
        <f t="shared" si="9"/>
        <v>0.0</v>
      </c>
    </row>
    <row r="21" spans="8:8" ht="20.1" customHeight="1">
      <c r="A21" s="384" t="str">
        <f>'MASTER DATA SHEET 2'!A19</f>
        <v> </v>
      </c>
      <c r="B21" s="385">
        <f>'MASTER DATA SHEET 2'!B19</f>
        <v>0.0</v>
      </c>
      <c r="C21" s="386">
        <f>'MASTER DATA SHEET 2'!C19</f>
        <v>0.0</v>
      </c>
      <c r="D21" s="384">
        <f>IF('MASTER DATA SHEET 2'!AC19="No",0,'MASTER DATA SHEET 2'!K19)</f>
        <v>0.0</v>
      </c>
      <c r="E21" s="387">
        <f t="shared" si="6"/>
        <v>0.0</v>
      </c>
      <c r="F21" s="387">
        <f t="shared" si="0"/>
        <v>0.0</v>
      </c>
      <c r="G21" s="387">
        <f t="shared" si="7"/>
        <v>0.0</v>
      </c>
      <c r="H21" s="387">
        <f>IF('MASTER DATA SHEET 2'!AD19="no",0,ROUND('MASTER DATA SHEET 2'!K19*1.03,-2))</f>
        <v>0.0</v>
      </c>
      <c r="I21" s="387">
        <f t="shared" si="8"/>
        <v>0.0</v>
      </c>
      <c r="J21" s="387">
        <f t="shared" si="1"/>
        <v>0.0</v>
      </c>
      <c r="K21" s="387">
        <f t="shared" si="9"/>
        <v>0.0</v>
      </c>
    </row>
    <row r="22" spans="8:8" ht="20.1" customHeight="1">
      <c r="A22" s="384" t="str">
        <f>'MASTER DATA SHEET 2'!A20</f>
        <v> </v>
      </c>
      <c r="B22" s="385">
        <f>'MASTER DATA SHEET 2'!B20</f>
        <v>0.0</v>
      </c>
      <c r="C22" s="386">
        <f>'MASTER DATA SHEET 2'!C20</f>
        <v>0.0</v>
      </c>
      <c r="D22" s="384">
        <f>IF('MASTER DATA SHEET 2'!AC20="No",0,'MASTER DATA SHEET 2'!K20)</f>
        <v>0.0</v>
      </c>
      <c r="E22" s="387">
        <f t="shared" si="6"/>
        <v>0.0</v>
      </c>
      <c r="F22" s="387">
        <f t="shared" si="0"/>
        <v>0.0</v>
      </c>
      <c r="G22" s="387">
        <f t="shared" si="7"/>
        <v>0.0</v>
      </c>
      <c r="H22" s="387">
        <f>IF('MASTER DATA SHEET 2'!AD20="no",0,ROUND('MASTER DATA SHEET 2'!K20*1.03,-2))</f>
        <v>0.0</v>
      </c>
      <c r="I22" s="387">
        <f t="shared" si="8"/>
        <v>0.0</v>
      </c>
      <c r="J22" s="387">
        <f t="shared" si="1"/>
        <v>0.0</v>
      </c>
      <c r="K22" s="387">
        <f t="shared" si="9"/>
        <v>0.0</v>
      </c>
    </row>
    <row r="23" spans="8:8" ht="20.1" customHeight="1">
      <c r="A23" s="384" t="str">
        <f>'MASTER DATA SHEET 2'!A21</f>
        <v> </v>
      </c>
      <c r="B23" s="385">
        <f>'MASTER DATA SHEET 2'!B21</f>
        <v>0.0</v>
      </c>
      <c r="C23" s="386">
        <f>'MASTER DATA SHEET 2'!C21</f>
        <v>0.0</v>
      </c>
      <c r="D23" s="384">
        <f>IF('MASTER DATA SHEET 2'!AC21="No",0,'MASTER DATA SHEET 2'!K21)</f>
        <v>0.0</v>
      </c>
      <c r="E23" s="387">
        <f t="shared" si="6"/>
        <v>0.0</v>
      </c>
      <c r="F23" s="387">
        <f t="shared" si="0"/>
        <v>0.0</v>
      </c>
      <c r="G23" s="387">
        <f t="shared" si="7"/>
        <v>0.0</v>
      </c>
      <c r="H23" s="387">
        <f>IF('MASTER DATA SHEET 2'!AD21="no",0,ROUND('MASTER DATA SHEET 2'!K21*1.03,-2))</f>
        <v>0.0</v>
      </c>
      <c r="I23" s="387">
        <f t="shared" si="8"/>
        <v>0.0</v>
      </c>
      <c r="J23" s="387">
        <f t="shared" si="1"/>
        <v>0.0</v>
      </c>
      <c r="K23" s="387">
        <f t="shared" si="9"/>
        <v>0.0</v>
      </c>
    </row>
    <row r="24" spans="8:8" ht="20.1" customHeight="1">
      <c r="A24" s="384" t="str">
        <f>'MASTER DATA SHEET 2'!A22</f>
        <v> </v>
      </c>
      <c r="B24" s="385">
        <f>'MASTER DATA SHEET 2'!B22</f>
        <v>0.0</v>
      </c>
      <c r="C24" s="386">
        <f>'MASTER DATA SHEET 2'!C22</f>
        <v>0.0</v>
      </c>
      <c r="D24" s="384">
        <f>IF('MASTER DATA SHEET 2'!AC22="No",0,'MASTER DATA SHEET 2'!K22)</f>
        <v>0.0</v>
      </c>
      <c r="E24" s="387">
        <f t="shared" si="6"/>
        <v>0.0</v>
      </c>
      <c r="F24" s="387">
        <f t="shared" si="0"/>
        <v>0.0</v>
      </c>
      <c r="G24" s="387">
        <f t="shared" si="7"/>
        <v>0.0</v>
      </c>
      <c r="H24" s="387">
        <f>IF('MASTER DATA SHEET 2'!AD22="no",0,ROUND('MASTER DATA SHEET 2'!K22*1.03,-2))</f>
        <v>0.0</v>
      </c>
      <c r="I24" s="387">
        <f t="shared" si="8"/>
        <v>0.0</v>
      </c>
      <c r="J24" s="387">
        <f t="shared" si="1"/>
        <v>0.0</v>
      </c>
      <c r="K24" s="387">
        <f t="shared" si="9"/>
        <v>0.0</v>
      </c>
    </row>
    <row r="25" spans="8:8" ht="20.1" customHeight="1">
      <c r="A25" s="384" t="str">
        <f>'MASTER DATA SHEET 2'!A23</f>
        <v> </v>
      </c>
      <c r="B25" s="385">
        <f>'MASTER DATA SHEET 2'!B23</f>
        <v>0.0</v>
      </c>
      <c r="C25" s="386">
        <f>'MASTER DATA SHEET 2'!C23</f>
        <v>0.0</v>
      </c>
      <c r="D25" s="384">
        <f>IF('MASTER DATA SHEET 2'!AC23="No",0,'MASTER DATA SHEET 2'!K23)</f>
        <v>0.0</v>
      </c>
      <c r="E25" s="387">
        <f t="shared" si="6"/>
        <v>0.0</v>
      </c>
      <c r="F25" s="387">
        <f t="shared" si="0"/>
        <v>0.0</v>
      </c>
      <c r="G25" s="387">
        <f t="shared" si="7"/>
        <v>0.0</v>
      </c>
      <c r="H25" s="387">
        <f>IF('MASTER DATA SHEET 2'!AD23="no",0,ROUND('MASTER DATA SHEET 2'!K23*1.03,-2))</f>
        <v>0.0</v>
      </c>
      <c r="I25" s="387">
        <f t="shared" si="8"/>
        <v>0.0</v>
      </c>
      <c r="J25" s="387">
        <f t="shared" si="1"/>
        <v>0.0</v>
      </c>
      <c r="K25" s="387">
        <f t="shared" si="9"/>
        <v>0.0</v>
      </c>
    </row>
    <row r="26" spans="8:8" ht="20.1" customHeight="1">
      <c r="A26" s="384" t="str">
        <f>'MASTER DATA SHEET 2'!A24</f>
        <v> </v>
      </c>
      <c r="B26" s="385">
        <f>'MASTER DATA SHEET 2'!B24</f>
        <v>0.0</v>
      </c>
      <c r="C26" s="386">
        <f>'MASTER DATA SHEET 2'!C24</f>
        <v>0.0</v>
      </c>
      <c r="D26" s="384">
        <f>IF('MASTER DATA SHEET 2'!AC24="No",0,'MASTER DATA SHEET 2'!K24)</f>
        <v>0.0</v>
      </c>
      <c r="E26" s="387">
        <f t="shared" si="10" ref="E26:E37">ROUND(D26/2,0)</f>
        <v>0.0</v>
      </c>
      <c r="F26" s="387">
        <f t="shared" si="0"/>
        <v>0.0</v>
      </c>
      <c r="G26" s="387">
        <f t="shared" si="11" ref="G26:G37">SUM(E26:F26)</f>
        <v>0.0</v>
      </c>
      <c r="H26" s="387">
        <f>IF('MASTER DATA SHEET 2'!AD24="no",0,ROUND('MASTER DATA SHEET 2'!K24*1.03,-2))</f>
        <v>0.0</v>
      </c>
      <c r="I26" s="387">
        <f t="shared" si="12" ref="I26:I37">ROUND(H26/2,0)</f>
        <v>0.0</v>
      </c>
      <c r="J26" s="387">
        <f t="shared" si="1"/>
        <v>0.0</v>
      </c>
      <c r="K26" s="387">
        <f t="shared" si="13" ref="K26:K37">SUM(I26:J26)</f>
        <v>0.0</v>
      </c>
    </row>
    <row r="27" spans="8:8" ht="20.1" customHeight="1">
      <c r="A27" s="384" t="str">
        <f>'MASTER DATA SHEET 2'!A25</f>
        <v> </v>
      </c>
      <c r="B27" s="385">
        <f>'MASTER DATA SHEET 2'!B25</f>
        <v>0.0</v>
      </c>
      <c r="C27" s="386">
        <f>'MASTER DATA SHEET 2'!C25</f>
        <v>0.0</v>
      </c>
      <c r="D27" s="384">
        <f>IF('MASTER DATA SHEET 2'!AC25="No",0,'MASTER DATA SHEET 2'!K25)</f>
        <v>0.0</v>
      </c>
      <c r="E27" s="387">
        <f t="shared" si="10"/>
        <v>0.0</v>
      </c>
      <c r="F27" s="387">
        <f t="shared" si="0"/>
        <v>0.0</v>
      </c>
      <c r="G27" s="387">
        <f t="shared" si="11"/>
        <v>0.0</v>
      </c>
      <c r="H27" s="387">
        <f>IF('MASTER DATA SHEET 2'!AD25="no",0,ROUND('MASTER DATA SHEET 2'!K25*1.03,-2))</f>
        <v>0.0</v>
      </c>
      <c r="I27" s="387">
        <f t="shared" si="12"/>
        <v>0.0</v>
      </c>
      <c r="J27" s="387">
        <f t="shared" si="1"/>
        <v>0.0</v>
      </c>
      <c r="K27" s="387">
        <f t="shared" si="13"/>
        <v>0.0</v>
      </c>
    </row>
    <row r="28" spans="8:8" ht="20.1" customHeight="1">
      <c r="A28" s="384" t="str">
        <f>'MASTER DATA SHEET 2'!A26</f>
        <v> </v>
      </c>
      <c r="B28" s="385">
        <f>'MASTER DATA SHEET 2'!B26</f>
        <v>0.0</v>
      </c>
      <c r="C28" s="386">
        <f>'MASTER DATA SHEET 2'!C26</f>
        <v>0.0</v>
      </c>
      <c r="D28" s="384">
        <f>IF('MASTER DATA SHEET 2'!AC26="No",0,'MASTER DATA SHEET 2'!K26)</f>
        <v>0.0</v>
      </c>
      <c r="E28" s="387">
        <f t="shared" si="10"/>
        <v>0.0</v>
      </c>
      <c r="F28" s="387">
        <f t="shared" si="0"/>
        <v>0.0</v>
      </c>
      <c r="G28" s="387">
        <f t="shared" si="11"/>
        <v>0.0</v>
      </c>
      <c r="H28" s="387">
        <f>IF('MASTER DATA SHEET 2'!AD26="no",0,ROUND('MASTER DATA SHEET 2'!K26*1.03,-2))</f>
        <v>0.0</v>
      </c>
      <c r="I28" s="387">
        <f t="shared" si="12"/>
        <v>0.0</v>
      </c>
      <c r="J28" s="387">
        <f t="shared" si="1"/>
        <v>0.0</v>
      </c>
      <c r="K28" s="387">
        <f t="shared" si="13"/>
        <v>0.0</v>
      </c>
    </row>
    <row r="29" spans="8:8" ht="20.1" customHeight="1">
      <c r="A29" s="384" t="str">
        <f>'MASTER DATA SHEET 2'!A27</f>
        <v> </v>
      </c>
      <c r="B29" s="385">
        <f>'MASTER DATA SHEET 2'!B27</f>
        <v>0.0</v>
      </c>
      <c r="C29" s="386">
        <f>'MASTER DATA SHEET 2'!C27</f>
        <v>0.0</v>
      </c>
      <c r="D29" s="384">
        <f>IF('MASTER DATA SHEET 2'!AC27="No",0,'MASTER DATA SHEET 2'!K27)</f>
        <v>0.0</v>
      </c>
      <c r="E29" s="387">
        <f t="shared" si="10"/>
        <v>0.0</v>
      </c>
      <c r="F29" s="387">
        <f t="shared" si="0"/>
        <v>0.0</v>
      </c>
      <c r="G29" s="387">
        <f t="shared" si="11"/>
        <v>0.0</v>
      </c>
      <c r="H29" s="387">
        <f>IF('MASTER DATA SHEET 2'!AD27="no",0,ROUND('MASTER DATA SHEET 2'!K27*1.03,-2))</f>
        <v>0.0</v>
      </c>
      <c r="I29" s="387">
        <f t="shared" si="12"/>
        <v>0.0</v>
      </c>
      <c r="J29" s="387">
        <f t="shared" si="1"/>
        <v>0.0</v>
      </c>
      <c r="K29" s="387">
        <f t="shared" si="13"/>
        <v>0.0</v>
      </c>
    </row>
    <row r="30" spans="8:8" ht="20.1" customHeight="1">
      <c r="A30" s="384" t="str">
        <f>'MASTER DATA SHEET 2'!A28</f>
        <v> </v>
      </c>
      <c r="B30" s="385">
        <f>'MASTER DATA SHEET 2'!B28</f>
        <v>0.0</v>
      </c>
      <c r="C30" s="386">
        <f>'MASTER DATA SHEET 2'!C28</f>
        <v>0.0</v>
      </c>
      <c r="D30" s="384">
        <f>IF('MASTER DATA SHEET 2'!AC28="No",0,'MASTER DATA SHEET 2'!K28)</f>
        <v>0.0</v>
      </c>
      <c r="E30" s="387">
        <f t="shared" si="10"/>
        <v>0.0</v>
      </c>
      <c r="F30" s="387">
        <f t="shared" si="0"/>
        <v>0.0</v>
      </c>
      <c r="G30" s="387">
        <f t="shared" si="11"/>
        <v>0.0</v>
      </c>
      <c r="H30" s="387">
        <f>IF('MASTER DATA SHEET 2'!AD28="no",0,ROUND('MASTER DATA SHEET 2'!K28*1.03,-2))</f>
        <v>0.0</v>
      </c>
      <c r="I30" s="387">
        <f t="shared" si="12"/>
        <v>0.0</v>
      </c>
      <c r="J30" s="387">
        <f t="shared" si="1"/>
        <v>0.0</v>
      </c>
      <c r="K30" s="387">
        <f t="shared" si="13"/>
        <v>0.0</v>
      </c>
    </row>
    <row r="31" spans="8:8" ht="20.1" customHeight="1">
      <c r="A31" s="384" t="str">
        <f>'MASTER DATA SHEET 2'!A29</f>
        <v> </v>
      </c>
      <c r="B31" s="385">
        <f>'MASTER DATA SHEET 2'!B29</f>
        <v>0.0</v>
      </c>
      <c r="C31" s="386">
        <f>'MASTER DATA SHEET 2'!C29</f>
        <v>0.0</v>
      </c>
      <c r="D31" s="384">
        <f>IF('MASTER DATA SHEET 2'!AC29="No",0,'MASTER DATA SHEET 2'!K29)</f>
        <v>0.0</v>
      </c>
      <c r="E31" s="387">
        <f t="shared" si="10"/>
        <v>0.0</v>
      </c>
      <c r="F31" s="387">
        <f t="shared" si="0"/>
        <v>0.0</v>
      </c>
      <c r="G31" s="387">
        <f t="shared" si="11"/>
        <v>0.0</v>
      </c>
      <c r="H31" s="387">
        <f>IF('MASTER DATA SHEET 2'!AD29="no",0,ROUND('MASTER DATA SHEET 2'!K29*1.03,-2))</f>
        <v>0.0</v>
      </c>
      <c r="I31" s="387">
        <f t="shared" si="12"/>
        <v>0.0</v>
      </c>
      <c r="J31" s="387">
        <f t="shared" si="1"/>
        <v>0.0</v>
      </c>
      <c r="K31" s="387">
        <f t="shared" si="13"/>
        <v>0.0</v>
      </c>
    </row>
    <row r="32" spans="8:8" ht="20.1" customHeight="1">
      <c r="A32" s="384" t="str">
        <f>'MASTER DATA SHEET 2'!A30</f>
        <v> </v>
      </c>
      <c r="B32" s="385">
        <f>'MASTER DATA SHEET 2'!B30</f>
        <v>0.0</v>
      </c>
      <c r="C32" s="386">
        <f>'MASTER DATA SHEET 2'!C30</f>
        <v>0.0</v>
      </c>
      <c r="D32" s="384">
        <f>IF('MASTER DATA SHEET 2'!AC30="No",0,'MASTER DATA SHEET 2'!K30)</f>
        <v>0.0</v>
      </c>
      <c r="E32" s="387">
        <f t="shared" si="10"/>
        <v>0.0</v>
      </c>
      <c r="F32" s="387">
        <f t="shared" si="0"/>
        <v>0.0</v>
      </c>
      <c r="G32" s="387">
        <f t="shared" si="11"/>
        <v>0.0</v>
      </c>
      <c r="H32" s="387">
        <f>IF('MASTER DATA SHEET 2'!AD30="no",0,ROUND('MASTER DATA SHEET 2'!K30*1.03,-2))</f>
        <v>0.0</v>
      </c>
      <c r="I32" s="387">
        <f t="shared" si="12"/>
        <v>0.0</v>
      </c>
      <c r="J32" s="387">
        <f t="shared" si="1"/>
        <v>0.0</v>
      </c>
      <c r="K32" s="387">
        <f t="shared" si="13"/>
        <v>0.0</v>
      </c>
    </row>
    <row r="33" spans="8:8" ht="20.1" customHeight="1">
      <c r="A33" s="384" t="str">
        <f>'MASTER DATA SHEET 2'!A31</f>
        <v> </v>
      </c>
      <c r="B33" s="385">
        <f>'MASTER DATA SHEET 2'!B31</f>
        <v>0.0</v>
      </c>
      <c r="C33" s="386">
        <f>'MASTER DATA SHEET 2'!C31</f>
        <v>0.0</v>
      </c>
      <c r="D33" s="384">
        <f>IF('MASTER DATA SHEET 2'!AC31="No",0,'MASTER DATA SHEET 2'!K31)</f>
        <v>0.0</v>
      </c>
      <c r="E33" s="387">
        <f t="shared" si="10"/>
        <v>0.0</v>
      </c>
      <c r="F33" s="387">
        <f t="shared" si="0"/>
        <v>0.0</v>
      </c>
      <c r="G33" s="387">
        <f t="shared" si="11"/>
        <v>0.0</v>
      </c>
      <c r="H33" s="387">
        <f>IF('MASTER DATA SHEET 2'!AD31="no",0,ROUND('MASTER DATA SHEET 2'!K31*1.03,-2))</f>
        <v>0.0</v>
      </c>
      <c r="I33" s="387">
        <f t="shared" si="12"/>
        <v>0.0</v>
      </c>
      <c r="J33" s="387">
        <f t="shared" si="1"/>
        <v>0.0</v>
      </c>
      <c r="K33" s="387">
        <f t="shared" si="13"/>
        <v>0.0</v>
      </c>
    </row>
    <row r="34" spans="8:8" ht="20.1" customHeight="1">
      <c r="A34" s="384" t="str">
        <f>'MASTER DATA SHEET 2'!A32</f>
        <v> </v>
      </c>
      <c r="B34" s="385">
        <f>'MASTER DATA SHEET 2'!B32</f>
        <v>0.0</v>
      </c>
      <c r="C34" s="386">
        <f>'MASTER DATA SHEET 2'!C32</f>
        <v>0.0</v>
      </c>
      <c r="D34" s="384">
        <f>IF('MASTER DATA SHEET 2'!AC32="No",0,'MASTER DATA SHEET 2'!K32)</f>
        <v>0.0</v>
      </c>
      <c r="E34" s="387">
        <f t="shared" si="10"/>
        <v>0.0</v>
      </c>
      <c r="F34" s="387">
        <f t="shared" si="0"/>
        <v>0.0</v>
      </c>
      <c r="G34" s="387">
        <f t="shared" si="11"/>
        <v>0.0</v>
      </c>
      <c r="H34" s="387">
        <f>IF('MASTER DATA SHEET 2'!AD32="no",0,ROUND('MASTER DATA SHEET 2'!K32*1.03,-2))</f>
        <v>0.0</v>
      </c>
      <c r="I34" s="387">
        <f t="shared" si="12"/>
        <v>0.0</v>
      </c>
      <c r="J34" s="387">
        <f t="shared" si="1"/>
        <v>0.0</v>
      </c>
      <c r="K34" s="387">
        <f t="shared" si="13"/>
        <v>0.0</v>
      </c>
    </row>
    <row r="35" spans="8:8" ht="20.1" customHeight="1">
      <c r="A35" s="384" t="str">
        <f>'MASTER DATA SHEET 2'!A33</f>
        <v> </v>
      </c>
      <c r="B35" s="385">
        <f>'MASTER DATA SHEET 2'!B33</f>
        <v>0.0</v>
      </c>
      <c r="C35" s="386">
        <f>'MASTER DATA SHEET 2'!C33</f>
        <v>0.0</v>
      </c>
      <c r="D35" s="384">
        <f>IF('MASTER DATA SHEET 2'!AC33="No",0,'MASTER DATA SHEET 2'!K33)</f>
        <v>0.0</v>
      </c>
      <c r="E35" s="387">
        <f t="shared" si="10"/>
        <v>0.0</v>
      </c>
      <c r="F35" s="387">
        <f t="shared" si="0"/>
        <v>0.0</v>
      </c>
      <c r="G35" s="387">
        <f t="shared" si="11"/>
        <v>0.0</v>
      </c>
      <c r="H35" s="387">
        <f>IF('MASTER DATA SHEET 2'!AD33="no",0,ROUND('MASTER DATA SHEET 2'!K33*1.03,-2))</f>
        <v>0.0</v>
      </c>
      <c r="I35" s="387">
        <f t="shared" si="12"/>
        <v>0.0</v>
      </c>
      <c r="J35" s="387">
        <f t="shared" si="1"/>
        <v>0.0</v>
      </c>
      <c r="K35" s="387">
        <f t="shared" si="13"/>
        <v>0.0</v>
      </c>
    </row>
    <row r="36" spans="8:8" ht="20.1" customHeight="1">
      <c r="A36" s="384" t="str">
        <f>'MASTER DATA SHEET 2'!A34</f>
        <v> </v>
      </c>
      <c r="B36" s="385">
        <f>'MASTER DATA SHEET 2'!B34</f>
        <v>0.0</v>
      </c>
      <c r="C36" s="386">
        <f>'MASTER DATA SHEET 2'!C34</f>
        <v>0.0</v>
      </c>
      <c r="D36" s="384">
        <f>IF('MASTER DATA SHEET 2'!AC34="No",0,'MASTER DATA SHEET 2'!K34)</f>
        <v>0.0</v>
      </c>
      <c r="E36" s="387">
        <f t="shared" si="10"/>
        <v>0.0</v>
      </c>
      <c r="F36" s="387">
        <f t="shared" si="0"/>
        <v>0.0</v>
      </c>
      <c r="G36" s="387">
        <f t="shared" si="11"/>
        <v>0.0</v>
      </c>
      <c r="H36" s="387">
        <f>IF('MASTER DATA SHEET 2'!AD34="no",0,ROUND('MASTER DATA SHEET 2'!K34*1.03,-2))</f>
        <v>0.0</v>
      </c>
      <c r="I36" s="387">
        <f t="shared" si="12"/>
        <v>0.0</v>
      </c>
      <c r="J36" s="387">
        <f t="shared" si="1"/>
        <v>0.0</v>
      </c>
      <c r="K36" s="387">
        <f t="shared" si="13"/>
        <v>0.0</v>
      </c>
    </row>
    <row r="37" spans="8:8" ht="20.1" customHeight="1">
      <c r="A37" s="384" t="str">
        <f>'MASTER DATA SHEET 2'!A35</f>
        <v> </v>
      </c>
      <c r="B37" s="385">
        <f>'MASTER DATA SHEET 2'!B35</f>
        <v>0.0</v>
      </c>
      <c r="C37" s="386">
        <f>'MASTER DATA SHEET 2'!C35</f>
        <v>0.0</v>
      </c>
      <c r="D37" s="384">
        <f>IF('MASTER DATA SHEET 2'!AC35="No",0,'MASTER DATA SHEET 2'!K35)</f>
        <v>0.0</v>
      </c>
      <c r="E37" s="387">
        <f t="shared" si="10"/>
        <v>0.0</v>
      </c>
      <c r="F37" s="387">
        <f t="shared" si="0"/>
        <v>0.0</v>
      </c>
      <c r="G37" s="387">
        <f t="shared" si="11"/>
        <v>0.0</v>
      </c>
      <c r="H37" s="387">
        <f>IF('MASTER DATA SHEET 2'!AD35="no",0,ROUND('MASTER DATA SHEET 2'!K35*1.03,-2))</f>
        <v>0.0</v>
      </c>
      <c r="I37" s="387">
        <f t="shared" si="12"/>
        <v>0.0</v>
      </c>
      <c r="J37" s="387">
        <f t="shared" si="1"/>
        <v>0.0</v>
      </c>
      <c r="K37" s="387">
        <f t="shared" si="13"/>
        <v>0.0</v>
      </c>
    </row>
    <row r="38" spans="8:8" ht="20.1" hidden="1" customHeight="1">
      <c r="A38" s="384" t="str">
        <f>'MASTER DATA SHEET 2'!A30</f>
        <v> </v>
      </c>
      <c r="B38" s="385">
        <f>'MASTER DATA SHEET 2'!B30</f>
        <v>0.0</v>
      </c>
      <c r="C38" s="386">
        <f>'MASTER DATA SHEET 2'!C30</f>
        <v>0.0</v>
      </c>
      <c r="D38" s="384">
        <f>IF('MASTER DATA SHEET 2'!AC30="No",0,'MASTER DATA SHEET 2'!K30)</f>
        <v>0.0</v>
      </c>
      <c r="E38" s="387">
        <f t="shared" si="14" ref="E38:E79">ROUND(D38/2,0)</f>
        <v>0.0</v>
      </c>
      <c r="F38" s="387">
        <f t="shared" si="15" ref="F38:F79">ROUND(E38*50%,0)</f>
        <v>0.0</v>
      </c>
      <c r="G38" s="387">
        <f t="shared" si="16" ref="G38:G79">SUM(E38:F38)</f>
        <v>0.0</v>
      </c>
      <c r="H38" s="387">
        <f>IF('MASTER DATA SHEET 2'!AD30="no",0,ROUND('MASTER DATA SHEET 2'!K30*1.03,-2))</f>
        <v>0.0</v>
      </c>
      <c r="I38" s="387">
        <f t="shared" si="17" ref="I38:I79">ROUND(H38/2,0)</f>
        <v>0.0</v>
      </c>
      <c r="J38" s="387">
        <f t="shared" si="18" ref="J38:J71">ROUND(I38*55%,0)</f>
        <v>0.0</v>
      </c>
      <c r="K38" s="387">
        <f t="shared" si="19" ref="K38:K79">SUM(I38:J38)</f>
        <v>0.0</v>
      </c>
    </row>
    <row r="39" spans="8:8" ht="20.1" hidden="1" customHeight="1">
      <c r="A39" s="384" t="str">
        <f>'MASTER DATA SHEET 2'!A31</f>
        <v> </v>
      </c>
      <c r="B39" s="385">
        <f>'MASTER DATA SHEET 2'!B31</f>
        <v>0.0</v>
      </c>
      <c r="C39" s="386">
        <f>'MASTER DATA SHEET 2'!C31</f>
        <v>0.0</v>
      </c>
      <c r="D39" s="384">
        <f>IF('MASTER DATA SHEET 2'!AC31="No",0,'MASTER DATA SHEET 2'!K31)</f>
        <v>0.0</v>
      </c>
      <c r="E39" s="387">
        <f t="shared" si="14"/>
        <v>0.0</v>
      </c>
      <c r="F39" s="387">
        <f t="shared" si="15"/>
        <v>0.0</v>
      </c>
      <c r="G39" s="387">
        <f t="shared" si="16"/>
        <v>0.0</v>
      </c>
      <c r="H39" s="387">
        <f>IF('MASTER DATA SHEET 2'!AD31="no",0,ROUND('MASTER DATA SHEET 2'!K31*1.03,-2))</f>
        <v>0.0</v>
      </c>
      <c r="I39" s="387">
        <f t="shared" si="17"/>
        <v>0.0</v>
      </c>
      <c r="J39" s="387">
        <f t="shared" si="18"/>
        <v>0.0</v>
      </c>
      <c r="K39" s="387">
        <f t="shared" si="19"/>
        <v>0.0</v>
      </c>
    </row>
    <row r="40" spans="8:8" ht="20.1" hidden="1" customHeight="1">
      <c r="A40" s="384" t="str">
        <f>'MASTER DATA SHEET 2'!A32</f>
        <v> </v>
      </c>
      <c r="B40" s="385">
        <f>'MASTER DATA SHEET 2'!B32</f>
        <v>0.0</v>
      </c>
      <c r="C40" s="386">
        <f>'MASTER DATA SHEET 2'!C32</f>
        <v>0.0</v>
      </c>
      <c r="D40" s="384">
        <f>IF('MASTER DATA SHEET 2'!AC32="No",0,'MASTER DATA SHEET 2'!K32)</f>
        <v>0.0</v>
      </c>
      <c r="E40" s="387">
        <f t="shared" si="14"/>
        <v>0.0</v>
      </c>
      <c r="F40" s="387">
        <f t="shared" si="15"/>
        <v>0.0</v>
      </c>
      <c r="G40" s="387">
        <f t="shared" si="16"/>
        <v>0.0</v>
      </c>
      <c r="H40" s="387">
        <f>IF('MASTER DATA SHEET 2'!AD32="no",0,ROUND('MASTER DATA SHEET 2'!K32*1.03,-2))</f>
        <v>0.0</v>
      </c>
      <c r="I40" s="387">
        <f t="shared" si="17"/>
        <v>0.0</v>
      </c>
      <c r="J40" s="387">
        <f t="shared" si="18"/>
        <v>0.0</v>
      </c>
      <c r="K40" s="387">
        <f t="shared" si="19"/>
        <v>0.0</v>
      </c>
    </row>
    <row r="41" spans="8:8" ht="20.1" hidden="1" customHeight="1">
      <c r="A41" s="384" t="str">
        <f>'MASTER DATA SHEET 2'!A33</f>
        <v> </v>
      </c>
      <c r="B41" s="385">
        <f>'MASTER DATA SHEET 2'!B33</f>
        <v>0.0</v>
      </c>
      <c r="C41" s="386">
        <f>'MASTER DATA SHEET 2'!C33</f>
        <v>0.0</v>
      </c>
      <c r="D41" s="384">
        <f>IF('MASTER DATA SHEET 2'!AC33="No",0,'MASTER DATA SHEET 2'!K33)</f>
        <v>0.0</v>
      </c>
      <c r="E41" s="387">
        <f t="shared" si="14"/>
        <v>0.0</v>
      </c>
      <c r="F41" s="387">
        <f t="shared" si="15"/>
        <v>0.0</v>
      </c>
      <c r="G41" s="387">
        <f t="shared" si="16"/>
        <v>0.0</v>
      </c>
      <c r="H41" s="387">
        <f>IF('MASTER DATA SHEET 2'!AD33="no",0,ROUND('MASTER DATA SHEET 2'!K33*1.03,-2))</f>
        <v>0.0</v>
      </c>
      <c r="I41" s="387">
        <f t="shared" si="17"/>
        <v>0.0</v>
      </c>
      <c r="J41" s="387">
        <f t="shared" si="18"/>
        <v>0.0</v>
      </c>
      <c r="K41" s="387">
        <f t="shared" si="19"/>
        <v>0.0</v>
      </c>
    </row>
    <row r="42" spans="8:8" ht="20.1" hidden="1" customHeight="1">
      <c r="A42" s="384" t="str">
        <f>'MASTER DATA SHEET 2'!A34</f>
        <v> </v>
      </c>
      <c r="B42" s="385">
        <f>'MASTER DATA SHEET 2'!B34</f>
        <v>0.0</v>
      </c>
      <c r="C42" s="386">
        <f>'MASTER DATA SHEET 2'!C34</f>
        <v>0.0</v>
      </c>
      <c r="D42" s="384">
        <f>IF('MASTER DATA SHEET 2'!AC34="No",0,'MASTER DATA SHEET 2'!K34)</f>
        <v>0.0</v>
      </c>
      <c r="E42" s="387">
        <f t="shared" si="14"/>
        <v>0.0</v>
      </c>
      <c r="F42" s="387">
        <f t="shared" si="15"/>
        <v>0.0</v>
      </c>
      <c r="G42" s="387">
        <f t="shared" si="16"/>
        <v>0.0</v>
      </c>
      <c r="H42" s="387">
        <f>IF('MASTER DATA SHEET 2'!AD34="no",0,ROUND('MASTER DATA SHEET 2'!K34*1.03,-2))</f>
        <v>0.0</v>
      </c>
      <c r="I42" s="387">
        <f t="shared" si="17"/>
        <v>0.0</v>
      </c>
      <c r="J42" s="387">
        <f t="shared" si="18"/>
        <v>0.0</v>
      </c>
      <c r="K42" s="387">
        <f t="shared" si="19"/>
        <v>0.0</v>
      </c>
    </row>
    <row r="43" spans="8:8" ht="20.1" hidden="1" customHeight="1">
      <c r="A43" s="384" t="str">
        <f>'MASTER DATA SHEET 2'!A35</f>
        <v> </v>
      </c>
      <c r="B43" s="385">
        <f>'MASTER DATA SHEET 2'!B35</f>
        <v>0.0</v>
      </c>
      <c r="C43" s="386">
        <f>'MASTER DATA SHEET 2'!C35</f>
        <v>0.0</v>
      </c>
      <c r="D43" s="384">
        <f>IF('MASTER DATA SHEET 2'!AC35="No",0,'MASTER DATA SHEET 2'!K35)</f>
        <v>0.0</v>
      </c>
      <c r="E43" s="387">
        <f t="shared" si="14"/>
        <v>0.0</v>
      </c>
      <c r="F43" s="387">
        <f t="shared" si="15"/>
        <v>0.0</v>
      </c>
      <c r="G43" s="387">
        <f t="shared" si="16"/>
        <v>0.0</v>
      </c>
      <c r="H43" s="387">
        <f>IF('MASTER DATA SHEET 2'!AD35="no",0,ROUND('MASTER DATA SHEET 2'!K35*1.03,-2))</f>
        <v>0.0</v>
      </c>
      <c r="I43" s="387">
        <f t="shared" si="17"/>
        <v>0.0</v>
      </c>
      <c r="J43" s="387">
        <f t="shared" si="18"/>
        <v>0.0</v>
      </c>
      <c r="K43" s="387">
        <f t="shared" si="19"/>
        <v>0.0</v>
      </c>
    </row>
    <row r="44" spans="8:8" ht="20.1" hidden="1" customHeight="1">
      <c r="A44" s="384" t="str">
        <f>'MASTER DATA SHEET 2'!A36</f>
        <v> </v>
      </c>
      <c r="B44" s="385">
        <f>'MASTER DATA SHEET 2'!B36</f>
        <v>0.0</v>
      </c>
      <c r="C44" s="386">
        <f>'MASTER DATA SHEET 2'!C36</f>
        <v>0.0</v>
      </c>
      <c r="D44" s="384">
        <f>IF('MASTER DATA SHEET 2'!AC36="No",0,'MASTER DATA SHEET 2'!K36)</f>
        <v>0.0</v>
      </c>
      <c r="E44" s="387">
        <f t="shared" si="14"/>
        <v>0.0</v>
      </c>
      <c r="F44" s="387">
        <f t="shared" si="15"/>
        <v>0.0</v>
      </c>
      <c r="G44" s="387">
        <f t="shared" si="16"/>
        <v>0.0</v>
      </c>
      <c r="H44" s="387">
        <f>IF('MASTER DATA SHEET 2'!AD36="no",0,ROUND('MASTER DATA SHEET 2'!K36*1.03,-2))</f>
        <v>0.0</v>
      </c>
      <c r="I44" s="387">
        <f t="shared" si="17"/>
        <v>0.0</v>
      </c>
      <c r="J44" s="387">
        <f t="shared" si="18"/>
        <v>0.0</v>
      </c>
      <c r="K44" s="387">
        <f t="shared" si="19"/>
        <v>0.0</v>
      </c>
    </row>
    <row r="45" spans="8:8" ht="20.1" hidden="1" customHeight="1">
      <c r="A45" s="384" t="str">
        <f>'MASTER DATA SHEET 2'!A37</f>
        <v> </v>
      </c>
      <c r="B45" s="385">
        <f>'MASTER DATA SHEET 2'!B37</f>
        <v>0.0</v>
      </c>
      <c r="C45" s="386">
        <f>'MASTER DATA SHEET 2'!C37</f>
        <v>0.0</v>
      </c>
      <c r="D45" s="384">
        <f>IF('MASTER DATA SHEET 2'!AC37="No",0,'MASTER DATA SHEET 2'!K37)</f>
        <v>0.0</v>
      </c>
      <c r="E45" s="387">
        <f t="shared" si="14"/>
        <v>0.0</v>
      </c>
      <c r="F45" s="387">
        <f t="shared" si="15"/>
        <v>0.0</v>
      </c>
      <c r="G45" s="387">
        <f t="shared" si="16"/>
        <v>0.0</v>
      </c>
      <c r="H45" s="387">
        <f>IF('MASTER DATA SHEET 2'!AD37="no",0,ROUND('MASTER DATA SHEET 2'!K37*1.03,-2))</f>
        <v>0.0</v>
      </c>
      <c r="I45" s="387">
        <f t="shared" si="17"/>
        <v>0.0</v>
      </c>
      <c r="J45" s="387">
        <f t="shared" si="18"/>
        <v>0.0</v>
      </c>
      <c r="K45" s="387">
        <f t="shared" si="19"/>
        <v>0.0</v>
      </c>
    </row>
    <row r="46" spans="8:8" ht="20.1" hidden="1" customHeight="1">
      <c r="A46" s="384" t="str">
        <f>'MASTER DATA SHEET 2'!A38</f>
        <v> </v>
      </c>
      <c r="B46" s="385">
        <f>'MASTER DATA SHEET 2'!B38</f>
        <v>0.0</v>
      </c>
      <c r="C46" s="386">
        <f>'MASTER DATA SHEET 2'!C38</f>
        <v>0.0</v>
      </c>
      <c r="D46" s="384">
        <f>IF('MASTER DATA SHEET 2'!AC38="No",0,'MASTER DATA SHEET 2'!K38)</f>
        <v>0.0</v>
      </c>
      <c r="E46" s="387">
        <f t="shared" si="14"/>
        <v>0.0</v>
      </c>
      <c r="F46" s="387">
        <f t="shared" si="15"/>
        <v>0.0</v>
      </c>
      <c r="G46" s="387">
        <f t="shared" si="16"/>
        <v>0.0</v>
      </c>
      <c r="H46" s="387">
        <f>IF('MASTER DATA SHEET 2'!AD38="no",0,ROUND('MASTER DATA SHEET 2'!K38*1.03,-2))</f>
        <v>0.0</v>
      </c>
      <c r="I46" s="387">
        <f t="shared" si="17"/>
        <v>0.0</v>
      </c>
      <c r="J46" s="387">
        <f t="shared" si="18"/>
        <v>0.0</v>
      </c>
      <c r="K46" s="387">
        <f t="shared" si="19"/>
        <v>0.0</v>
      </c>
    </row>
    <row r="47" spans="8:8" ht="20.1" hidden="1" customHeight="1">
      <c r="A47" s="384" t="str">
        <f>'MASTER DATA SHEET 2'!A39</f>
        <v> </v>
      </c>
      <c r="B47" s="385">
        <f>'MASTER DATA SHEET 2'!B39</f>
        <v>0.0</v>
      </c>
      <c r="C47" s="386">
        <f>'MASTER DATA SHEET 2'!C39</f>
        <v>0.0</v>
      </c>
      <c r="D47" s="384">
        <f>IF('MASTER DATA SHEET 2'!AC39="No",0,'MASTER DATA SHEET 2'!K39)</f>
        <v>0.0</v>
      </c>
      <c r="E47" s="387">
        <f t="shared" si="14"/>
        <v>0.0</v>
      </c>
      <c r="F47" s="387">
        <f t="shared" si="15"/>
        <v>0.0</v>
      </c>
      <c r="G47" s="387">
        <f t="shared" si="16"/>
        <v>0.0</v>
      </c>
      <c r="H47" s="387">
        <f>IF('MASTER DATA SHEET 2'!AD39="no",0,ROUND('MASTER DATA SHEET 2'!K39*1.03,-2))</f>
        <v>0.0</v>
      </c>
      <c r="I47" s="387">
        <f t="shared" si="17"/>
        <v>0.0</v>
      </c>
      <c r="J47" s="387">
        <f t="shared" si="18"/>
        <v>0.0</v>
      </c>
      <c r="K47" s="387">
        <f t="shared" si="19"/>
        <v>0.0</v>
      </c>
    </row>
    <row r="48" spans="8:8" ht="20.1" hidden="1" customHeight="1">
      <c r="A48" s="384" t="str">
        <f>'MASTER DATA SHEET 2'!A40</f>
        <v> </v>
      </c>
      <c r="B48" s="385">
        <f>'MASTER DATA SHEET 2'!B40</f>
        <v>0.0</v>
      </c>
      <c r="C48" s="386">
        <f>'MASTER DATA SHEET 2'!C40</f>
        <v>0.0</v>
      </c>
      <c r="D48" s="384">
        <f>IF('MASTER DATA SHEET 2'!AC40="No",0,'MASTER DATA SHEET 2'!K40)</f>
        <v>0.0</v>
      </c>
      <c r="E48" s="387">
        <f t="shared" si="14"/>
        <v>0.0</v>
      </c>
      <c r="F48" s="387">
        <f t="shared" si="15"/>
        <v>0.0</v>
      </c>
      <c r="G48" s="387">
        <f t="shared" si="16"/>
        <v>0.0</v>
      </c>
      <c r="H48" s="387">
        <f>IF('MASTER DATA SHEET 2'!AD40="no",0,ROUND('MASTER DATA SHEET 2'!K40*1.03,-2))</f>
        <v>0.0</v>
      </c>
      <c r="I48" s="387">
        <f t="shared" si="17"/>
        <v>0.0</v>
      </c>
      <c r="J48" s="387">
        <f t="shared" si="18"/>
        <v>0.0</v>
      </c>
      <c r="K48" s="387">
        <f t="shared" si="19"/>
        <v>0.0</v>
      </c>
    </row>
    <row r="49" spans="8:8" ht="20.1" hidden="1" customHeight="1">
      <c r="A49" s="384" t="str">
        <f>'MASTER DATA SHEET 2'!A41</f>
        <v> </v>
      </c>
      <c r="B49" s="385">
        <f>'MASTER DATA SHEET 2'!B41</f>
        <v>0.0</v>
      </c>
      <c r="C49" s="386">
        <f>'MASTER DATA SHEET 2'!C41</f>
        <v>0.0</v>
      </c>
      <c r="D49" s="384">
        <f>IF('MASTER DATA SHEET 2'!AC41="No",0,'MASTER DATA SHEET 2'!K41)</f>
        <v>0.0</v>
      </c>
      <c r="E49" s="387">
        <f t="shared" si="14"/>
        <v>0.0</v>
      </c>
      <c r="F49" s="387">
        <f t="shared" si="15"/>
        <v>0.0</v>
      </c>
      <c r="G49" s="387">
        <f t="shared" si="16"/>
        <v>0.0</v>
      </c>
      <c r="H49" s="387">
        <f>IF('MASTER DATA SHEET 2'!AD41="no",0,ROUND('MASTER DATA SHEET 2'!K41*1.03,-2))</f>
        <v>0.0</v>
      </c>
      <c r="I49" s="387">
        <f t="shared" si="17"/>
        <v>0.0</v>
      </c>
      <c r="J49" s="387">
        <f t="shared" si="18"/>
        <v>0.0</v>
      </c>
      <c r="K49" s="387">
        <f t="shared" si="19"/>
        <v>0.0</v>
      </c>
    </row>
    <row r="50" spans="8:8" ht="20.1" hidden="1" customHeight="1">
      <c r="A50" s="384" t="str">
        <f>'MASTER DATA SHEET 2'!A42</f>
        <v> </v>
      </c>
      <c r="B50" s="385">
        <f>'MASTER DATA SHEET 2'!B42</f>
        <v>0.0</v>
      </c>
      <c r="C50" s="386">
        <f>'MASTER DATA SHEET 2'!C42</f>
        <v>0.0</v>
      </c>
      <c r="D50" s="384">
        <f>IF('MASTER DATA SHEET 2'!AC42="No",0,'MASTER DATA SHEET 2'!K42)</f>
        <v>0.0</v>
      </c>
      <c r="E50" s="387">
        <f t="shared" si="14"/>
        <v>0.0</v>
      </c>
      <c r="F50" s="387">
        <f t="shared" si="15"/>
        <v>0.0</v>
      </c>
      <c r="G50" s="387">
        <f t="shared" si="16"/>
        <v>0.0</v>
      </c>
      <c r="H50" s="387">
        <f>IF('MASTER DATA SHEET 2'!AD42="no",0,ROUND('MASTER DATA SHEET 2'!K42*1.03,-2))</f>
        <v>0.0</v>
      </c>
      <c r="I50" s="387">
        <f t="shared" si="17"/>
        <v>0.0</v>
      </c>
      <c r="J50" s="387">
        <f t="shared" si="18"/>
        <v>0.0</v>
      </c>
      <c r="K50" s="387">
        <f t="shared" si="19"/>
        <v>0.0</v>
      </c>
    </row>
    <row r="51" spans="8:8" ht="20.1" hidden="1" customHeight="1">
      <c r="A51" s="384" t="str">
        <f>'MASTER DATA SHEET 2'!A43</f>
        <v> </v>
      </c>
      <c r="B51" s="385">
        <f>'MASTER DATA SHEET 2'!B43</f>
        <v>0.0</v>
      </c>
      <c r="C51" s="386">
        <f>'MASTER DATA SHEET 2'!C43</f>
        <v>0.0</v>
      </c>
      <c r="D51" s="384">
        <f>IF('MASTER DATA SHEET 2'!AC43="No",0,'MASTER DATA SHEET 2'!K43)</f>
        <v>0.0</v>
      </c>
      <c r="E51" s="387">
        <f t="shared" si="14"/>
        <v>0.0</v>
      </c>
      <c r="F51" s="387">
        <f t="shared" si="15"/>
        <v>0.0</v>
      </c>
      <c r="G51" s="387">
        <f t="shared" si="16"/>
        <v>0.0</v>
      </c>
      <c r="H51" s="387">
        <f>IF('MASTER DATA SHEET 2'!AD43="no",0,ROUND('MASTER DATA SHEET 2'!K43*1.03,-2))</f>
        <v>0.0</v>
      </c>
      <c r="I51" s="387">
        <f t="shared" si="17"/>
        <v>0.0</v>
      </c>
      <c r="J51" s="387">
        <f t="shared" si="18"/>
        <v>0.0</v>
      </c>
      <c r="K51" s="387">
        <f t="shared" si="19"/>
        <v>0.0</v>
      </c>
    </row>
    <row r="52" spans="8:8" ht="20.1" hidden="1" customHeight="1">
      <c r="A52" s="384" t="str">
        <f>'MASTER DATA SHEET 2'!A44</f>
        <v> </v>
      </c>
      <c r="B52" s="385">
        <f>'MASTER DATA SHEET 2'!B44</f>
        <v>0.0</v>
      </c>
      <c r="C52" s="386">
        <f>'MASTER DATA SHEET 2'!C44</f>
        <v>0.0</v>
      </c>
      <c r="D52" s="384">
        <f>IF('MASTER DATA SHEET 2'!AC44="No",0,'MASTER DATA SHEET 2'!K44)</f>
        <v>0.0</v>
      </c>
      <c r="E52" s="387">
        <f t="shared" si="14"/>
        <v>0.0</v>
      </c>
      <c r="F52" s="387">
        <f t="shared" si="15"/>
        <v>0.0</v>
      </c>
      <c r="G52" s="387">
        <f t="shared" si="16"/>
        <v>0.0</v>
      </c>
      <c r="H52" s="387">
        <f>IF('MASTER DATA SHEET 2'!AD44="no",0,ROUND('MASTER DATA SHEET 2'!K44*1.03,-2))</f>
        <v>0.0</v>
      </c>
      <c r="I52" s="387">
        <f t="shared" si="17"/>
        <v>0.0</v>
      </c>
      <c r="J52" s="387">
        <f t="shared" si="18"/>
        <v>0.0</v>
      </c>
      <c r="K52" s="387">
        <f t="shared" si="19"/>
        <v>0.0</v>
      </c>
    </row>
    <row r="53" spans="8:8" ht="20.1" hidden="1" customHeight="1">
      <c r="A53" s="384" t="str">
        <f>'MASTER DATA SHEET 2'!A45</f>
        <v> </v>
      </c>
      <c r="B53" s="385">
        <f>'MASTER DATA SHEET 2'!B45</f>
        <v>0.0</v>
      </c>
      <c r="C53" s="386">
        <f>'MASTER DATA SHEET 2'!C45</f>
        <v>0.0</v>
      </c>
      <c r="D53" s="384">
        <f>IF('MASTER DATA SHEET 2'!AC45="No",0,'MASTER DATA SHEET 2'!K45)</f>
        <v>0.0</v>
      </c>
      <c r="E53" s="387">
        <f t="shared" si="14"/>
        <v>0.0</v>
      </c>
      <c r="F53" s="387">
        <f t="shared" si="15"/>
        <v>0.0</v>
      </c>
      <c r="G53" s="387">
        <f t="shared" si="16"/>
        <v>0.0</v>
      </c>
      <c r="H53" s="387">
        <f>IF('MASTER DATA SHEET 2'!AD45="no",0,ROUND('MASTER DATA SHEET 2'!K45*1.03,-2))</f>
        <v>0.0</v>
      </c>
      <c r="I53" s="387">
        <f t="shared" si="17"/>
        <v>0.0</v>
      </c>
      <c r="J53" s="387">
        <f t="shared" si="18"/>
        <v>0.0</v>
      </c>
      <c r="K53" s="387">
        <f t="shared" si="19"/>
        <v>0.0</v>
      </c>
    </row>
    <row r="54" spans="8:8" ht="20.1" hidden="1" customHeight="1">
      <c r="A54" s="384" t="str">
        <f>'MASTER DATA SHEET 2'!A46</f>
        <v> </v>
      </c>
      <c r="B54" s="385">
        <f>'MASTER DATA SHEET 2'!B46</f>
        <v>0.0</v>
      </c>
      <c r="C54" s="386">
        <f>'MASTER DATA SHEET 2'!C46</f>
        <v>0.0</v>
      </c>
      <c r="D54" s="384">
        <f>IF('MASTER DATA SHEET 2'!AC46="No",0,'MASTER DATA SHEET 2'!K46)</f>
        <v>0.0</v>
      </c>
      <c r="E54" s="387">
        <f t="shared" si="14"/>
        <v>0.0</v>
      </c>
      <c r="F54" s="387">
        <f t="shared" si="15"/>
        <v>0.0</v>
      </c>
      <c r="G54" s="387">
        <f t="shared" si="16"/>
        <v>0.0</v>
      </c>
      <c r="H54" s="387">
        <f>IF('MASTER DATA SHEET 2'!AD46="no",0,ROUND('MASTER DATA SHEET 2'!K46*1.03,-2))</f>
        <v>0.0</v>
      </c>
      <c r="I54" s="387">
        <f t="shared" si="17"/>
        <v>0.0</v>
      </c>
      <c r="J54" s="387">
        <f t="shared" si="18"/>
        <v>0.0</v>
      </c>
      <c r="K54" s="387">
        <f t="shared" si="19"/>
        <v>0.0</v>
      </c>
    </row>
    <row r="55" spans="8:8" ht="20.1" hidden="1" customHeight="1">
      <c r="A55" s="384" t="str">
        <f>'MASTER DATA SHEET 2'!A47</f>
        <v> </v>
      </c>
      <c r="B55" s="385">
        <f>'MASTER DATA SHEET 2'!B47</f>
        <v>0.0</v>
      </c>
      <c r="C55" s="386">
        <f>'MASTER DATA SHEET 2'!C47</f>
        <v>0.0</v>
      </c>
      <c r="D55" s="384">
        <f>IF('MASTER DATA SHEET 2'!AC47="No",0,'MASTER DATA SHEET 2'!K47)</f>
        <v>0.0</v>
      </c>
      <c r="E55" s="387">
        <f t="shared" si="14"/>
        <v>0.0</v>
      </c>
      <c r="F55" s="387">
        <f t="shared" si="15"/>
        <v>0.0</v>
      </c>
      <c r="G55" s="387">
        <f t="shared" si="16"/>
        <v>0.0</v>
      </c>
      <c r="H55" s="387">
        <f>IF('MASTER DATA SHEET 2'!AD47="no",0,ROUND('MASTER DATA SHEET 2'!K47*1.03,-2))</f>
        <v>0.0</v>
      </c>
      <c r="I55" s="387">
        <f t="shared" si="17"/>
        <v>0.0</v>
      </c>
      <c r="J55" s="387">
        <f t="shared" si="18"/>
        <v>0.0</v>
      </c>
      <c r="K55" s="387">
        <f t="shared" si="19"/>
        <v>0.0</v>
      </c>
    </row>
    <row r="56" spans="8:8" ht="20.1" hidden="1" customHeight="1">
      <c r="A56" s="384" t="str">
        <f>'MASTER DATA SHEET 2'!A48</f>
        <v> </v>
      </c>
      <c r="B56" s="385">
        <f>'MASTER DATA SHEET 2'!B48</f>
        <v>0.0</v>
      </c>
      <c r="C56" s="386">
        <f>'MASTER DATA SHEET 2'!C48</f>
        <v>0.0</v>
      </c>
      <c r="D56" s="384">
        <f>IF('MASTER DATA SHEET 2'!AC48="No",0,'MASTER DATA SHEET 2'!K48)</f>
        <v>0.0</v>
      </c>
      <c r="E56" s="387">
        <f t="shared" si="14"/>
        <v>0.0</v>
      </c>
      <c r="F56" s="387">
        <f t="shared" si="15"/>
        <v>0.0</v>
      </c>
      <c r="G56" s="387">
        <f t="shared" si="16"/>
        <v>0.0</v>
      </c>
      <c r="H56" s="387">
        <f>IF('MASTER DATA SHEET 2'!AD48="no",0,ROUND('MASTER DATA SHEET 2'!K48*1.03,-2))</f>
        <v>0.0</v>
      </c>
      <c r="I56" s="387">
        <f t="shared" si="17"/>
        <v>0.0</v>
      </c>
      <c r="J56" s="387">
        <f t="shared" si="18"/>
        <v>0.0</v>
      </c>
      <c r="K56" s="387">
        <f t="shared" si="19"/>
        <v>0.0</v>
      </c>
    </row>
    <row r="57" spans="8:8" ht="20.1" hidden="1" customHeight="1">
      <c r="A57" s="384" t="str">
        <f>'MASTER DATA SHEET 2'!A49</f>
        <v> </v>
      </c>
      <c r="B57" s="385">
        <f>'MASTER DATA SHEET 2'!B49</f>
        <v>0.0</v>
      </c>
      <c r="C57" s="386">
        <f>'MASTER DATA SHEET 2'!C49</f>
        <v>0.0</v>
      </c>
      <c r="D57" s="384">
        <f>IF('MASTER DATA SHEET 2'!AC49="No",0,'MASTER DATA SHEET 2'!K49)</f>
        <v>0.0</v>
      </c>
      <c r="E57" s="387">
        <f t="shared" si="14"/>
        <v>0.0</v>
      </c>
      <c r="F57" s="387">
        <f t="shared" si="15"/>
        <v>0.0</v>
      </c>
      <c r="G57" s="387">
        <f t="shared" si="16"/>
        <v>0.0</v>
      </c>
      <c r="H57" s="387">
        <f>IF('MASTER DATA SHEET 2'!AD49="no",0,ROUND('MASTER DATA SHEET 2'!K49*1.03,-2))</f>
        <v>0.0</v>
      </c>
      <c r="I57" s="387">
        <f t="shared" si="17"/>
        <v>0.0</v>
      </c>
      <c r="J57" s="387">
        <f t="shared" si="18"/>
        <v>0.0</v>
      </c>
      <c r="K57" s="387">
        <f t="shared" si="19"/>
        <v>0.0</v>
      </c>
    </row>
    <row r="58" spans="8:8" ht="20.1" hidden="1" customHeight="1">
      <c r="A58" s="384" t="str">
        <f>'MASTER DATA SHEET 2'!A50</f>
        <v> </v>
      </c>
      <c r="B58" s="385">
        <f>'MASTER DATA SHEET 2'!B50</f>
        <v>0.0</v>
      </c>
      <c r="C58" s="386">
        <f>'MASTER DATA SHEET 2'!C50</f>
        <v>0.0</v>
      </c>
      <c r="D58" s="384">
        <f>IF('MASTER DATA SHEET 2'!AC50="No",0,'MASTER DATA SHEET 2'!K50)</f>
        <v>0.0</v>
      </c>
      <c r="E58" s="387">
        <f t="shared" si="14"/>
        <v>0.0</v>
      </c>
      <c r="F58" s="387">
        <f t="shared" si="15"/>
        <v>0.0</v>
      </c>
      <c r="G58" s="387">
        <f t="shared" si="16"/>
        <v>0.0</v>
      </c>
      <c r="H58" s="387">
        <f>IF('MASTER DATA SHEET 2'!AD50="no",0,ROUND('MASTER DATA SHEET 2'!K50*1.03,-2))</f>
        <v>0.0</v>
      </c>
      <c r="I58" s="387">
        <f t="shared" si="17"/>
        <v>0.0</v>
      </c>
      <c r="J58" s="387">
        <f t="shared" si="18"/>
        <v>0.0</v>
      </c>
      <c r="K58" s="387">
        <f t="shared" si="19"/>
        <v>0.0</v>
      </c>
    </row>
    <row r="59" spans="8:8" ht="20.1" hidden="1" customHeight="1">
      <c r="A59" s="384" t="str">
        <f>'MASTER DATA SHEET 2'!A51</f>
        <v> </v>
      </c>
      <c r="B59" s="385">
        <f>'MASTER DATA SHEET 2'!B51</f>
        <v>0.0</v>
      </c>
      <c r="C59" s="386">
        <f>'MASTER DATA SHEET 2'!C51</f>
        <v>0.0</v>
      </c>
      <c r="D59" s="384">
        <f>IF('MASTER DATA SHEET 2'!AC51="No",0,'MASTER DATA SHEET 2'!K51)</f>
        <v>0.0</v>
      </c>
      <c r="E59" s="387">
        <f t="shared" si="14"/>
        <v>0.0</v>
      </c>
      <c r="F59" s="387">
        <f t="shared" si="15"/>
        <v>0.0</v>
      </c>
      <c r="G59" s="387">
        <f t="shared" si="16"/>
        <v>0.0</v>
      </c>
      <c r="H59" s="387">
        <f>IF('MASTER DATA SHEET 2'!AD51="no",0,ROUND('MASTER DATA SHEET 2'!K51*1.03,-2))</f>
        <v>0.0</v>
      </c>
      <c r="I59" s="387">
        <f t="shared" si="17"/>
        <v>0.0</v>
      </c>
      <c r="J59" s="387">
        <f t="shared" si="18"/>
        <v>0.0</v>
      </c>
      <c r="K59" s="387">
        <f t="shared" si="19"/>
        <v>0.0</v>
      </c>
    </row>
    <row r="60" spans="8:8" ht="20.1" hidden="1" customHeight="1">
      <c r="A60" s="384" t="str">
        <f>'MASTER DATA SHEET 2'!A52</f>
        <v> </v>
      </c>
      <c r="B60" s="385">
        <f>'MASTER DATA SHEET 2'!B52</f>
        <v>0.0</v>
      </c>
      <c r="C60" s="386">
        <f>'MASTER DATA SHEET 2'!C52</f>
        <v>0.0</v>
      </c>
      <c r="D60" s="384">
        <f>IF('MASTER DATA SHEET 2'!AC52="No",0,'MASTER DATA SHEET 2'!K52)</f>
        <v>0.0</v>
      </c>
      <c r="E60" s="387">
        <f t="shared" si="14"/>
        <v>0.0</v>
      </c>
      <c r="F60" s="387">
        <f t="shared" si="15"/>
        <v>0.0</v>
      </c>
      <c r="G60" s="387">
        <f t="shared" si="16"/>
        <v>0.0</v>
      </c>
      <c r="H60" s="387">
        <f>IF('MASTER DATA SHEET 2'!AD52="no",0,ROUND('MASTER DATA SHEET 2'!K52*1.03,-2))</f>
        <v>0.0</v>
      </c>
      <c r="I60" s="387">
        <f t="shared" si="17"/>
        <v>0.0</v>
      </c>
      <c r="J60" s="387">
        <f t="shared" si="18"/>
        <v>0.0</v>
      </c>
      <c r="K60" s="387">
        <f t="shared" si="19"/>
        <v>0.0</v>
      </c>
    </row>
    <row r="61" spans="8:8" ht="20.1" hidden="1" customHeight="1">
      <c r="A61" s="384" t="str">
        <f>'MASTER DATA SHEET 2'!A53</f>
        <v> </v>
      </c>
      <c r="B61" s="385">
        <f>'MASTER DATA SHEET 2'!B53</f>
        <v>0.0</v>
      </c>
      <c r="C61" s="386">
        <f>'MASTER DATA SHEET 2'!C53</f>
        <v>0.0</v>
      </c>
      <c r="D61" s="384">
        <f>IF('MASTER DATA SHEET 2'!AC53="No",0,'MASTER DATA SHEET 2'!K53)</f>
        <v>0.0</v>
      </c>
      <c r="E61" s="387">
        <f t="shared" si="14"/>
        <v>0.0</v>
      </c>
      <c r="F61" s="387">
        <f t="shared" si="15"/>
        <v>0.0</v>
      </c>
      <c r="G61" s="387">
        <f t="shared" si="16"/>
        <v>0.0</v>
      </c>
      <c r="H61" s="387">
        <f>IF('MASTER DATA SHEET 2'!AD53="no",0,ROUND('MASTER DATA SHEET 2'!K53*1.03,-2))</f>
        <v>0.0</v>
      </c>
      <c r="I61" s="387">
        <f t="shared" si="17"/>
        <v>0.0</v>
      </c>
      <c r="J61" s="387">
        <f t="shared" si="18"/>
        <v>0.0</v>
      </c>
      <c r="K61" s="387">
        <f t="shared" si="19"/>
        <v>0.0</v>
      </c>
    </row>
    <row r="62" spans="8:8" ht="20.1" hidden="1" customHeight="1">
      <c r="A62" s="384" t="str">
        <f>'MASTER DATA SHEET 2'!A54</f>
        <v> </v>
      </c>
      <c r="B62" s="385">
        <f>'MASTER DATA SHEET 2'!B54</f>
        <v>0.0</v>
      </c>
      <c r="C62" s="386">
        <f>'MASTER DATA SHEET 2'!C54</f>
        <v>0.0</v>
      </c>
      <c r="D62" s="384">
        <f>IF('MASTER DATA SHEET 2'!AC54="No",0,'MASTER DATA SHEET 2'!K54)</f>
        <v>0.0</v>
      </c>
      <c r="E62" s="387">
        <f t="shared" si="14"/>
        <v>0.0</v>
      </c>
      <c r="F62" s="387">
        <f t="shared" si="15"/>
        <v>0.0</v>
      </c>
      <c r="G62" s="387">
        <f t="shared" si="16"/>
        <v>0.0</v>
      </c>
      <c r="H62" s="387">
        <f>IF('MASTER DATA SHEET 2'!AD54="no",0,ROUND('MASTER DATA SHEET 2'!K54*1.03,-2))</f>
        <v>0.0</v>
      </c>
      <c r="I62" s="387">
        <f t="shared" si="17"/>
        <v>0.0</v>
      </c>
      <c r="J62" s="387">
        <f t="shared" si="18"/>
        <v>0.0</v>
      </c>
      <c r="K62" s="387">
        <f t="shared" si="19"/>
        <v>0.0</v>
      </c>
    </row>
    <row r="63" spans="8:8" ht="20.1" hidden="1" customHeight="1">
      <c r="A63" s="384" t="str">
        <f>'MASTER DATA SHEET 2'!A55</f>
        <v> </v>
      </c>
      <c r="B63" s="385">
        <f>'MASTER DATA SHEET 2'!B55</f>
        <v>0.0</v>
      </c>
      <c r="C63" s="386">
        <f>'MASTER DATA SHEET 2'!C55</f>
        <v>0.0</v>
      </c>
      <c r="D63" s="384">
        <f>IF('MASTER DATA SHEET 2'!AC55="No",0,'MASTER DATA SHEET 2'!K55)</f>
        <v>0.0</v>
      </c>
      <c r="E63" s="387">
        <f t="shared" si="14"/>
        <v>0.0</v>
      </c>
      <c r="F63" s="387">
        <f t="shared" si="15"/>
        <v>0.0</v>
      </c>
      <c r="G63" s="387">
        <f t="shared" si="16"/>
        <v>0.0</v>
      </c>
      <c r="H63" s="387">
        <f>IF('MASTER DATA SHEET 2'!AD55="no",0,ROUND('MASTER DATA SHEET 2'!K55*1.03,-2))</f>
        <v>0.0</v>
      </c>
      <c r="I63" s="387">
        <f t="shared" si="17"/>
        <v>0.0</v>
      </c>
      <c r="J63" s="387">
        <f t="shared" si="18"/>
        <v>0.0</v>
      </c>
      <c r="K63" s="387">
        <f t="shared" si="19"/>
        <v>0.0</v>
      </c>
    </row>
    <row r="64" spans="8:8" ht="20.1" hidden="1" customHeight="1">
      <c r="A64" s="384" t="str">
        <f>'MASTER DATA SHEET 2'!A56</f>
        <v> </v>
      </c>
      <c r="B64" s="385">
        <f>'MASTER DATA SHEET 2'!B56</f>
        <v>0.0</v>
      </c>
      <c r="C64" s="386">
        <f>'MASTER DATA SHEET 2'!C56</f>
        <v>0.0</v>
      </c>
      <c r="D64" s="384">
        <f>IF('MASTER DATA SHEET 2'!AC56="No",0,'MASTER DATA SHEET 2'!K56)</f>
        <v>0.0</v>
      </c>
      <c r="E64" s="387">
        <f t="shared" si="14"/>
        <v>0.0</v>
      </c>
      <c r="F64" s="387">
        <f t="shared" si="15"/>
        <v>0.0</v>
      </c>
      <c r="G64" s="387">
        <f t="shared" si="16"/>
        <v>0.0</v>
      </c>
      <c r="H64" s="387">
        <f>IF('MASTER DATA SHEET 2'!AD56="no",0,ROUND('MASTER DATA SHEET 2'!K56*1.03,-2))</f>
        <v>0.0</v>
      </c>
      <c r="I64" s="387">
        <f t="shared" si="17"/>
        <v>0.0</v>
      </c>
      <c r="J64" s="387">
        <f t="shared" si="18"/>
        <v>0.0</v>
      </c>
      <c r="K64" s="387">
        <f t="shared" si="19"/>
        <v>0.0</v>
      </c>
    </row>
    <row r="65" spans="8:8" ht="20.1" hidden="1" customHeight="1">
      <c r="A65" s="384" t="str">
        <f>'MASTER DATA SHEET 2'!A57</f>
        <v> </v>
      </c>
      <c r="B65" s="385">
        <f>'MASTER DATA SHEET 2'!B57</f>
        <v>0.0</v>
      </c>
      <c r="C65" s="386">
        <f>'MASTER DATA SHEET 2'!C57</f>
        <v>0.0</v>
      </c>
      <c r="D65" s="384">
        <f>IF('MASTER DATA SHEET 2'!AC57="No",0,'MASTER DATA SHEET 2'!K57)</f>
        <v>0.0</v>
      </c>
      <c r="E65" s="387">
        <f t="shared" si="14"/>
        <v>0.0</v>
      </c>
      <c r="F65" s="387">
        <f t="shared" si="15"/>
        <v>0.0</v>
      </c>
      <c r="G65" s="387">
        <f t="shared" si="16"/>
        <v>0.0</v>
      </c>
      <c r="H65" s="387">
        <f>IF('MASTER DATA SHEET 2'!AD57="no",0,ROUND('MASTER DATA SHEET 2'!K57*1.03,-2))</f>
        <v>0.0</v>
      </c>
      <c r="I65" s="387">
        <f t="shared" si="17"/>
        <v>0.0</v>
      </c>
      <c r="J65" s="387">
        <f t="shared" si="18"/>
        <v>0.0</v>
      </c>
      <c r="K65" s="387">
        <f t="shared" si="19"/>
        <v>0.0</v>
      </c>
    </row>
    <row r="66" spans="8:8" ht="20.1" hidden="1" customHeight="1">
      <c r="A66" s="384" t="str">
        <f>'MASTER DATA SHEET 2'!A58</f>
        <v> </v>
      </c>
      <c r="B66" s="385">
        <f>'MASTER DATA SHEET 2'!B58</f>
        <v>0.0</v>
      </c>
      <c r="C66" s="386">
        <f>'MASTER DATA SHEET 2'!C58</f>
        <v>0.0</v>
      </c>
      <c r="D66" s="384">
        <f>IF('MASTER DATA SHEET 2'!AC58="No",0,'MASTER DATA SHEET 2'!K58)</f>
        <v>0.0</v>
      </c>
      <c r="E66" s="387">
        <f t="shared" si="14"/>
        <v>0.0</v>
      </c>
      <c r="F66" s="387">
        <f t="shared" si="15"/>
        <v>0.0</v>
      </c>
      <c r="G66" s="387">
        <f t="shared" si="16"/>
        <v>0.0</v>
      </c>
      <c r="H66" s="387">
        <f>IF('MASTER DATA SHEET 2'!AD58="no",0,ROUND('MASTER DATA SHEET 2'!K58*1.03,-2))</f>
        <v>0.0</v>
      </c>
      <c r="I66" s="387">
        <f t="shared" si="17"/>
        <v>0.0</v>
      </c>
      <c r="J66" s="387">
        <f t="shared" si="18"/>
        <v>0.0</v>
      </c>
      <c r="K66" s="387">
        <f t="shared" si="19"/>
        <v>0.0</v>
      </c>
    </row>
    <row r="67" spans="8:8" ht="20.1" hidden="1" customHeight="1">
      <c r="A67" s="384" t="str">
        <f>'MASTER DATA SHEET 2'!A59</f>
        <v> </v>
      </c>
      <c r="B67" s="385">
        <f>'MASTER DATA SHEET 2'!B59</f>
        <v>0.0</v>
      </c>
      <c r="C67" s="386">
        <f>'MASTER DATA SHEET 2'!C59</f>
        <v>0.0</v>
      </c>
      <c r="D67" s="384">
        <f>IF('MASTER DATA SHEET 2'!AC59="No",0,'MASTER DATA SHEET 2'!K59)</f>
        <v>0.0</v>
      </c>
      <c r="E67" s="387">
        <f t="shared" si="14"/>
        <v>0.0</v>
      </c>
      <c r="F67" s="387">
        <f t="shared" si="15"/>
        <v>0.0</v>
      </c>
      <c r="G67" s="387">
        <f t="shared" si="16"/>
        <v>0.0</v>
      </c>
      <c r="H67" s="387">
        <f>IF('MASTER DATA SHEET 2'!AD59="no",0,ROUND('MASTER DATA SHEET 2'!K59*1.03,-2))</f>
        <v>0.0</v>
      </c>
      <c r="I67" s="387">
        <f t="shared" si="17"/>
        <v>0.0</v>
      </c>
      <c r="J67" s="387">
        <f t="shared" si="18"/>
        <v>0.0</v>
      </c>
      <c r="K67" s="387">
        <f t="shared" si="19"/>
        <v>0.0</v>
      </c>
    </row>
    <row r="68" spans="8:8" ht="20.1" hidden="1" customHeight="1">
      <c r="A68" s="384" t="str">
        <f>'MASTER DATA SHEET 2'!A60</f>
        <v> </v>
      </c>
      <c r="B68" s="385">
        <f>'MASTER DATA SHEET 2'!B60</f>
        <v>0.0</v>
      </c>
      <c r="C68" s="386">
        <f>'MASTER DATA SHEET 2'!C60</f>
        <v>0.0</v>
      </c>
      <c r="D68" s="384">
        <f>IF('MASTER DATA SHEET 2'!AC60="No",0,'MASTER DATA SHEET 2'!K60)</f>
        <v>0.0</v>
      </c>
      <c r="E68" s="387">
        <f t="shared" si="14"/>
        <v>0.0</v>
      </c>
      <c r="F68" s="387">
        <f t="shared" si="15"/>
        <v>0.0</v>
      </c>
      <c r="G68" s="387">
        <f t="shared" si="16"/>
        <v>0.0</v>
      </c>
      <c r="H68" s="387">
        <f>IF('MASTER DATA SHEET 2'!AD60="no",0,ROUND('MASTER DATA SHEET 2'!K60*1.03,-2))</f>
        <v>0.0</v>
      </c>
      <c r="I68" s="387">
        <f t="shared" si="17"/>
        <v>0.0</v>
      </c>
      <c r="J68" s="387">
        <f t="shared" si="18"/>
        <v>0.0</v>
      </c>
      <c r="K68" s="387">
        <f t="shared" si="19"/>
        <v>0.0</v>
      </c>
    </row>
    <row r="69" spans="8:8" ht="20.1" hidden="1" customHeight="1">
      <c r="A69" s="384" t="str">
        <f>'MASTER DATA SHEET 2'!A61</f>
        <v> </v>
      </c>
      <c r="B69" s="385">
        <f>'MASTER DATA SHEET 2'!B61</f>
        <v>0.0</v>
      </c>
      <c r="C69" s="386">
        <f>'MASTER DATA SHEET 2'!C61</f>
        <v>0.0</v>
      </c>
      <c r="D69" s="384">
        <f>IF('MASTER DATA SHEET 2'!AC61="No",0,'MASTER DATA SHEET 2'!K61)</f>
        <v>0.0</v>
      </c>
      <c r="E69" s="387">
        <f t="shared" si="14"/>
        <v>0.0</v>
      </c>
      <c r="F69" s="387">
        <f t="shared" si="15"/>
        <v>0.0</v>
      </c>
      <c r="G69" s="387">
        <f t="shared" si="16"/>
        <v>0.0</v>
      </c>
      <c r="H69" s="387">
        <f>IF('MASTER DATA SHEET 2'!AD61="no",0,ROUND('MASTER DATA SHEET 2'!K61*1.03,-2))</f>
        <v>0.0</v>
      </c>
      <c r="I69" s="387">
        <f t="shared" si="17"/>
        <v>0.0</v>
      </c>
      <c r="J69" s="387">
        <f t="shared" si="18"/>
        <v>0.0</v>
      </c>
      <c r="K69" s="387">
        <f t="shared" si="19"/>
        <v>0.0</v>
      </c>
    </row>
    <row r="70" spans="8:8" ht="20.1" hidden="1" customHeight="1">
      <c r="A70" s="384">
        <f>'MASTER DATA SHEET 2'!A62</f>
        <v>0.0</v>
      </c>
      <c r="B70" s="385">
        <f>'MASTER DATA SHEET 2'!B62</f>
        <v>0.0</v>
      </c>
      <c r="C70" s="386">
        <f>'MASTER DATA SHEET 2'!C62</f>
        <v>0.0</v>
      </c>
      <c r="D70" s="384">
        <f>IF('MASTER DATA SHEET 2'!AC62="No",0,'MASTER DATA SHEET 2'!K62)</f>
        <v>0.0</v>
      </c>
      <c r="E70" s="387">
        <f t="shared" si="14"/>
        <v>0.0</v>
      </c>
      <c r="F70" s="387">
        <f t="shared" si="15"/>
        <v>0.0</v>
      </c>
      <c r="G70" s="387">
        <f t="shared" si="16"/>
        <v>0.0</v>
      </c>
      <c r="H70" s="387">
        <f>IF('MASTER DATA SHEET 2'!AD62="no",0,ROUND('MASTER DATA SHEET 2'!K62*1.03,-2))</f>
        <v>0.0</v>
      </c>
      <c r="I70" s="387">
        <f t="shared" si="17"/>
        <v>0.0</v>
      </c>
      <c r="J70" s="387">
        <f t="shared" si="18"/>
        <v>0.0</v>
      </c>
      <c r="K70" s="387">
        <f t="shared" si="19"/>
        <v>0.0</v>
      </c>
    </row>
    <row r="71" spans="8:8" ht="20.1" hidden="1" customHeight="1">
      <c r="A71" s="384">
        <f>'MASTER DATA SHEET 2'!A63</f>
        <v>0.0</v>
      </c>
      <c r="B71" s="385">
        <f>'MASTER DATA SHEET 2'!B63</f>
        <v>0.0</v>
      </c>
      <c r="C71" s="386">
        <f>'MASTER DATA SHEET 2'!C63</f>
        <v>0.0</v>
      </c>
      <c r="D71" s="384">
        <f>IF('MASTER DATA SHEET 2'!AC63="No",0,'MASTER DATA SHEET 2'!K63)</f>
        <v>0.0</v>
      </c>
      <c r="E71" s="387">
        <f t="shared" si="14"/>
        <v>0.0</v>
      </c>
      <c r="F71" s="387">
        <f t="shared" si="15"/>
        <v>0.0</v>
      </c>
      <c r="G71" s="387">
        <f t="shared" si="16"/>
        <v>0.0</v>
      </c>
      <c r="H71" s="387">
        <f>IF('MASTER DATA SHEET 2'!AD63="no",0,ROUND('MASTER DATA SHEET 2'!K63*1.03,-2))</f>
        <v>0.0</v>
      </c>
      <c r="I71" s="387">
        <f t="shared" si="17"/>
        <v>0.0</v>
      </c>
      <c r="J71" s="387">
        <f t="shared" si="18"/>
        <v>0.0</v>
      </c>
      <c r="K71" s="387">
        <f t="shared" si="19"/>
        <v>0.0</v>
      </c>
    </row>
    <row r="72" spans="8:8" ht="20.1" hidden="1" customHeight="1">
      <c r="A72" s="384">
        <f>'MASTER DATA SHEET 2'!A64</f>
        <v>0.0</v>
      </c>
      <c r="B72" s="385" t="str">
        <f>'MASTER DATA SHEET 2'!B64</f>
        <v>कार्यालय में पोस्ट विवरण</v>
      </c>
      <c r="C72" s="386">
        <f>'MASTER DATA SHEET 2'!C64</f>
        <v>0.0</v>
      </c>
      <c r="D72" s="384">
        <f>IF('MASTER DATA SHEET 2'!AC64="No",0,'MASTER DATA SHEET 2'!K64)</f>
        <v>0.0</v>
      </c>
      <c r="E72" s="387">
        <f t="shared" si="14"/>
        <v>0.0</v>
      </c>
      <c r="F72" s="387">
        <f t="shared" si="15"/>
        <v>0.0</v>
      </c>
      <c r="G72" s="387">
        <f t="shared" si="16"/>
        <v>0.0</v>
      </c>
      <c r="H72" s="387">
        <f>IF('MASTER DATA SHEET 2'!AD64="no",0,ROUND('MASTER DATA SHEET 2'!K64*1.03,-2))</f>
        <v>0.0</v>
      </c>
      <c r="I72" s="387">
        <f t="shared" si="17"/>
        <v>0.0</v>
      </c>
      <c r="J72" s="387">
        <f t="shared" si="20" ref="J72:J79">ROUND(I72*55%,0)</f>
        <v>0.0</v>
      </c>
      <c r="K72" s="387">
        <f t="shared" si="19"/>
        <v>0.0</v>
      </c>
    </row>
    <row r="73" spans="8:8" ht="20.1" hidden="1" customHeight="1">
      <c r="A73" s="384">
        <f>'MASTER DATA SHEET 2'!A65</f>
        <v>0.0</v>
      </c>
      <c r="B73" s="385" t="str">
        <f>'MASTER DATA SHEET 2'!B65</f>
        <v>अतिरिक्त जिला शिक्षा अधिकारी</v>
      </c>
      <c r="C73" s="386">
        <f>'MASTER DATA SHEET 2'!C65</f>
        <v>0.0</v>
      </c>
      <c r="D73" s="384">
        <f>IF('MASTER DATA SHEET 2'!AC65="No",0,'MASTER DATA SHEET 2'!K65)</f>
        <v>0.0</v>
      </c>
      <c r="E73" s="387">
        <f t="shared" si="14"/>
        <v>0.0</v>
      </c>
      <c r="F73" s="387">
        <f t="shared" si="15"/>
        <v>0.0</v>
      </c>
      <c r="G73" s="387">
        <f t="shared" si="16"/>
        <v>0.0</v>
      </c>
      <c r="H73" s="387">
        <f>IF('MASTER DATA SHEET 2'!AD65="no",0,ROUND('MASTER DATA SHEET 2'!K65*1.03,-2))</f>
        <v>0.0</v>
      </c>
      <c r="I73" s="387">
        <f t="shared" si="17"/>
        <v>0.0</v>
      </c>
      <c r="J73" s="387">
        <f t="shared" si="20"/>
        <v>0.0</v>
      </c>
      <c r="K73" s="387">
        <f t="shared" si="19"/>
        <v>0.0</v>
      </c>
    </row>
    <row r="74" spans="8:8" ht="20.1" hidden="1" customHeight="1">
      <c r="A74" s="384">
        <f>'MASTER DATA SHEET 2'!A66</f>
        <v>0.0</v>
      </c>
      <c r="B74" s="385" t="str">
        <f>'MASTER DATA SHEET 2'!B66</f>
        <v>अतिरिक्त प्रशासनिक अधिकारी</v>
      </c>
      <c r="C74" s="386">
        <f>'MASTER DATA SHEET 2'!C66</f>
        <v>0.0</v>
      </c>
      <c r="D74" s="384">
        <f>IF('MASTER DATA SHEET 2'!AC66="No",0,'MASTER DATA SHEET 2'!K66)</f>
        <v>0.0</v>
      </c>
      <c r="E74" s="387">
        <f t="shared" si="14"/>
        <v>0.0</v>
      </c>
      <c r="F74" s="387">
        <f t="shared" si="15"/>
        <v>0.0</v>
      </c>
      <c r="G74" s="387">
        <f t="shared" si="16"/>
        <v>0.0</v>
      </c>
      <c r="H74" s="387">
        <f>IF('MASTER DATA SHEET 2'!AD66="no",0,ROUND('MASTER DATA SHEET 2'!K66*1.03,-2))</f>
        <v>0.0</v>
      </c>
      <c r="I74" s="387">
        <f t="shared" si="17"/>
        <v>0.0</v>
      </c>
      <c r="J74" s="387">
        <f t="shared" si="20"/>
        <v>0.0</v>
      </c>
      <c r="K74" s="387">
        <f t="shared" si="19"/>
        <v>0.0</v>
      </c>
    </row>
    <row r="75" spans="8:8" ht="20.1" hidden="1" customHeight="1">
      <c r="A75" s="384">
        <f>'MASTER DATA SHEET 2'!A67</f>
        <v>0.0</v>
      </c>
      <c r="B75" s="385" t="str">
        <f>'MASTER DATA SHEET 2'!B67</f>
        <v>अध्यापक</v>
      </c>
      <c r="C75" s="386">
        <f>'MASTER DATA SHEET 2'!C67</f>
        <v>0.0</v>
      </c>
      <c r="D75" s="384">
        <f>IF('MASTER DATA SHEET 2'!AC67="No",0,'MASTER DATA SHEET 2'!K67)</f>
        <v>0.0</v>
      </c>
      <c r="E75" s="387">
        <f t="shared" si="14"/>
        <v>0.0</v>
      </c>
      <c r="F75" s="387">
        <f t="shared" si="15"/>
        <v>0.0</v>
      </c>
      <c r="G75" s="387">
        <f t="shared" si="16"/>
        <v>0.0</v>
      </c>
      <c r="H75" s="387">
        <f>IF('MASTER DATA SHEET 2'!AD67="no",0,ROUND('MASTER DATA SHEET 2'!K67*1.03,-2))</f>
        <v>0.0</v>
      </c>
      <c r="I75" s="387">
        <f t="shared" si="17"/>
        <v>0.0</v>
      </c>
      <c r="J75" s="387">
        <f t="shared" si="20"/>
        <v>0.0</v>
      </c>
      <c r="K75" s="387">
        <f t="shared" si="19"/>
        <v>0.0</v>
      </c>
    </row>
    <row r="76" spans="8:8" ht="20.1" hidden="1" customHeight="1">
      <c r="A76" s="384">
        <f>'MASTER DATA SHEET 2'!A68</f>
        <v>0.0</v>
      </c>
      <c r="B76" s="385" t="str">
        <f>'MASTER DATA SHEET 2'!B68</f>
        <v>आशुलिपिक</v>
      </c>
      <c r="C76" s="386">
        <f>'MASTER DATA SHEET 2'!C68</f>
        <v>0.0</v>
      </c>
      <c r="D76" s="384">
        <f>IF('MASTER DATA SHEET 2'!AC68="No",0,'MASTER DATA SHEET 2'!K68)</f>
        <v>0.0</v>
      </c>
      <c r="E76" s="387">
        <f t="shared" si="14"/>
        <v>0.0</v>
      </c>
      <c r="F76" s="387">
        <f t="shared" si="15"/>
        <v>0.0</v>
      </c>
      <c r="G76" s="387">
        <f t="shared" si="16"/>
        <v>0.0</v>
      </c>
      <c r="H76" s="387">
        <f>IF('MASTER DATA SHEET 2'!AD68="no",0,ROUND('MASTER DATA SHEET 2'!K68*1.03,-2))</f>
        <v>0.0</v>
      </c>
      <c r="I76" s="387">
        <f t="shared" si="17"/>
        <v>0.0</v>
      </c>
      <c r="J76" s="387">
        <f t="shared" si="20"/>
        <v>0.0</v>
      </c>
      <c r="K76" s="387">
        <f t="shared" si="19"/>
        <v>0.0</v>
      </c>
    </row>
    <row r="77" spans="8:8" ht="20.1" hidden="1" customHeight="1">
      <c r="A77" s="384">
        <f>'MASTER DATA SHEET 2'!A69</f>
        <v>0.0</v>
      </c>
      <c r="B77" s="385" t="str">
        <f>'MASTER DATA SHEET 2'!B69</f>
        <v>उप जिला शिक्षा अधिकारी (शारीरिक शिक्षा)</v>
      </c>
      <c r="C77" s="386">
        <f>'MASTER DATA SHEET 2'!C69</f>
        <v>0.0</v>
      </c>
      <c r="D77" s="384">
        <f>IF('MASTER DATA SHEET 2'!AC69="No",0,'MASTER DATA SHEET 2'!K69)</f>
        <v>0.0</v>
      </c>
      <c r="E77" s="387">
        <f t="shared" si="14"/>
        <v>0.0</v>
      </c>
      <c r="F77" s="387">
        <f t="shared" si="15"/>
        <v>0.0</v>
      </c>
      <c r="G77" s="387">
        <f t="shared" si="16"/>
        <v>0.0</v>
      </c>
      <c r="H77" s="387">
        <f>IF('MASTER DATA SHEET 2'!AD69="no",0,ROUND('MASTER DATA SHEET 2'!K69*1.03,-2))</f>
        <v>0.0</v>
      </c>
      <c r="I77" s="387">
        <f t="shared" si="17"/>
        <v>0.0</v>
      </c>
      <c r="J77" s="387">
        <f t="shared" si="20"/>
        <v>0.0</v>
      </c>
      <c r="K77" s="387">
        <f t="shared" si="19"/>
        <v>0.0</v>
      </c>
    </row>
    <row r="78" spans="8:8" ht="20.1" hidden="1" customHeight="1">
      <c r="A78" s="384">
        <f>'MASTER DATA SHEET 2'!A70</f>
        <v>0.0</v>
      </c>
      <c r="B78" s="385" t="str">
        <f>'MASTER DATA SHEET 2'!B70</f>
        <v>उपनिदेशक</v>
      </c>
      <c r="C78" s="386">
        <f>'MASTER DATA SHEET 2'!C70</f>
        <v>0.0</v>
      </c>
      <c r="D78" s="384">
        <f>IF('MASTER DATA SHEET 2'!AC70="No",0,'MASTER DATA SHEET 2'!K70)</f>
        <v>0.0</v>
      </c>
      <c r="E78" s="387">
        <f t="shared" si="14"/>
        <v>0.0</v>
      </c>
      <c r="F78" s="387">
        <f t="shared" si="15"/>
        <v>0.0</v>
      </c>
      <c r="G78" s="387">
        <f t="shared" si="16"/>
        <v>0.0</v>
      </c>
      <c r="H78" s="387">
        <f>IF('MASTER DATA SHEET 2'!AD70="no",0,ROUND('MASTER DATA SHEET 2'!K70*1.03,-2))</f>
        <v>0.0</v>
      </c>
      <c r="I78" s="387">
        <f t="shared" si="17"/>
        <v>0.0</v>
      </c>
      <c r="J78" s="387">
        <f t="shared" si="20"/>
        <v>0.0</v>
      </c>
      <c r="K78" s="387">
        <f t="shared" si="19"/>
        <v>0.0</v>
      </c>
    </row>
    <row r="79" spans="8:8" ht="20.1" hidden="1" customHeight="1">
      <c r="A79" s="384">
        <f>'MASTER DATA SHEET 2'!A71</f>
        <v>0.0</v>
      </c>
      <c r="B79" s="385" t="str">
        <f>'MASTER DATA SHEET 2'!B71</f>
        <v>कनिष्ठ लेखाकार</v>
      </c>
      <c r="C79" s="386">
        <f>'MASTER DATA SHEET 2'!C71</f>
        <v>0.0</v>
      </c>
      <c r="D79" s="384">
        <f>IF('MASTER DATA SHEET 2'!AC71="No",0,'MASTER DATA SHEET 2'!K71)</f>
        <v>0.0</v>
      </c>
      <c r="E79" s="387">
        <f t="shared" si="14"/>
        <v>0.0</v>
      </c>
      <c r="F79" s="387">
        <f t="shared" si="15"/>
        <v>0.0</v>
      </c>
      <c r="G79" s="387">
        <f t="shared" si="16"/>
        <v>0.0</v>
      </c>
      <c r="H79" s="387">
        <f>IF('MASTER DATA SHEET 2'!AD71="no",0,ROUND('MASTER DATA SHEET 2'!K71*1.03,-2))</f>
        <v>0.0</v>
      </c>
      <c r="I79" s="387">
        <f t="shared" si="17"/>
        <v>0.0</v>
      </c>
      <c r="J79" s="387">
        <f t="shared" si="20"/>
        <v>0.0</v>
      </c>
      <c r="K79" s="387">
        <f t="shared" si="19"/>
        <v>0.0</v>
      </c>
    </row>
    <row r="80" spans="8:8" ht="20.1" customHeight="1">
      <c r="A80" s="388" t="s">
        <v>7</v>
      </c>
      <c r="B80" s="388"/>
      <c r="C80" s="388"/>
      <c r="D80" s="389">
        <f>SUM(D7:D79)</f>
        <v>80000.0</v>
      </c>
      <c r="E80" s="389">
        <f t="shared" si="21" ref="E80:K80">SUM(E7:E79)</f>
        <v>40000.0</v>
      </c>
      <c r="F80" s="389">
        <f t="shared" si="21"/>
        <v>24000.0</v>
      </c>
      <c r="G80" s="389">
        <f t="shared" si="21"/>
        <v>64000.0</v>
      </c>
      <c r="H80" s="389">
        <f t="shared" si="21"/>
        <v>82400.0</v>
      </c>
      <c r="I80" s="389">
        <f t="shared" si="21"/>
        <v>41200.0</v>
      </c>
      <c r="J80" s="389">
        <f t="shared" si="21"/>
        <v>24720.0</v>
      </c>
      <c r="K80" s="389">
        <f t="shared" si="21"/>
        <v>65920.0</v>
      </c>
    </row>
    <row r="81" spans="8:8" ht="18.75">
      <c r="A81" s="390"/>
      <c r="B81" s="390"/>
      <c r="C81" s="390"/>
      <c r="D81" s="391"/>
      <c r="E81" s="391"/>
      <c r="F81" s="391"/>
      <c r="G81" s="391"/>
      <c r="H81" s="391"/>
      <c r="I81" s="391"/>
      <c r="J81" s="391"/>
      <c r="K81" s="391"/>
      <c r="M81" s="391"/>
    </row>
    <row r="82" spans="8:8"/>
    <row r="83" spans="8:8" ht="15.75">
      <c r="H83" s="224" t="str">
        <f>'MASTER DATA SHEET 1'!L2</f>
        <v>iz/kkukpk;Z</v>
      </c>
      <c r="I83" s="224"/>
      <c r="J83" s="224"/>
      <c r="K83" s="224"/>
      <c r="M83" s="391"/>
    </row>
    <row r="84" spans="8:8" ht="15.75">
      <c r="H84" s="224" t="str">
        <f>'MASTER DATA SHEET 1'!L3</f>
        <v>jk-m-ek-fo-Mlk.kk [kqnZ</v>
      </c>
      <c r="I84" s="224"/>
      <c r="J84" s="224"/>
      <c r="K84" s="224"/>
    </row>
    <row r="85" spans="8:8" ht="15.75">
      <c r="H85" s="224" t="str">
        <f>'MASTER DATA SHEET 1'!L4</f>
        <v> ¼ekSyklj½ MhMokuk dqpkeu</v>
      </c>
      <c r="I85" s="224"/>
      <c r="J85" s="224"/>
      <c r="K85" s="224"/>
      <c r="M85" s="391"/>
    </row>
    <row r="86" spans="8:8" ht="18.0">
      <c r="D86" s="226"/>
    </row>
    <row r="87" spans="8:8">
      <c r="D87" s="392"/>
      <c r="K87" s="54"/>
      <c r="M87" s="391"/>
    </row>
    <row r="88" spans="8:8"/>
    <row r="89" spans="8:8"/>
    <row r="90" spans="8:8" ht="66.75" customHeight="1">
      <c r="A90" s="393" t="s">
        <v>240</v>
      </c>
      <c r="B90" s="393"/>
      <c r="C90" s="393"/>
      <c r="D90" s="393"/>
      <c r="E90" s="393"/>
      <c r="F90" s="393"/>
      <c r="G90" s="393"/>
      <c r="H90" s="393"/>
      <c r="I90" s="393"/>
      <c r="J90" s="393"/>
      <c r="K90" s="393"/>
    </row>
    <row r="91" spans="8:8" hidden="1"/>
    <row r="92" spans="8:8" hidden="1"/>
    <row r="93" spans="8:8" hidden="1"/>
    <row r="94" spans="8:8" hidden="1"/>
    <row r="95" spans="8:8" hidden="1"/>
    <row r="96" spans="8:8" hidden="1"/>
    <row r="97" spans="8:8" hidden="1"/>
    <row r="98" spans="8:8" hidden="1"/>
    <row r="99" spans="8:8" hidden="1"/>
    <row r="100" spans="8:8" hidden="1"/>
    <row r="101" spans="8:8" hidden="1"/>
    <row r="102" spans="8:8" hidden="1"/>
    <row r="103" spans="8:8" hidden="1"/>
    <row r="104" spans="8:8" hidden="1"/>
    <row r="105" spans="8:8"/>
  </sheetData>
  <sheetProtection algorithmName="SHA-512" hashValue="ai3ZGAuqfwCVloH/pE7IG4AR9GkxIxdlqaqo7/WdbL4VgZkskcUvrfDI0+sdvWa/RX2PE7k72ysnvMHZnB1eDA==" saltValue="YkYhGRU3qoMzbKivmTBKIg==" spinCount="100000" sheet="1" formatRows="0"/>
  <mergeCells count="16">
    <mergeCell ref="A1:K1"/>
    <mergeCell ref="H83:K83"/>
    <mergeCell ref="H84:K84"/>
    <mergeCell ref="A4:A5"/>
    <mergeCell ref="E2:F2"/>
    <mergeCell ref="C4:C5"/>
    <mergeCell ref="A80:C80"/>
    <mergeCell ref="C2:D2"/>
    <mergeCell ref="H85:K85"/>
    <mergeCell ref="A3:K3"/>
    <mergeCell ref="I2:J2"/>
    <mergeCell ref="H4:K4"/>
    <mergeCell ref="B4:B5"/>
    <mergeCell ref="D4:G4"/>
    <mergeCell ref="A90:K90"/>
    <mergeCell ref="G2:H2"/>
  </mergeCells>
  <printOptions horizontalCentered="1"/>
  <pageMargins left="0.5511811023622047" right="0.35433070866141736" top="0.3937007874015748" bottom="0.3937007874015748" header="0.5118110236220472" footer="0.5118110236220472"/>
  <pageSetup paperSize="9" scale="96" orientation="landscape"/>
  <headerFooter alignWithMargins="0">
    <oddFooter>&amp;C&amp;Z&amp;F&amp;R&amp;A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tabColor rgb="FFFFFF00"/>
    <pageSetUpPr fitToPage="1"/>
  </sheetPr>
  <dimension ref="A1:AE109"/>
  <sheetViews>
    <sheetView workbookViewId="0" topLeftCell="D5" zoomScale="130">
      <selection activeCell="E11" sqref="E11"/>
    </sheetView>
  </sheetViews>
  <sheetFormatPr defaultRowHeight="12.75" defaultColWidth="0" zeroHeight="1"/>
  <cols>
    <col min="1" max="1" customWidth="1" width="13.0" style="203"/>
    <col min="2" max="2" customWidth="1" width="28.425781" style="203"/>
    <col min="3" max="4" customWidth="1" width="17.0" style="203"/>
    <col min="5" max="5" customWidth="1" width="15.5703125" style="203"/>
    <col min="6" max="6" customWidth="1" width="17.0" style="203"/>
    <col min="7" max="7" customWidth="1" width="17.425781" style="203"/>
    <col min="8" max="8" customWidth="1" width="11.5703125" style="203"/>
    <col min="9" max="9" customWidth="1" width="18.425781" style="203"/>
    <col min="10" max="10" hidden="1" customWidth="1" width="10.425781" style="203"/>
    <col min="11" max="11" hidden="1" customWidth="1" width="12.5703125" style="203"/>
    <col min="12" max="12" hidden="1" customWidth="1" width="10.5703125" style="203"/>
    <col min="13" max="25" hidden="1" customWidth="1" width="9.425781" style="203"/>
    <col min="26" max="26" customWidth="1" width="9.425781" style="203"/>
    <col min="27" max="16384" hidden="1" customWidth="0" width="9.425781" style="203"/>
  </cols>
  <sheetData>
    <row r="1" spans="8:8" ht="17.25" customHeight="1">
      <c r="A1" s="394" t="str">
        <f>'MASTER DATA SHEET 1'!C1</f>
        <v>dk;kZy; iz/kkukpk;Z jktdh; mPp ek/;fed fo/kky; Mlk.kk joqZn ¼ekSyklj½ MhMokuk dqpkeu </v>
      </c>
      <c r="B1" s="394"/>
      <c r="C1" s="394"/>
      <c r="D1" s="394"/>
      <c r="E1" s="394"/>
      <c r="F1" s="394"/>
      <c r="G1" s="395"/>
    </row>
    <row r="2" spans="8:8" ht="17.25" customHeight="1">
      <c r="A2" s="396" t="s">
        <v>125</v>
      </c>
      <c r="B2" s="396"/>
      <c r="C2" s="396"/>
      <c r="D2" s="396"/>
      <c r="E2" s="396"/>
      <c r="F2" s="396"/>
      <c r="G2" s="396"/>
    </row>
    <row r="3" spans="8:8" ht="20.25" customHeight="1">
      <c r="A3" s="397" t="s">
        <v>139</v>
      </c>
      <c r="B3" s="398" t="str">
        <f>'MASTER DATA SHEET 1'!C4</f>
        <v>2202-02-109-27-01</v>
      </c>
      <c r="C3" s="399" t="str">
        <f>'MASTER DATA SHEET 1'!H4</f>
        <v>STATE FUND</v>
      </c>
      <c r="D3" s="400" t="s">
        <v>360</v>
      </c>
      <c r="E3" s="401">
        <f>'MASTER DATA SHEET 1'!C3</f>
        <v>111111.0</v>
      </c>
      <c r="G3" s="402" t="s">
        <v>241</v>
      </c>
    </row>
    <row r="4" spans="8:8" ht="18.75" customHeight="1">
      <c r="A4" s="403" t="s">
        <v>126</v>
      </c>
      <c r="B4" s="403" t="s">
        <v>127</v>
      </c>
      <c r="C4" s="404" t="s">
        <v>128</v>
      </c>
      <c r="D4" s="405"/>
      <c r="E4" s="403" t="s">
        <v>129</v>
      </c>
      <c r="F4" s="403" t="s">
        <v>591</v>
      </c>
      <c r="G4" s="403" t="s">
        <v>592</v>
      </c>
    </row>
    <row r="5" spans="8:8" ht="28.5" customHeight="1">
      <c r="A5" s="406"/>
      <c r="B5" s="406"/>
      <c r="C5" s="407" t="s">
        <v>591</v>
      </c>
      <c r="D5" s="407" t="s">
        <v>592</v>
      </c>
      <c r="E5" s="406"/>
      <c r="F5" s="406"/>
      <c r="G5" s="406"/>
    </row>
    <row r="6" spans="8:8" ht="17.25" customHeight="1">
      <c r="A6" s="382">
        <v>1.0</v>
      </c>
      <c r="B6" s="382" t="s">
        <v>130</v>
      </c>
      <c r="C6" s="408">
        <f>'MASTER DATA SHEET 1'!K13</f>
        <v>0.0</v>
      </c>
      <c r="D6" s="408">
        <f>'MASTER DATA SHEET 1'!L13</f>
        <v>0.0</v>
      </c>
      <c r="E6" s="409">
        <v>0.6</v>
      </c>
      <c r="F6" s="410">
        <f>P8G1!N71</f>
        <v>0.0</v>
      </c>
      <c r="G6" s="410">
        <f>P8G1!M71</f>
        <v>0.0</v>
      </c>
    </row>
    <row r="7" spans="8:8" ht="17.25" customHeight="1">
      <c r="A7" s="382">
        <v>2.0</v>
      </c>
      <c r="B7" s="382" t="s">
        <v>131</v>
      </c>
      <c r="C7" s="408">
        <f>'MASTER DATA SHEET 1'!K14</f>
        <v>3.0</v>
      </c>
      <c r="D7" s="408">
        <f>'MASTER DATA SHEET 1'!L14</f>
        <v>3.0</v>
      </c>
      <c r="E7" s="409">
        <v>0.6</v>
      </c>
      <c r="F7" s="410">
        <f>P8G1!N72</f>
        <v>522940.0</v>
      </c>
      <c r="G7" s="410">
        <f>P8G1!M72</f>
        <v>538560.0</v>
      </c>
    </row>
    <row r="8" spans="8:8" s="411" ht="17.25" customFormat="1" customHeight="1">
      <c r="A8" s="412" t="s">
        <v>7</v>
      </c>
      <c r="B8" s="412"/>
      <c r="C8" s="413">
        <f>SUM(C6:C7)</f>
        <v>3.0</v>
      </c>
      <c r="D8" s="413">
        <f>SUM(D6:D7)</f>
        <v>3.0</v>
      </c>
      <c r="E8" s="414"/>
      <c r="F8" s="413">
        <f>SUM(F6:F7)</f>
        <v>522940.0</v>
      </c>
      <c r="G8" s="413">
        <f>SUM(G6:G7)</f>
        <v>538560.0</v>
      </c>
    </row>
    <row r="9" spans="8:8" ht="17.25" customHeight="1">
      <c r="A9" s="394" t="s">
        <v>132</v>
      </c>
      <c r="B9" s="394"/>
      <c r="C9" s="394"/>
      <c r="D9" s="394"/>
      <c r="E9" s="394"/>
      <c r="F9" s="394"/>
      <c r="G9" s="394"/>
    </row>
    <row r="10" spans="8:8" ht="17.25" customHeight="1">
      <c r="A10" s="382">
        <v>1.0</v>
      </c>
      <c r="B10" s="382" t="s">
        <v>130</v>
      </c>
      <c r="C10" s="408">
        <f>'MASTER DATA SHEET 1'!M13</f>
        <v>0.0</v>
      </c>
      <c r="D10" s="408">
        <f>'MASTER DATA SHEET 1'!N13</f>
        <v>0.0</v>
      </c>
      <c r="E10" s="409">
        <v>0.1</v>
      </c>
      <c r="F10" s="410">
        <f>P8G1!N74</f>
        <v>0.0</v>
      </c>
      <c r="G10" s="410">
        <f>P8G1!M74</f>
        <v>0.0</v>
      </c>
    </row>
    <row r="11" spans="8:8" ht="17.25" customHeight="1">
      <c r="A11" s="382">
        <v>2.0</v>
      </c>
      <c r="B11" s="382" t="s">
        <v>131</v>
      </c>
      <c r="C11" s="408">
        <f>'MASTER DATA SHEET 1'!M14</f>
        <v>3.0</v>
      </c>
      <c r="D11" s="408">
        <f>'MASTER DATA SHEET 1'!N14</f>
        <v>3.0</v>
      </c>
      <c r="E11" s="409">
        <v>0.1</v>
      </c>
      <c r="F11" s="410">
        <f>P8G1!N75</f>
        <v>95080.0</v>
      </c>
      <c r="G11" s="410">
        <f>P8G1!M75</f>
        <v>97920.0</v>
      </c>
    </row>
    <row r="12" spans="8:8" s="411" ht="17.25" customFormat="1" customHeight="1">
      <c r="A12" s="412" t="s">
        <v>7</v>
      </c>
      <c r="B12" s="412"/>
      <c r="C12" s="413">
        <f>SUM(C10:C11)</f>
        <v>3.0</v>
      </c>
      <c r="D12" s="413">
        <f>SUM(D10:D11)</f>
        <v>3.0</v>
      </c>
      <c r="E12" s="414"/>
      <c r="F12" s="413">
        <f>SUM(F10:F11)</f>
        <v>95080.0</v>
      </c>
      <c r="G12" s="413">
        <f>SUM(G10:G11)</f>
        <v>97920.0</v>
      </c>
    </row>
    <row r="13" spans="8:8" ht="17.25" customHeight="1">
      <c r="A13" s="394" t="s">
        <v>133</v>
      </c>
      <c r="B13" s="394"/>
      <c r="C13" s="394"/>
      <c r="D13" s="394"/>
      <c r="E13" s="394"/>
      <c r="F13" s="394"/>
      <c r="G13" s="394"/>
    </row>
    <row r="14" spans="8:8" ht="17.25" customHeight="1">
      <c r="A14" s="382">
        <v>1.0</v>
      </c>
      <c r="B14" s="382" t="s">
        <v>130</v>
      </c>
      <c r="C14" s="410">
        <f>'MASTER DATA SHEET 1'!O13</f>
        <v>0.0</v>
      </c>
      <c r="D14" s="410">
        <f>'MASTER DATA SHEET 1'!P13</f>
        <v>0.0</v>
      </c>
      <c r="E14" s="415">
        <v>0.02</v>
      </c>
      <c r="F14" s="410">
        <f>P8G1!N77</f>
        <v>0.0</v>
      </c>
      <c r="G14" s="410">
        <f>P8G1!M77</f>
        <v>0.0</v>
      </c>
    </row>
    <row r="15" spans="8:8" ht="17.25" customHeight="1">
      <c r="A15" s="382">
        <v>2.0</v>
      </c>
      <c r="B15" s="382" t="s">
        <v>131</v>
      </c>
      <c r="C15" s="410">
        <f>'MASTER DATA SHEET 1'!O14</f>
        <v>3.0</v>
      </c>
      <c r="D15" s="410">
        <f>'MASTER DATA SHEET 1'!P14</f>
        <v>3.0</v>
      </c>
      <c r="E15" s="415">
        <v>0.02</v>
      </c>
      <c r="F15" s="410">
        <f>P8G1!N78</f>
        <v>3108.0</v>
      </c>
      <c r="G15" s="410">
        <f>P8G1!M78</f>
        <v>0.0</v>
      </c>
    </row>
    <row r="16" spans="8:8" s="411" ht="17.25" customFormat="1" customHeight="1">
      <c r="A16" s="412" t="s">
        <v>7</v>
      </c>
      <c r="B16" s="412"/>
      <c r="C16" s="414">
        <f>SUM(C14:C15)</f>
        <v>3.0</v>
      </c>
      <c r="D16" s="414">
        <f>SUM(D14:D15)</f>
        <v>3.0</v>
      </c>
      <c r="E16" s="416"/>
      <c r="F16" s="413">
        <f>SUM(F14:F15)</f>
        <v>3108.0</v>
      </c>
      <c r="G16" s="413">
        <f>P8G1!M79</f>
        <v>0.0</v>
      </c>
    </row>
    <row r="17" spans="8:8" ht="17.25" customHeight="1">
      <c r="A17" s="394" t="s">
        <v>134</v>
      </c>
      <c r="B17" s="394"/>
      <c r="C17" s="394"/>
      <c r="D17" s="394"/>
      <c r="E17" s="394"/>
      <c r="F17" s="394"/>
      <c r="G17" s="394"/>
    </row>
    <row r="18" spans="8:8" ht="17.25" customHeight="1">
      <c r="A18" s="387">
        <v>1.0</v>
      </c>
      <c r="B18" s="222" t="s">
        <v>135</v>
      </c>
      <c r="C18" s="217">
        <f>'MASTER DATA SHEET 1'!Q15</f>
        <v>0.0</v>
      </c>
      <c r="D18" s="217">
        <f>'MASTER DATA SHEET 1'!R15</f>
        <v>0.0</v>
      </c>
      <c r="E18" s="220">
        <v>1200.0</v>
      </c>
      <c r="F18" s="217">
        <f>(C18*H181200)+C18*E18*10</f>
        <v>0.0</v>
      </c>
      <c r="G18" s="217">
        <f>(D18*1200)+D18*E18*9</f>
        <v>0.0</v>
      </c>
    </row>
    <row r="19" spans="8:8" ht="17.25" customHeight="1">
      <c r="A19" s="387">
        <v>2.0</v>
      </c>
      <c r="B19" s="222" t="s">
        <v>10</v>
      </c>
      <c r="C19" s="217">
        <f>'MASTER DATA SHEET 1'!S15</f>
        <v>0.0</v>
      </c>
      <c r="D19" s="217">
        <f>'MASTER DATA SHEET 1'!T15</f>
        <v>0.0</v>
      </c>
      <c r="E19" s="220">
        <v>900.0</v>
      </c>
      <c r="F19" s="217">
        <f>C19*E19</f>
        <v>0.0</v>
      </c>
      <c r="G19" s="217">
        <f>D19*E19</f>
        <v>0.0</v>
      </c>
    </row>
    <row r="20" spans="8:8" ht="17.25" customHeight="1">
      <c r="A20" s="387">
        <v>3.0</v>
      </c>
      <c r="B20" s="222" t="s">
        <v>358</v>
      </c>
      <c r="C20" s="217">
        <f>'MASTER DATA SHEET 1'!U15</f>
        <v>0.0</v>
      </c>
      <c r="D20" s="217">
        <f>'MASTER DATA SHEET 1'!V15</f>
        <v>0.0</v>
      </c>
      <c r="E20" s="220">
        <v>2160.0</v>
      </c>
      <c r="F20" s="217">
        <f>C20*E20</f>
        <v>0.0</v>
      </c>
      <c r="G20" s="217">
        <f>D20*E20</f>
        <v>0.0</v>
      </c>
    </row>
    <row r="21" spans="8:8" ht="17.25" customHeight="1">
      <c r="A21" s="387">
        <v>4.0</v>
      </c>
      <c r="B21" s="222" t="s">
        <v>13</v>
      </c>
      <c r="C21" s="417">
        <f>'MASTER DATA SHEET 1'!W15</f>
        <v>1.0</v>
      </c>
      <c r="D21" s="217">
        <f>'MASTER DATA SHEET 1'!X15</f>
        <v>1.0</v>
      </c>
      <c r="E21" s="220">
        <v>6774.0</v>
      </c>
      <c r="F21" s="217">
        <f>C21*E21</f>
        <v>6774.0</v>
      </c>
      <c r="G21" s="217">
        <f>D21*E21</f>
        <v>6774.0</v>
      </c>
    </row>
    <row r="22" spans="8:8" s="418" ht="17.25" customFormat="1" customHeight="1">
      <c r="A22" s="419">
        <v>5.0</v>
      </c>
      <c r="B22" s="420" t="s">
        <v>136</v>
      </c>
      <c r="C22" s="417">
        <f>'MASTER DATA SHEET 1'!Y15</f>
        <v>0.0</v>
      </c>
      <c r="D22" s="417">
        <f>'MASTER DATA SHEET 1'!Z15</f>
        <v>0.0</v>
      </c>
      <c r="E22" s="421">
        <v>0.0</v>
      </c>
      <c r="F22" s="417">
        <f>C22*E22</f>
        <v>0.0</v>
      </c>
      <c r="G22" s="417">
        <f>D22*E22</f>
        <v>0.0</v>
      </c>
    </row>
    <row r="23" spans="8:8" s="418" ht="17.25" customFormat="1" customHeight="1">
      <c r="A23" s="419">
        <v>6.0</v>
      </c>
      <c r="B23" s="420" t="s">
        <v>242</v>
      </c>
      <c r="C23" s="422"/>
      <c r="D23" s="422"/>
      <c r="E23" s="423"/>
      <c r="F23" s="424">
        <f>P8G1!N89</f>
        <v>0.0</v>
      </c>
      <c r="G23" s="425">
        <v>0.0</v>
      </c>
    </row>
    <row r="24" spans="8:8" ht="17.25" customHeight="1">
      <c r="A24" s="426">
        <v>7.0</v>
      </c>
      <c r="B24" s="427" t="s">
        <v>217</v>
      </c>
      <c r="C24" s="417">
        <f>'MASTER DATA SHEET 1'!AB13</f>
        <v>0.0</v>
      </c>
      <c r="D24" s="417">
        <f>'MASTER DATA SHEET 1'!AC13</f>
        <v>0.0</v>
      </c>
      <c r="E24" s="422">
        <v>2000.0</v>
      </c>
      <c r="F24" s="428">
        <f>C24*E24+C25*E25</f>
        <v>0.0</v>
      </c>
      <c r="G24" s="428">
        <f>D24*E24+D25*E25</f>
        <v>0.0</v>
      </c>
    </row>
    <row r="25" spans="8:8" ht="17.25" customHeight="1">
      <c r="A25" s="426"/>
      <c r="B25" s="429" t="s">
        <v>218</v>
      </c>
      <c r="C25" s="417">
        <f>'MASTER DATA SHEET 1'!AB14</f>
        <v>0.0</v>
      </c>
      <c r="D25" s="417">
        <f>'MASTER DATA SHEET 1'!AC14</f>
        <v>0.0</v>
      </c>
      <c r="E25" s="422">
        <v>2350.0</v>
      </c>
      <c r="F25" s="430"/>
      <c r="G25" s="430"/>
    </row>
    <row r="26" spans="8:8" ht="18.75" customHeight="1">
      <c r="A26" s="431"/>
      <c r="B26" s="432"/>
      <c r="C26" s="433"/>
      <c r="D26" s="433"/>
      <c r="E26" s="433"/>
      <c r="F26" s="433"/>
      <c r="G26" s="433"/>
    </row>
    <row r="27" spans="8:8" ht="18.75">
      <c r="F27" s="354" t="str">
        <f>'MASTER DATA SHEET 1'!L2</f>
        <v>iz/kkukpk;Z</v>
      </c>
      <c r="G27" s="354"/>
    </row>
    <row r="28" spans="8:8" ht="18.75">
      <c r="F28" s="354" t="str">
        <f>'MASTER DATA SHEET 1'!L3</f>
        <v>jk-m-ek-fo-Mlk.kk [kqnZ</v>
      </c>
      <c r="G28" s="354"/>
    </row>
    <row r="29" spans="8:8" ht="15.75">
      <c r="F29" s="224" t="str">
        <f>'MASTER DATA SHEET 1'!L4</f>
        <v> ¼ekSyklj½ MhMokuk dqpkeu</v>
      </c>
      <c r="G29" s="224"/>
    </row>
    <row r="30" spans="8:8" ht="18.0">
      <c r="C30" s="434"/>
    </row>
    <row r="31" spans="8:8">
      <c r="G31" s="54"/>
    </row>
    <row r="32" spans="8:8"/>
    <row r="33" spans="8:8"/>
    <row r="34" spans="8:8"/>
    <row r="35" spans="8:8" ht="53.25" customHeight="1">
      <c r="A35" s="435" t="s">
        <v>443</v>
      </c>
      <c r="B35" s="435"/>
      <c r="C35" s="435"/>
      <c r="D35" s="435"/>
      <c r="E35" s="435"/>
      <c r="F35" s="435"/>
      <c r="G35" s="435"/>
    </row>
    <row r="36" spans="8:8" hidden="1"/>
    <row r="37" spans="8:8" hidden="1"/>
    <row r="38" spans="8:8" hidden="1"/>
    <row r="39" spans="8:8" hidden="1"/>
    <row r="40" spans="8:8" hidden="1"/>
    <row r="41" spans="8:8" hidden="1"/>
    <row r="42" spans="8:8" hidden="1"/>
    <row r="43" spans="8:8" hidden="1"/>
    <row r="44" spans="8:8" hidden="1"/>
    <row r="45" spans="8:8" hidden="1"/>
    <row r="46" spans="8:8" hidden="1"/>
    <row r="47" spans="8:8" hidden="1"/>
    <row r="48" spans="8:8" hidden="1"/>
    <row r="49" spans="8:8" hidden="1"/>
    <row r="50" spans="8:8" hidden="1"/>
    <row r="51" spans="8:8" hidden="1"/>
    <row r="52" spans="8:8" hidden="1"/>
    <row r="53" spans="8:8" hidden="1"/>
    <row r="54" spans="8:8" hidden="1"/>
    <row r="55" spans="8:8" hidden="1"/>
    <row r="56" spans="8:8" hidden="1"/>
    <row r="57" spans="8:8" hidden="1"/>
    <row r="58" spans="8:8" hidden="1"/>
    <row r="59" spans="8:8" hidden="1"/>
    <row r="60" spans="8:8" hidden="1"/>
    <row r="61" spans="8:8" hidden="1"/>
    <row r="62" spans="8:8" hidden="1"/>
    <row r="63" spans="8:8" hidden="1"/>
    <row r="64" spans="8:8" hidden="1"/>
    <row r="65" spans="8:8" hidden="1"/>
    <row r="66" spans="8:8" hidden="1"/>
    <row r="67" spans="8:8" hidden="1"/>
    <row r="68" spans="8:8" hidden="1"/>
    <row r="69" spans="8:8" hidden="1"/>
    <row r="70" spans="8:8" hidden="1"/>
    <row r="71" spans="8:8" hidden="1"/>
    <row r="72" spans="8:8" hidden="1"/>
    <row r="73" spans="8:8" hidden="1"/>
    <row r="74" spans="8:8" hidden="1"/>
    <row r="75" spans="8:8" hidden="1"/>
    <row r="76" spans="8:8" hidden="1"/>
    <row r="77" spans="8:8" hidden="1"/>
    <row r="78" spans="8:8" hidden="1"/>
    <row r="79" spans="8:8" hidden="1"/>
    <row r="80" spans="8:8" hidden="1"/>
    <row r="81" spans="8:8" hidden="1"/>
    <row r="82" spans="8:8" hidden="1"/>
    <row r="83" spans="8:8" hidden="1"/>
    <row r="84" spans="8:8" hidden="1"/>
    <row r="85" spans="8:8" hidden="1"/>
    <row r="86" spans="8:8" hidden="1"/>
    <row r="87" spans="8:8" hidden="1"/>
    <row r="88" spans="8:8" hidden="1"/>
    <row r="89" spans="8:8" hidden="1"/>
    <row r="90" spans="8:8" hidden="1"/>
    <row r="91" spans="8:8" hidden="1"/>
    <row r="92" spans="8:8" hidden="1"/>
    <row r="93" spans="8:8" hidden="1"/>
    <row r="94" spans="8:8" hidden="1"/>
    <row r="95" spans="8:8" hidden="1"/>
    <row r="96" spans="8:8" hidden="1"/>
    <row r="97" spans="8:8" hidden="1"/>
    <row r="98" spans="8:8" hidden="1"/>
    <row r="99" spans="8:8" hidden="1"/>
    <row r="100" spans="8:8" hidden="1"/>
    <row r="101" spans="8:8" hidden="1"/>
    <row r="102" spans="8:8" hidden="1"/>
    <row r="103" spans="8:8" hidden="1"/>
    <row r="104" spans="8:8" hidden="1"/>
    <row r="105" spans="8:8" hidden="1"/>
    <row r="106" spans="8:8" hidden="1"/>
    <row r="107" spans="8:8" hidden="1"/>
    <row r="108" spans="8:8" hidden="1"/>
    <row r="109" spans="8:8"/>
  </sheetData>
  <sheetProtection algorithmName="SHA-512" hashValue="ai3ZGAuqfwCVloH/pE7IG4AR9GkxIxdlqaqo7/WdbL4VgZkskcUvrfDI0+sdvWa/RX2PE7k72ysnvMHZnB1eDA==" saltValue="YkYhGRU3qoMzbKivmTBKIg==" spinCount="100000" sheet="1" objects="1" scenarios="1"/>
  <mergeCells count="21">
    <mergeCell ref="A1:G1"/>
    <mergeCell ref="A8:B8"/>
    <mergeCell ref="A13:G13"/>
    <mergeCell ref="F29:G29"/>
    <mergeCell ref="F28:G28"/>
    <mergeCell ref="G24:G25"/>
    <mergeCell ref="A24:A25"/>
    <mergeCell ref="F24:F25"/>
    <mergeCell ref="A17:G17"/>
    <mergeCell ref="F27:G27"/>
    <mergeCell ref="A12:B12"/>
    <mergeCell ref="A2:G2"/>
    <mergeCell ref="A9:G9"/>
    <mergeCell ref="E4:E5"/>
    <mergeCell ref="C4:D4"/>
    <mergeCell ref="A4:A5"/>
    <mergeCell ref="G4:G5"/>
    <mergeCell ref="F4:F5"/>
    <mergeCell ref="B4:B5"/>
    <mergeCell ref="A35:G35"/>
    <mergeCell ref="A16:B16"/>
  </mergeCells>
  <printOptions horizontalCentered="1"/>
  <pageMargins left="0.7480314960629921" right="0.7480314960629921" top="0.984251968503937" bottom="0.984251968503937" header="0.5118110236220472" footer="0.5118110236220472"/>
  <pageSetup paperSize="9" scale="85" orientation="landscape"/>
  <headerFooter alignWithMargins="0">
    <oddFooter>&amp;C&amp;Z&amp;F&amp;R&amp;A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tabColor rgb="FFFFFF00"/>
    <pageSetUpPr fitToPage="1"/>
  </sheetPr>
  <dimension ref="A1:Y105"/>
  <sheetViews>
    <sheetView workbookViewId="0" topLeftCell="L7" zoomScale="130">
      <selection activeCell="N10" sqref="N10"/>
    </sheetView>
  </sheetViews>
  <sheetFormatPr defaultRowHeight="12.75" defaultColWidth="0" zeroHeight="1"/>
  <cols>
    <col min="1" max="1" customWidth="1" width="5.4257812" style="436"/>
    <col min="2" max="2" customWidth="1" width="3.8554688" style="436"/>
    <col min="3" max="3" customWidth="1" width="23.570312" style="436"/>
    <col min="4" max="4" customWidth="1" width="17.570312" style="437"/>
    <col min="5" max="5" customWidth="1" width="16.570312" style="438"/>
    <col min="6" max="6" customWidth="1" width="26.570312" style="438"/>
    <col min="7" max="7" customWidth="1" width="13.425781" style="439"/>
    <col min="8" max="8" customWidth="1" width="8.425781" style="436"/>
    <col min="9" max="9" customWidth="1" width="9.425781" style="436"/>
    <col min="10" max="10" customWidth="1" width="8.5703125" style="436"/>
    <col min="11" max="11" customWidth="1" width="10.5703125" style="436"/>
    <col min="12" max="12" customWidth="1" width="7.5703125" style="436"/>
    <col min="13" max="13" customWidth="1" width="10.5703125" style="436"/>
    <col min="14" max="14" customWidth="1" width="13.0" style="436"/>
    <col min="15" max="18" hidden="1" customWidth="1" width="9.425781" style="436"/>
    <col min="19" max="20" customWidth="1" width="9.425781" style="436"/>
    <col min="21" max="16384" hidden="1" customWidth="0" width="9.425781" style="436"/>
  </cols>
  <sheetData>
    <row r="1" spans="8:8" ht="16.5" customHeight="1">
      <c r="A1" s="440" t="s">
        <v>57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1"/>
    </row>
    <row r="2" spans="8:8" ht="21.0" customHeight="1">
      <c r="A2" s="331" t="s">
        <v>68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Q2" s="442">
        <f>_xlfn.SUMIFS($Q$10:$Q$66,$O$10:$O$66,"G-Regular",$P$10:$P$66,"Yes")</f>
        <v>0.0</v>
      </c>
      <c r="R2" s="442"/>
    </row>
    <row r="3" spans="8:8" ht="17.25" customHeight="1">
      <c r="A3" s="331" t="s">
        <v>45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Q3" s="442">
        <f>_xlfn.SUMIFS($Q$10:$Q$66,$O$10:$O$66,"NG-Regular",$P$10:$P$66,"Yes")</f>
        <v>77700.0</v>
      </c>
    </row>
    <row r="4" spans="8:8" ht="18.0" customHeight="1">
      <c r="A4" s="443" t="s">
        <v>593</v>
      </c>
      <c r="B4" s="443"/>
      <c r="C4" s="443"/>
      <c r="D4" s="443"/>
      <c r="E4" s="443"/>
      <c r="F4" s="443"/>
      <c r="G4" s="443"/>
      <c r="H4" s="443"/>
      <c r="I4" s="443"/>
      <c r="J4" s="443"/>
      <c r="K4" s="443"/>
      <c r="L4" s="443"/>
      <c r="M4" s="443"/>
      <c r="N4" s="443"/>
      <c r="Q4" s="442"/>
    </row>
    <row r="5" spans="8:8" ht="18.75" customHeight="1">
      <c r="A5" s="444" t="s">
        <v>83</v>
      </c>
      <c r="B5" s="445"/>
      <c r="C5" s="446"/>
      <c r="D5" s="447"/>
      <c r="E5" s="440" t="str">
        <f>'MASTER DATA SHEET 1'!C1</f>
        <v>dk;kZy; iz/kkukpk;Z jktdh; mPp ek/;fed fo/kky; Mlk.kk joqZn ¼ekSyklj½ MhMokuk dqpkeu </v>
      </c>
      <c r="F5" s="440"/>
      <c r="G5" s="440"/>
      <c r="H5" s="440"/>
      <c r="I5" s="440"/>
      <c r="J5" s="440"/>
      <c r="K5" s="440"/>
      <c r="L5" s="444" t="s">
        <v>84</v>
      </c>
    </row>
    <row r="6" spans="8:8" ht="18.0" customHeight="1">
      <c r="A6" s="444" t="s">
        <v>46</v>
      </c>
      <c r="B6" s="448"/>
      <c r="C6" s="448"/>
      <c r="D6" s="449"/>
      <c r="E6" s="450" t="str">
        <f>'MASTER DATA SHEET 1'!C4</f>
        <v>2202-02-109-27-01</v>
      </c>
      <c r="F6" s="450"/>
      <c r="G6" s="450" t="str">
        <f>'MASTER DATA SHEET 1'!H4</f>
        <v>STATE FUND</v>
      </c>
      <c r="H6" s="450"/>
      <c r="I6" s="450"/>
      <c r="K6" s="451"/>
      <c r="L6" s="452" t="s">
        <v>170</v>
      </c>
      <c r="M6" s="453"/>
      <c r="N6" s="454">
        <f>'MASTER DATA SHEET 1'!C3</f>
        <v>111111.0</v>
      </c>
    </row>
    <row r="7" spans="8:8" s="455" ht="27.0" customFormat="1" customHeight="1">
      <c r="A7" s="456" t="s">
        <v>56</v>
      </c>
      <c r="B7" s="456" t="s">
        <v>47</v>
      </c>
      <c r="C7" s="456" t="s">
        <v>24</v>
      </c>
      <c r="D7" s="456" t="s">
        <v>243</v>
      </c>
      <c r="E7" s="457" t="s">
        <v>48</v>
      </c>
      <c r="F7" s="457" t="s">
        <v>25</v>
      </c>
      <c r="G7" s="456" t="s">
        <v>49</v>
      </c>
      <c r="H7" s="456"/>
      <c r="I7" s="456" t="s">
        <v>594</v>
      </c>
      <c r="J7" s="456" t="s">
        <v>50</v>
      </c>
      <c r="K7" s="456" t="s">
        <v>26</v>
      </c>
      <c r="L7" s="456"/>
      <c r="M7" s="456" t="s">
        <v>51</v>
      </c>
      <c r="N7" s="456" t="s">
        <v>52</v>
      </c>
    </row>
    <row r="8" spans="8:8" s="455" ht="57.0" customFormat="1" customHeight="1">
      <c r="A8" s="456"/>
      <c r="B8" s="456"/>
      <c r="C8" s="456"/>
      <c r="D8" s="456"/>
      <c r="E8" s="457"/>
      <c r="F8" s="457"/>
      <c r="G8" s="458" t="s">
        <v>53</v>
      </c>
      <c r="H8" s="458" t="s">
        <v>373</v>
      </c>
      <c r="I8" s="456"/>
      <c r="J8" s="456"/>
      <c r="K8" s="458" t="s">
        <v>54</v>
      </c>
      <c r="L8" s="458" t="s">
        <v>55</v>
      </c>
      <c r="M8" s="456"/>
      <c r="N8" s="456"/>
    </row>
    <row r="9" spans="8:8" s="439" ht="15.0" customFormat="1" customHeight="1">
      <c r="A9" s="459">
        <v>1.0</v>
      </c>
      <c r="B9" s="459">
        <v>2.0</v>
      </c>
      <c r="C9" s="459">
        <v>3.0</v>
      </c>
      <c r="D9" s="460">
        <v>4.0</v>
      </c>
      <c r="E9" s="461"/>
      <c r="F9" s="459">
        <v>5.0</v>
      </c>
      <c r="G9" s="459">
        <v>6.0</v>
      </c>
      <c r="H9" s="459">
        <v>7.0</v>
      </c>
      <c r="I9" s="459">
        <v>8.0</v>
      </c>
      <c r="J9" s="459">
        <v>9.0</v>
      </c>
      <c r="K9" s="459">
        <v>10.0</v>
      </c>
      <c r="L9" s="459">
        <v>11.0</v>
      </c>
      <c r="M9" s="459">
        <v>12.0</v>
      </c>
      <c r="N9" s="459">
        <v>13.0</v>
      </c>
    </row>
    <row r="10" spans="8:8" s="462" ht="20.25" customFormat="1" customHeight="1">
      <c r="A10" s="463"/>
      <c r="B10" s="464">
        <f>IF('MASTER DATA SHEET 2'!A5="","",'MASTER DATA SHEET 2'!A5)</f>
        <v>1.0</v>
      </c>
      <c r="C10" s="465" t="str">
        <f>IF('MASTER DATA SHEET 2'!B5="","",'MASTER DATA SHEET 2'!B5)</f>
        <v>HkkxhjFk ey</v>
      </c>
      <c r="D10" s="464" t="str">
        <f>IF('MASTER DATA SHEET 2'!E5="","",'MASTER DATA SHEET 2'!E5)</f>
        <v>RJNA199328017441</v>
      </c>
      <c r="E10" s="464">
        <f>IF('MASTER DATA SHEET 2'!G5="","",'MASTER DATA SHEET 2'!G5)</f>
        <v>0.0</v>
      </c>
      <c r="F10" s="466" t="str">
        <f>IF('MASTER DATA SHEET 2'!C5="","",'MASTER DATA SHEET 2'!C5)</f>
        <v>अध्यापक</v>
      </c>
      <c r="G10" s="464" t="str">
        <f>IF('MASTER DATA SHEET 2'!I5="","",'MASTER DATA SHEET 2'!I5)</f>
        <v/>
      </c>
      <c r="H10" s="464" t="str">
        <f>IF('MASTER DATA SHEET 2'!J5="","",'MASTER DATA SHEET 2'!J5)</f>
        <v>L-14</v>
      </c>
      <c r="I10" s="467">
        <f>_xlfn.IFERROR(IF(O10="Fixed",0,IF(SUM('MASTER DATA SHEET 2'!N5:O5)&lt;1,0,'MASTER DATA SHEET 2'!K5)),0)</f>
        <v>80000.0</v>
      </c>
      <c r="J10" s="467">
        <f>I10*SUM('MASTER DATA SHEET 2'!N5:O5)</f>
        <v>960000.0</v>
      </c>
      <c r="K10" s="468" t="str">
        <f>IF(I10=0,"-","01/07/2026")</f>
        <v>01/07/2026</v>
      </c>
      <c r="L10" s="467">
        <f>ROUND(I10*3%,-2)*'MASTER DATA SHEET 2'!O5</f>
        <v>19200.0</v>
      </c>
      <c r="M10" s="467">
        <f>J10+L10</f>
        <v>979200.0</v>
      </c>
      <c r="N10" s="467">
        <f>ROUND('MASTER DATA SHEET 2'!K5/1.03,-2)*'MASTER DATA SHEET 2'!L5+'MASTER DATA SHEET 2'!K5*'MASTER DATA SHEET 2'!M5</f>
        <v>950800.0</v>
      </c>
      <c r="O10" s="469" t="str">
        <f>'MASTER DATA SHEET 2'!U5</f>
        <v>NG-Regular</v>
      </c>
      <c r="P10" s="469" t="str">
        <f>'MASTER DATA SHEET 2'!AE5</f>
        <v>Yes</v>
      </c>
      <c r="Q10" s="469">
        <f>ROUND(I10/1.03,-2)</f>
        <v>77700.0</v>
      </c>
    </row>
    <row r="11" spans="8:8" s="462" ht="20.25" customFormat="1" customHeight="1">
      <c r="A11" s="463"/>
      <c r="B11" s="464" t="str">
        <f>IF('MASTER DATA SHEET 2'!A6="","",'MASTER DATA SHEET 2'!A6)</f>
        <v> </v>
      </c>
      <c r="C11" s="465" t="str">
        <f>IF('MASTER DATA SHEET 2'!B6="","",'MASTER DATA SHEET 2'!B6)</f>
        <v/>
      </c>
      <c r="D11" s="464" t="str">
        <f>IF('MASTER DATA SHEET 2'!E6="","",'MASTER DATA SHEET 2'!E6)</f>
        <v/>
      </c>
      <c r="E11" s="464" t="str">
        <f>IF('MASTER DATA SHEET 2'!G6="","",'MASTER DATA SHEET 2'!G6)</f>
        <v/>
      </c>
      <c r="F11" s="466" t="str">
        <f>IF('MASTER DATA SHEET 2'!C6="","",'MASTER DATA SHEET 2'!C6)</f>
        <v/>
      </c>
      <c r="G11" s="464" t="str">
        <f>IF('MASTER DATA SHEET 2'!I6="","",'MASTER DATA SHEET 2'!I6)</f>
        <v/>
      </c>
      <c r="H11" s="464" t="str">
        <f>IF('MASTER DATA SHEET 2'!J6="","",'MASTER DATA SHEET 2'!J6)</f>
        <v/>
      </c>
      <c r="I11" s="467">
        <f>_xlfn.IFERROR(IF(O11="Fixed",0,IF(SUM('MASTER DATA SHEET 2'!N6:O6)&lt;1,0,'MASTER DATA SHEET 2'!K6)),0)</f>
        <v>0.0</v>
      </c>
      <c r="J11" s="467">
        <f>I11*SUM('MASTER DATA SHEET 2'!N6:O6)</f>
        <v>0.0</v>
      </c>
      <c r="K11" s="468" t="str">
        <f t="shared" si="0" ref="K11:K66">IF(I11=0,"-","01/07/2026")</f>
        <v>-</v>
      </c>
      <c r="L11" s="467">
        <f>ROUND(I11*3%,-2)*'MASTER DATA SHEET 2'!O6</f>
        <v>0.0</v>
      </c>
      <c r="M11" s="467">
        <f t="shared" si="1" ref="M11:M66">J11+L11</f>
        <v>0.0</v>
      </c>
      <c r="N11" s="467">
        <f>ROUND('MASTER DATA SHEET 2'!K6/1.03,-2)*'MASTER DATA SHEET 2'!L6+'MASTER DATA SHEET 2'!K6*'MASTER DATA SHEET 2'!M6</f>
        <v>0.0</v>
      </c>
      <c r="O11" s="469">
        <f>'MASTER DATA SHEET 2'!U6</f>
        <v>0.0</v>
      </c>
      <c r="P11" s="469">
        <f>'MASTER DATA SHEET 2'!AE6</f>
        <v>0.0</v>
      </c>
      <c r="Q11" s="469">
        <f t="shared" si="2" ref="Q11:Q66">ROUND(I11/1.03,-2)</f>
        <v>0.0</v>
      </c>
    </row>
    <row r="12" spans="8:8" s="462" ht="20.25" customFormat="1" customHeight="1">
      <c r="A12" s="463"/>
      <c r="B12" s="464" t="str">
        <f>IF('MASTER DATA SHEET 2'!A7="","",'MASTER DATA SHEET 2'!A7)</f>
        <v> </v>
      </c>
      <c r="C12" s="465" t="str">
        <f>IF('MASTER DATA SHEET 2'!B7="","",'MASTER DATA SHEET 2'!B7)</f>
        <v/>
      </c>
      <c r="D12" s="464" t="str">
        <f>IF('MASTER DATA SHEET 2'!E7="","",'MASTER DATA SHEET 2'!E7)</f>
        <v/>
      </c>
      <c r="E12" s="464" t="str">
        <f>IF('MASTER DATA SHEET 2'!G7="","",'MASTER DATA SHEET 2'!G7)</f>
        <v/>
      </c>
      <c r="F12" s="466" t="str">
        <f>IF('MASTER DATA SHEET 2'!C7="","",'MASTER DATA SHEET 2'!C7)</f>
        <v/>
      </c>
      <c r="G12" s="464" t="str">
        <f>IF('MASTER DATA SHEET 2'!I7="","",'MASTER DATA SHEET 2'!I7)</f>
        <v/>
      </c>
      <c r="H12" s="464" t="str">
        <f>IF('MASTER DATA SHEET 2'!J7="","",'MASTER DATA SHEET 2'!J7)</f>
        <v/>
      </c>
      <c r="I12" s="467">
        <f>_xlfn.IFERROR(IF(O12="Fixed",0,IF(SUM('MASTER DATA SHEET 2'!N7:O7)&lt;1,0,'MASTER DATA SHEET 2'!K7)),0)</f>
        <v>0.0</v>
      </c>
      <c r="J12" s="467">
        <f>I12*SUM('MASTER DATA SHEET 2'!N7:O7)</f>
        <v>0.0</v>
      </c>
      <c r="K12" s="468" t="str">
        <f t="shared" si="0"/>
        <v>-</v>
      </c>
      <c r="L12" s="467">
        <f>ROUND(I12*3%,-2)*'MASTER DATA SHEET 2'!O7</f>
        <v>0.0</v>
      </c>
      <c r="M12" s="467">
        <f t="shared" si="1"/>
        <v>0.0</v>
      </c>
      <c r="N12" s="467">
        <f>ROUND('MASTER DATA SHEET 2'!K7/1.03,-2)*'MASTER DATA SHEET 2'!L7+'MASTER DATA SHEET 2'!K7*'MASTER DATA SHEET 2'!M7</f>
        <v>0.0</v>
      </c>
      <c r="O12" s="469">
        <f>'MASTER DATA SHEET 2'!U7</f>
        <v>0.0</v>
      </c>
      <c r="P12" s="469">
        <f>'MASTER DATA SHEET 2'!AE7</f>
        <v>0.0</v>
      </c>
      <c r="Q12" s="469">
        <f t="shared" si="2"/>
        <v>0.0</v>
      </c>
    </row>
    <row r="13" spans="8:8" s="462" ht="20.25" customFormat="1" customHeight="1">
      <c r="A13" s="463"/>
      <c r="B13" s="464" t="str">
        <f>IF('MASTER DATA SHEET 2'!A8="","",'MASTER DATA SHEET 2'!A8)</f>
        <v> </v>
      </c>
      <c r="C13" s="465" t="str">
        <f>IF('MASTER DATA SHEET 2'!B8="","",'MASTER DATA SHEET 2'!B8)</f>
        <v/>
      </c>
      <c r="D13" s="464" t="str">
        <f>IF('MASTER DATA SHEET 2'!E8="","",'MASTER DATA SHEET 2'!E8)</f>
        <v/>
      </c>
      <c r="E13" s="464" t="str">
        <f>IF('MASTER DATA SHEET 2'!G8="","",'MASTER DATA SHEET 2'!G8)</f>
        <v/>
      </c>
      <c r="F13" s="466" t="str">
        <f>IF('MASTER DATA SHEET 2'!C8="","",'MASTER DATA SHEET 2'!C8)</f>
        <v/>
      </c>
      <c r="G13" s="464" t="str">
        <f>IF('MASTER DATA SHEET 2'!I8="","",'MASTER DATA SHEET 2'!I8)</f>
        <v/>
      </c>
      <c r="H13" s="464" t="str">
        <f>IF('MASTER DATA SHEET 2'!J8="","",'MASTER DATA SHEET 2'!J8)</f>
        <v/>
      </c>
      <c r="I13" s="467">
        <f>_xlfn.IFERROR(IF(O13="Fixed",0,IF(SUM('MASTER DATA SHEET 2'!N8:O8)&lt;1,0,'MASTER DATA SHEET 2'!K8)),0)</f>
        <v>0.0</v>
      </c>
      <c r="J13" s="467">
        <f>I13*SUM('MASTER DATA SHEET 2'!N8:O8)</f>
        <v>0.0</v>
      </c>
      <c r="K13" s="468" t="str">
        <f t="shared" si="0"/>
        <v>-</v>
      </c>
      <c r="L13" s="467">
        <f>ROUND(I13*3%,-2)*'MASTER DATA SHEET 2'!O8</f>
        <v>0.0</v>
      </c>
      <c r="M13" s="467">
        <f t="shared" si="1"/>
        <v>0.0</v>
      </c>
      <c r="N13" s="467">
        <f>ROUND('MASTER DATA SHEET 2'!K8/1.03,-2)*'MASTER DATA SHEET 2'!L8+'MASTER DATA SHEET 2'!K8*'MASTER DATA SHEET 2'!M8</f>
        <v>0.0</v>
      </c>
      <c r="O13" s="469">
        <f>'MASTER DATA SHEET 2'!U8</f>
        <v>0.0</v>
      </c>
      <c r="P13" s="469">
        <f>'MASTER DATA SHEET 2'!AE8</f>
        <v>0.0</v>
      </c>
      <c r="Q13" s="469">
        <f t="shared" si="2"/>
        <v>0.0</v>
      </c>
    </row>
    <row r="14" spans="8:8" s="462" ht="20.25" customFormat="1" customHeight="1">
      <c r="A14" s="463"/>
      <c r="B14" s="464" t="str">
        <f>IF('MASTER DATA SHEET 2'!A9="","",'MASTER DATA SHEET 2'!A9)</f>
        <v> </v>
      </c>
      <c r="C14" s="465" t="str">
        <f>IF('MASTER DATA SHEET 2'!B9="","",'MASTER DATA SHEET 2'!B9)</f>
        <v/>
      </c>
      <c r="D14" s="464" t="str">
        <f>IF('MASTER DATA SHEET 2'!E9="","",'MASTER DATA SHEET 2'!E9)</f>
        <v/>
      </c>
      <c r="E14" s="464" t="str">
        <f>IF('MASTER DATA SHEET 2'!G9="","",'MASTER DATA SHEET 2'!G9)</f>
        <v/>
      </c>
      <c r="F14" s="466" t="str">
        <f>IF('MASTER DATA SHEET 2'!C9="","",'MASTER DATA SHEET 2'!C9)</f>
        <v/>
      </c>
      <c r="G14" s="464" t="str">
        <f>IF('MASTER DATA SHEET 2'!I9="","",'MASTER DATA SHEET 2'!I9)</f>
        <v/>
      </c>
      <c r="H14" s="464" t="str">
        <f>IF('MASTER DATA SHEET 2'!J9="","",'MASTER DATA SHEET 2'!J9)</f>
        <v/>
      </c>
      <c r="I14" s="467">
        <f>_xlfn.IFERROR(IF(O14="Fixed",0,IF(SUM('MASTER DATA SHEET 2'!N9:O9)&lt;1,0,'MASTER DATA SHEET 2'!K9)),0)</f>
        <v>0.0</v>
      </c>
      <c r="J14" s="467">
        <f>I14*SUM('MASTER DATA SHEET 2'!N9:O9)</f>
        <v>0.0</v>
      </c>
      <c r="K14" s="468" t="str">
        <f t="shared" si="0"/>
        <v>-</v>
      </c>
      <c r="L14" s="467">
        <f>ROUND(I14*3%,-2)*'MASTER DATA SHEET 2'!O9</f>
        <v>0.0</v>
      </c>
      <c r="M14" s="467">
        <f t="shared" si="1"/>
        <v>0.0</v>
      </c>
      <c r="N14" s="467">
        <f>ROUND('MASTER DATA SHEET 2'!K9/1.03,-2)*'MASTER DATA SHEET 2'!L9+'MASTER DATA SHEET 2'!K9*'MASTER DATA SHEET 2'!M9</f>
        <v>0.0</v>
      </c>
      <c r="O14" s="469">
        <f>'MASTER DATA SHEET 2'!U9</f>
        <v>0.0</v>
      </c>
      <c r="P14" s="469">
        <f>'MASTER DATA SHEET 2'!AE9</f>
        <v>0.0</v>
      </c>
      <c r="Q14" s="469">
        <f t="shared" si="2"/>
        <v>0.0</v>
      </c>
    </row>
    <row r="15" spans="8:8" s="462" ht="20.25" customFormat="1" customHeight="1">
      <c r="A15" s="463"/>
      <c r="B15" s="464" t="str">
        <f>IF('MASTER DATA SHEET 2'!A10="","",'MASTER DATA SHEET 2'!A10)</f>
        <v> </v>
      </c>
      <c r="C15" s="465" t="str">
        <f>IF('MASTER DATA SHEET 2'!B10="","",'MASTER DATA SHEET 2'!B10)</f>
        <v/>
      </c>
      <c r="D15" s="464" t="str">
        <f>IF('MASTER DATA SHEET 2'!E10="","",'MASTER DATA SHEET 2'!E10)</f>
        <v/>
      </c>
      <c r="E15" s="464" t="str">
        <f>IF('MASTER DATA SHEET 2'!G10="","",'MASTER DATA SHEET 2'!G10)</f>
        <v/>
      </c>
      <c r="F15" s="466" t="str">
        <f>IF('MASTER DATA SHEET 2'!C10="","",'MASTER DATA SHEET 2'!C10)</f>
        <v/>
      </c>
      <c r="G15" s="464" t="str">
        <f>IF('MASTER DATA SHEET 2'!I10="","",'MASTER DATA SHEET 2'!I10)</f>
        <v/>
      </c>
      <c r="H15" s="464" t="str">
        <f>IF('MASTER DATA SHEET 2'!J10="","",'MASTER DATA SHEET 2'!J10)</f>
        <v/>
      </c>
      <c r="I15" s="467">
        <f>_xlfn.IFERROR(IF(O15="Fixed",0,IF(SUM('MASTER DATA SHEET 2'!N10:O10)&lt;1,0,'MASTER DATA SHEET 2'!K10)),0)</f>
        <v>0.0</v>
      </c>
      <c r="J15" s="467">
        <f>I15*SUM('MASTER DATA SHEET 2'!N10:O10)</f>
        <v>0.0</v>
      </c>
      <c r="K15" s="468" t="str">
        <f t="shared" si="0"/>
        <v>-</v>
      </c>
      <c r="L15" s="467">
        <f>ROUND(I15*3%,-2)*'MASTER DATA SHEET 2'!O10</f>
        <v>0.0</v>
      </c>
      <c r="M15" s="467">
        <f t="shared" si="1"/>
        <v>0.0</v>
      </c>
      <c r="N15" s="467">
        <f>ROUND('MASTER DATA SHEET 2'!K10/1.03,-2)*'MASTER DATA SHEET 2'!L10+'MASTER DATA SHEET 2'!K10*'MASTER DATA SHEET 2'!M10</f>
        <v>0.0</v>
      </c>
      <c r="O15" s="469">
        <f>'MASTER DATA SHEET 2'!U10</f>
        <v>0.0</v>
      </c>
      <c r="P15" s="469">
        <f>'MASTER DATA SHEET 2'!AE10</f>
        <v>0.0</v>
      </c>
      <c r="Q15" s="469">
        <f t="shared" si="2"/>
        <v>0.0</v>
      </c>
    </row>
    <row r="16" spans="8:8" s="462" ht="20.25" customFormat="1" customHeight="1">
      <c r="A16" s="463"/>
      <c r="B16" s="464" t="str">
        <f>IF('MASTER DATA SHEET 2'!A11="","",'MASTER DATA SHEET 2'!A11)</f>
        <v> </v>
      </c>
      <c r="C16" s="465" t="str">
        <f>IF('MASTER DATA SHEET 2'!B11="","",'MASTER DATA SHEET 2'!B11)</f>
        <v/>
      </c>
      <c r="D16" s="464" t="str">
        <f>IF('MASTER DATA SHEET 2'!E11="","",'MASTER DATA SHEET 2'!E11)</f>
        <v/>
      </c>
      <c r="E16" s="464" t="str">
        <f>IF('MASTER DATA SHEET 2'!G11="","",'MASTER DATA SHEET 2'!G11)</f>
        <v/>
      </c>
      <c r="F16" s="466" t="str">
        <f>IF('MASTER DATA SHEET 2'!C11="","",'MASTER DATA SHEET 2'!C11)</f>
        <v/>
      </c>
      <c r="G16" s="464" t="str">
        <f>IF('MASTER DATA SHEET 2'!I11="","",'MASTER DATA SHEET 2'!I11)</f>
        <v/>
      </c>
      <c r="H16" s="464" t="str">
        <f>IF('MASTER DATA SHEET 2'!J11="","",'MASTER DATA SHEET 2'!J11)</f>
        <v/>
      </c>
      <c r="I16" s="467">
        <f>_xlfn.IFERROR(IF(O16="Fixed",0,IF(SUM('MASTER DATA SHEET 2'!N11:O11)&lt;1,0,'MASTER DATA SHEET 2'!K11)),0)</f>
        <v>0.0</v>
      </c>
      <c r="J16" s="467">
        <f>I16*SUM('MASTER DATA SHEET 2'!N11:O11)</f>
        <v>0.0</v>
      </c>
      <c r="K16" s="468" t="str">
        <f t="shared" si="0"/>
        <v>-</v>
      </c>
      <c r="L16" s="467">
        <f>ROUND(I16*3%,-2)*'MASTER DATA SHEET 2'!O11</f>
        <v>0.0</v>
      </c>
      <c r="M16" s="467">
        <f t="shared" si="1"/>
        <v>0.0</v>
      </c>
      <c r="N16" s="467">
        <f>ROUND('MASTER DATA SHEET 2'!K11/1.03,-2)*'MASTER DATA SHEET 2'!L11+'MASTER DATA SHEET 2'!K11*'MASTER DATA SHEET 2'!M11</f>
        <v>0.0</v>
      </c>
      <c r="O16" s="469">
        <f>'MASTER DATA SHEET 2'!U11</f>
        <v>0.0</v>
      </c>
      <c r="P16" s="469">
        <f>'MASTER DATA SHEET 2'!AE11</f>
        <v>0.0</v>
      </c>
      <c r="Q16" s="469">
        <f t="shared" si="2"/>
        <v>0.0</v>
      </c>
    </row>
    <row r="17" spans="8:8" s="462" ht="20.25" customFormat="1" customHeight="1">
      <c r="A17" s="463"/>
      <c r="B17" s="464" t="str">
        <f>IF('MASTER DATA SHEET 2'!A12="","",'MASTER DATA SHEET 2'!A12)</f>
        <v> </v>
      </c>
      <c r="C17" s="465" t="str">
        <f>IF('MASTER DATA SHEET 2'!B12="","",'MASTER DATA SHEET 2'!B12)</f>
        <v/>
      </c>
      <c r="D17" s="464" t="str">
        <f>IF('MASTER DATA SHEET 2'!E12="","",'MASTER DATA SHEET 2'!E12)</f>
        <v/>
      </c>
      <c r="E17" s="464" t="str">
        <f>IF('MASTER DATA SHEET 2'!G12="","",'MASTER DATA SHEET 2'!G12)</f>
        <v/>
      </c>
      <c r="F17" s="466" t="str">
        <f>IF('MASTER DATA SHEET 2'!C12="","",'MASTER DATA SHEET 2'!C12)</f>
        <v/>
      </c>
      <c r="G17" s="464" t="str">
        <f>IF('MASTER DATA SHEET 2'!I12="","",'MASTER DATA SHEET 2'!I12)</f>
        <v/>
      </c>
      <c r="H17" s="464" t="str">
        <f>IF('MASTER DATA SHEET 2'!J12="","",'MASTER DATA SHEET 2'!J12)</f>
        <v/>
      </c>
      <c r="I17" s="467">
        <f>_xlfn.IFERROR(IF(O17="Fixed",0,IF(SUM('MASTER DATA SHEET 2'!N12:O12)&lt;1,0,'MASTER DATA SHEET 2'!K12)),0)</f>
        <v>0.0</v>
      </c>
      <c r="J17" s="467">
        <f>I17*SUM('MASTER DATA SHEET 2'!N12:O12)</f>
        <v>0.0</v>
      </c>
      <c r="K17" s="468" t="str">
        <f t="shared" si="0"/>
        <v>-</v>
      </c>
      <c r="L17" s="467">
        <f>ROUND(I17*3%,-2)*'MASTER DATA SHEET 2'!O12</f>
        <v>0.0</v>
      </c>
      <c r="M17" s="467">
        <f t="shared" si="1"/>
        <v>0.0</v>
      </c>
      <c r="N17" s="467">
        <f>ROUND('MASTER DATA SHEET 2'!K12/1.03,-2)*'MASTER DATA SHEET 2'!L12+'MASTER DATA SHEET 2'!K12*'MASTER DATA SHEET 2'!M12</f>
        <v>0.0</v>
      </c>
      <c r="O17" s="469">
        <f>'MASTER DATA SHEET 2'!U12</f>
        <v>0.0</v>
      </c>
      <c r="P17" s="469">
        <f>'MASTER DATA SHEET 2'!AE12</f>
        <v>0.0</v>
      </c>
      <c r="Q17" s="469">
        <f t="shared" si="2"/>
        <v>0.0</v>
      </c>
    </row>
    <row r="18" spans="8:8" s="462" ht="20.25" customFormat="1" customHeight="1">
      <c r="A18" s="463"/>
      <c r="B18" s="464" t="str">
        <f>IF('MASTER DATA SHEET 2'!A13="","",'MASTER DATA SHEET 2'!A13)</f>
        <v> </v>
      </c>
      <c r="C18" s="465" t="str">
        <f>IF('MASTER DATA SHEET 2'!B13="","",'MASTER DATA SHEET 2'!B13)</f>
        <v/>
      </c>
      <c r="D18" s="464" t="str">
        <f>IF('MASTER DATA SHEET 2'!E13="","",'MASTER DATA SHEET 2'!E13)</f>
        <v/>
      </c>
      <c r="E18" s="464" t="str">
        <f>IF('MASTER DATA SHEET 2'!G13="","",'MASTER DATA SHEET 2'!G13)</f>
        <v/>
      </c>
      <c r="F18" s="466" t="str">
        <f>IF('MASTER DATA SHEET 2'!C13="","",'MASTER DATA SHEET 2'!C13)</f>
        <v/>
      </c>
      <c r="G18" s="464" t="str">
        <f>IF('MASTER DATA SHEET 2'!I13="","",'MASTER DATA SHEET 2'!I13)</f>
        <v/>
      </c>
      <c r="H18" s="464" t="str">
        <f>IF('MASTER DATA SHEET 2'!J13="","",'MASTER DATA SHEET 2'!J13)</f>
        <v/>
      </c>
      <c r="I18" s="467">
        <f>_xlfn.IFERROR(IF(O18="Fixed",0,IF(SUM('MASTER DATA SHEET 2'!N13:O13)&lt;1,0,'MASTER DATA SHEET 2'!K13)),0)</f>
        <v>0.0</v>
      </c>
      <c r="J18" s="467">
        <f>I18*SUM('MASTER DATA SHEET 2'!N13:O13)</f>
        <v>0.0</v>
      </c>
      <c r="K18" s="468" t="str">
        <f t="shared" si="0"/>
        <v>-</v>
      </c>
      <c r="L18" s="467">
        <f>ROUND(I18*3%,-2)*'MASTER DATA SHEET 2'!O13</f>
        <v>0.0</v>
      </c>
      <c r="M18" s="467">
        <f t="shared" si="1"/>
        <v>0.0</v>
      </c>
      <c r="N18" s="467">
        <f>ROUND('MASTER DATA SHEET 2'!K13/1.03,-2)*'MASTER DATA SHEET 2'!L13+'MASTER DATA SHEET 2'!K13*'MASTER DATA SHEET 2'!M13</f>
        <v>0.0</v>
      </c>
      <c r="O18" s="469">
        <f>'MASTER DATA SHEET 2'!U13</f>
        <v>0.0</v>
      </c>
      <c r="P18" s="469">
        <f>'MASTER DATA SHEET 2'!AE13</f>
        <v>0.0</v>
      </c>
      <c r="Q18" s="469">
        <f t="shared" si="2"/>
        <v>0.0</v>
      </c>
    </row>
    <row r="19" spans="8:8" s="462" ht="20.25" customFormat="1" customHeight="1">
      <c r="A19" s="463"/>
      <c r="B19" s="464" t="str">
        <f>IF('MASTER DATA SHEET 2'!A14="","",'MASTER DATA SHEET 2'!A14)</f>
        <v> </v>
      </c>
      <c r="C19" s="465" t="str">
        <f>IF('MASTER DATA SHEET 2'!B14="","",'MASTER DATA SHEET 2'!B14)</f>
        <v/>
      </c>
      <c r="D19" s="464" t="str">
        <f>IF('MASTER DATA SHEET 2'!E14="","",'MASTER DATA SHEET 2'!E14)</f>
        <v/>
      </c>
      <c r="E19" s="464" t="str">
        <f>IF('MASTER DATA SHEET 2'!G14="","",'MASTER DATA SHEET 2'!G14)</f>
        <v/>
      </c>
      <c r="F19" s="466" t="str">
        <f>IF('MASTER DATA SHEET 2'!C14="","",'MASTER DATA SHEET 2'!C14)</f>
        <v/>
      </c>
      <c r="G19" s="464" t="str">
        <f>IF('MASTER DATA SHEET 2'!I14="","",'MASTER DATA SHEET 2'!I14)</f>
        <v/>
      </c>
      <c r="H19" s="464" t="str">
        <f>IF('MASTER DATA SHEET 2'!J14="","",'MASTER DATA SHEET 2'!J14)</f>
        <v/>
      </c>
      <c r="I19" s="467">
        <f>_xlfn.IFERROR(IF(O19="Fixed",0,IF(SUM('MASTER DATA SHEET 2'!N14:O14)&lt;1,0,'MASTER DATA SHEET 2'!K14)),0)</f>
        <v>0.0</v>
      </c>
      <c r="J19" s="467">
        <f>I19*SUM('MASTER DATA SHEET 2'!N14:O14)</f>
        <v>0.0</v>
      </c>
      <c r="K19" s="468" t="str">
        <f t="shared" si="0"/>
        <v>-</v>
      </c>
      <c r="L19" s="467">
        <f>ROUND(I19*3%,-2)*'MASTER DATA SHEET 2'!O14</f>
        <v>0.0</v>
      </c>
      <c r="M19" s="467">
        <f t="shared" si="1"/>
        <v>0.0</v>
      </c>
      <c r="N19" s="467">
        <f>ROUND('MASTER DATA SHEET 2'!K14/1.03,-2)*'MASTER DATA SHEET 2'!L14+'MASTER DATA SHEET 2'!K14*'MASTER DATA SHEET 2'!M14</f>
        <v>0.0</v>
      </c>
      <c r="O19" s="469">
        <f>'MASTER DATA SHEET 2'!U14</f>
        <v>0.0</v>
      </c>
      <c r="P19" s="469">
        <f>'MASTER DATA SHEET 2'!AE14</f>
        <v>0.0</v>
      </c>
      <c r="Q19" s="469">
        <f t="shared" si="2"/>
        <v>0.0</v>
      </c>
    </row>
    <row r="20" spans="8:8" s="462" ht="20.25" customFormat="1" customHeight="1">
      <c r="A20" s="463"/>
      <c r="B20" s="464" t="str">
        <f>IF('MASTER DATA SHEET 2'!A15="","",'MASTER DATA SHEET 2'!A15)</f>
        <v> </v>
      </c>
      <c r="C20" s="465" t="str">
        <f>IF('MASTER DATA SHEET 2'!B15="","",'MASTER DATA SHEET 2'!B15)</f>
        <v/>
      </c>
      <c r="D20" s="464" t="str">
        <f>IF('MASTER DATA SHEET 2'!E15="","",'MASTER DATA SHEET 2'!E15)</f>
        <v/>
      </c>
      <c r="E20" s="464" t="str">
        <f>IF('MASTER DATA SHEET 2'!G15="","",'MASTER DATA SHEET 2'!G15)</f>
        <v/>
      </c>
      <c r="F20" s="466" t="str">
        <f>IF('MASTER DATA SHEET 2'!C15="","",'MASTER DATA SHEET 2'!C15)</f>
        <v/>
      </c>
      <c r="G20" s="464" t="str">
        <f>IF('MASTER DATA SHEET 2'!I15="","",'MASTER DATA SHEET 2'!I15)</f>
        <v/>
      </c>
      <c r="H20" s="464" t="str">
        <f>IF('MASTER DATA SHEET 2'!J15="","",'MASTER DATA SHEET 2'!J15)</f>
        <v/>
      </c>
      <c r="I20" s="467">
        <f>_xlfn.IFERROR(IF(O20="Fixed",0,IF(SUM('MASTER DATA SHEET 2'!N15:O15)&lt;1,0,'MASTER DATA SHEET 2'!K15)),0)</f>
        <v>0.0</v>
      </c>
      <c r="J20" s="467">
        <f>I20*SUM('MASTER DATA SHEET 2'!N15:O15)</f>
        <v>0.0</v>
      </c>
      <c r="K20" s="468" t="str">
        <f t="shared" si="0"/>
        <v>-</v>
      </c>
      <c r="L20" s="467">
        <f>ROUND(I20*3%,-2)*'MASTER DATA SHEET 2'!O15</f>
        <v>0.0</v>
      </c>
      <c r="M20" s="467">
        <f t="shared" si="1"/>
        <v>0.0</v>
      </c>
      <c r="N20" s="467">
        <f>ROUND('MASTER DATA SHEET 2'!K15/1.03,-2)*'MASTER DATA SHEET 2'!L15+'MASTER DATA SHEET 2'!K15*'MASTER DATA SHEET 2'!M15</f>
        <v>0.0</v>
      </c>
      <c r="O20" s="469">
        <f>'MASTER DATA SHEET 2'!U15</f>
        <v>0.0</v>
      </c>
      <c r="P20" s="469">
        <f>'MASTER DATA SHEET 2'!AE15</f>
        <v>0.0</v>
      </c>
      <c r="Q20" s="469">
        <f t="shared" si="2"/>
        <v>0.0</v>
      </c>
    </row>
    <row r="21" spans="8:8" s="462" ht="20.25" customFormat="1" customHeight="1">
      <c r="A21" s="463"/>
      <c r="B21" s="464" t="str">
        <f>IF('MASTER DATA SHEET 2'!A16="","",'MASTER DATA SHEET 2'!A16)</f>
        <v> </v>
      </c>
      <c r="C21" s="465" t="str">
        <f>IF('MASTER DATA SHEET 2'!B16="","",'MASTER DATA SHEET 2'!B16)</f>
        <v/>
      </c>
      <c r="D21" s="464" t="str">
        <f>IF('MASTER DATA SHEET 2'!E16="","",'MASTER DATA SHEET 2'!E16)</f>
        <v/>
      </c>
      <c r="E21" s="464" t="str">
        <f>IF('MASTER DATA SHEET 2'!G16="","",'MASTER DATA SHEET 2'!G16)</f>
        <v/>
      </c>
      <c r="F21" s="466" t="str">
        <f>IF('MASTER DATA SHEET 2'!C16="","",'MASTER DATA SHEET 2'!C16)</f>
        <v/>
      </c>
      <c r="G21" s="464" t="str">
        <f>IF('MASTER DATA SHEET 2'!I16="","",'MASTER DATA SHEET 2'!I16)</f>
        <v/>
      </c>
      <c r="H21" s="464" t="str">
        <f>IF('MASTER DATA SHEET 2'!J16="","",'MASTER DATA SHEET 2'!J16)</f>
        <v/>
      </c>
      <c r="I21" s="467">
        <f>_xlfn.IFERROR(IF(O21="Fixed",0,IF(SUM('MASTER DATA SHEET 2'!N16:O16)&lt;1,0,'MASTER DATA SHEET 2'!K16)),0)</f>
        <v>0.0</v>
      </c>
      <c r="J21" s="467">
        <f>I21*SUM('MASTER DATA SHEET 2'!N16:O16)</f>
        <v>0.0</v>
      </c>
      <c r="K21" s="468" t="str">
        <f t="shared" si="0"/>
        <v>-</v>
      </c>
      <c r="L21" s="467">
        <f>ROUND(I21*3%,-2)*'MASTER DATA SHEET 2'!O16</f>
        <v>0.0</v>
      </c>
      <c r="M21" s="467">
        <f t="shared" si="1"/>
        <v>0.0</v>
      </c>
      <c r="N21" s="467">
        <f>ROUND('MASTER DATA SHEET 2'!K16/1.03,-2)*'MASTER DATA SHEET 2'!L16+'MASTER DATA SHEET 2'!K16*'MASTER DATA SHEET 2'!M16</f>
        <v>0.0</v>
      </c>
      <c r="O21" s="469">
        <f>'MASTER DATA SHEET 2'!U16</f>
        <v>0.0</v>
      </c>
      <c r="P21" s="469">
        <f>'MASTER DATA SHEET 2'!AE16</f>
        <v>0.0</v>
      </c>
      <c r="Q21" s="469">
        <f t="shared" si="2"/>
        <v>0.0</v>
      </c>
    </row>
    <row r="22" spans="8:8" s="462" ht="20.25" customFormat="1" customHeight="1">
      <c r="A22" s="463"/>
      <c r="B22" s="464" t="str">
        <f>IF('MASTER DATA SHEET 2'!A17="","",'MASTER DATA SHEET 2'!A17)</f>
        <v> </v>
      </c>
      <c r="C22" s="465" t="str">
        <f>IF('MASTER DATA SHEET 2'!B17="","",'MASTER DATA SHEET 2'!B17)</f>
        <v/>
      </c>
      <c r="D22" s="464" t="str">
        <f>IF('MASTER DATA SHEET 2'!E17="","",'MASTER DATA SHEET 2'!E17)</f>
        <v/>
      </c>
      <c r="E22" s="464" t="str">
        <f>IF('MASTER DATA SHEET 2'!G17="","",'MASTER DATA SHEET 2'!G17)</f>
        <v/>
      </c>
      <c r="F22" s="466" t="str">
        <f>IF('MASTER DATA SHEET 2'!C17="","",'MASTER DATA SHEET 2'!C17)</f>
        <v/>
      </c>
      <c r="G22" s="464" t="str">
        <f>IF('MASTER DATA SHEET 2'!I17="","",'MASTER DATA SHEET 2'!I17)</f>
        <v/>
      </c>
      <c r="H22" s="464" t="str">
        <f>IF('MASTER DATA SHEET 2'!J17="","",'MASTER DATA SHEET 2'!J17)</f>
        <v/>
      </c>
      <c r="I22" s="467">
        <f>_xlfn.IFERROR(IF(O22="Fixed",0,IF(SUM('MASTER DATA SHEET 2'!N17:O17)&lt;1,0,'MASTER DATA SHEET 2'!K17)),0)</f>
        <v>0.0</v>
      </c>
      <c r="J22" s="467">
        <f>I22*SUM('MASTER DATA SHEET 2'!N17:O17)</f>
        <v>0.0</v>
      </c>
      <c r="K22" s="468" t="str">
        <f t="shared" si="0"/>
        <v>-</v>
      </c>
      <c r="L22" s="467">
        <f>ROUND(I22*3%,-2)*'MASTER DATA SHEET 2'!O17</f>
        <v>0.0</v>
      </c>
      <c r="M22" s="467">
        <f t="shared" si="1"/>
        <v>0.0</v>
      </c>
      <c r="N22" s="467">
        <f>ROUND('MASTER DATA SHEET 2'!K17/1.03,-2)*'MASTER DATA SHEET 2'!L17+'MASTER DATA SHEET 2'!K17*'MASTER DATA SHEET 2'!M17</f>
        <v>0.0</v>
      </c>
      <c r="O22" s="469">
        <f>'MASTER DATA SHEET 2'!U17</f>
        <v>0.0</v>
      </c>
      <c r="P22" s="469">
        <f>'MASTER DATA SHEET 2'!AE17</f>
        <v>0.0</v>
      </c>
      <c r="Q22" s="469">
        <f t="shared" si="2"/>
        <v>0.0</v>
      </c>
    </row>
    <row r="23" spans="8:8" ht="20.25" customHeight="1">
      <c r="A23" s="470"/>
      <c r="B23" s="464" t="str">
        <f>IF('MASTER DATA SHEET 2'!A18="","",'MASTER DATA SHEET 2'!A18)</f>
        <v> </v>
      </c>
      <c r="C23" s="465" t="str">
        <f>IF('MASTER DATA SHEET 2'!B18="","",'MASTER DATA SHEET 2'!B18)</f>
        <v/>
      </c>
      <c r="D23" s="464" t="str">
        <f>IF('MASTER DATA SHEET 2'!E18="","",'MASTER DATA SHEET 2'!E18)</f>
        <v/>
      </c>
      <c r="E23" s="464" t="str">
        <f>IF('MASTER DATA SHEET 2'!G18="","",'MASTER DATA SHEET 2'!G18)</f>
        <v/>
      </c>
      <c r="F23" s="466" t="str">
        <f>IF('MASTER DATA SHEET 2'!C18="","",'MASTER DATA SHEET 2'!C18)</f>
        <v/>
      </c>
      <c r="G23" s="464" t="str">
        <f>IF('MASTER DATA SHEET 2'!I18="","",'MASTER DATA SHEET 2'!I18)</f>
        <v/>
      </c>
      <c r="H23" s="464" t="str">
        <f>IF('MASTER DATA SHEET 2'!J18="","",'MASTER DATA SHEET 2'!J18)</f>
        <v/>
      </c>
      <c r="I23" s="467">
        <f>_xlfn.IFERROR(IF(O23="Fixed",0,IF(SUM('MASTER DATA SHEET 2'!N18:O18)&lt;1,0,'MASTER DATA SHEET 2'!K18)),0)</f>
        <v>0.0</v>
      </c>
      <c r="J23" s="467">
        <f>I23*SUM('MASTER DATA SHEET 2'!N18:O18)</f>
        <v>0.0</v>
      </c>
      <c r="K23" s="468" t="str">
        <f t="shared" si="0"/>
        <v>-</v>
      </c>
      <c r="L23" s="467">
        <f>ROUND(I23*3%,-2)*'MASTER DATA SHEET 2'!O18</f>
        <v>0.0</v>
      </c>
      <c r="M23" s="467">
        <f t="shared" si="1"/>
        <v>0.0</v>
      </c>
      <c r="N23" s="467">
        <f>ROUND('MASTER DATA SHEET 2'!K18/1.03,-2)*'MASTER DATA SHEET 2'!L18+'MASTER DATA SHEET 2'!K18*'MASTER DATA SHEET 2'!M18</f>
        <v>0.0</v>
      </c>
      <c r="O23" s="469">
        <f>'MASTER DATA SHEET 2'!U18</f>
        <v>0.0</v>
      </c>
      <c r="P23" s="469">
        <f>'MASTER DATA SHEET 2'!AE18</f>
        <v>0.0</v>
      </c>
      <c r="Q23" s="469">
        <f t="shared" si="2"/>
        <v>0.0</v>
      </c>
    </row>
    <row r="24" spans="8:8" ht="20.25" customHeight="1">
      <c r="A24" s="470"/>
      <c r="B24" s="464" t="str">
        <f>IF('MASTER DATA SHEET 2'!A19="","",'MASTER DATA SHEET 2'!A19)</f>
        <v> </v>
      </c>
      <c r="C24" s="465" t="str">
        <f>IF('MASTER DATA SHEET 2'!B19="","",'MASTER DATA SHEET 2'!B19)</f>
        <v/>
      </c>
      <c r="D24" s="464" t="str">
        <f>IF('MASTER DATA SHEET 2'!E19="","",'MASTER DATA SHEET 2'!E19)</f>
        <v/>
      </c>
      <c r="E24" s="464" t="str">
        <f>IF('MASTER DATA SHEET 2'!G19="","",'MASTER DATA SHEET 2'!G19)</f>
        <v/>
      </c>
      <c r="F24" s="466" t="str">
        <f>IF('MASTER DATA SHEET 2'!C19="","",'MASTER DATA SHEET 2'!C19)</f>
        <v/>
      </c>
      <c r="G24" s="464" t="str">
        <f>IF('MASTER DATA SHEET 2'!I19="","",'MASTER DATA SHEET 2'!I19)</f>
        <v/>
      </c>
      <c r="H24" s="464" t="str">
        <f>IF('MASTER DATA SHEET 2'!J19="","",'MASTER DATA SHEET 2'!J19)</f>
        <v/>
      </c>
      <c r="I24" s="467">
        <f>_xlfn.IFERROR(IF(O24="Fixed",0,IF(SUM('MASTER DATA SHEET 2'!N19:O19)&lt;1,0,'MASTER DATA SHEET 2'!K19)),0)</f>
        <v>0.0</v>
      </c>
      <c r="J24" s="467">
        <f>I24*SUM('MASTER DATA SHEET 2'!N19:O19)</f>
        <v>0.0</v>
      </c>
      <c r="K24" s="468" t="str">
        <f t="shared" si="0"/>
        <v>-</v>
      </c>
      <c r="L24" s="467">
        <f>ROUND(I24*3%,-2)*'MASTER DATA SHEET 2'!O19</f>
        <v>0.0</v>
      </c>
      <c r="M24" s="467">
        <f t="shared" si="1"/>
        <v>0.0</v>
      </c>
      <c r="N24" s="467">
        <f>ROUND('MASTER DATA SHEET 2'!K19/1.03,-2)*'MASTER DATA SHEET 2'!L19+'MASTER DATA SHEET 2'!K19*'MASTER DATA SHEET 2'!M19</f>
        <v>0.0</v>
      </c>
      <c r="O24" s="469">
        <f>'MASTER DATA SHEET 2'!U19</f>
        <v>0.0</v>
      </c>
      <c r="P24" s="469">
        <f>'MASTER DATA SHEET 2'!AE19</f>
        <v>0.0</v>
      </c>
      <c r="Q24" s="469">
        <f t="shared" si="2"/>
        <v>0.0</v>
      </c>
    </row>
    <row r="25" spans="8:8" ht="20.25" customHeight="1">
      <c r="A25" s="470"/>
      <c r="B25" s="464" t="str">
        <f>IF('MASTER DATA SHEET 2'!A20="","",'MASTER DATA SHEET 2'!A20)</f>
        <v> </v>
      </c>
      <c r="C25" s="465" t="str">
        <f>IF('MASTER DATA SHEET 2'!B20="","",'MASTER DATA SHEET 2'!B20)</f>
        <v/>
      </c>
      <c r="D25" s="464" t="str">
        <f>IF('MASTER DATA SHEET 2'!E20="","",'MASTER DATA SHEET 2'!E20)</f>
        <v/>
      </c>
      <c r="E25" s="464" t="str">
        <f>IF('MASTER DATA SHEET 2'!G20="","",'MASTER DATA SHEET 2'!G20)</f>
        <v/>
      </c>
      <c r="F25" s="466" t="str">
        <f>IF('MASTER DATA SHEET 2'!C20="","",'MASTER DATA SHEET 2'!C20)</f>
        <v/>
      </c>
      <c r="G25" s="464" t="str">
        <f>IF('MASTER DATA SHEET 2'!I20="","",'MASTER DATA SHEET 2'!I20)</f>
        <v/>
      </c>
      <c r="H25" s="464" t="str">
        <f>IF('MASTER DATA SHEET 2'!J20="","",'MASTER DATA SHEET 2'!J20)</f>
        <v/>
      </c>
      <c r="I25" s="467">
        <f>_xlfn.IFERROR(IF(O25="Fixed",0,IF(SUM('MASTER DATA SHEET 2'!N20:O20)&lt;1,0,'MASTER DATA SHEET 2'!K20)),0)</f>
        <v>0.0</v>
      </c>
      <c r="J25" s="467">
        <f>I25*SUM('MASTER DATA SHEET 2'!N20:O20)</f>
        <v>0.0</v>
      </c>
      <c r="K25" s="468" t="str">
        <f t="shared" si="0"/>
        <v>-</v>
      </c>
      <c r="L25" s="467">
        <f>ROUND(I25*3%,-2)*'MASTER DATA SHEET 2'!O20</f>
        <v>0.0</v>
      </c>
      <c r="M25" s="467">
        <f t="shared" si="1"/>
        <v>0.0</v>
      </c>
      <c r="N25" s="467">
        <f>ROUND('MASTER DATA SHEET 2'!K20/1.03,-2)*'MASTER DATA SHEET 2'!L20+'MASTER DATA SHEET 2'!K20*'MASTER DATA SHEET 2'!M20</f>
        <v>0.0</v>
      </c>
      <c r="O25" s="469">
        <f>'MASTER DATA SHEET 2'!U20</f>
        <v>0.0</v>
      </c>
      <c r="P25" s="469">
        <f>'MASTER DATA SHEET 2'!AE20</f>
        <v>0.0</v>
      </c>
      <c r="Q25" s="469">
        <f t="shared" si="2"/>
        <v>0.0</v>
      </c>
    </row>
    <row r="26" spans="8:8" ht="20.25" customHeight="1">
      <c r="A26" s="470"/>
      <c r="B26" s="464" t="str">
        <f>IF('MASTER DATA SHEET 2'!A21="","",'MASTER DATA SHEET 2'!A21)</f>
        <v> </v>
      </c>
      <c r="C26" s="465" t="str">
        <f>IF('MASTER DATA SHEET 2'!B21="","",'MASTER DATA SHEET 2'!B21)</f>
        <v/>
      </c>
      <c r="D26" s="464" t="str">
        <f>IF('MASTER DATA SHEET 2'!E21="","",'MASTER DATA SHEET 2'!E21)</f>
        <v/>
      </c>
      <c r="E26" s="464" t="str">
        <f>IF('MASTER DATA SHEET 2'!G21="","",'MASTER DATA SHEET 2'!G21)</f>
        <v/>
      </c>
      <c r="F26" s="466" t="str">
        <f>IF('MASTER DATA SHEET 2'!C21="","",'MASTER DATA SHEET 2'!C21)</f>
        <v/>
      </c>
      <c r="G26" s="464" t="str">
        <f>IF('MASTER DATA SHEET 2'!I21="","",'MASTER DATA SHEET 2'!I21)</f>
        <v/>
      </c>
      <c r="H26" s="464" t="str">
        <f>IF('MASTER DATA SHEET 2'!J21="","",'MASTER DATA SHEET 2'!J21)</f>
        <v/>
      </c>
      <c r="I26" s="467">
        <f>_xlfn.IFERROR(IF(O26="Fixed",0,IF(SUM('MASTER DATA SHEET 2'!N21:O21)&lt;1,0,'MASTER DATA SHEET 2'!K21)),0)</f>
        <v>0.0</v>
      </c>
      <c r="J26" s="467">
        <f>I26*SUM('MASTER DATA SHEET 2'!N21:O21)</f>
        <v>0.0</v>
      </c>
      <c r="K26" s="468" t="str">
        <f t="shared" si="0"/>
        <v>-</v>
      </c>
      <c r="L26" s="467">
        <f>ROUND(I26*3%,-2)*'MASTER DATA SHEET 2'!O21</f>
        <v>0.0</v>
      </c>
      <c r="M26" s="467">
        <f t="shared" si="1"/>
        <v>0.0</v>
      </c>
      <c r="N26" s="467">
        <f>ROUND('MASTER DATA SHEET 2'!K21/1.03,-2)*'MASTER DATA SHEET 2'!L21+'MASTER DATA SHEET 2'!K21*'MASTER DATA SHEET 2'!M21</f>
        <v>0.0</v>
      </c>
      <c r="O26" s="469">
        <f>'MASTER DATA SHEET 2'!U21</f>
        <v>0.0</v>
      </c>
      <c r="P26" s="469">
        <f>'MASTER DATA SHEET 2'!AE21</f>
        <v>0.0</v>
      </c>
      <c r="Q26" s="469">
        <f t="shared" si="2"/>
        <v>0.0</v>
      </c>
    </row>
    <row r="27" spans="8:8" ht="20.25" customHeight="1">
      <c r="A27" s="470"/>
      <c r="B27" s="464" t="str">
        <f>IF('MASTER DATA SHEET 2'!A22="","",'MASTER DATA SHEET 2'!A22)</f>
        <v> </v>
      </c>
      <c r="C27" s="465" t="str">
        <f>IF('MASTER DATA SHEET 2'!B22="","",'MASTER DATA SHEET 2'!B22)</f>
        <v/>
      </c>
      <c r="D27" s="464" t="str">
        <f>IF('MASTER DATA SHEET 2'!E22="","",'MASTER DATA SHEET 2'!E22)</f>
        <v/>
      </c>
      <c r="E27" s="464" t="str">
        <f>IF('MASTER DATA SHEET 2'!G22="","",'MASTER DATA SHEET 2'!G22)</f>
        <v/>
      </c>
      <c r="F27" s="466" t="str">
        <f>IF('MASTER DATA SHEET 2'!C22="","",'MASTER DATA SHEET 2'!C22)</f>
        <v/>
      </c>
      <c r="G27" s="464" t="str">
        <f>IF('MASTER DATA SHEET 2'!I22="","",'MASTER DATA SHEET 2'!I22)</f>
        <v/>
      </c>
      <c r="H27" s="464" t="str">
        <f>IF('MASTER DATA SHEET 2'!J22="","",'MASTER DATA SHEET 2'!J22)</f>
        <v/>
      </c>
      <c r="I27" s="467">
        <f>_xlfn.IFERROR(IF(O27="Fixed",0,IF(SUM('MASTER DATA SHEET 2'!N22:O22)&lt;1,0,'MASTER DATA SHEET 2'!K22)),0)</f>
        <v>0.0</v>
      </c>
      <c r="J27" s="467">
        <f>I27*SUM('MASTER DATA SHEET 2'!N22:O22)</f>
        <v>0.0</v>
      </c>
      <c r="K27" s="468" t="str">
        <f t="shared" si="0"/>
        <v>-</v>
      </c>
      <c r="L27" s="467">
        <f>ROUND(I27*3%,-2)*'MASTER DATA SHEET 2'!O22</f>
        <v>0.0</v>
      </c>
      <c r="M27" s="467">
        <f t="shared" si="1"/>
        <v>0.0</v>
      </c>
      <c r="N27" s="467">
        <f>ROUND('MASTER DATA SHEET 2'!K22/1.03,-2)*'MASTER DATA SHEET 2'!L22+'MASTER DATA SHEET 2'!K22*'MASTER DATA SHEET 2'!M22</f>
        <v>0.0</v>
      </c>
      <c r="O27" s="469">
        <f>'MASTER DATA SHEET 2'!U22</f>
        <v>0.0</v>
      </c>
      <c r="P27" s="469">
        <f>'MASTER DATA SHEET 2'!AE22</f>
        <v>0.0</v>
      </c>
      <c r="Q27" s="469">
        <f t="shared" si="2"/>
        <v>0.0</v>
      </c>
    </row>
    <row r="28" spans="8:8" ht="20.25" customHeight="1">
      <c r="A28" s="470"/>
      <c r="B28" s="464" t="str">
        <f>IF('MASTER DATA SHEET 2'!A23="","",'MASTER DATA SHEET 2'!A23)</f>
        <v> </v>
      </c>
      <c r="C28" s="465" t="str">
        <f>IF('MASTER DATA SHEET 2'!B23="","",'MASTER DATA SHEET 2'!B23)</f>
        <v/>
      </c>
      <c r="D28" s="464" t="str">
        <f>IF('MASTER DATA SHEET 2'!E23="","",'MASTER DATA SHEET 2'!E23)</f>
        <v/>
      </c>
      <c r="E28" s="464" t="str">
        <f>IF('MASTER DATA SHEET 2'!G23="","",'MASTER DATA SHEET 2'!G23)</f>
        <v/>
      </c>
      <c r="F28" s="466" t="str">
        <f>IF('MASTER DATA SHEET 2'!C23="","",'MASTER DATA SHEET 2'!C23)</f>
        <v/>
      </c>
      <c r="G28" s="464" t="str">
        <f>IF('MASTER DATA SHEET 2'!I23="","",'MASTER DATA SHEET 2'!I23)</f>
        <v/>
      </c>
      <c r="H28" s="464" t="str">
        <f>IF('MASTER DATA SHEET 2'!J23="","",'MASTER DATA SHEET 2'!J23)</f>
        <v/>
      </c>
      <c r="I28" s="467">
        <f>_xlfn.IFERROR(IF(O28="Fixed",0,IF(SUM('MASTER DATA SHEET 2'!N23:O23)&lt;1,0,'MASTER DATA SHEET 2'!K23)),0)</f>
        <v>0.0</v>
      </c>
      <c r="J28" s="467">
        <f>I28*SUM('MASTER DATA SHEET 2'!N23:O23)</f>
        <v>0.0</v>
      </c>
      <c r="K28" s="468" t="str">
        <f t="shared" si="0"/>
        <v>-</v>
      </c>
      <c r="L28" s="467">
        <f>ROUND(I28*3%,-2)*'MASTER DATA SHEET 2'!O23</f>
        <v>0.0</v>
      </c>
      <c r="M28" s="467">
        <f t="shared" si="1"/>
        <v>0.0</v>
      </c>
      <c r="N28" s="467">
        <f>ROUND('MASTER DATA SHEET 2'!K23/1.03,-2)*'MASTER DATA SHEET 2'!L23+'MASTER DATA SHEET 2'!K23*'MASTER DATA SHEET 2'!M23</f>
        <v>0.0</v>
      </c>
      <c r="O28" s="469">
        <f>'MASTER DATA SHEET 2'!U23</f>
        <v>0.0</v>
      </c>
      <c r="P28" s="469">
        <f>'MASTER DATA SHEET 2'!AE23</f>
        <v>0.0</v>
      </c>
      <c r="Q28" s="469">
        <f t="shared" si="2"/>
        <v>0.0</v>
      </c>
    </row>
    <row r="29" spans="8:8" ht="20.25" customHeight="1">
      <c r="A29" s="470"/>
      <c r="B29" s="464" t="str">
        <f>IF('MASTER DATA SHEET 2'!A24="","",'MASTER DATA SHEET 2'!A24)</f>
        <v> </v>
      </c>
      <c r="C29" s="465" t="str">
        <f>IF('MASTER DATA SHEET 2'!B24="","",'MASTER DATA SHEET 2'!B24)</f>
        <v/>
      </c>
      <c r="D29" s="464" t="str">
        <f>IF('MASTER DATA SHEET 2'!E24="","",'MASTER DATA SHEET 2'!E24)</f>
        <v/>
      </c>
      <c r="E29" s="464" t="str">
        <f>IF('MASTER DATA SHEET 2'!G24="","",'MASTER DATA SHEET 2'!G24)</f>
        <v/>
      </c>
      <c r="F29" s="466" t="str">
        <f>IF('MASTER DATA SHEET 2'!C24="","",'MASTER DATA SHEET 2'!C24)</f>
        <v/>
      </c>
      <c r="G29" s="464" t="str">
        <f>IF('MASTER DATA SHEET 2'!I24="","",'MASTER DATA SHEET 2'!I24)</f>
        <v/>
      </c>
      <c r="H29" s="464" t="str">
        <f>IF('MASTER DATA SHEET 2'!J24="","",'MASTER DATA SHEET 2'!J24)</f>
        <v/>
      </c>
      <c r="I29" s="467">
        <f>_xlfn.IFERROR(IF(O29="Fixed",0,IF(SUM('MASTER DATA SHEET 2'!N24:O24)&lt;1,0,'MASTER DATA SHEET 2'!K24)),0)</f>
        <v>0.0</v>
      </c>
      <c r="J29" s="467">
        <f>I29*SUM('MASTER DATA SHEET 2'!N24:O24)</f>
        <v>0.0</v>
      </c>
      <c r="K29" s="468" t="str">
        <f t="shared" si="0"/>
        <v>-</v>
      </c>
      <c r="L29" s="467">
        <f>ROUND(I29*3%,-2)*'MASTER DATA SHEET 2'!O24</f>
        <v>0.0</v>
      </c>
      <c r="M29" s="467">
        <f t="shared" si="1"/>
        <v>0.0</v>
      </c>
      <c r="N29" s="467">
        <f>ROUND('MASTER DATA SHEET 2'!K24/1.03,-2)*'MASTER DATA SHEET 2'!L24+'MASTER DATA SHEET 2'!K24*'MASTER DATA SHEET 2'!M24</f>
        <v>0.0</v>
      </c>
      <c r="O29" s="469">
        <f>'MASTER DATA SHEET 2'!U24</f>
        <v>0.0</v>
      </c>
      <c r="P29" s="469">
        <f>'MASTER DATA SHEET 2'!AE24</f>
        <v>0.0</v>
      </c>
      <c r="Q29" s="469">
        <f t="shared" si="2"/>
        <v>0.0</v>
      </c>
    </row>
    <row r="30" spans="8:8" ht="20.25" customHeight="1">
      <c r="A30" s="470"/>
      <c r="B30" s="464" t="str">
        <f>IF('MASTER DATA SHEET 2'!A25="","",'MASTER DATA SHEET 2'!A25)</f>
        <v> </v>
      </c>
      <c r="C30" s="465" t="str">
        <f>IF('MASTER DATA SHEET 2'!B25="","",'MASTER DATA SHEET 2'!B25)</f>
        <v/>
      </c>
      <c r="D30" s="464" t="str">
        <f>IF('MASTER DATA SHEET 2'!E25="","",'MASTER DATA SHEET 2'!E25)</f>
        <v/>
      </c>
      <c r="E30" s="464" t="str">
        <f>IF('MASTER DATA SHEET 2'!G25="","",'MASTER DATA SHEET 2'!G25)</f>
        <v/>
      </c>
      <c r="F30" s="466" t="str">
        <f>IF('MASTER DATA SHEET 2'!C25="","",'MASTER DATA SHEET 2'!C25)</f>
        <v/>
      </c>
      <c r="G30" s="464" t="str">
        <f>IF('MASTER DATA SHEET 2'!I25="","",'MASTER DATA SHEET 2'!I25)</f>
        <v/>
      </c>
      <c r="H30" s="464" t="str">
        <f>IF('MASTER DATA SHEET 2'!J25="","",'MASTER DATA SHEET 2'!J25)</f>
        <v/>
      </c>
      <c r="I30" s="467">
        <f>_xlfn.IFERROR(IF(O30="Fixed",0,IF(SUM('MASTER DATA SHEET 2'!N25:O25)&lt;1,0,'MASTER DATA SHEET 2'!K25)),0)</f>
        <v>0.0</v>
      </c>
      <c r="J30" s="467">
        <f>I30*SUM('MASTER DATA SHEET 2'!N25:O25)</f>
        <v>0.0</v>
      </c>
      <c r="K30" s="468" t="str">
        <f t="shared" si="0"/>
        <v>-</v>
      </c>
      <c r="L30" s="467">
        <f>ROUND(I30*3%,-2)*'MASTER DATA SHEET 2'!O25</f>
        <v>0.0</v>
      </c>
      <c r="M30" s="467">
        <f t="shared" si="1"/>
        <v>0.0</v>
      </c>
      <c r="N30" s="467">
        <f>ROUND('MASTER DATA SHEET 2'!K25/1.03,-2)*'MASTER DATA SHEET 2'!L25+'MASTER DATA SHEET 2'!K25*'MASTER DATA SHEET 2'!M25</f>
        <v>0.0</v>
      </c>
      <c r="O30" s="469">
        <f>'MASTER DATA SHEET 2'!U25</f>
        <v>0.0</v>
      </c>
      <c r="P30" s="469">
        <f>'MASTER DATA SHEET 2'!AE25</f>
        <v>0.0</v>
      </c>
      <c r="Q30" s="469">
        <f t="shared" si="2"/>
        <v>0.0</v>
      </c>
    </row>
    <row r="31" spans="8:8" ht="20.25" customHeight="1">
      <c r="A31" s="470"/>
      <c r="B31" s="464" t="str">
        <f>IF('MASTER DATA SHEET 2'!A26="","",'MASTER DATA SHEET 2'!A26)</f>
        <v> </v>
      </c>
      <c r="C31" s="465" t="str">
        <f>IF('MASTER DATA SHEET 2'!B26="","",'MASTER DATA SHEET 2'!B26)</f>
        <v/>
      </c>
      <c r="D31" s="464" t="str">
        <f>IF('MASTER DATA SHEET 2'!E26="","",'MASTER DATA SHEET 2'!E26)</f>
        <v/>
      </c>
      <c r="E31" s="464" t="str">
        <f>IF('MASTER DATA SHEET 2'!G26="","",'MASTER DATA SHEET 2'!G26)</f>
        <v/>
      </c>
      <c r="F31" s="466" t="str">
        <f>IF('MASTER DATA SHEET 2'!C26="","",'MASTER DATA SHEET 2'!C26)</f>
        <v/>
      </c>
      <c r="G31" s="464" t="str">
        <f>IF('MASTER DATA SHEET 2'!I26="","",'MASTER DATA SHEET 2'!I26)</f>
        <v/>
      </c>
      <c r="H31" s="464" t="str">
        <f>IF('MASTER DATA SHEET 2'!J26="","",'MASTER DATA SHEET 2'!J26)</f>
        <v/>
      </c>
      <c r="I31" s="467">
        <f>_xlfn.IFERROR(IF(O31="Fixed",0,IF(SUM('MASTER DATA SHEET 2'!N26:O26)&lt;1,0,'MASTER DATA SHEET 2'!K26)),0)</f>
        <v>0.0</v>
      </c>
      <c r="J31" s="467">
        <f>I31*SUM('MASTER DATA SHEET 2'!N26:O26)</f>
        <v>0.0</v>
      </c>
      <c r="K31" s="468" t="str">
        <f t="shared" si="0"/>
        <v>-</v>
      </c>
      <c r="L31" s="467">
        <f>ROUND(I31*3%,-2)*'MASTER DATA SHEET 2'!O26</f>
        <v>0.0</v>
      </c>
      <c r="M31" s="467">
        <f t="shared" si="1"/>
        <v>0.0</v>
      </c>
      <c r="N31" s="467">
        <f>ROUND('MASTER DATA SHEET 2'!K26/1.03,-2)*'MASTER DATA SHEET 2'!L26+'MASTER DATA SHEET 2'!K26*'MASTER DATA SHEET 2'!M26</f>
        <v>0.0</v>
      </c>
      <c r="O31" s="469">
        <f>'MASTER DATA SHEET 2'!U26</f>
        <v>0.0</v>
      </c>
      <c r="P31" s="469">
        <f>'MASTER DATA SHEET 2'!AE26</f>
        <v>0.0</v>
      </c>
      <c r="Q31" s="469">
        <f t="shared" si="2"/>
        <v>0.0</v>
      </c>
    </row>
    <row r="32" spans="8:8" ht="20.25" customHeight="1">
      <c r="A32" s="470"/>
      <c r="B32" s="464" t="str">
        <f>IF('MASTER DATA SHEET 2'!A27="","",'MASTER DATA SHEET 2'!A27)</f>
        <v> </v>
      </c>
      <c r="C32" s="465" t="str">
        <f>IF('MASTER DATA SHEET 2'!B27="","",'MASTER DATA SHEET 2'!B27)</f>
        <v/>
      </c>
      <c r="D32" s="464" t="str">
        <f>IF('MASTER DATA SHEET 2'!E27="","",'MASTER DATA SHEET 2'!E27)</f>
        <v/>
      </c>
      <c r="E32" s="464" t="str">
        <f>IF('MASTER DATA SHEET 2'!G27="","",'MASTER DATA SHEET 2'!G27)</f>
        <v/>
      </c>
      <c r="F32" s="466" t="str">
        <f>IF('MASTER DATA SHEET 2'!C27="","",'MASTER DATA SHEET 2'!C27)</f>
        <v/>
      </c>
      <c r="G32" s="464" t="str">
        <f>IF('MASTER DATA SHEET 2'!I27="","",'MASTER DATA SHEET 2'!I27)</f>
        <v/>
      </c>
      <c r="H32" s="464" t="str">
        <f>IF('MASTER DATA SHEET 2'!J27="","",'MASTER DATA SHEET 2'!J27)</f>
        <v/>
      </c>
      <c r="I32" s="467">
        <f>_xlfn.IFERROR(IF(O32="Fixed",0,IF(SUM('MASTER DATA SHEET 2'!N27:O27)&lt;1,0,'MASTER DATA SHEET 2'!K27)),0)</f>
        <v>0.0</v>
      </c>
      <c r="J32" s="467">
        <f>I32*SUM('MASTER DATA SHEET 2'!N27:O27)</f>
        <v>0.0</v>
      </c>
      <c r="K32" s="468" t="str">
        <f t="shared" si="0"/>
        <v>-</v>
      </c>
      <c r="L32" s="467">
        <f>ROUND(I32*3%,-2)*'MASTER DATA SHEET 2'!O27</f>
        <v>0.0</v>
      </c>
      <c r="M32" s="467">
        <f t="shared" si="1"/>
        <v>0.0</v>
      </c>
      <c r="N32" s="467">
        <f>ROUND('MASTER DATA SHEET 2'!K27/1.03,-2)*'MASTER DATA SHEET 2'!L27+'MASTER DATA SHEET 2'!K27*'MASTER DATA SHEET 2'!M27</f>
        <v>0.0</v>
      </c>
      <c r="O32" s="469">
        <f>'MASTER DATA SHEET 2'!U27</f>
        <v>0.0</v>
      </c>
      <c r="P32" s="469">
        <f>'MASTER DATA SHEET 2'!AE27</f>
        <v>0.0</v>
      </c>
      <c r="Q32" s="469">
        <f t="shared" si="2"/>
        <v>0.0</v>
      </c>
    </row>
    <row r="33" spans="8:8" ht="20.25" customHeight="1">
      <c r="A33" s="470"/>
      <c r="B33" s="464" t="str">
        <f>IF('MASTER DATA SHEET 2'!A28="","",'MASTER DATA SHEET 2'!A28)</f>
        <v> </v>
      </c>
      <c r="C33" s="465" t="str">
        <f>IF('MASTER DATA SHEET 2'!B28="","",'MASTER DATA SHEET 2'!B28)</f>
        <v/>
      </c>
      <c r="D33" s="464" t="str">
        <f>IF('MASTER DATA SHEET 2'!E28="","",'MASTER DATA SHEET 2'!E28)</f>
        <v/>
      </c>
      <c r="E33" s="464" t="str">
        <f>IF('MASTER DATA SHEET 2'!G28="","",'MASTER DATA SHEET 2'!G28)</f>
        <v/>
      </c>
      <c r="F33" s="466" t="str">
        <f>IF('MASTER DATA SHEET 2'!C28="","",'MASTER DATA SHEET 2'!C28)</f>
        <v/>
      </c>
      <c r="G33" s="464" t="str">
        <f>IF('MASTER DATA SHEET 2'!I28="","",'MASTER DATA SHEET 2'!I28)</f>
        <v/>
      </c>
      <c r="H33" s="464" t="str">
        <f>IF('MASTER DATA SHEET 2'!J28="","",'MASTER DATA SHEET 2'!J28)</f>
        <v/>
      </c>
      <c r="I33" s="467">
        <f>_xlfn.IFERROR(IF(O33="Fixed",0,IF(SUM('MASTER DATA SHEET 2'!N28:O28)&lt;1,0,'MASTER DATA SHEET 2'!K28)),0)</f>
        <v>0.0</v>
      </c>
      <c r="J33" s="467">
        <f>I33*SUM('MASTER DATA SHEET 2'!N28:O28)</f>
        <v>0.0</v>
      </c>
      <c r="K33" s="468" t="str">
        <f t="shared" si="0"/>
        <v>-</v>
      </c>
      <c r="L33" s="467">
        <f>ROUND(I33*3%,-2)*'MASTER DATA SHEET 2'!O28</f>
        <v>0.0</v>
      </c>
      <c r="M33" s="467">
        <f t="shared" si="1"/>
        <v>0.0</v>
      </c>
      <c r="N33" s="467">
        <f>ROUND('MASTER DATA SHEET 2'!K28/1.03,-2)*'MASTER DATA SHEET 2'!L28+'MASTER DATA SHEET 2'!K28*'MASTER DATA SHEET 2'!M28</f>
        <v>0.0</v>
      </c>
      <c r="O33" s="469">
        <f>'MASTER DATA SHEET 2'!U28</f>
        <v>0.0</v>
      </c>
      <c r="P33" s="469">
        <f>'MASTER DATA SHEET 2'!AE28</f>
        <v>0.0</v>
      </c>
      <c r="Q33" s="469">
        <f t="shared" si="2"/>
        <v>0.0</v>
      </c>
    </row>
    <row r="34" spans="8:8" ht="20.25" customHeight="1">
      <c r="A34" s="470"/>
      <c r="B34" s="464" t="str">
        <f>IF('MASTER DATA SHEET 2'!A29="","",'MASTER DATA SHEET 2'!A29)</f>
        <v> </v>
      </c>
      <c r="C34" s="465" t="str">
        <f>IF('MASTER DATA SHEET 2'!B29="","",'MASTER DATA SHEET 2'!B29)</f>
        <v/>
      </c>
      <c r="D34" s="464" t="str">
        <f>IF('MASTER DATA SHEET 2'!E29="","",'MASTER DATA SHEET 2'!E29)</f>
        <v/>
      </c>
      <c r="E34" s="464" t="str">
        <f>IF('MASTER DATA SHEET 2'!G29="","",'MASTER DATA SHEET 2'!G29)</f>
        <v/>
      </c>
      <c r="F34" s="466" t="str">
        <f>IF('MASTER DATA SHEET 2'!C29="","",'MASTER DATA SHEET 2'!C29)</f>
        <v/>
      </c>
      <c r="G34" s="464" t="str">
        <f>IF('MASTER DATA SHEET 2'!I29="","",'MASTER DATA SHEET 2'!I29)</f>
        <v/>
      </c>
      <c r="H34" s="464" t="str">
        <f>IF('MASTER DATA SHEET 2'!J29="","",'MASTER DATA SHEET 2'!J29)</f>
        <v/>
      </c>
      <c r="I34" s="467">
        <f>_xlfn.IFERROR(IF(O34="Fixed",0,IF(SUM('MASTER DATA SHEET 2'!N29:O29)&lt;1,0,'MASTER DATA SHEET 2'!K29)),0)</f>
        <v>0.0</v>
      </c>
      <c r="J34" s="467">
        <f>I34*SUM('MASTER DATA SHEET 2'!N29:O29)</f>
        <v>0.0</v>
      </c>
      <c r="K34" s="468" t="str">
        <f t="shared" si="0"/>
        <v>-</v>
      </c>
      <c r="L34" s="467">
        <f>ROUND(I34*3%,-2)*'MASTER DATA SHEET 2'!O29</f>
        <v>0.0</v>
      </c>
      <c r="M34" s="467">
        <f t="shared" si="1"/>
        <v>0.0</v>
      </c>
      <c r="N34" s="467">
        <f>ROUND('MASTER DATA SHEET 2'!K29/1.03,-2)*'MASTER DATA SHEET 2'!L29+'MASTER DATA SHEET 2'!K29*'MASTER DATA SHEET 2'!M29</f>
        <v>0.0</v>
      </c>
      <c r="O34" s="469">
        <f>'MASTER DATA SHEET 2'!U29</f>
        <v>0.0</v>
      </c>
      <c r="P34" s="469">
        <f>'MASTER DATA SHEET 2'!AE29</f>
        <v>0.0</v>
      </c>
      <c r="Q34" s="469">
        <f t="shared" si="2"/>
        <v>0.0</v>
      </c>
    </row>
    <row r="35" spans="8:8" ht="20.25" customHeight="1">
      <c r="A35" s="470"/>
      <c r="B35" s="464" t="str">
        <f>IF('MASTER DATA SHEET 2'!A30="","",'MASTER DATA SHEET 2'!A30)</f>
        <v> </v>
      </c>
      <c r="C35" s="465" t="str">
        <f>IF('MASTER DATA SHEET 2'!B30="","",'MASTER DATA SHEET 2'!B30)</f>
        <v/>
      </c>
      <c r="D35" s="464" t="str">
        <f>IF('MASTER DATA SHEET 2'!E30="","",'MASTER DATA SHEET 2'!E30)</f>
        <v/>
      </c>
      <c r="E35" s="464" t="str">
        <f>IF('MASTER DATA SHEET 2'!G30="","",'MASTER DATA SHEET 2'!G30)</f>
        <v/>
      </c>
      <c r="F35" s="466" t="str">
        <f>IF('MASTER DATA SHEET 2'!C30="","",'MASTER DATA SHEET 2'!C30)</f>
        <v/>
      </c>
      <c r="G35" s="464" t="str">
        <f>IF('MASTER DATA SHEET 2'!I30="","",'MASTER DATA SHEET 2'!I30)</f>
        <v/>
      </c>
      <c r="H35" s="464" t="str">
        <f>IF('MASTER DATA SHEET 2'!J30="","",'MASTER DATA SHEET 2'!J30)</f>
        <v/>
      </c>
      <c r="I35" s="467">
        <f>_xlfn.IFERROR(IF(O35="Fixed",0,IF(SUM('MASTER DATA SHEET 2'!N30:O30)&lt;1,0,'MASTER DATA SHEET 2'!K30)),0)</f>
        <v>0.0</v>
      </c>
      <c r="J35" s="467">
        <f>I35*SUM('MASTER DATA SHEET 2'!N30:O30)</f>
        <v>0.0</v>
      </c>
      <c r="K35" s="468" t="str">
        <f t="shared" si="0"/>
        <v>-</v>
      </c>
      <c r="L35" s="467">
        <f>ROUND(I35*3%,-2)*'MASTER DATA SHEET 2'!O30</f>
        <v>0.0</v>
      </c>
      <c r="M35" s="467">
        <f t="shared" si="1"/>
        <v>0.0</v>
      </c>
      <c r="N35" s="467">
        <f>ROUND('MASTER DATA SHEET 2'!K30/1.03,-2)*'MASTER DATA SHEET 2'!L30+'MASTER DATA SHEET 2'!K30*'MASTER DATA SHEET 2'!M30</f>
        <v>0.0</v>
      </c>
      <c r="O35" s="469">
        <f>'MASTER DATA SHEET 2'!U30</f>
        <v>0.0</v>
      </c>
      <c r="P35" s="469">
        <f>'MASTER DATA SHEET 2'!AE30</f>
        <v>0.0</v>
      </c>
      <c r="Q35" s="469">
        <f t="shared" si="2"/>
        <v>0.0</v>
      </c>
    </row>
    <row r="36" spans="8:8" ht="20.25" customHeight="1">
      <c r="A36" s="470"/>
      <c r="B36" s="464" t="str">
        <f>IF('MASTER DATA SHEET 2'!A31="","",'MASTER DATA SHEET 2'!A31)</f>
        <v> </v>
      </c>
      <c r="C36" s="465" t="str">
        <f>IF('MASTER DATA SHEET 2'!B31="","",'MASTER DATA SHEET 2'!B31)</f>
        <v/>
      </c>
      <c r="D36" s="464" t="str">
        <f>IF('MASTER DATA SHEET 2'!E31="","",'MASTER DATA SHEET 2'!E31)</f>
        <v/>
      </c>
      <c r="E36" s="464" t="str">
        <f>IF('MASTER DATA SHEET 2'!G31="","",'MASTER DATA SHEET 2'!G31)</f>
        <v/>
      </c>
      <c r="F36" s="466" t="str">
        <f>IF('MASTER DATA SHEET 2'!C31="","",'MASTER DATA SHEET 2'!C31)</f>
        <v/>
      </c>
      <c r="G36" s="464" t="str">
        <f>IF('MASTER DATA SHEET 2'!I31="","",'MASTER DATA SHEET 2'!I31)</f>
        <v/>
      </c>
      <c r="H36" s="464" t="str">
        <f>IF('MASTER DATA SHEET 2'!J31="","",'MASTER DATA SHEET 2'!J31)</f>
        <v/>
      </c>
      <c r="I36" s="467">
        <f>_xlfn.IFERROR(IF(O36="Fixed",0,IF(SUM('MASTER DATA SHEET 2'!N31:O31)&lt;1,0,'MASTER DATA SHEET 2'!K31)),0)</f>
        <v>0.0</v>
      </c>
      <c r="J36" s="467">
        <f>I36*SUM('MASTER DATA SHEET 2'!N31:O31)</f>
        <v>0.0</v>
      </c>
      <c r="K36" s="468" t="str">
        <f t="shared" si="0"/>
        <v>-</v>
      </c>
      <c r="L36" s="467">
        <f>ROUND(I36*3%,-2)*'MASTER DATA SHEET 2'!O31</f>
        <v>0.0</v>
      </c>
      <c r="M36" s="467">
        <f t="shared" si="1"/>
        <v>0.0</v>
      </c>
      <c r="N36" s="467">
        <f>ROUND('MASTER DATA SHEET 2'!K31/1.03,-2)*'MASTER DATA SHEET 2'!L31+'MASTER DATA SHEET 2'!K31*'MASTER DATA SHEET 2'!M31</f>
        <v>0.0</v>
      </c>
      <c r="O36" s="469">
        <f>'MASTER DATA SHEET 2'!U31</f>
        <v>0.0</v>
      </c>
      <c r="P36" s="469">
        <f>'MASTER DATA SHEET 2'!AE31</f>
        <v>0.0</v>
      </c>
      <c r="Q36" s="469">
        <f t="shared" si="2"/>
        <v>0.0</v>
      </c>
    </row>
    <row r="37" spans="8:8" ht="20.25" customHeight="1">
      <c r="A37" s="470"/>
      <c r="B37" s="464" t="str">
        <f>IF('MASTER DATA SHEET 2'!A32="","",'MASTER DATA SHEET 2'!A32)</f>
        <v> </v>
      </c>
      <c r="C37" s="465" t="str">
        <f>IF('MASTER DATA SHEET 2'!B32="","",'MASTER DATA SHEET 2'!B32)</f>
        <v/>
      </c>
      <c r="D37" s="464" t="str">
        <f>IF('MASTER DATA SHEET 2'!E32="","",'MASTER DATA SHEET 2'!E32)</f>
        <v/>
      </c>
      <c r="E37" s="464" t="str">
        <f>IF('MASTER DATA SHEET 2'!G32="","",'MASTER DATA SHEET 2'!G32)</f>
        <v/>
      </c>
      <c r="F37" s="466" t="str">
        <f>IF('MASTER DATA SHEET 2'!C32="","",'MASTER DATA SHEET 2'!C32)</f>
        <v/>
      </c>
      <c r="G37" s="464" t="str">
        <f>IF('MASTER DATA SHEET 2'!I32="","",'MASTER DATA SHEET 2'!I32)</f>
        <v/>
      </c>
      <c r="H37" s="464" t="str">
        <f>IF('MASTER DATA SHEET 2'!J32="","",'MASTER DATA SHEET 2'!J32)</f>
        <v/>
      </c>
      <c r="I37" s="467">
        <f>_xlfn.IFERROR(IF(O37="Fixed",0,IF(SUM('MASTER DATA SHEET 2'!N32:O32)&lt;1,0,'MASTER DATA SHEET 2'!K32)),0)</f>
        <v>0.0</v>
      </c>
      <c r="J37" s="467">
        <f>I37*SUM('MASTER DATA SHEET 2'!N32:O32)</f>
        <v>0.0</v>
      </c>
      <c r="K37" s="468" t="str">
        <f t="shared" si="0"/>
        <v>-</v>
      </c>
      <c r="L37" s="467">
        <f>ROUND(I37*3%,-2)*'MASTER DATA SHEET 2'!O32</f>
        <v>0.0</v>
      </c>
      <c r="M37" s="467">
        <f t="shared" si="1"/>
        <v>0.0</v>
      </c>
      <c r="N37" s="467">
        <f>ROUND('MASTER DATA SHEET 2'!K32/1.03,-2)*'MASTER DATA SHEET 2'!L32+'MASTER DATA SHEET 2'!K32*'MASTER DATA SHEET 2'!M32</f>
        <v>0.0</v>
      </c>
      <c r="O37" s="469">
        <f>'MASTER DATA SHEET 2'!U32</f>
        <v>0.0</v>
      </c>
      <c r="P37" s="469">
        <f>'MASTER DATA SHEET 2'!AE32</f>
        <v>0.0</v>
      </c>
      <c r="Q37" s="469">
        <f t="shared" si="2"/>
        <v>0.0</v>
      </c>
    </row>
    <row r="38" spans="8:8" ht="20.25" customHeight="1">
      <c r="A38" s="470"/>
      <c r="B38" s="464" t="str">
        <f>IF('MASTER DATA SHEET 2'!A33="","",'MASTER DATA SHEET 2'!A33)</f>
        <v> </v>
      </c>
      <c r="C38" s="465" t="str">
        <f>IF('MASTER DATA SHEET 2'!B33="","",'MASTER DATA SHEET 2'!B33)</f>
        <v/>
      </c>
      <c r="D38" s="464" t="str">
        <f>IF('MASTER DATA SHEET 2'!E33="","",'MASTER DATA SHEET 2'!E33)</f>
        <v/>
      </c>
      <c r="E38" s="464" t="str">
        <f>IF('MASTER DATA SHEET 2'!G33="","",'MASTER DATA SHEET 2'!G33)</f>
        <v/>
      </c>
      <c r="F38" s="466" t="str">
        <f>IF('MASTER DATA SHEET 2'!C33="","",'MASTER DATA SHEET 2'!C33)</f>
        <v/>
      </c>
      <c r="G38" s="464" t="str">
        <f>IF('MASTER DATA SHEET 2'!I33="","",'MASTER DATA SHEET 2'!I33)</f>
        <v/>
      </c>
      <c r="H38" s="464" t="str">
        <f>IF('MASTER DATA SHEET 2'!J33="","",'MASTER DATA SHEET 2'!J33)</f>
        <v/>
      </c>
      <c r="I38" s="467">
        <f>_xlfn.IFERROR(IF(O38="Fixed",0,IF(SUM('MASTER DATA SHEET 2'!N33:O33)&lt;1,0,'MASTER DATA SHEET 2'!K33)),0)</f>
        <v>0.0</v>
      </c>
      <c r="J38" s="467">
        <f>I38*SUM('MASTER DATA SHEET 2'!N33:O33)</f>
        <v>0.0</v>
      </c>
      <c r="K38" s="468" t="str">
        <f t="shared" si="0"/>
        <v>-</v>
      </c>
      <c r="L38" s="467">
        <f>ROUND(I38*3%,-2)*'MASTER DATA SHEET 2'!O33</f>
        <v>0.0</v>
      </c>
      <c r="M38" s="467">
        <f t="shared" si="1"/>
        <v>0.0</v>
      </c>
      <c r="N38" s="467">
        <f>ROUND('MASTER DATA SHEET 2'!K33/1.03,-2)*'MASTER DATA SHEET 2'!L33+'MASTER DATA SHEET 2'!K33*'MASTER DATA SHEET 2'!M33</f>
        <v>0.0</v>
      </c>
      <c r="O38" s="469">
        <f>'MASTER DATA SHEET 2'!U33</f>
        <v>0.0</v>
      </c>
      <c r="P38" s="469">
        <f>'MASTER DATA SHEET 2'!AE33</f>
        <v>0.0</v>
      </c>
      <c r="Q38" s="469">
        <f t="shared" si="2"/>
        <v>0.0</v>
      </c>
    </row>
    <row r="39" spans="8:8" ht="20.25" customHeight="1">
      <c r="A39" s="470"/>
      <c r="B39" s="464" t="str">
        <f>IF('MASTER DATA SHEET 2'!A34="","",'MASTER DATA SHEET 2'!A34)</f>
        <v> </v>
      </c>
      <c r="C39" s="465" t="str">
        <f>IF('MASTER DATA SHEET 2'!B34="","",'MASTER DATA SHEET 2'!B34)</f>
        <v/>
      </c>
      <c r="D39" s="464" t="str">
        <f>IF('MASTER DATA SHEET 2'!E34="","",'MASTER DATA SHEET 2'!E34)</f>
        <v/>
      </c>
      <c r="E39" s="464" t="str">
        <f>IF('MASTER DATA SHEET 2'!G34="","",'MASTER DATA SHEET 2'!G34)</f>
        <v/>
      </c>
      <c r="F39" s="466" t="str">
        <f>IF('MASTER DATA SHEET 2'!C34="","",'MASTER DATA SHEET 2'!C34)</f>
        <v/>
      </c>
      <c r="G39" s="464" t="str">
        <f>IF('MASTER DATA SHEET 2'!I34="","",'MASTER DATA SHEET 2'!I34)</f>
        <v/>
      </c>
      <c r="H39" s="464" t="str">
        <f>IF('MASTER DATA SHEET 2'!J34="","",'MASTER DATA SHEET 2'!J34)</f>
        <v/>
      </c>
      <c r="I39" s="467">
        <f>_xlfn.IFERROR(IF(O39="Fixed",0,IF(SUM('MASTER DATA SHEET 2'!N34:O34)&lt;1,0,'MASTER DATA SHEET 2'!K34)),0)</f>
        <v>0.0</v>
      </c>
      <c r="J39" s="467">
        <f>I39*SUM('MASTER DATA SHEET 2'!N34:O34)</f>
        <v>0.0</v>
      </c>
      <c r="K39" s="468" t="str">
        <f t="shared" si="0"/>
        <v>-</v>
      </c>
      <c r="L39" s="467">
        <f>ROUND(I39*3%,-2)*'MASTER DATA SHEET 2'!O34</f>
        <v>0.0</v>
      </c>
      <c r="M39" s="467">
        <f t="shared" si="1"/>
        <v>0.0</v>
      </c>
      <c r="N39" s="467">
        <f>ROUND('MASTER DATA SHEET 2'!K34/1.03,-2)*'MASTER DATA SHEET 2'!L34+'MASTER DATA SHEET 2'!K34*'MASTER DATA SHEET 2'!M34</f>
        <v>0.0</v>
      </c>
      <c r="O39" s="469">
        <f>'MASTER DATA SHEET 2'!U34</f>
        <v>0.0</v>
      </c>
      <c r="P39" s="469">
        <f>'MASTER DATA SHEET 2'!AE34</f>
        <v>0.0</v>
      </c>
      <c r="Q39" s="469">
        <f t="shared" si="2"/>
        <v>0.0</v>
      </c>
    </row>
    <row r="40" spans="8:8" ht="20.25" customHeight="1">
      <c r="A40" s="470"/>
      <c r="B40" s="464" t="str">
        <f>IF('MASTER DATA SHEET 2'!A35="","",'MASTER DATA SHEET 2'!A35)</f>
        <v> </v>
      </c>
      <c r="C40" s="465" t="str">
        <f>IF('MASTER DATA SHEET 2'!B35="","",'MASTER DATA SHEET 2'!B35)</f>
        <v/>
      </c>
      <c r="D40" s="464" t="str">
        <f>IF('MASTER DATA SHEET 2'!E35="","",'MASTER DATA SHEET 2'!E35)</f>
        <v/>
      </c>
      <c r="E40" s="464" t="str">
        <f>IF('MASTER DATA SHEET 2'!G35="","",'MASTER DATA SHEET 2'!G35)</f>
        <v/>
      </c>
      <c r="F40" s="466" t="str">
        <f>IF('MASTER DATA SHEET 2'!C35="","",'MASTER DATA SHEET 2'!C35)</f>
        <v/>
      </c>
      <c r="G40" s="464" t="str">
        <f>IF('MASTER DATA SHEET 2'!I35="","",'MASTER DATA SHEET 2'!I35)</f>
        <v/>
      </c>
      <c r="H40" s="464" t="str">
        <f>IF('MASTER DATA SHEET 2'!J35="","",'MASTER DATA SHEET 2'!J35)</f>
        <v/>
      </c>
      <c r="I40" s="467">
        <f>_xlfn.IFERROR(IF(O40="Fixed",0,IF(SUM('MASTER DATA SHEET 2'!N35:O35)&lt;1,0,'MASTER DATA SHEET 2'!K35)),0)</f>
        <v>0.0</v>
      </c>
      <c r="J40" s="467">
        <f>I40*SUM('MASTER DATA SHEET 2'!N35:O35)</f>
        <v>0.0</v>
      </c>
      <c r="K40" s="468" t="str">
        <f t="shared" si="0"/>
        <v>-</v>
      </c>
      <c r="L40" s="467">
        <f>ROUND(I40*3%,-2)*'MASTER DATA SHEET 2'!O35</f>
        <v>0.0</v>
      </c>
      <c r="M40" s="467">
        <f t="shared" si="1"/>
        <v>0.0</v>
      </c>
      <c r="N40" s="467">
        <f>ROUND('MASTER DATA SHEET 2'!K35/1.03,-2)*'MASTER DATA SHEET 2'!L35+'MASTER DATA SHEET 2'!K35*'MASTER DATA SHEET 2'!M35</f>
        <v>0.0</v>
      </c>
      <c r="O40" s="469">
        <f>'MASTER DATA SHEET 2'!U35</f>
        <v>0.0</v>
      </c>
      <c r="P40" s="469">
        <f>'MASTER DATA SHEET 2'!AE35</f>
        <v>0.0</v>
      </c>
      <c r="Q40" s="469">
        <f t="shared" si="2"/>
        <v>0.0</v>
      </c>
    </row>
    <row r="41" spans="8:8" ht="20.25" customHeight="1">
      <c r="A41" s="470"/>
      <c r="B41" s="464" t="str">
        <f>IF('MASTER DATA SHEET 2'!A36="","",'MASTER DATA SHEET 2'!A36)</f>
        <v> </v>
      </c>
      <c r="C41" s="465" t="str">
        <f>IF('MASTER DATA SHEET 2'!B36="","",'MASTER DATA SHEET 2'!B36)</f>
        <v/>
      </c>
      <c r="D41" s="464" t="str">
        <f>IF('MASTER DATA SHEET 2'!E36="","",'MASTER DATA SHEET 2'!E36)</f>
        <v/>
      </c>
      <c r="E41" s="464" t="str">
        <f>IF('MASTER DATA SHEET 2'!G36="","",'MASTER DATA SHEET 2'!G36)</f>
        <v/>
      </c>
      <c r="F41" s="466" t="str">
        <f>IF('MASTER DATA SHEET 2'!C36="","",'MASTER DATA SHEET 2'!C36)</f>
        <v/>
      </c>
      <c r="G41" s="464" t="str">
        <f>IF('MASTER DATA SHEET 2'!I36="","",'MASTER DATA SHEET 2'!I36)</f>
        <v/>
      </c>
      <c r="H41" s="464" t="str">
        <f>IF('MASTER DATA SHEET 2'!J36="","",'MASTER DATA SHEET 2'!J36)</f>
        <v/>
      </c>
      <c r="I41" s="467">
        <f>_xlfn.IFERROR(IF(O41="Fixed",0,IF(SUM('MASTER DATA SHEET 2'!N36:O36)&lt;1,0,'MASTER DATA SHEET 2'!K36)),0)</f>
        <v>0.0</v>
      </c>
      <c r="J41" s="467">
        <f>I41*SUM('MASTER DATA SHEET 2'!N36:O36)</f>
        <v>0.0</v>
      </c>
      <c r="K41" s="468" t="str">
        <f t="shared" si="0"/>
        <v>-</v>
      </c>
      <c r="L41" s="467">
        <f>ROUND(I41*3%,-2)*'MASTER DATA SHEET 2'!O36</f>
        <v>0.0</v>
      </c>
      <c r="M41" s="467">
        <f t="shared" si="1"/>
        <v>0.0</v>
      </c>
      <c r="N41" s="467">
        <f>ROUND('MASTER DATA SHEET 2'!K36/1.03,-2)*'MASTER DATA SHEET 2'!L36+'MASTER DATA SHEET 2'!K36*'MASTER DATA SHEET 2'!M36</f>
        <v>0.0</v>
      </c>
      <c r="O41" s="469">
        <f>'MASTER DATA SHEET 2'!U36</f>
        <v>0.0</v>
      </c>
      <c r="P41" s="469">
        <f>'MASTER DATA SHEET 2'!AE36</f>
        <v>0.0</v>
      </c>
      <c r="Q41" s="469">
        <f t="shared" si="2"/>
        <v>0.0</v>
      </c>
    </row>
    <row r="42" spans="8:8" ht="20.25" customHeight="1">
      <c r="A42" s="470"/>
      <c r="B42" s="464" t="str">
        <f>IF('MASTER DATA SHEET 2'!A37="","",'MASTER DATA SHEET 2'!A37)</f>
        <v> </v>
      </c>
      <c r="C42" s="465" t="str">
        <f>IF('MASTER DATA SHEET 2'!B37="","",'MASTER DATA SHEET 2'!B37)</f>
        <v/>
      </c>
      <c r="D42" s="464" t="str">
        <f>IF('MASTER DATA SHEET 2'!E37="","",'MASTER DATA SHEET 2'!E37)</f>
        <v/>
      </c>
      <c r="E42" s="464" t="str">
        <f>IF('MASTER DATA SHEET 2'!G37="","",'MASTER DATA SHEET 2'!G37)</f>
        <v/>
      </c>
      <c r="F42" s="466" t="str">
        <f>IF('MASTER DATA SHEET 2'!C37="","",'MASTER DATA SHEET 2'!C37)</f>
        <v/>
      </c>
      <c r="G42" s="464" t="str">
        <f>IF('MASTER DATA SHEET 2'!I37="","",'MASTER DATA SHEET 2'!I37)</f>
        <v/>
      </c>
      <c r="H42" s="464" t="str">
        <f>IF('MASTER DATA SHEET 2'!J37="","",'MASTER DATA SHEET 2'!J37)</f>
        <v/>
      </c>
      <c r="I42" s="467">
        <f>_xlfn.IFERROR(IF(O42="Fixed",0,IF(SUM('MASTER DATA SHEET 2'!N37:O37)&lt;1,0,'MASTER DATA SHEET 2'!K37)),0)</f>
        <v>0.0</v>
      </c>
      <c r="J42" s="467">
        <f>I42*SUM('MASTER DATA SHEET 2'!N37:O37)</f>
        <v>0.0</v>
      </c>
      <c r="K42" s="468" t="str">
        <f t="shared" si="0"/>
        <v>-</v>
      </c>
      <c r="L42" s="467">
        <f>ROUND(I42*3%,-2)*'MASTER DATA SHEET 2'!O37</f>
        <v>0.0</v>
      </c>
      <c r="M42" s="467">
        <f t="shared" si="1"/>
        <v>0.0</v>
      </c>
      <c r="N42" s="467">
        <f>ROUND('MASTER DATA SHEET 2'!K37/1.03,-2)*'MASTER DATA SHEET 2'!L37+'MASTER DATA SHEET 2'!K37*'MASTER DATA SHEET 2'!M37</f>
        <v>0.0</v>
      </c>
      <c r="O42" s="469">
        <f>'MASTER DATA SHEET 2'!U37</f>
        <v>0.0</v>
      </c>
      <c r="P42" s="469">
        <f>'MASTER DATA SHEET 2'!AE37</f>
        <v>0.0</v>
      </c>
      <c r="Q42" s="469">
        <f t="shared" si="2"/>
        <v>0.0</v>
      </c>
    </row>
    <row r="43" spans="8:8" ht="20.25" customHeight="1">
      <c r="A43" s="470"/>
      <c r="B43" s="464" t="str">
        <f>IF('MASTER DATA SHEET 2'!A38="","",'MASTER DATA SHEET 2'!A38)</f>
        <v> </v>
      </c>
      <c r="C43" s="465" t="str">
        <f>IF('MASTER DATA SHEET 2'!B38="","",'MASTER DATA SHEET 2'!B38)</f>
        <v/>
      </c>
      <c r="D43" s="464" t="str">
        <f>IF('MASTER DATA SHEET 2'!E38="","",'MASTER DATA SHEET 2'!E38)</f>
        <v/>
      </c>
      <c r="E43" s="464" t="str">
        <f>IF('MASTER DATA SHEET 2'!G38="","",'MASTER DATA SHEET 2'!G38)</f>
        <v/>
      </c>
      <c r="F43" s="466" t="str">
        <f>IF('MASTER DATA SHEET 2'!C38="","",'MASTER DATA SHEET 2'!C38)</f>
        <v/>
      </c>
      <c r="G43" s="464" t="str">
        <f>IF('MASTER DATA SHEET 2'!I38="","",'MASTER DATA SHEET 2'!I38)</f>
        <v/>
      </c>
      <c r="H43" s="464" t="str">
        <f>IF('MASTER DATA SHEET 2'!J38="","",'MASTER DATA SHEET 2'!J38)</f>
        <v/>
      </c>
      <c r="I43" s="467">
        <f>_xlfn.IFERROR(IF(O43="Fixed",0,IF(SUM('MASTER DATA SHEET 2'!N38:O38)&lt;1,0,'MASTER DATA SHEET 2'!K38)),0)</f>
        <v>0.0</v>
      </c>
      <c r="J43" s="467">
        <f>I43*SUM('MASTER DATA SHEET 2'!N38:O38)</f>
        <v>0.0</v>
      </c>
      <c r="K43" s="468" t="str">
        <f t="shared" si="0"/>
        <v>-</v>
      </c>
      <c r="L43" s="467">
        <f>ROUND(I43*3%,-2)*'MASTER DATA SHEET 2'!O38</f>
        <v>0.0</v>
      </c>
      <c r="M43" s="467">
        <f t="shared" si="1"/>
        <v>0.0</v>
      </c>
      <c r="N43" s="467">
        <f>ROUND('MASTER DATA SHEET 2'!K38/1.03,-2)*'MASTER DATA SHEET 2'!L38+'MASTER DATA SHEET 2'!K38*'MASTER DATA SHEET 2'!M38</f>
        <v>0.0</v>
      </c>
      <c r="O43" s="469">
        <f>'MASTER DATA SHEET 2'!U38</f>
        <v>0.0</v>
      </c>
      <c r="P43" s="469">
        <f>'MASTER DATA SHEET 2'!AE38</f>
        <v>0.0</v>
      </c>
      <c r="Q43" s="469">
        <f t="shared" si="2"/>
        <v>0.0</v>
      </c>
    </row>
    <row r="44" spans="8:8" ht="20.25" customHeight="1">
      <c r="A44" s="470"/>
      <c r="B44" s="464" t="str">
        <f>IF('MASTER DATA SHEET 2'!A39="","",'MASTER DATA SHEET 2'!A39)</f>
        <v> </v>
      </c>
      <c r="C44" s="465" t="str">
        <f>IF('MASTER DATA SHEET 2'!B39="","",'MASTER DATA SHEET 2'!B39)</f>
        <v/>
      </c>
      <c r="D44" s="464" t="str">
        <f>IF('MASTER DATA SHEET 2'!E39="","",'MASTER DATA SHEET 2'!E39)</f>
        <v/>
      </c>
      <c r="E44" s="464" t="str">
        <f>IF('MASTER DATA SHEET 2'!G39="","",'MASTER DATA SHEET 2'!G39)</f>
        <v/>
      </c>
      <c r="F44" s="466" t="str">
        <f>IF('MASTER DATA SHEET 2'!C39="","",'MASTER DATA SHEET 2'!C39)</f>
        <v/>
      </c>
      <c r="G44" s="464" t="str">
        <f>IF('MASTER DATA SHEET 2'!I39="","",'MASTER DATA SHEET 2'!I39)</f>
        <v/>
      </c>
      <c r="H44" s="464" t="str">
        <f>IF('MASTER DATA SHEET 2'!J39="","",'MASTER DATA SHEET 2'!J39)</f>
        <v/>
      </c>
      <c r="I44" s="467">
        <f>_xlfn.IFERROR(IF(O44="Fixed",0,IF(SUM('MASTER DATA SHEET 2'!N39:O39)&lt;1,0,'MASTER DATA SHEET 2'!K39)),0)</f>
        <v>0.0</v>
      </c>
      <c r="J44" s="467">
        <f>I44*SUM('MASTER DATA SHEET 2'!N39:O39)</f>
        <v>0.0</v>
      </c>
      <c r="K44" s="468" t="str">
        <f t="shared" si="0"/>
        <v>-</v>
      </c>
      <c r="L44" s="467">
        <f>ROUND(I44*3%,-2)*'MASTER DATA SHEET 2'!O39</f>
        <v>0.0</v>
      </c>
      <c r="M44" s="467">
        <f t="shared" si="1"/>
        <v>0.0</v>
      </c>
      <c r="N44" s="467">
        <f>ROUND('MASTER DATA SHEET 2'!K39/1.03,-2)*'MASTER DATA SHEET 2'!L39+'MASTER DATA SHEET 2'!K39*'MASTER DATA SHEET 2'!M39</f>
        <v>0.0</v>
      </c>
      <c r="O44" s="469">
        <f>'MASTER DATA SHEET 2'!U39</f>
        <v>0.0</v>
      </c>
      <c r="P44" s="469">
        <f>'MASTER DATA SHEET 2'!AE39</f>
        <v>0.0</v>
      </c>
      <c r="Q44" s="469">
        <f t="shared" si="2"/>
        <v>0.0</v>
      </c>
    </row>
    <row r="45" spans="8:8" ht="20.25" customHeight="1">
      <c r="A45" s="470"/>
      <c r="B45" s="464" t="str">
        <f>IF('MASTER DATA SHEET 2'!A40="","",'MASTER DATA SHEET 2'!A40)</f>
        <v> </v>
      </c>
      <c r="C45" s="465" t="str">
        <f>IF('MASTER DATA SHEET 2'!B40="","",'MASTER DATA SHEET 2'!B40)</f>
        <v/>
      </c>
      <c r="D45" s="464" t="str">
        <f>IF('MASTER DATA SHEET 2'!E40="","",'MASTER DATA SHEET 2'!E40)</f>
        <v/>
      </c>
      <c r="E45" s="464" t="str">
        <f>IF('MASTER DATA SHEET 2'!G40="","",'MASTER DATA SHEET 2'!G40)</f>
        <v/>
      </c>
      <c r="F45" s="466" t="str">
        <f>IF('MASTER DATA SHEET 2'!C40="","",'MASTER DATA SHEET 2'!C40)</f>
        <v/>
      </c>
      <c r="G45" s="464" t="str">
        <f>IF('MASTER DATA SHEET 2'!I40="","",'MASTER DATA SHEET 2'!I40)</f>
        <v/>
      </c>
      <c r="H45" s="464" t="str">
        <f>IF('MASTER DATA SHEET 2'!J40="","",'MASTER DATA SHEET 2'!J40)</f>
        <v/>
      </c>
      <c r="I45" s="467">
        <f>_xlfn.IFERROR(IF(O45="Fixed",0,IF(SUM('MASTER DATA SHEET 2'!N40:O40)&lt;1,0,'MASTER DATA SHEET 2'!K40)),0)</f>
        <v>0.0</v>
      </c>
      <c r="J45" s="467">
        <f>I45*SUM('MASTER DATA SHEET 2'!N40:O40)</f>
        <v>0.0</v>
      </c>
      <c r="K45" s="468" t="str">
        <f t="shared" si="0"/>
        <v>-</v>
      </c>
      <c r="L45" s="467">
        <f>ROUND(I45*3%,-2)*'MASTER DATA SHEET 2'!O40</f>
        <v>0.0</v>
      </c>
      <c r="M45" s="467">
        <f t="shared" si="1"/>
        <v>0.0</v>
      </c>
      <c r="N45" s="467">
        <f>ROUND('MASTER DATA SHEET 2'!K40/1.03,-2)*'MASTER DATA SHEET 2'!L40+'MASTER DATA SHEET 2'!K40*'MASTER DATA SHEET 2'!M40</f>
        <v>0.0</v>
      </c>
      <c r="O45" s="469">
        <f>'MASTER DATA SHEET 2'!U40</f>
        <v>0.0</v>
      </c>
      <c r="P45" s="469">
        <f>'MASTER DATA SHEET 2'!AE40</f>
        <v>0.0</v>
      </c>
      <c r="Q45" s="469">
        <f t="shared" si="2"/>
        <v>0.0</v>
      </c>
    </row>
    <row r="46" spans="8:8" ht="20.25" customHeight="1">
      <c r="A46" s="470"/>
      <c r="B46" s="464" t="str">
        <f>IF('MASTER DATA SHEET 2'!A41="","",'MASTER DATA SHEET 2'!A41)</f>
        <v> </v>
      </c>
      <c r="C46" s="465" t="str">
        <f>IF('MASTER DATA SHEET 2'!B41="","",'MASTER DATA SHEET 2'!B41)</f>
        <v/>
      </c>
      <c r="D46" s="464" t="str">
        <f>IF('MASTER DATA SHEET 2'!E41="","",'MASTER DATA SHEET 2'!E41)</f>
        <v/>
      </c>
      <c r="E46" s="464" t="str">
        <f>IF('MASTER DATA SHEET 2'!G41="","",'MASTER DATA SHEET 2'!G41)</f>
        <v/>
      </c>
      <c r="F46" s="466" t="str">
        <f>IF('MASTER DATA SHEET 2'!C41="","",'MASTER DATA SHEET 2'!C41)</f>
        <v/>
      </c>
      <c r="G46" s="464" t="str">
        <f>IF('MASTER DATA SHEET 2'!I41="","",'MASTER DATA SHEET 2'!I41)</f>
        <v/>
      </c>
      <c r="H46" s="464" t="str">
        <f>IF('MASTER DATA SHEET 2'!J41="","",'MASTER DATA SHEET 2'!J41)</f>
        <v/>
      </c>
      <c r="I46" s="467">
        <f>_xlfn.IFERROR(IF(O46="Fixed",0,IF(SUM('MASTER DATA SHEET 2'!N41:O41)&lt;1,0,'MASTER DATA SHEET 2'!K41)),0)</f>
        <v>0.0</v>
      </c>
      <c r="J46" s="467">
        <f>I46*SUM('MASTER DATA SHEET 2'!N41:O41)</f>
        <v>0.0</v>
      </c>
      <c r="K46" s="468" t="str">
        <f t="shared" si="0"/>
        <v>-</v>
      </c>
      <c r="L46" s="467">
        <f>ROUND(I46*3%,-2)*'MASTER DATA SHEET 2'!O41</f>
        <v>0.0</v>
      </c>
      <c r="M46" s="467">
        <f t="shared" si="1"/>
        <v>0.0</v>
      </c>
      <c r="N46" s="467">
        <f>ROUND('MASTER DATA SHEET 2'!K41/1.03,-2)*'MASTER DATA SHEET 2'!L41+'MASTER DATA SHEET 2'!K41*'MASTER DATA SHEET 2'!M41</f>
        <v>0.0</v>
      </c>
      <c r="O46" s="469">
        <f>'MASTER DATA SHEET 2'!U41</f>
        <v>0.0</v>
      </c>
      <c r="P46" s="469">
        <f>'MASTER DATA SHEET 2'!AE41</f>
        <v>0.0</v>
      </c>
      <c r="Q46" s="469">
        <f t="shared" si="2"/>
        <v>0.0</v>
      </c>
    </row>
    <row r="47" spans="8:8" ht="20.25" customHeight="1">
      <c r="A47" s="470"/>
      <c r="B47" s="464" t="str">
        <f>IF('MASTER DATA SHEET 2'!A42="","",'MASTER DATA SHEET 2'!A42)</f>
        <v> </v>
      </c>
      <c r="C47" s="465" t="str">
        <f>IF('MASTER DATA SHEET 2'!B42="","",'MASTER DATA SHEET 2'!B42)</f>
        <v/>
      </c>
      <c r="D47" s="464" t="str">
        <f>IF('MASTER DATA SHEET 2'!E42="","",'MASTER DATA SHEET 2'!E42)</f>
        <v/>
      </c>
      <c r="E47" s="464" t="str">
        <f>IF('MASTER DATA SHEET 2'!G42="","",'MASTER DATA SHEET 2'!G42)</f>
        <v/>
      </c>
      <c r="F47" s="466" t="str">
        <f>IF('MASTER DATA SHEET 2'!C42="","",'MASTER DATA SHEET 2'!C42)</f>
        <v/>
      </c>
      <c r="G47" s="464" t="str">
        <f>IF('MASTER DATA SHEET 2'!I42="","",'MASTER DATA SHEET 2'!I42)</f>
        <v/>
      </c>
      <c r="H47" s="464" t="str">
        <f>IF('MASTER DATA SHEET 2'!J42="","",'MASTER DATA SHEET 2'!J42)</f>
        <v/>
      </c>
      <c r="I47" s="467">
        <f>_xlfn.IFERROR(IF(O47="Fixed",0,IF(SUM('MASTER DATA SHEET 2'!N42:O42)&lt;1,0,'MASTER DATA SHEET 2'!K42)),0)</f>
        <v>0.0</v>
      </c>
      <c r="J47" s="467">
        <f>I47*SUM('MASTER DATA SHEET 2'!N42:O42)</f>
        <v>0.0</v>
      </c>
      <c r="K47" s="468" t="str">
        <f t="shared" si="0"/>
        <v>-</v>
      </c>
      <c r="L47" s="467">
        <f>ROUND(I47*3%,-2)*'MASTER DATA SHEET 2'!O42</f>
        <v>0.0</v>
      </c>
      <c r="M47" s="467">
        <f t="shared" si="1"/>
        <v>0.0</v>
      </c>
      <c r="N47" s="467">
        <f>ROUND('MASTER DATA SHEET 2'!K42/1.03,-2)*'MASTER DATA SHEET 2'!L42+'MASTER DATA SHEET 2'!K42*'MASTER DATA SHEET 2'!M42</f>
        <v>0.0</v>
      </c>
      <c r="O47" s="469">
        <f>'MASTER DATA SHEET 2'!U42</f>
        <v>0.0</v>
      </c>
      <c r="P47" s="469">
        <f>'MASTER DATA SHEET 2'!AE42</f>
        <v>0.0</v>
      </c>
      <c r="Q47" s="469">
        <f t="shared" si="2"/>
        <v>0.0</v>
      </c>
    </row>
    <row r="48" spans="8:8" ht="20.25" customHeight="1">
      <c r="A48" s="470"/>
      <c r="B48" s="464" t="str">
        <f>IF('MASTER DATA SHEET 2'!A43="","",'MASTER DATA SHEET 2'!A43)</f>
        <v> </v>
      </c>
      <c r="C48" s="465" t="str">
        <f>IF('MASTER DATA SHEET 2'!B43="","",'MASTER DATA SHEET 2'!B43)</f>
        <v/>
      </c>
      <c r="D48" s="464" t="str">
        <f>IF('MASTER DATA SHEET 2'!E43="","",'MASTER DATA SHEET 2'!E43)</f>
        <v/>
      </c>
      <c r="E48" s="464" t="str">
        <f>IF('MASTER DATA SHEET 2'!G43="","",'MASTER DATA SHEET 2'!G43)</f>
        <v/>
      </c>
      <c r="F48" s="466" t="str">
        <f>IF('MASTER DATA SHEET 2'!C43="","",'MASTER DATA SHEET 2'!C43)</f>
        <v/>
      </c>
      <c r="G48" s="464" t="str">
        <f>IF('MASTER DATA SHEET 2'!I43="","",'MASTER DATA SHEET 2'!I43)</f>
        <v/>
      </c>
      <c r="H48" s="464" t="str">
        <f>IF('MASTER DATA SHEET 2'!J43="","",'MASTER DATA SHEET 2'!J43)</f>
        <v/>
      </c>
      <c r="I48" s="467">
        <f>_xlfn.IFERROR(IF(O48="Fixed",0,IF(SUM('MASTER DATA SHEET 2'!N43:O43)&lt;1,0,'MASTER DATA SHEET 2'!K43)),0)</f>
        <v>0.0</v>
      </c>
      <c r="J48" s="467">
        <f>I48*SUM('MASTER DATA SHEET 2'!N43:O43)</f>
        <v>0.0</v>
      </c>
      <c r="K48" s="468" t="str">
        <f t="shared" si="0"/>
        <v>-</v>
      </c>
      <c r="L48" s="467">
        <f>ROUND(I48*3%,-2)*'MASTER DATA SHEET 2'!O43</f>
        <v>0.0</v>
      </c>
      <c r="M48" s="467">
        <f t="shared" si="1"/>
        <v>0.0</v>
      </c>
      <c r="N48" s="467">
        <f>ROUND('MASTER DATA SHEET 2'!K43/1.03,-2)*'MASTER DATA SHEET 2'!L43+'MASTER DATA SHEET 2'!K43*'MASTER DATA SHEET 2'!M43</f>
        <v>0.0</v>
      </c>
      <c r="O48" s="469">
        <f>'MASTER DATA SHEET 2'!U43</f>
        <v>0.0</v>
      </c>
      <c r="P48" s="469">
        <f>'MASTER DATA SHEET 2'!AE43</f>
        <v>0.0</v>
      </c>
      <c r="Q48" s="469">
        <f t="shared" si="2"/>
        <v>0.0</v>
      </c>
    </row>
    <row r="49" spans="8:8" ht="20.25" customHeight="1">
      <c r="A49" s="470"/>
      <c r="B49" s="464" t="str">
        <f>IF('MASTER DATA SHEET 2'!A44="","",'MASTER DATA SHEET 2'!A44)</f>
        <v> </v>
      </c>
      <c r="C49" s="465" t="str">
        <f>IF('MASTER DATA SHEET 2'!B44="","",'MASTER DATA SHEET 2'!B44)</f>
        <v/>
      </c>
      <c r="D49" s="464" t="str">
        <f>IF('MASTER DATA SHEET 2'!E44="","",'MASTER DATA SHEET 2'!E44)</f>
        <v/>
      </c>
      <c r="E49" s="464" t="str">
        <f>IF('MASTER DATA SHEET 2'!G44="","",'MASTER DATA SHEET 2'!G44)</f>
        <v/>
      </c>
      <c r="F49" s="466" t="str">
        <f>IF('MASTER DATA SHEET 2'!C44="","",'MASTER DATA SHEET 2'!C44)</f>
        <v/>
      </c>
      <c r="G49" s="464" t="str">
        <f>IF('MASTER DATA SHEET 2'!I44="","",'MASTER DATA SHEET 2'!I44)</f>
        <v/>
      </c>
      <c r="H49" s="464" t="str">
        <f>IF('MASTER DATA SHEET 2'!J44="","",'MASTER DATA SHEET 2'!J44)</f>
        <v/>
      </c>
      <c r="I49" s="467">
        <f>_xlfn.IFERROR(IF(O49="Fixed",0,IF(SUM('MASTER DATA SHEET 2'!N44:O44)&lt;1,0,'MASTER DATA SHEET 2'!K44)),0)</f>
        <v>0.0</v>
      </c>
      <c r="J49" s="467">
        <f>I49*SUM('MASTER DATA SHEET 2'!N44:O44)</f>
        <v>0.0</v>
      </c>
      <c r="K49" s="468" t="str">
        <f t="shared" si="0"/>
        <v>-</v>
      </c>
      <c r="L49" s="467">
        <f>ROUND(I49*3%,-2)*'MASTER DATA SHEET 2'!O44</f>
        <v>0.0</v>
      </c>
      <c r="M49" s="467">
        <f t="shared" si="1"/>
        <v>0.0</v>
      </c>
      <c r="N49" s="467">
        <f>ROUND('MASTER DATA SHEET 2'!K44/1.03,-2)*'MASTER DATA SHEET 2'!L44+'MASTER DATA SHEET 2'!K44*'MASTER DATA SHEET 2'!M44</f>
        <v>0.0</v>
      </c>
      <c r="O49" s="469">
        <f>'MASTER DATA SHEET 2'!U44</f>
        <v>0.0</v>
      </c>
      <c r="P49" s="469">
        <f>'MASTER DATA SHEET 2'!AE44</f>
        <v>0.0</v>
      </c>
      <c r="Q49" s="469">
        <f t="shared" si="2"/>
        <v>0.0</v>
      </c>
    </row>
    <row r="50" spans="8:8" ht="20.25" customHeight="1">
      <c r="A50" s="470"/>
      <c r="B50" s="464" t="str">
        <f>IF('MASTER DATA SHEET 2'!A45="","",'MASTER DATA SHEET 2'!A45)</f>
        <v> </v>
      </c>
      <c r="C50" s="465" t="str">
        <f>IF('MASTER DATA SHEET 2'!B45="","",'MASTER DATA SHEET 2'!B45)</f>
        <v/>
      </c>
      <c r="D50" s="464" t="str">
        <f>IF('MASTER DATA SHEET 2'!E45="","",'MASTER DATA SHEET 2'!E45)</f>
        <v/>
      </c>
      <c r="E50" s="464" t="str">
        <f>IF('MASTER DATA SHEET 2'!G45="","",'MASTER DATA SHEET 2'!G45)</f>
        <v/>
      </c>
      <c r="F50" s="466" t="str">
        <f>IF('MASTER DATA SHEET 2'!C45="","",'MASTER DATA SHEET 2'!C45)</f>
        <v/>
      </c>
      <c r="G50" s="464" t="str">
        <f>IF('MASTER DATA SHEET 2'!I45="","",'MASTER DATA SHEET 2'!I45)</f>
        <v/>
      </c>
      <c r="H50" s="464" t="str">
        <f>IF('MASTER DATA SHEET 2'!J45="","",'MASTER DATA SHEET 2'!J45)</f>
        <v/>
      </c>
      <c r="I50" s="467">
        <f>_xlfn.IFERROR(IF(O50="Fixed",0,IF(SUM('MASTER DATA SHEET 2'!N45:O45)&lt;1,0,'MASTER DATA SHEET 2'!K45)),0)</f>
        <v>0.0</v>
      </c>
      <c r="J50" s="467">
        <f>I50*SUM('MASTER DATA SHEET 2'!N45:O45)</f>
        <v>0.0</v>
      </c>
      <c r="K50" s="468" t="str">
        <f t="shared" si="0"/>
        <v>-</v>
      </c>
      <c r="L50" s="467">
        <f>ROUND(I50*3%,-2)*'MASTER DATA SHEET 2'!O45</f>
        <v>0.0</v>
      </c>
      <c r="M50" s="467">
        <f t="shared" si="1"/>
        <v>0.0</v>
      </c>
      <c r="N50" s="467">
        <f>ROUND('MASTER DATA SHEET 2'!K45/1.03,-2)*'MASTER DATA SHEET 2'!L45+'MASTER DATA SHEET 2'!K45*'MASTER DATA SHEET 2'!M45</f>
        <v>0.0</v>
      </c>
      <c r="O50" s="469">
        <f>'MASTER DATA SHEET 2'!U45</f>
        <v>0.0</v>
      </c>
      <c r="P50" s="469">
        <f>'MASTER DATA SHEET 2'!AE45</f>
        <v>0.0</v>
      </c>
      <c r="Q50" s="469">
        <f t="shared" si="2"/>
        <v>0.0</v>
      </c>
    </row>
    <row r="51" spans="8:8" ht="20.25" customHeight="1">
      <c r="A51" s="470"/>
      <c r="B51" s="464" t="str">
        <f>IF('MASTER DATA SHEET 2'!A46="","",'MASTER DATA SHEET 2'!A46)</f>
        <v> </v>
      </c>
      <c r="C51" s="465" t="str">
        <f>IF('MASTER DATA SHEET 2'!B46="","",'MASTER DATA SHEET 2'!B46)</f>
        <v/>
      </c>
      <c r="D51" s="464" t="str">
        <f>IF('MASTER DATA SHEET 2'!E46="","",'MASTER DATA SHEET 2'!E46)</f>
        <v/>
      </c>
      <c r="E51" s="464" t="str">
        <f>IF('MASTER DATA SHEET 2'!G46="","",'MASTER DATA SHEET 2'!G46)</f>
        <v/>
      </c>
      <c r="F51" s="466" t="str">
        <f>IF('MASTER DATA SHEET 2'!C46="","",'MASTER DATA SHEET 2'!C46)</f>
        <v/>
      </c>
      <c r="G51" s="464" t="str">
        <f>IF('MASTER DATA SHEET 2'!I46="","",'MASTER DATA SHEET 2'!I46)</f>
        <v/>
      </c>
      <c r="H51" s="464" t="str">
        <f>IF('MASTER DATA SHEET 2'!J46="","",'MASTER DATA SHEET 2'!J46)</f>
        <v/>
      </c>
      <c r="I51" s="467">
        <f>_xlfn.IFERROR(IF(O51="Fixed",0,IF(SUM('MASTER DATA SHEET 2'!N46:O46)&lt;1,0,'MASTER DATA SHEET 2'!K46)),0)</f>
        <v>0.0</v>
      </c>
      <c r="J51" s="467">
        <f>I51*SUM('MASTER DATA SHEET 2'!N46:O46)</f>
        <v>0.0</v>
      </c>
      <c r="K51" s="468" t="str">
        <f t="shared" si="0"/>
        <v>-</v>
      </c>
      <c r="L51" s="467">
        <f>ROUND(I51*3%,-2)*'MASTER DATA SHEET 2'!O46</f>
        <v>0.0</v>
      </c>
      <c r="M51" s="467">
        <f t="shared" si="1"/>
        <v>0.0</v>
      </c>
      <c r="N51" s="467">
        <f>ROUND('MASTER DATA SHEET 2'!K46/1.03,-2)*'MASTER DATA SHEET 2'!L46+'MASTER DATA SHEET 2'!K46*'MASTER DATA SHEET 2'!M46</f>
        <v>0.0</v>
      </c>
      <c r="O51" s="469">
        <f>'MASTER DATA SHEET 2'!U46</f>
        <v>0.0</v>
      </c>
      <c r="P51" s="469">
        <f>'MASTER DATA SHEET 2'!AE46</f>
        <v>0.0</v>
      </c>
      <c r="Q51" s="469">
        <f t="shared" si="2"/>
        <v>0.0</v>
      </c>
    </row>
    <row r="52" spans="8:8" ht="20.25" customHeight="1">
      <c r="A52" s="470"/>
      <c r="B52" s="464" t="str">
        <f>IF('MASTER DATA SHEET 2'!A47="","",'MASTER DATA SHEET 2'!A47)</f>
        <v> </v>
      </c>
      <c r="C52" s="465" t="str">
        <f>IF('MASTER DATA SHEET 2'!B47="","",'MASTER DATA SHEET 2'!B47)</f>
        <v/>
      </c>
      <c r="D52" s="464" t="str">
        <f>IF('MASTER DATA SHEET 2'!E47="","",'MASTER DATA SHEET 2'!E47)</f>
        <v/>
      </c>
      <c r="E52" s="464" t="str">
        <f>IF('MASTER DATA SHEET 2'!G47="","",'MASTER DATA SHEET 2'!G47)</f>
        <v/>
      </c>
      <c r="F52" s="466" t="str">
        <f>IF('MASTER DATA SHEET 2'!C47="","",'MASTER DATA SHEET 2'!C47)</f>
        <v/>
      </c>
      <c r="G52" s="464" t="str">
        <f>IF('MASTER DATA SHEET 2'!I47="","",'MASTER DATA SHEET 2'!I47)</f>
        <v/>
      </c>
      <c r="H52" s="464" t="str">
        <f>IF('MASTER DATA SHEET 2'!J47="","",'MASTER DATA SHEET 2'!J47)</f>
        <v/>
      </c>
      <c r="I52" s="467">
        <f>_xlfn.IFERROR(IF(O52="Fixed",0,IF(SUM('MASTER DATA SHEET 2'!N47:O47)&lt;1,0,'MASTER DATA SHEET 2'!K47)),0)</f>
        <v>0.0</v>
      </c>
      <c r="J52" s="467">
        <f>I52*SUM('MASTER DATA SHEET 2'!N47:O47)</f>
        <v>0.0</v>
      </c>
      <c r="K52" s="468" t="str">
        <f t="shared" si="0"/>
        <v>-</v>
      </c>
      <c r="L52" s="467">
        <f>ROUND(I52*3%,-2)*'MASTER DATA SHEET 2'!O47</f>
        <v>0.0</v>
      </c>
      <c r="M52" s="467">
        <f t="shared" si="1"/>
        <v>0.0</v>
      </c>
      <c r="N52" s="467">
        <f>ROUND('MASTER DATA SHEET 2'!K47/1.03,-2)*'MASTER DATA SHEET 2'!L47+'MASTER DATA SHEET 2'!K47*'MASTER DATA SHEET 2'!M47</f>
        <v>0.0</v>
      </c>
      <c r="O52" s="469">
        <f>'MASTER DATA SHEET 2'!U47</f>
        <v>0.0</v>
      </c>
      <c r="P52" s="469">
        <f>'MASTER DATA SHEET 2'!AE47</f>
        <v>0.0</v>
      </c>
      <c r="Q52" s="469">
        <f t="shared" si="2"/>
        <v>0.0</v>
      </c>
    </row>
    <row r="53" spans="8:8" ht="20.25" customHeight="1">
      <c r="A53" s="470"/>
      <c r="B53" s="464" t="str">
        <f>IF('MASTER DATA SHEET 2'!A48="","",'MASTER DATA SHEET 2'!A48)</f>
        <v> </v>
      </c>
      <c r="C53" s="465" t="str">
        <f>IF('MASTER DATA SHEET 2'!B48="","",'MASTER DATA SHEET 2'!B48)</f>
        <v/>
      </c>
      <c r="D53" s="464" t="str">
        <f>IF('MASTER DATA SHEET 2'!E48="","",'MASTER DATA SHEET 2'!E48)</f>
        <v/>
      </c>
      <c r="E53" s="464" t="str">
        <f>IF('MASTER DATA SHEET 2'!G48="","",'MASTER DATA SHEET 2'!G48)</f>
        <v/>
      </c>
      <c r="F53" s="466" t="str">
        <f>IF('MASTER DATA SHEET 2'!C48="","",'MASTER DATA SHEET 2'!C48)</f>
        <v/>
      </c>
      <c r="G53" s="464" t="str">
        <f>IF('MASTER DATA SHEET 2'!I48="","",'MASTER DATA SHEET 2'!I48)</f>
        <v/>
      </c>
      <c r="H53" s="464" t="str">
        <f>IF('MASTER DATA SHEET 2'!J48="","",'MASTER DATA SHEET 2'!J48)</f>
        <v/>
      </c>
      <c r="I53" s="467">
        <f>_xlfn.IFERROR(IF(O53="Fixed",0,IF(SUM('MASTER DATA SHEET 2'!N48:O48)&lt;1,0,'MASTER DATA SHEET 2'!K48)),0)</f>
        <v>0.0</v>
      </c>
      <c r="J53" s="467">
        <f>I53*SUM('MASTER DATA SHEET 2'!N48:O48)</f>
        <v>0.0</v>
      </c>
      <c r="K53" s="468" t="str">
        <f t="shared" si="0"/>
        <v>-</v>
      </c>
      <c r="L53" s="467">
        <f>ROUND(I53*3%,-2)*'MASTER DATA SHEET 2'!O48</f>
        <v>0.0</v>
      </c>
      <c r="M53" s="467">
        <f t="shared" si="1"/>
        <v>0.0</v>
      </c>
      <c r="N53" s="467">
        <f>ROUND('MASTER DATA SHEET 2'!K48/1.03,-2)*'MASTER DATA SHEET 2'!L48+'MASTER DATA SHEET 2'!K48*'MASTER DATA SHEET 2'!M48</f>
        <v>0.0</v>
      </c>
      <c r="O53" s="469">
        <f>'MASTER DATA SHEET 2'!U48</f>
        <v>0.0</v>
      </c>
      <c r="P53" s="469">
        <f>'MASTER DATA SHEET 2'!AE48</f>
        <v>0.0</v>
      </c>
      <c r="Q53" s="469">
        <f t="shared" si="2"/>
        <v>0.0</v>
      </c>
    </row>
    <row r="54" spans="8:8" ht="20.25" customHeight="1">
      <c r="A54" s="470"/>
      <c r="B54" s="464" t="str">
        <f>IF('MASTER DATA SHEET 2'!A49="","",'MASTER DATA SHEET 2'!A49)</f>
        <v> </v>
      </c>
      <c r="C54" s="465" t="str">
        <f>IF('MASTER DATA SHEET 2'!B49="","",'MASTER DATA SHEET 2'!B49)</f>
        <v/>
      </c>
      <c r="D54" s="464" t="str">
        <f>IF('MASTER DATA SHEET 2'!E49="","",'MASTER DATA SHEET 2'!E49)</f>
        <v/>
      </c>
      <c r="E54" s="464" t="str">
        <f>IF('MASTER DATA SHEET 2'!G49="","",'MASTER DATA SHEET 2'!G49)</f>
        <v/>
      </c>
      <c r="F54" s="466" t="str">
        <f>IF('MASTER DATA SHEET 2'!C49="","",'MASTER DATA SHEET 2'!C49)</f>
        <v/>
      </c>
      <c r="G54" s="464" t="str">
        <f>IF('MASTER DATA SHEET 2'!I49="","",'MASTER DATA SHEET 2'!I49)</f>
        <v/>
      </c>
      <c r="H54" s="464" t="str">
        <f>IF('MASTER DATA SHEET 2'!J49="","",'MASTER DATA SHEET 2'!J49)</f>
        <v/>
      </c>
      <c r="I54" s="467">
        <f>_xlfn.IFERROR(IF(O54="Fixed",0,IF(SUM('MASTER DATA SHEET 2'!N49:O49)&lt;1,0,'MASTER DATA SHEET 2'!K49)),0)</f>
        <v>0.0</v>
      </c>
      <c r="J54" s="467">
        <f>I54*SUM('MASTER DATA SHEET 2'!N49:O49)</f>
        <v>0.0</v>
      </c>
      <c r="K54" s="468" t="str">
        <f t="shared" si="0"/>
        <v>-</v>
      </c>
      <c r="L54" s="467">
        <f>ROUND(I54*3%,-2)*'MASTER DATA SHEET 2'!O49</f>
        <v>0.0</v>
      </c>
      <c r="M54" s="467">
        <f t="shared" si="1"/>
        <v>0.0</v>
      </c>
      <c r="N54" s="467">
        <f>ROUND('MASTER DATA SHEET 2'!K49/1.03,-2)*'MASTER DATA SHEET 2'!L49+'MASTER DATA SHEET 2'!K49*'MASTER DATA SHEET 2'!M49</f>
        <v>0.0</v>
      </c>
      <c r="O54" s="469">
        <f>'MASTER DATA SHEET 2'!U49</f>
        <v>0.0</v>
      </c>
      <c r="P54" s="469">
        <f>'MASTER DATA SHEET 2'!AE49</f>
        <v>0.0</v>
      </c>
      <c r="Q54" s="469">
        <f t="shared" si="2"/>
        <v>0.0</v>
      </c>
    </row>
    <row r="55" spans="8:8" ht="20.25" customHeight="1">
      <c r="A55" s="470"/>
      <c r="B55" s="464" t="str">
        <f>IF('MASTER DATA SHEET 2'!A50="","",'MASTER DATA SHEET 2'!A50)</f>
        <v> </v>
      </c>
      <c r="C55" s="465" t="str">
        <f>IF('MASTER DATA SHEET 2'!B50="","",'MASTER DATA SHEET 2'!B50)</f>
        <v/>
      </c>
      <c r="D55" s="464" t="str">
        <f>IF('MASTER DATA SHEET 2'!E50="","",'MASTER DATA SHEET 2'!E50)</f>
        <v/>
      </c>
      <c r="E55" s="464" t="str">
        <f>IF('MASTER DATA SHEET 2'!G50="","",'MASTER DATA SHEET 2'!G50)</f>
        <v/>
      </c>
      <c r="F55" s="466" t="str">
        <f>IF('MASTER DATA SHEET 2'!C50="","",'MASTER DATA SHEET 2'!C50)</f>
        <v/>
      </c>
      <c r="G55" s="464" t="str">
        <f>IF('MASTER DATA SHEET 2'!I50="","",'MASTER DATA SHEET 2'!I50)</f>
        <v/>
      </c>
      <c r="H55" s="464" t="str">
        <f>IF('MASTER DATA SHEET 2'!J50="","",'MASTER DATA SHEET 2'!J50)</f>
        <v/>
      </c>
      <c r="I55" s="467">
        <f>_xlfn.IFERROR(IF(O55="Fixed",0,IF(SUM('MASTER DATA SHEET 2'!N50:O50)&lt;1,0,'MASTER DATA SHEET 2'!K50)),0)</f>
        <v>0.0</v>
      </c>
      <c r="J55" s="467">
        <f>I55*SUM('MASTER DATA SHEET 2'!N50:O50)</f>
        <v>0.0</v>
      </c>
      <c r="K55" s="468" t="str">
        <f t="shared" si="0"/>
        <v>-</v>
      </c>
      <c r="L55" s="467">
        <f>ROUND(I55*3%,-2)*'MASTER DATA SHEET 2'!O50</f>
        <v>0.0</v>
      </c>
      <c r="M55" s="467">
        <f t="shared" si="1"/>
        <v>0.0</v>
      </c>
      <c r="N55" s="467">
        <f>ROUND('MASTER DATA SHEET 2'!K50/1.03,-2)*'MASTER DATA SHEET 2'!L50+'MASTER DATA SHEET 2'!K50*'MASTER DATA SHEET 2'!M50</f>
        <v>0.0</v>
      </c>
      <c r="O55" s="469">
        <f>'MASTER DATA SHEET 2'!U50</f>
        <v>0.0</v>
      </c>
      <c r="P55" s="469">
        <f>'MASTER DATA SHEET 2'!AE50</f>
        <v>0.0</v>
      </c>
      <c r="Q55" s="469">
        <f t="shared" si="2"/>
        <v>0.0</v>
      </c>
    </row>
    <row r="56" spans="8:8" ht="20.25" customHeight="1">
      <c r="A56" s="470"/>
      <c r="B56" s="464" t="str">
        <f>IF('MASTER DATA SHEET 2'!A51="","",'MASTER DATA SHEET 2'!A51)</f>
        <v> </v>
      </c>
      <c r="C56" s="465" t="str">
        <f>IF('MASTER DATA SHEET 2'!B51="","",'MASTER DATA SHEET 2'!B51)</f>
        <v/>
      </c>
      <c r="D56" s="464" t="str">
        <f>IF('MASTER DATA SHEET 2'!E51="","",'MASTER DATA SHEET 2'!E51)</f>
        <v/>
      </c>
      <c r="E56" s="464" t="str">
        <f>IF('MASTER DATA SHEET 2'!G51="","",'MASTER DATA SHEET 2'!G51)</f>
        <v/>
      </c>
      <c r="F56" s="466" t="str">
        <f>IF('MASTER DATA SHEET 2'!C51="","",'MASTER DATA SHEET 2'!C51)</f>
        <v/>
      </c>
      <c r="G56" s="464" t="str">
        <f>IF('MASTER DATA SHEET 2'!I51="","",'MASTER DATA SHEET 2'!I51)</f>
        <v/>
      </c>
      <c r="H56" s="464" t="str">
        <f>IF('MASTER DATA SHEET 2'!J51="","",'MASTER DATA SHEET 2'!J51)</f>
        <v/>
      </c>
      <c r="I56" s="467">
        <f>_xlfn.IFERROR(IF(O56="Fixed",0,IF(SUM('MASTER DATA SHEET 2'!N51:O51)&lt;1,0,'MASTER DATA SHEET 2'!K51)),0)</f>
        <v>0.0</v>
      </c>
      <c r="J56" s="467">
        <f>I56*SUM('MASTER DATA SHEET 2'!N51:O51)</f>
        <v>0.0</v>
      </c>
      <c r="K56" s="468" t="str">
        <f t="shared" si="0"/>
        <v>-</v>
      </c>
      <c r="L56" s="467">
        <f>ROUND(I56*3%,-2)*'MASTER DATA SHEET 2'!O51</f>
        <v>0.0</v>
      </c>
      <c r="M56" s="467">
        <f t="shared" si="1"/>
        <v>0.0</v>
      </c>
      <c r="N56" s="467">
        <f>ROUND('MASTER DATA SHEET 2'!K51/1.03,-2)*'MASTER DATA SHEET 2'!L51+'MASTER DATA SHEET 2'!K51*'MASTER DATA SHEET 2'!M51</f>
        <v>0.0</v>
      </c>
      <c r="O56" s="469">
        <f>'MASTER DATA SHEET 2'!U51</f>
        <v>0.0</v>
      </c>
      <c r="P56" s="469">
        <f>'MASTER DATA SHEET 2'!AE51</f>
        <v>0.0</v>
      </c>
      <c r="Q56" s="469">
        <f t="shared" si="2"/>
        <v>0.0</v>
      </c>
    </row>
    <row r="57" spans="8:8" ht="20.25" customHeight="1">
      <c r="A57" s="470"/>
      <c r="B57" s="464" t="str">
        <f>IF('MASTER DATA SHEET 2'!A52="","",'MASTER DATA SHEET 2'!A52)</f>
        <v> </v>
      </c>
      <c r="C57" s="465" t="str">
        <f>IF('MASTER DATA SHEET 2'!B52="","",'MASTER DATA SHEET 2'!B52)</f>
        <v/>
      </c>
      <c r="D57" s="464" t="str">
        <f>IF('MASTER DATA SHEET 2'!E52="","",'MASTER DATA SHEET 2'!E52)</f>
        <v/>
      </c>
      <c r="E57" s="464" t="str">
        <f>IF('MASTER DATA SHEET 2'!G52="","",'MASTER DATA SHEET 2'!G52)</f>
        <v/>
      </c>
      <c r="F57" s="466" t="str">
        <f>IF('MASTER DATA SHEET 2'!C52="","",'MASTER DATA SHEET 2'!C52)</f>
        <v/>
      </c>
      <c r="G57" s="464" t="str">
        <f>IF('MASTER DATA SHEET 2'!I52="","",'MASTER DATA SHEET 2'!I52)</f>
        <v/>
      </c>
      <c r="H57" s="464" t="str">
        <f>IF('MASTER DATA SHEET 2'!J52="","",'MASTER DATA SHEET 2'!J52)</f>
        <v/>
      </c>
      <c r="I57" s="467">
        <f>_xlfn.IFERROR(IF(O57="Fixed",0,IF(SUM('MASTER DATA SHEET 2'!N52:O52)&lt;1,0,'MASTER DATA SHEET 2'!K52)),0)</f>
        <v>0.0</v>
      </c>
      <c r="J57" s="467">
        <f>I57*SUM('MASTER DATA SHEET 2'!N52:O52)</f>
        <v>0.0</v>
      </c>
      <c r="K57" s="468" t="str">
        <f t="shared" si="0"/>
        <v>-</v>
      </c>
      <c r="L57" s="467">
        <f>ROUND(I57*3%,-2)*'MASTER DATA SHEET 2'!O52</f>
        <v>0.0</v>
      </c>
      <c r="M57" s="467">
        <f t="shared" si="1"/>
        <v>0.0</v>
      </c>
      <c r="N57" s="467">
        <f>ROUND('MASTER DATA SHEET 2'!K52/1.03,-2)*'MASTER DATA SHEET 2'!L52+'MASTER DATA SHEET 2'!K52*'MASTER DATA SHEET 2'!M52</f>
        <v>0.0</v>
      </c>
      <c r="O57" s="469">
        <f>'MASTER DATA SHEET 2'!U52</f>
        <v>0.0</v>
      </c>
      <c r="P57" s="469">
        <f>'MASTER DATA SHEET 2'!AE52</f>
        <v>0.0</v>
      </c>
      <c r="Q57" s="469">
        <f t="shared" si="2"/>
        <v>0.0</v>
      </c>
    </row>
    <row r="58" spans="8:8" ht="20.25" customHeight="1">
      <c r="A58" s="470"/>
      <c r="B58" s="464" t="str">
        <f>IF('MASTER DATA SHEET 2'!A53="","",'MASTER DATA SHEET 2'!A53)</f>
        <v> </v>
      </c>
      <c r="C58" s="465" t="str">
        <f>IF('MASTER DATA SHEET 2'!B53="","",'MASTER DATA SHEET 2'!B53)</f>
        <v/>
      </c>
      <c r="D58" s="464" t="str">
        <f>IF('MASTER DATA SHEET 2'!E53="","",'MASTER DATA SHEET 2'!E53)</f>
        <v/>
      </c>
      <c r="E58" s="464" t="str">
        <f>IF('MASTER DATA SHEET 2'!G53="","",'MASTER DATA SHEET 2'!G53)</f>
        <v/>
      </c>
      <c r="F58" s="466" t="str">
        <f>IF('MASTER DATA SHEET 2'!C53="","",'MASTER DATA SHEET 2'!C53)</f>
        <v/>
      </c>
      <c r="G58" s="464" t="str">
        <f>IF('MASTER DATA SHEET 2'!I53="","",'MASTER DATA SHEET 2'!I53)</f>
        <v/>
      </c>
      <c r="H58" s="464" t="str">
        <f>IF('MASTER DATA SHEET 2'!J53="","",'MASTER DATA SHEET 2'!J53)</f>
        <v/>
      </c>
      <c r="I58" s="467">
        <f>_xlfn.IFERROR(IF(O58="Fixed",0,IF(SUM('MASTER DATA SHEET 2'!N53:O53)&lt;1,0,'MASTER DATA SHEET 2'!K53)),0)</f>
        <v>0.0</v>
      </c>
      <c r="J58" s="467">
        <f>I58*SUM('MASTER DATA SHEET 2'!N53:O53)</f>
        <v>0.0</v>
      </c>
      <c r="K58" s="468" t="str">
        <f t="shared" si="0"/>
        <v>-</v>
      </c>
      <c r="L58" s="467">
        <f>ROUND(I58*3%,-2)*'MASTER DATA SHEET 2'!O53</f>
        <v>0.0</v>
      </c>
      <c r="M58" s="467">
        <f t="shared" si="1"/>
        <v>0.0</v>
      </c>
      <c r="N58" s="467">
        <f>ROUND('MASTER DATA SHEET 2'!K53/1.03,-2)*'MASTER DATA SHEET 2'!L53+'MASTER DATA SHEET 2'!K53*'MASTER DATA SHEET 2'!M53</f>
        <v>0.0</v>
      </c>
      <c r="O58" s="469">
        <f>'MASTER DATA SHEET 2'!U53</f>
        <v>0.0</v>
      </c>
      <c r="P58" s="469">
        <f>'MASTER DATA SHEET 2'!AE53</f>
        <v>0.0</v>
      </c>
      <c r="Q58" s="469">
        <f t="shared" si="2"/>
        <v>0.0</v>
      </c>
    </row>
    <row r="59" spans="8:8" ht="20.25" customHeight="1">
      <c r="A59" s="470"/>
      <c r="B59" s="464" t="str">
        <f>IF('MASTER DATA SHEET 2'!A54="","",'MASTER DATA SHEET 2'!A54)</f>
        <v> </v>
      </c>
      <c r="C59" s="465" t="str">
        <f>IF('MASTER DATA SHEET 2'!B54="","",'MASTER DATA SHEET 2'!B54)</f>
        <v/>
      </c>
      <c r="D59" s="464" t="str">
        <f>IF('MASTER DATA SHEET 2'!E54="","",'MASTER DATA SHEET 2'!E54)</f>
        <v/>
      </c>
      <c r="E59" s="464" t="str">
        <f>IF('MASTER DATA SHEET 2'!G54="","",'MASTER DATA SHEET 2'!G54)</f>
        <v/>
      </c>
      <c r="F59" s="466" t="str">
        <f>IF('MASTER DATA SHEET 2'!C54="","",'MASTER DATA SHEET 2'!C54)</f>
        <v/>
      </c>
      <c r="G59" s="464" t="str">
        <f>IF('MASTER DATA SHEET 2'!I54="","",'MASTER DATA SHEET 2'!I54)</f>
        <v/>
      </c>
      <c r="H59" s="464" t="str">
        <f>IF('MASTER DATA SHEET 2'!J54="","",'MASTER DATA SHEET 2'!J54)</f>
        <v/>
      </c>
      <c r="I59" s="467">
        <f>_xlfn.IFERROR(IF(O59="Fixed",0,IF(SUM('MASTER DATA SHEET 2'!N54:O54)&lt;1,0,'MASTER DATA SHEET 2'!K54)),0)</f>
        <v>0.0</v>
      </c>
      <c r="J59" s="467">
        <f>I59*SUM('MASTER DATA SHEET 2'!N54:O54)</f>
        <v>0.0</v>
      </c>
      <c r="K59" s="468" t="str">
        <f t="shared" si="0"/>
        <v>-</v>
      </c>
      <c r="L59" s="467">
        <f>ROUND(I59*3%,-2)*'MASTER DATA SHEET 2'!O54</f>
        <v>0.0</v>
      </c>
      <c r="M59" s="467">
        <f t="shared" si="1"/>
        <v>0.0</v>
      </c>
      <c r="N59" s="467">
        <f>ROUND('MASTER DATA SHEET 2'!K54/1.03,-2)*'MASTER DATA SHEET 2'!L54+'MASTER DATA SHEET 2'!K54*'MASTER DATA SHEET 2'!M54</f>
        <v>0.0</v>
      </c>
      <c r="O59" s="469">
        <f>'MASTER DATA SHEET 2'!U54</f>
        <v>0.0</v>
      </c>
      <c r="P59" s="469">
        <f>'MASTER DATA SHEET 2'!AE54</f>
        <v>0.0</v>
      </c>
      <c r="Q59" s="469">
        <f t="shared" si="2"/>
        <v>0.0</v>
      </c>
    </row>
    <row r="60" spans="8:8" ht="20.25" customHeight="1">
      <c r="A60" s="470"/>
      <c r="B60" s="464" t="str">
        <f>IF('MASTER DATA SHEET 2'!A55="","",'MASTER DATA SHEET 2'!A55)</f>
        <v> </v>
      </c>
      <c r="C60" s="465" t="str">
        <f>IF('MASTER DATA SHEET 2'!B55="","",'MASTER DATA SHEET 2'!B55)</f>
        <v/>
      </c>
      <c r="D60" s="464" t="str">
        <f>IF('MASTER DATA SHEET 2'!E55="","",'MASTER DATA SHEET 2'!E55)</f>
        <v/>
      </c>
      <c r="E60" s="464" t="str">
        <f>IF('MASTER DATA SHEET 2'!G55="","",'MASTER DATA SHEET 2'!G55)</f>
        <v/>
      </c>
      <c r="F60" s="466" t="str">
        <f>IF('MASTER DATA SHEET 2'!C55="","",'MASTER DATA SHEET 2'!C55)</f>
        <v/>
      </c>
      <c r="G60" s="464" t="str">
        <f>IF('MASTER DATA SHEET 2'!I55="","",'MASTER DATA SHEET 2'!I55)</f>
        <v/>
      </c>
      <c r="H60" s="464" t="str">
        <f>IF('MASTER DATA SHEET 2'!J55="","",'MASTER DATA SHEET 2'!J55)</f>
        <v/>
      </c>
      <c r="I60" s="467">
        <f>_xlfn.IFERROR(IF(O60="Fixed",0,IF(SUM('MASTER DATA SHEET 2'!N55:O55)&lt;1,0,'MASTER DATA SHEET 2'!K55)),0)</f>
        <v>0.0</v>
      </c>
      <c r="J60" s="467">
        <f>I60*SUM('MASTER DATA SHEET 2'!N55:O55)</f>
        <v>0.0</v>
      </c>
      <c r="K60" s="468" t="str">
        <f t="shared" si="0"/>
        <v>-</v>
      </c>
      <c r="L60" s="467">
        <f>ROUND(I60*3%,-2)*'MASTER DATA SHEET 2'!O55</f>
        <v>0.0</v>
      </c>
      <c r="M60" s="467">
        <f t="shared" si="1"/>
        <v>0.0</v>
      </c>
      <c r="N60" s="467">
        <f>ROUND('MASTER DATA SHEET 2'!K55/1.03,-2)*'MASTER DATA SHEET 2'!L55+'MASTER DATA SHEET 2'!K55*'MASTER DATA SHEET 2'!M55</f>
        <v>0.0</v>
      </c>
      <c r="O60" s="469">
        <f>'MASTER DATA SHEET 2'!U55</f>
        <v>0.0</v>
      </c>
      <c r="P60" s="469">
        <f>'MASTER DATA SHEET 2'!AE55</f>
        <v>0.0</v>
      </c>
      <c r="Q60" s="469">
        <f t="shared" si="2"/>
        <v>0.0</v>
      </c>
    </row>
    <row r="61" spans="8:8" ht="20.25" customHeight="1">
      <c r="A61" s="470"/>
      <c r="B61" s="464" t="str">
        <f>IF('MASTER DATA SHEET 2'!A56="","",'MASTER DATA SHEET 2'!A56)</f>
        <v> </v>
      </c>
      <c r="C61" s="465" t="str">
        <f>IF('MASTER DATA SHEET 2'!B56="","",'MASTER DATA SHEET 2'!B56)</f>
        <v/>
      </c>
      <c r="D61" s="464" t="str">
        <f>IF('MASTER DATA SHEET 2'!E56="","",'MASTER DATA SHEET 2'!E56)</f>
        <v/>
      </c>
      <c r="E61" s="464" t="str">
        <f>IF('MASTER DATA SHEET 2'!G56="","",'MASTER DATA SHEET 2'!G56)</f>
        <v/>
      </c>
      <c r="F61" s="466" t="str">
        <f>IF('MASTER DATA SHEET 2'!C56="","",'MASTER DATA SHEET 2'!C56)</f>
        <v/>
      </c>
      <c r="G61" s="464" t="str">
        <f>IF('MASTER DATA SHEET 2'!I56="","",'MASTER DATA SHEET 2'!I56)</f>
        <v/>
      </c>
      <c r="H61" s="464" t="str">
        <f>IF('MASTER DATA SHEET 2'!J56="","",'MASTER DATA SHEET 2'!J56)</f>
        <v/>
      </c>
      <c r="I61" s="467">
        <f>_xlfn.IFERROR(IF(O61="Fixed",0,IF(SUM('MASTER DATA SHEET 2'!N56:O56)&lt;1,0,'MASTER DATA SHEET 2'!K56)),0)</f>
        <v>0.0</v>
      </c>
      <c r="J61" s="467">
        <f>I61*SUM('MASTER DATA SHEET 2'!N56:O56)</f>
        <v>0.0</v>
      </c>
      <c r="K61" s="468" t="str">
        <f t="shared" si="0"/>
        <v>-</v>
      </c>
      <c r="L61" s="467">
        <f>ROUND(I61*3%,-2)*'MASTER DATA SHEET 2'!O56</f>
        <v>0.0</v>
      </c>
      <c r="M61" s="467">
        <f t="shared" si="1"/>
        <v>0.0</v>
      </c>
      <c r="N61" s="467">
        <f>ROUND('MASTER DATA SHEET 2'!K56/1.03,-2)*'MASTER DATA SHEET 2'!L56+'MASTER DATA SHEET 2'!K56*'MASTER DATA SHEET 2'!M56</f>
        <v>0.0</v>
      </c>
      <c r="O61" s="469">
        <f>'MASTER DATA SHEET 2'!U56</f>
        <v>0.0</v>
      </c>
      <c r="P61" s="469">
        <f>'MASTER DATA SHEET 2'!AE56</f>
        <v>0.0</v>
      </c>
      <c r="Q61" s="469">
        <f t="shared" si="2"/>
        <v>0.0</v>
      </c>
    </row>
    <row r="62" spans="8:8" ht="20.25" customHeight="1">
      <c r="A62" s="470"/>
      <c r="B62" s="464" t="str">
        <f>IF('MASTER DATA SHEET 2'!A57="","",'MASTER DATA SHEET 2'!A57)</f>
        <v> </v>
      </c>
      <c r="C62" s="465" t="str">
        <f>IF('MASTER DATA SHEET 2'!B57="","",'MASTER DATA SHEET 2'!B57)</f>
        <v/>
      </c>
      <c r="D62" s="464" t="str">
        <f>IF('MASTER DATA SHEET 2'!E57="","",'MASTER DATA SHEET 2'!E57)</f>
        <v/>
      </c>
      <c r="E62" s="464" t="str">
        <f>IF('MASTER DATA SHEET 2'!G57="","",'MASTER DATA SHEET 2'!G57)</f>
        <v/>
      </c>
      <c r="F62" s="466" t="str">
        <f>IF('MASTER DATA SHEET 2'!C57="","",'MASTER DATA SHEET 2'!C57)</f>
        <v/>
      </c>
      <c r="G62" s="464" t="str">
        <f>IF('MASTER DATA SHEET 2'!I57="","",'MASTER DATA SHEET 2'!I57)</f>
        <v/>
      </c>
      <c r="H62" s="464" t="str">
        <f>IF('MASTER DATA SHEET 2'!J57="","",'MASTER DATA SHEET 2'!J57)</f>
        <v/>
      </c>
      <c r="I62" s="467">
        <f>_xlfn.IFERROR(IF(O62="Fixed",0,IF(SUM('MASTER DATA SHEET 2'!N57:O57)&lt;1,0,'MASTER DATA SHEET 2'!K57)),0)</f>
        <v>0.0</v>
      </c>
      <c r="J62" s="467">
        <f>I62*SUM('MASTER DATA SHEET 2'!N57:O57)</f>
        <v>0.0</v>
      </c>
      <c r="K62" s="468" t="str">
        <f t="shared" si="0"/>
        <v>-</v>
      </c>
      <c r="L62" s="467">
        <f>ROUND(I62*3%,-2)*'MASTER DATA SHEET 2'!O57</f>
        <v>0.0</v>
      </c>
      <c r="M62" s="467">
        <f t="shared" si="1"/>
        <v>0.0</v>
      </c>
      <c r="N62" s="467">
        <f>ROUND('MASTER DATA SHEET 2'!K57/1.03,-2)*'MASTER DATA SHEET 2'!L57+'MASTER DATA SHEET 2'!K57*'MASTER DATA SHEET 2'!M57</f>
        <v>0.0</v>
      </c>
      <c r="O62" s="469">
        <f>'MASTER DATA SHEET 2'!U57</f>
        <v>0.0</v>
      </c>
      <c r="P62" s="469">
        <f>'MASTER DATA SHEET 2'!AE57</f>
        <v>0.0</v>
      </c>
      <c r="Q62" s="469">
        <f t="shared" si="2"/>
        <v>0.0</v>
      </c>
    </row>
    <row r="63" spans="8:8" ht="20.25" customHeight="1">
      <c r="A63" s="470"/>
      <c r="B63" s="464" t="str">
        <f>IF('MASTER DATA SHEET 2'!A58="","",'MASTER DATA SHEET 2'!A58)</f>
        <v> </v>
      </c>
      <c r="C63" s="465" t="str">
        <f>IF('MASTER DATA SHEET 2'!B58="","",'MASTER DATA SHEET 2'!B58)</f>
        <v/>
      </c>
      <c r="D63" s="464" t="str">
        <f>IF('MASTER DATA SHEET 2'!E58="","",'MASTER DATA SHEET 2'!E58)</f>
        <v/>
      </c>
      <c r="E63" s="464" t="str">
        <f>IF('MASTER DATA SHEET 2'!G58="","",'MASTER DATA SHEET 2'!G58)</f>
        <v/>
      </c>
      <c r="F63" s="466" t="str">
        <f>IF('MASTER DATA SHEET 2'!C58="","",'MASTER DATA SHEET 2'!C58)</f>
        <v/>
      </c>
      <c r="G63" s="464" t="str">
        <f>IF('MASTER DATA SHEET 2'!I58="","",'MASTER DATA SHEET 2'!I58)</f>
        <v/>
      </c>
      <c r="H63" s="464" t="str">
        <f>IF('MASTER DATA SHEET 2'!J58="","",'MASTER DATA SHEET 2'!J58)</f>
        <v/>
      </c>
      <c r="I63" s="467">
        <f>_xlfn.IFERROR(IF(O63="Fixed",0,IF(SUM('MASTER DATA SHEET 2'!N58:O58)&lt;1,0,'MASTER DATA SHEET 2'!K58)),0)</f>
        <v>0.0</v>
      </c>
      <c r="J63" s="467">
        <f>I63*SUM('MASTER DATA SHEET 2'!N58:O58)</f>
        <v>0.0</v>
      </c>
      <c r="K63" s="468" t="str">
        <f t="shared" si="0"/>
        <v>-</v>
      </c>
      <c r="L63" s="467">
        <f>ROUND(I63*3%,-2)*'MASTER DATA SHEET 2'!O58</f>
        <v>0.0</v>
      </c>
      <c r="M63" s="467">
        <f t="shared" si="1"/>
        <v>0.0</v>
      </c>
      <c r="N63" s="467">
        <f>ROUND('MASTER DATA SHEET 2'!K58/1.03,-2)*'MASTER DATA SHEET 2'!L58+'MASTER DATA SHEET 2'!K58*'MASTER DATA SHEET 2'!M58</f>
        <v>0.0</v>
      </c>
      <c r="O63" s="469">
        <f>'MASTER DATA SHEET 2'!U58</f>
        <v>0.0</v>
      </c>
      <c r="P63" s="469">
        <f>'MASTER DATA SHEET 2'!AE58</f>
        <v>0.0</v>
      </c>
      <c r="Q63" s="469">
        <f t="shared" si="2"/>
        <v>0.0</v>
      </c>
    </row>
    <row r="64" spans="8:8" ht="20.25" customHeight="1">
      <c r="A64" s="470"/>
      <c r="B64" s="464" t="str">
        <f>IF('MASTER DATA SHEET 2'!A59="","",'MASTER DATA SHEET 2'!A59)</f>
        <v> </v>
      </c>
      <c r="C64" s="465" t="str">
        <f>IF('MASTER DATA SHEET 2'!B59="","",'MASTER DATA SHEET 2'!B59)</f>
        <v/>
      </c>
      <c r="D64" s="464" t="str">
        <f>IF('MASTER DATA SHEET 2'!E59="","",'MASTER DATA SHEET 2'!E59)</f>
        <v/>
      </c>
      <c r="E64" s="464" t="str">
        <f>IF('MASTER DATA SHEET 2'!G59="","",'MASTER DATA SHEET 2'!G59)</f>
        <v/>
      </c>
      <c r="F64" s="466" t="str">
        <f>IF('MASTER DATA SHEET 2'!C59="","",'MASTER DATA SHEET 2'!C59)</f>
        <v/>
      </c>
      <c r="G64" s="464" t="str">
        <f>IF('MASTER DATA SHEET 2'!I59="","",'MASTER DATA SHEET 2'!I59)</f>
        <v/>
      </c>
      <c r="H64" s="464" t="str">
        <f>IF('MASTER DATA SHEET 2'!J59="","",'MASTER DATA SHEET 2'!J59)</f>
        <v/>
      </c>
      <c r="I64" s="467">
        <f>_xlfn.IFERROR(IF(O64="Fixed",0,IF(SUM('MASTER DATA SHEET 2'!N59:O59)&lt;1,0,'MASTER DATA SHEET 2'!K59)),0)</f>
        <v>0.0</v>
      </c>
      <c r="J64" s="467">
        <f>I64*SUM('MASTER DATA SHEET 2'!N59:O59)</f>
        <v>0.0</v>
      </c>
      <c r="K64" s="468" t="str">
        <f t="shared" si="0"/>
        <v>-</v>
      </c>
      <c r="L64" s="467">
        <f>ROUND(I64*3%,-2)*'MASTER DATA SHEET 2'!O59</f>
        <v>0.0</v>
      </c>
      <c r="M64" s="467">
        <f t="shared" si="1"/>
        <v>0.0</v>
      </c>
      <c r="N64" s="467">
        <f>ROUND('MASTER DATA SHEET 2'!K59/1.03,-2)*'MASTER DATA SHEET 2'!L59+'MASTER DATA SHEET 2'!K59*'MASTER DATA SHEET 2'!M59</f>
        <v>0.0</v>
      </c>
      <c r="O64" s="469">
        <f>'MASTER DATA SHEET 2'!U59</f>
        <v>0.0</v>
      </c>
      <c r="P64" s="469">
        <f>'MASTER DATA SHEET 2'!AE59</f>
        <v>0.0</v>
      </c>
      <c r="Q64" s="469">
        <f t="shared" si="2"/>
        <v>0.0</v>
      </c>
    </row>
    <row r="65" spans="8:8" ht="20.25" customHeight="1">
      <c r="A65" s="470"/>
      <c r="B65" s="464" t="str">
        <f>IF('MASTER DATA SHEET 2'!A60="","",'MASTER DATA SHEET 2'!A60)</f>
        <v> </v>
      </c>
      <c r="C65" s="465" t="str">
        <f>IF('MASTER DATA SHEET 2'!B60="","",'MASTER DATA SHEET 2'!B60)</f>
        <v/>
      </c>
      <c r="D65" s="464" t="str">
        <f>IF('MASTER DATA SHEET 2'!E60="","",'MASTER DATA SHEET 2'!E60)</f>
        <v/>
      </c>
      <c r="E65" s="464" t="str">
        <f>IF('MASTER DATA SHEET 2'!G60="","",'MASTER DATA SHEET 2'!G60)</f>
        <v/>
      </c>
      <c r="F65" s="466" t="str">
        <f>IF('MASTER DATA SHEET 2'!C60="","",'MASTER DATA SHEET 2'!C60)</f>
        <v/>
      </c>
      <c r="G65" s="464" t="str">
        <f>IF('MASTER DATA SHEET 2'!I60="","",'MASTER DATA SHEET 2'!I60)</f>
        <v/>
      </c>
      <c r="H65" s="464" t="str">
        <f>IF('MASTER DATA SHEET 2'!J60="","",'MASTER DATA SHEET 2'!J60)</f>
        <v/>
      </c>
      <c r="I65" s="467">
        <f>_xlfn.IFERROR(IF(O65="Fixed",0,IF(SUM('MASTER DATA SHEET 2'!N60:O60)&lt;1,0,'MASTER DATA SHEET 2'!K60)),0)</f>
        <v>0.0</v>
      </c>
      <c r="J65" s="467">
        <f>I65*SUM('MASTER DATA SHEET 2'!N60:O60)</f>
        <v>0.0</v>
      </c>
      <c r="K65" s="468" t="str">
        <f t="shared" si="0"/>
        <v>-</v>
      </c>
      <c r="L65" s="467">
        <f>ROUND(I65*3%,-2)*'MASTER DATA SHEET 2'!O60</f>
        <v>0.0</v>
      </c>
      <c r="M65" s="467">
        <f t="shared" si="1"/>
        <v>0.0</v>
      </c>
      <c r="N65" s="467">
        <f>ROUND('MASTER DATA SHEET 2'!K60/1.03,-2)*'MASTER DATA SHEET 2'!L60+'MASTER DATA SHEET 2'!K60*'MASTER DATA SHEET 2'!M60</f>
        <v>0.0</v>
      </c>
      <c r="O65" s="469">
        <f>'MASTER DATA SHEET 2'!U60</f>
        <v>0.0</v>
      </c>
      <c r="P65" s="469">
        <f>'MASTER DATA SHEET 2'!AE60</f>
        <v>0.0</v>
      </c>
      <c r="Q65" s="469">
        <f t="shared" si="2"/>
        <v>0.0</v>
      </c>
    </row>
    <row r="66" spans="8:8" ht="20.25" customHeight="1">
      <c r="A66" s="470"/>
      <c r="B66" s="464" t="str">
        <f>IF('MASTER DATA SHEET 2'!A61="","",'MASTER DATA SHEET 2'!A61)</f>
        <v> </v>
      </c>
      <c r="C66" s="465" t="str">
        <f>IF('MASTER DATA SHEET 2'!B61="","",'MASTER DATA SHEET 2'!B61)</f>
        <v/>
      </c>
      <c r="D66" s="464" t="str">
        <f>IF('MASTER DATA SHEET 2'!E61="","",'MASTER DATA SHEET 2'!E61)</f>
        <v/>
      </c>
      <c r="E66" s="464" t="str">
        <f>IF('MASTER DATA SHEET 2'!G61="","",'MASTER DATA SHEET 2'!G61)</f>
        <v/>
      </c>
      <c r="F66" s="466" t="str">
        <f>IF('MASTER DATA SHEET 2'!C61="","",'MASTER DATA SHEET 2'!C61)</f>
        <v/>
      </c>
      <c r="G66" s="464" t="str">
        <f>IF('MASTER DATA SHEET 2'!I61="","",'MASTER DATA SHEET 2'!I61)</f>
        <v/>
      </c>
      <c r="H66" s="464" t="str">
        <f>IF('MASTER DATA SHEET 2'!J61="","",'MASTER DATA SHEET 2'!J61)</f>
        <v/>
      </c>
      <c r="I66" s="467">
        <f>_xlfn.IFERROR(IF(O66="Fixed",0,IF(SUM('MASTER DATA SHEET 2'!N61:O61)&lt;1,0,'MASTER DATA SHEET 2'!K61)),0)</f>
        <v>0.0</v>
      </c>
      <c r="J66" s="467">
        <f>I66*SUM('MASTER DATA SHEET 2'!N61:O61)</f>
        <v>0.0</v>
      </c>
      <c r="K66" s="468" t="str">
        <f t="shared" si="0"/>
        <v>-</v>
      </c>
      <c r="L66" s="467">
        <f>ROUND(I66*3%,-2)*'MASTER DATA SHEET 2'!O61</f>
        <v>0.0</v>
      </c>
      <c r="M66" s="467">
        <f t="shared" si="1"/>
        <v>0.0</v>
      </c>
      <c r="N66" s="467">
        <f>ROUND('MASTER DATA SHEET 2'!K61/1.03,-2)*'MASTER DATA SHEET 2'!L61+'MASTER DATA SHEET 2'!K61*'MASTER DATA SHEET 2'!M61</f>
        <v>0.0</v>
      </c>
      <c r="O66" s="469">
        <f>'MASTER DATA SHEET 2'!U61</f>
        <v>0.0</v>
      </c>
      <c r="P66" s="469">
        <f>'MASTER DATA SHEET 2'!AE61</f>
        <v>0.0</v>
      </c>
      <c r="Q66" s="469">
        <f t="shared" si="2"/>
        <v>0.0</v>
      </c>
    </row>
    <row r="67" spans="8:8" s="471" ht="10.5" customFormat="1" customHeight="1">
      <c r="A67" s="472"/>
      <c r="B67" s="473"/>
      <c r="C67" s="473"/>
      <c r="D67" s="473"/>
      <c r="E67" s="473"/>
      <c r="F67" s="473"/>
      <c r="G67" s="473"/>
      <c r="H67" s="473"/>
      <c r="I67" s="473"/>
      <c r="J67" s="473"/>
      <c r="K67" s="473"/>
      <c r="L67" s="473"/>
      <c r="M67" s="473"/>
      <c r="N67" s="474"/>
      <c r="O67" s="475"/>
      <c r="Q67" s="476"/>
    </row>
    <row r="68" spans="8:8" s="54" ht="15.0" customFormat="1" customHeight="1">
      <c r="A68" s="477"/>
      <c r="B68" s="478" t="s">
        <v>27</v>
      </c>
      <c r="C68" s="478"/>
      <c r="D68" s="479"/>
      <c r="E68" s="480" t="s">
        <v>5</v>
      </c>
      <c r="F68" s="480"/>
      <c r="G68" s="480"/>
      <c r="H68" s="480"/>
      <c r="I68" s="481">
        <f>SUMIF($O$10:$O$66,"G-Regular",$I$10:$I$66)</f>
        <v>0.0</v>
      </c>
      <c r="J68" s="481">
        <f>SUMIF($O$10:$O$66,"G-Regular",$J$10:$J$66)</f>
        <v>0.0</v>
      </c>
      <c r="K68" s="482"/>
      <c r="L68" s="481">
        <f>SUMIF($O$10:$O$66,"G-Regular",$L$10:$L$66)</f>
        <v>0.0</v>
      </c>
      <c r="M68" s="481">
        <f>SUMIF($O$10:$O$66,"G-Regular",$M$10:$M$66)</f>
        <v>0.0</v>
      </c>
      <c r="N68" s="481">
        <f>SUMIF($O$10:$O$66,"G-Regular",$N$10:$N$66)</f>
        <v>0.0</v>
      </c>
    </row>
    <row r="69" spans="8:8" s="54" ht="15.0" customFormat="1" customHeight="1">
      <c r="A69" s="477"/>
      <c r="B69" s="478"/>
      <c r="C69" s="478"/>
      <c r="D69" s="479"/>
      <c r="E69" s="480" t="s">
        <v>6</v>
      </c>
      <c r="F69" s="480"/>
      <c r="G69" s="480"/>
      <c r="H69" s="480"/>
      <c r="I69" s="481">
        <f>SUMIF($O$10:$O$66,"NG-Regular",$I$10:$I$66)</f>
        <v>80000.0</v>
      </c>
      <c r="J69" s="481">
        <f>SUMIF($O$10:$O$66,"NG-Regular",$J$10:$J$66)</f>
        <v>960000.0</v>
      </c>
      <c r="K69" s="483"/>
      <c r="L69" s="481">
        <f>SUMIF($O$10:$O$66,"NG-Regular",$L$10:$L$66)</f>
        <v>19200.0</v>
      </c>
      <c r="M69" s="481">
        <f>SUMIF($O$10:$O$66,"NG-Regular",$M$10:$M$66)</f>
        <v>979200.0</v>
      </c>
      <c r="N69" s="481">
        <f>SUMIF($O$10:$O$66,"NG-Regular",$N$10:$N$66)</f>
        <v>950800.0</v>
      </c>
    </row>
    <row r="70" spans="8:8" s="484" ht="15.0" customFormat="1" customHeight="1">
      <c r="A70" s="485"/>
      <c r="B70" s="486" t="s">
        <v>7</v>
      </c>
      <c r="C70" s="486"/>
      <c r="D70" s="486"/>
      <c r="E70" s="486"/>
      <c r="F70" s="486"/>
      <c r="G70" s="486"/>
      <c r="H70" s="486"/>
      <c r="I70" s="487">
        <f>SUM(I68:I69)</f>
        <v>80000.0</v>
      </c>
      <c r="J70" s="487">
        <f>SUM(J68:J69)</f>
        <v>960000.0</v>
      </c>
      <c r="K70" s="488"/>
      <c r="L70" s="487">
        <f>SUM(L68:L69)</f>
        <v>19200.0</v>
      </c>
      <c r="M70" s="487">
        <f>SUM(M68:M69)</f>
        <v>979200.0</v>
      </c>
      <c r="N70" s="487">
        <f>SUM(N68:N69)</f>
        <v>950800.0</v>
      </c>
    </row>
    <row r="71" spans="8:8" s="54" ht="15.0" customFormat="1" customHeight="1">
      <c r="A71" s="477"/>
      <c r="B71" s="478" t="s">
        <v>8</v>
      </c>
      <c r="C71" s="478"/>
      <c r="D71" s="479"/>
      <c r="E71" s="489" t="s">
        <v>5</v>
      </c>
      <c r="F71" s="489"/>
      <c r="G71" s="489"/>
      <c r="H71" s="489"/>
      <c r="I71" s="489"/>
      <c r="J71" s="489"/>
      <c r="K71" s="489"/>
      <c r="L71" s="489"/>
      <c r="M71" s="314">
        <f>ROUND(M68*50%,0)</f>
        <v>0.0</v>
      </c>
      <c r="N71" s="314">
        <f>ROUND(N68*50%,0)</f>
        <v>0.0</v>
      </c>
    </row>
    <row r="72" spans="8:8" s="54" ht="15.0" customFormat="1" customHeight="1">
      <c r="A72" s="477"/>
      <c r="B72" s="478"/>
      <c r="C72" s="478"/>
      <c r="D72" s="479"/>
      <c r="E72" s="480" t="s">
        <v>6</v>
      </c>
      <c r="F72" s="480"/>
      <c r="G72" s="480"/>
      <c r="H72" s="480"/>
      <c r="I72" s="480"/>
      <c r="J72" s="480"/>
      <c r="K72" s="480"/>
      <c r="L72" s="480"/>
      <c r="M72" s="314">
        <f>ROUND(M69*55%,0)</f>
        <v>538560.0</v>
      </c>
      <c r="N72" s="314">
        <f>ROUND(N69*55%,0)</f>
        <v>522940.0</v>
      </c>
    </row>
    <row r="73" spans="8:8" s="484" ht="15.0" customFormat="1" customHeight="1">
      <c r="A73" s="485"/>
      <c r="B73" s="486" t="s">
        <v>7</v>
      </c>
      <c r="C73" s="486"/>
      <c r="D73" s="486"/>
      <c r="E73" s="486"/>
      <c r="F73" s="486"/>
      <c r="G73" s="486"/>
      <c r="H73" s="486"/>
      <c r="I73" s="486"/>
      <c r="J73" s="486"/>
      <c r="K73" s="486"/>
      <c r="L73" s="486"/>
      <c r="M73" s="490">
        <f>SUM(M71:M72)</f>
        <v>538560.0</v>
      </c>
      <c r="N73" s="490">
        <f>SUM(N71:N72)</f>
        <v>522940.0</v>
      </c>
    </row>
    <row r="74" spans="8:8" s="54" ht="15.0" customFormat="1" customHeight="1">
      <c r="A74" s="477"/>
      <c r="B74" s="478" t="s">
        <v>9</v>
      </c>
      <c r="C74" s="478"/>
      <c r="D74" s="479"/>
      <c r="E74" s="480" t="s">
        <v>5</v>
      </c>
      <c r="F74" s="480"/>
      <c r="G74" s="480"/>
      <c r="H74" s="480"/>
      <c r="I74" s="480"/>
      <c r="J74" s="480"/>
      <c r="K74" s="480"/>
      <c r="L74" s="480"/>
      <c r="M74" s="314">
        <f>ROUND(M68*9%,0)</f>
        <v>0.0</v>
      </c>
      <c r="N74" s="314">
        <f>ROUND(N68*9%,0)</f>
        <v>0.0</v>
      </c>
    </row>
    <row r="75" spans="8:8" s="54" ht="15.0" customFormat="1" customHeight="1">
      <c r="A75" s="477"/>
      <c r="B75" s="478"/>
      <c r="C75" s="478"/>
      <c r="D75" s="479"/>
      <c r="E75" s="480" t="s">
        <v>6</v>
      </c>
      <c r="F75" s="480"/>
      <c r="G75" s="480"/>
      <c r="H75" s="480"/>
      <c r="I75" s="480"/>
      <c r="J75" s="480"/>
      <c r="K75" s="480"/>
      <c r="L75" s="480"/>
      <c r="M75" s="314">
        <f>ROUND(M69*10%,0)</f>
        <v>97920.0</v>
      </c>
      <c r="N75" s="314">
        <f>ROUND(N69*10%,0)</f>
        <v>95080.0</v>
      </c>
    </row>
    <row r="76" spans="8:8" s="484" ht="15.0" customFormat="1" customHeight="1">
      <c r="A76" s="485"/>
      <c r="B76" s="486" t="s">
        <v>7</v>
      </c>
      <c r="C76" s="486"/>
      <c r="D76" s="486"/>
      <c r="E76" s="486"/>
      <c r="F76" s="486"/>
      <c r="G76" s="486"/>
      <c r="H76" s="486"/>
      <c r="I76" s="486"/>
      <c r="J76" s="486"/>
      <c r="K76" s="486"/>
      <c r="L76" s="486"/>
      <c r="M76" s="490">
        <f>SUM(M74:M75)</f>
        <v>97920.0</v>
      </c>
      <c r="N76" s="490">
        <f>SUM(N74:N75)</f>
        <v>95080.0</v>
      </c>
    </row>
    <row r="77" spans="8:8" s="54" ht="15.0" customFormat="1" customHeight="1">
      <c r="A77" s="477"/>
      <c r="B77" s="491" t="s">
        <v>148</v>
      </c>
      <c r="C77" s="492"/>
      <c r="D77" s="479"/>
      <c r="E77" s="480" t="s">
        <v>5</v>
      </c>
      <c r="F77" s="480"/>
      <c r="G77" s="480"/>
      <c r="H77" s="480"/>
      <c r="I77" s="480"/>
      <c r="J77" s="480"/>
      <c r="K77" s="480"/>
      <c r="L77" s="480"/>
      <c r="M77" s="493"/>
      <c r="N77" s="323">
        <f>ROUND($Q$2*$B$78*$C$78,0)</f>
        <v>0.0</v>
      </c>
    </row>
    <row r="78" spans="8:8" s="54" ht="15.0" customFormat="1" customHeight="1">
      <c r="A78" s="477"/>
      <c r="B78" s="494">
        <v>0.02</v>
      </c>
      <c r="C78" s="495">
        <v>2.0</v>
      </c>
      <c r="D78" s="479"/>
      <c r="E78" s="480" t="s">
        <v>6</v>
      </c>
      <c r="F78" s="480"/>
      <c r="G78" s="480"/>
      <c r="H78" s="480"/>
      <c r="I78" s="480"/>
      <c r="J78" s="480"/>
      <c r="K78" s="480"/>
      <c r="L78" s="480"/>
      <c r="M78" s="493"/>
      <c r="N78" s="323">
        <f>ROUND($Q$3*$B$78*$C$78,0)</f>
        <v>3108.0</v>
      </c>
    </row>
    <row r="79" spans="8:8" s="484" ht="15.0" customFormat="1" customHeight="1">
      <c r="A79" s="485"/>
      <c r="B79" s="486" t="s">
        <v>7</v>
      </c>
      <c r="C79" s="486"/>
      <c r="D79" s="486"/>
      <c r="E79" s="486"/>
      <c r="F79" s="486"/>
      <c r="G79" s="486"/>
      <c r="H79" s="486"/>
      <c r="I79" s="486"/>
      <c r="J79" s="486"/>
      <c r="K79" s="486"/>
      <c r="L79" s="486"/>
      <c r="M79" s="490">
        <f>SUM(M77:M78)</f>
        <v>0.0</v>
      </c>
      <c r="N79" s="490">
        <f>SUM(N77:N78)</f>
        <v>3108.0</v>
      </c>
    </row>
    <row r="80" spans="8:8" s="54" ht="15.0" customFormat="1" customHeight="1">
      <c r="A80" s="477"/>
      <c r="B80" s="480" t="s">
        <v>10</v>
      </c>
      <c r="C80" s="480"/>
      <c r="D80" s="480"/>
      <c r="E80" s="480"/>
      <c r="F80" s="480"/>
      <c r="G80" s="480"/>
      <c r="H80" s="480"/>
      <c r="I80" s="480"/>
      <c r="J80" s="480"/>
      <c r="K80" s="480"/>
      <c r="L80" s="480"/>
      <c r="M80" s="323">
        <f>'P Allow.'!G19</f>
        <v>0.0</v>
      </c>
      <c r="N80" s="323">
        <f>'P Allow.'!F19</f>
        <v>0.0</v>
      </c>
    </row>
    <row r="81" spans="8:8" s="54" ht="15.0" customFormat="1" customHeight="1">
      <c r="A81" s="477"/>
      <c r="B81" s="480" t="s">
        <v>358</v>
      </c>
      <c r="C81" s="480"/>
      <c r="D81" s="480"/>
      <c r="E81" s="480"/>
      <c r="F81" s="480"/>
      <c r="G81" s="480"/>
      <c r="H81" s="480"/>
      <c r="I81" s="480"/>
      <c r="J81" s="480"/>
      <c r="K81" s="480"/>
      <c r="L81" s="480"/>
      <c r="M81" s="323">
        <f>'P Allow.'!G20</f>
        <v>0.0</v>
      </c>
      <c r="N81" s="323">
        <f>'P Allow.'!F20</f>
        <v>0.0</v>
      </c>
    </row>
    <row r="82" spans="8:8" s="54" ht="15.0" customFormat="1" customHeight="1">
      <c r="A82" s="477"/>
      <c r="B82" s="480" t="s">
        <v>11</v>
      </c>
      <c r="C82" s="480"/>
      <c r="D82" s="480"/>
      <c r="E82" s="480"/>
      <c r="F82" s="480"/>
      <c r="G82" s="480"/>
      <c r="H82" s="480"/>
      <c r="I82" s="480"/>
      <c r="J82" s="480"/>
      <c r="K82" s="480"/>
      <c r="L82" s="480"/>
      <c r="M82" s="323">
        <f>'SURRE-'!K80</f>
        <v>65920.0</v>
      </c>
      <c r="N82" s="323">
        <f>'SURRE-'!G80</f>
        <v>64000.0</v>
      </c>
    </row>
    <row r="83" spans="8:8" s="54" ht="15.0" customFormat="1" customHeight="1">
      <c r="A83" s="477"/>
      <c r="B83" s="480" t="s">
        <v>12</v>
      </c>
      <c r="C83" s="480"/>
      <c r="D83" s="480"/>
      <c r="E83" s="480"/>
      <c r="F83" s="480"/>
      <c r="G83" s="480"/>
      <c r="H83" s="480"/>
      <c r="I83" s="480"/>
      <c r="J83" s="480"/>
      <c r="K83" s="480"/>
      <c r="L83" s="480"/>
      <c r="M83" s="323">
        <f>'P Allow.'!G22</f>
        <v>0.0</v>
      </c>
      <c r="N83" s="323">
        <f>'P Allow.'!F22</f>
        <v>0.0</v>
      </c>
    </row>
    <row r="84" spans="8:8" s="54" ht="15.0" customFormat="1" customHeight="1">
      <c r="A84" s="477"/>
      <c r="B84" s="496" t="s">
        <v>357</v>
      </c>
      <c r="C84" s="480"/>
      <c r="D84" s="480"/>
      <c r="E84" s="480"/>
      <c r="F84" s="480"/>
      <c r="G84" s="480"/>
      <c r="H84" s="480"/>
      <c r="I84" s="480"/>
      <c r="J84" s="480"/>
      <c r="K84" s="480"/>
      <c r="L84" s="480"/>
      <c r="M84" s="497">
        <v>0.0</v>
      </c>
      <c r="N84" s="497">
        <v>0.0</v>
      </c>
    </row>
    <row r="85" spans="8:8" s="54" ht="15.0" customFormat="1" customHeight="1">
      <c r="A85" s="477"/>
      <c r="B85" s="480" t="s">
        <v>13</v>
      </c>
      <c r="C85" s="480"/>
      <c r="D85" s="480"/>
      <c r="E85" s="480"/>
      <c r="F85" s="480"/>
      <c r="G85" s="480"/>
      <c r="H85" s="480"/>
      <c r="I85" s="480"/>
      <c r="J85" s="480"/>
      <c r="K85" s="480"/>
      <c r="L85" s="480"/>
      <c r="M85" s="323">
        <f>'P Allow.'!G21</f>
        <v>6774.0</v>
      </c>
      <c r="N85" s="323">
        <f>'P Allow.'!F21</f>
        <v>6774.0</v>
      </c>
    </row>
    <row r="86" spans="8:8" s="54" ht="15.0" customFormat="1" customHeight="1">
      <c r="A86" s="477"/>
      <c r="B86" s="480" t="s">
        <v>135</v>
      </c>
      <c r="C86" s="480"/>
      <c r="D86" s="480"/>
      <c r="E86" s="480"/>
      <c r="F86" s="480"/>
      <c r="G86" s="480"/>
      <c r="H86" s="480"/>
      <c r="I86" s="480"/>
      <c r="J86" s="480"/>
      <c r="K86" s="480"/>
      <c r="L86" s="480"/>
      <c r="M86" s="323">
        <f>'P Allow.'!G18</f>
        <v>0.0</v>
      </c>
      <c r="N86" s="323">
        <f>'P Allow.'!F18</f>
        <v>0.0</v>
      </c>
    </row>
    <row r="87" spans="8:8" s="54" ht="15.0" customFormat="1" customHeight="1">
      <c r="A87" s="477"/>
      <c r="B87" s="480" t="s">
        <v>162</v>
      </c>
      <c r="C87" s="480"/>
      <c r="D87" s="480"/>
      <c r="E87" s="480"/>
      <c r="F87" s="480"/>
      <c r="G87" s="480"/>
      <c r="H87" s="480"/>
      <c r="I87" s="480"/>
      <c r="J87" s="480"/>
      <c r="K87" s="480"/>
      <c r="L87" s="480"/>
      <c r="M87" s="498">
        <f>'FIX PAY'!G15</f>
        <v>0.0</v>
      </c>
      <c r="N87" s="498">
        <f>'FIX PAY'!F15</f>
        <v>0.0</v>
      </c>
    </row>
    <row r="88" spans="8:8" s="54" ht="15.0" customFormat="1" customHeight="1">
      <c r="A88" s="477"/>
      <c r="B88" s="480" t="s">
        <v>163</v>
      </c>
      <c r="C88" s="480"/>
      <c r="D88" s="480"/>
      <c r="E88" s="480"/>
      <c r="F88" s="480"/>
      <c r="G88" s="480"/>
      <c r="H88" s="480"/>
      <c r="I88" s="480"/>
      <c r="J88" s="480"/>
      <c r="K88" s="480"/>
      <c r="L88" s="480"/>
      <c r="M88" s="497">
        <v>0.0</v>
      </c>
      <c r="N88" s="499">
        <f>M88</f>
        <v>0.0</v>
      </c>
    </row>
    <row r="89" spans="8:8" s="54" ht="15.0" customFormat="1" customHeight="1">
      <c r="A89" s="477"/>
      <c r="B89" s="480" t="s">
        <v>295</v>
      </c>
      <c r="C89" s="480"/>
      <c r="D89" s="480"/>
      <c r="E89" s="480"/>
      <c r="F89" s="480"/>
      <c r="G89" s="480"/>
      <c r="H89" s="480"/>
      <c r="I89" s="480"/>
      <c r="J89" s="480"/>
      <c r="K89" s="480"/>
      <c r="L89" s="480"/>
      <c r="M89" s="500">
        <v>0.0</v>
      </c>
      <c r="N89" s="323">
        <f>'MASTER DATA SHEET 1'!S3+'TRFRET. PAY'!L12</f>
        <v>0.0</v>
      </c>
    </row>
    <row r="90" spans="8:8" s="501" ht="15.0" customFormat="1" customHeight="1">
      <c r="A90" s="502"/>
      <c r="B90" s="503" t="s">
        <v>7</v>
      </c>
      <c r="C90" s="503"/>
      <c r="D90" s="503"/>
      <c r="E90" s="503"/>
      <c r="F90" s="503"/>
      <c r="G90" s="503"/>
      <c r="H90" s="503"/>
      <c r="I90" s="503"/>
      <c r="J90" s="503"/>
      <c r="K90" s="503"/>
      <c r="L90" s="503"/>
      <c r="M90" s="504">
        <f>SUM(M80:M89)</f>
        <v>72694.0</v>
      </c>
      <c r="N90" s="504">
        <f>SUM(N80:N89)</f>
        <v>70774.0</v>
      </c>
    </row>
    <row r="91" spans="8:8" s="505" ht="15.0" customFormat="1" customHeight="1">
      <c r="A91" s="506"/>
      <c r="B91" s="486" t="s">
        <v>149</v>
      </c>
      <c r="C91" s="486"/>
      <c r="D91" s="486"/>
      <c r="E91" s="486"/>
      <c r="F91" s="486"/>
      <c r="G91" s="486"/>
      <c r="H91" s="486"/>
      <c r="I91" s="486"/>
      <c r="J91" s="486"/>
      <c r="K91" s="486"/>
      <c r="L91" s="486"/>
      <c r="M91" s="490">
        <f>M70+M73+M76+M79+M90</f>
        <v>1688374.0</v>
      </c>
      <c r="N91" s="490">
        <f>N70+N73+N76+N79+N90</f>
        <v>1642702.0</v>
      </c>
    </row>
    <row r="92" spans="8:8" s="54" ht="15.0" customFormat="1" customHeight="1">
      <c r="A92" s="506"/>
      <c r="B92" s="507" t="s">
        <v>150</v>
      </c>
      <c r="C92" s="508"/>
      <c r="D92" s="508"/>
      <c r="E92" s="508"/>
      <c r="F92" s="508"/>
      <c r="G92" s="508"/>
      <c r="H92" s="508"/>
      <c r="I92" s="508"/>
      <c r="J92" s="508"/>
      <c r="K92" s="508"/>
      <c r="L92" s="509"/>
      <c r="M92" s="510">
        <f>N92</f>
        <v>30000.0</v>
      </c>
      <c r="N92" s="510">
        <f>Tamb!D6</f>
        <v>30000.0</v>
      </c>
    </row>
    <row r="93" spans="8:8" s="54" ht="15.0" customFormat="1" customHeight="1">
      <c r="A93" s="506"/>
      <c r="B93" s="507" t="s">
        <v>15</v>
      </c>
      <c r="C93" s="508"/>
      <c r="D93" s="508"/>
      <c r="E93" s="508"/>
      <c r="F93" s="508"/>
      <c r="G93" s="508"/>
      <c r="H93" s="508"/>
      <c r="I93" s="508"/>
      <c r="J93" s="508"/>
      <c r="K93" s="508"/>
      <c r="L93" s="509"/>
      <c r="M93" s="510">
        <f>N93</f>
        <v>0.0</v>
      </c>
      <c r="N93" s="510">
        <f>Tamb!E6</f>
        <v>0.0</v>
      </c>
    </row>
    <row r="94" spans="8:8" s="505" ht="15.0" customFormat="1" customHeight="1">
      <c r="A94" s="506"/>
      <c r="B94" s="486" t="s">
        <v>151</v>
      </c>
      <c r="C94" s="486"/>
      <c r="D94" s="486"/>
      <c r="E94" s="486"/>
      <c r="F94" s="486"/>
      <c r="G94" s="486"/>
      <c r="H94" s="486"/>
      <c r="I94" s="486"/>
      <c r="J94" s="486"/>
      <c r="K94" s="486"/>
      <c r="L94" s="486"/>
      <c r="M94" s="490">
        <f>SUM(M91:M93)</f>
        <v>1718374.0</v>
      </c>
      <c r="N94" s="490">
        <f>SUM(N91:N93)</f>
        <v>1672702.0</v>
      </c>
    </row>
    <row r="95" spans="8:8"/>
    <row r="96" spans="8:8"/>
    <row r="97" spans="8:8" ht="15.0">
      <c r="M97" s="511" t="str">
        <f>'MASTER DATA SHEET 1'!L2</f>
        <v>iz/kkukpk;Z</v>
      </c>
      <c r="N97" s="511"/>
    </row>
    <row r="98" spans="8:8" ht="18.0">
      <c r="F98" s="299"/>
      <c r="M98" s="511" t="str">
        <f>'MASTER DATA SHEET 1'!L3</f>
        <v>jk-m-ek-fo-Mlk.kk [kqnZ</v>
      </c>
      <c r="N98" s="511"/>
    </row>
    <row r="99" spans="8:8" ht="15.0">
      <c r="M99" s="511" t="str">
        <f>'MASTER DATA SHEET 1'!L4</f>
        <v> ¼ekSyklj½ MhMokuk dqpkeu</v>
      </c>
      <c r="N99" s="511"/>
    </row>
    <row r="100" spans="8:8">
      <c r="L100" s="54"/>
    </row>
    <row r="101" spans="8:8">
      <c r="F101" s="512"/>
    </row>
    <row r="102" spans="8:8"/>
    <row r="103" spans="8:8"/>
    <row r="104" spans="8:8" ht="56.25" customHeight="1">
      <c r="A104" s="513" t="s">
        <v>385</v>
      </c>
      <c r="B104" s="513"/>
      <c r="C104" s="513"/>
      <c r="D104" s="513"/>
      <c r="E104" s="513"/>
      <c r="F104" s="513"/>
      <c r="G104" s="513"/>
      <c r="H104" s="513"/>
      <c r="I104" s="513"/>
      <c r="J104" s="513"/>
      <c r="K104" s="513"/>
      <c r="L104" s="513"/>
      <c r="M104" s="513"/>
      <c r="N104" s="513"/>
    </row>
    <row r="105" spans="8:8" hidden="1" customHeight="1">
      <c r="A105" s="514"/>
      <c r="B105" s="514"/>
      <c r="C105" s="514"/>
      <c r="D105" s="515"/>
      <c r="E105" s="514"/>
      <c r="F105" s="514"/>
      <c r="G105" s="514"/>
      <c r="H105" s="514"/>
      <c r="I105" s="514"/>
      <c r="J105" s="514"/>
      <c r="K105" s="514"/>
      <c r="L105" s="514"/>
      <c r="M105" s="514"/>
      <c r="N105" s="514"/>
    </row>
  </sheetData>
  <sheetProtection algorithmName="SHA-512" hashValue="ai3ZGAuqfwCVloH/pE7IG4AR9GkxIxdlqaqo7/WdbL4VgZkskcUvrfDI0+sdvWa/RX2PE7k72ysnvMHZnB1eDA==" saltValue="YkYhGRU3qoMzbKivmTBKIg==" spinCount="100000" sheet="1" formatRows="0"/>
  <mergeCells count="59">
    <mergeCell ref="A1:N1"/>
    <mergeCell ref="D7:D8"/>
    <mergeCell ref="M99:N99"/>
    <mergeCell ref="B79:L79"/>
    <mergeCell ref="M98:N98"/>
    <mergeCell ref="B92:L92"/>
    <mergeCell ref="E77:L77"/>
    <mergeCell ref="A91:A94"/>
    <mergeCell ref="A104:N104"/>
    <mergeCell ref="A3:N3"/>
    <mergeCell ref="E7:E8"/>
    <mergeCell ref="D9:E9"/>
    <mergeCell ref="N7:N8"/>
    <mergeCell ref="G6:I6"/>
    <mergeCell ref="C7:C8"/>
    <mergeCell ref="I7:I8"/>
    <mergeCell ref="E72:L72"/>
    <mergeCell ref="B84:L84"/>
    <mergeCell ref="B73:L73"/>
    <mergeCell ref="K68:K70"/>
    <mergeCell ref="B70:H70"/>
    <mergeCell ref="B85:L85"/>
    <mergeCell ref="E71:L71"/>
    <mergeCell ref="B91:L91"/>
    <mergeCell ref="B71:C72"/>
    <mergeCell ref="A67:N67"/>
    <mergeCell ref="B87:L87"/>
    <mergeCell ref="B77:C77"/>
    <mergeCell ref="B94:L94"/>
    <mergeCell ref="B93:L93"/>
    <mergeCell ref="B90:L90"/>
    <mergeCell ref="B80:L80"/>
    <mergeCell ref="B82:L82"/>
    <mergeCell ref="B89:L89"/>
    <mergeCell ref="A4:N4"/>
    <mergeCell ref="B7:B8"/>
    <mergeCell ref="A2:N2"/>
    <mergeCell ref="M97:N97"/>
    <mergeCell ref="B68:C69"/>
    <mergeCell ref="A7:A8"/>
    <mergeCell ref="L6:M6"/>
    <mergeCell ref="E74:L74"/>
    <mergeCell ref="B86:L86"/>
    <mergeCell ref="B74:C75"/>
    <mergeCell ref="E75:L75"/>
    <mergeCell ref="E68:H68"/>
    <mergeCell ref="E69:H69"/>
    <mergeCell ref="B76:L76"/>
    <mergeCell ref="B88:L88"/>
    <mergeCell ref="B83:L83"/>
    <mergeCell ref="E78:L78"/>
    <mergeCell ref="B81:L81"/>
    <mergeCell ref="E5:K5"/>
    <mergeCell ref="M7:M8"/>
    <mergeCell ref="J7:J8"/>
    <mergeCell ref="E6:F6"/>
    <mergeCell ref="G7:H7"/>
    <mergeCell ref="K7:L7"/>
    <mergeCell ref="F7:F8"/>
  </mergeCells>
  <printOptions horizontalCentered="1"/>
  <pageMargins left="0.2755905511811024" right="0.2755905511811024" top="0.2755905511811024" bottom="0.2755905511811024" header="0.0" footer="0.0"/>
  <pageSetup paperSize="9" scale="82" orientation="landscape"/>
  <headerFooter alignWithMargins="0">
    <oddFooter>&amp;C&amp;Z&amp;F&amp;R&amp;A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tabColor rgb="FFFFFF00"/>
  </sheetPr>
  <dimension ref="A1:IX44"/>
  <sheetViews>
    <sheetView workbookViewId="0" showRowColHeaders="0">
      <selection activeCell="C7" sqref="C7"/>
    </sheetView>
  </sheetViews>
  <sheetFormatPr defaultRowHeight="12.75" defaultColWidth="9" zeroHeight="1"/>
  <cols>
    <col min="1" max="1" customWidth="1" width="15.5703125" style="54"/>
    <col min="2" max="2" customWidth="1" width="10.0" style="54"/>
    <col min="3" max="3" customWidth="1" width="12.5703125" style="54"/>
    <col min="4" max="4" customWidth="1" width="10.425781" style="54"/>
    <col min="5" max="5" customWidth="1" width="11.5703125" style="54"/>
    <col min="6" max="6" customWidth="1" width="15.425781" style="54"/>
    <col min="7" max="7" customWidth="1" width="14.0" style="54"/>
    <col min="8" max="8" customWidth="1" width="14.425781" style="54"/>
    <col min="9" max="9" customWidth="1" width="12.5703125" style="54"/>
    <col min="10" max="10" customWidth="1" width="15.5703125" style="54"/>
    <col min="11" max="11" customWidth="1" width="15.0" style="54"/>
    <col min="12" max="12" customWidth="1" width="14.425781" style="54"/>
    <col min="13" max="16384" customWidth="0" width="9.425781" style="54"/>
  </cols>
  <sheetData>
    <row r="1" spans="8:8" ht="18.75">
      <c r="A1" s="516" t="s">
        <v>70</v>
      </c>
      <c r="B1" s="516"/>
      <c r="C1" s="516"/>
      <c r="D1" s="516"/>
      <c r="E1" s="516"/>
      <c r="F1" s="516"/>
      <c r="G1" s="516"/>
      <c r="H1" s="516"/>
      <c r="I1" s="516"/>
      <c r="J1" s="516"/>
      <c r="K1" s="516"/>
      <c r="L1" s="516"/>
      <c r="M1" s="517"/>
      <c r="N1" s="517"/>
      <c r="O1" s="517"/>
      <c r="P1" s="517"/>
      <c r="Q1" s="517"/>
      <c r="R1" s="517"/>
      <c r="S1" s="517"/>
      <c r="T1" s="517"/>
      <c r="U1" s="517"/>
      <c r="V1" s="517"/>
      <c r="W1" s="517"/>
      <c r="X1" s="517"/>
      <c r="Y1" s="517"/>
      <c r="Z1" s="517"/>
      <c r="AA1" s="517"/>
      <c r="AB1" s="517"/>
      <c r="AC1" s="517"/>
      <c r="AD1" s="517"/>
      <c r="AE1" s="517"/>
      <c r="AF1" s="517"/>
      <c r="AG1" s="517"/>
      <c r="AH1" s="517"/>
      <c r="AI1" s="517"/>
      <c r="AJ1" s="517"/>
      <c r="AK1" s="517"/>
      <c r="AL1" s="517"/>
      <c r="AM1" s="517"/>
      <c r="AN1" s="517"/>
      <c r="AO1" s="517"/>
      <c r="AP1" s="517"/>
      <c r="AQ1" s="517"/>
      <c r="AR1" s="517"/>
      <c r="AS1" s="517"/>
      <c r="AT1" s="517"/>
      <c r="AU1" s="517"/>
      <c r="AV1" s="517"/>
      <c r="AW1" s="517"/>
      <c r="AX1" s="517"/>
      <c r="AY1" s="517"/>
      <c r="AZ1" s="517"/>
      <c r="BA1" s="517"/>
      <c r="BB1" s="517"/>
      <c r="BC1" s="517"/>
      <c r="BD1" s="517"/>
      <c r="BE1" s="517"/>
      <c r="BF1" s="517"/>
      <c r="BG1" s="517"/>
      <c r="BH1" s="517"/>
      <c r="BI1" s="517"/>
      <c r="BJ1" s="517"/>
      <c r="BK1" s="517"/>
      <c r="BL1" s="517"/>
      <c r="BM1" s="517"/>
      <c r="BN1" s="517"/>
      <c r="BO1" s="517"/>
      <c r="BP1" s="517"/>
      <c r="BQ1" s="517"/>
      <c r="BR1" s="517"/>
      <c r="BS1" s="517"/>
      <c r="BT1" s="517"/>
      <c r="BU1" s="517"/>
      <c r="BV1" s="517"/>
      <c r="BW1" s="517"/>
      <c r="BX1" s="517"/>
      <c r="BY1" s="517"/>
      <c r="BZ1" s="517"/>
      <c r="CA1" s="517"/>
      <c r="CB1" s="517"/>
      <c r="CC1" s="517"/>
      <c r="CD1" s="517"/>
      <c r="CE1" s="517"/>
      <c r="CF1" s="517"/>
      <c r="CG1" s="517"/>
      <c r="CH1" s="517"/>
      <c r="CI1" s="517"/>
      <c r="CJ1" s="517"/>
      <c r="CK1" s="517"/>
      <c r="CL1" s="517"/>
      <c r="CM1" s="517"/>
      <c r="CN1" s="517"/>
      <c r="CO1" s="517"/>
      <c r="CP1" s="517"/>
      <c r="CQ1" s="517"/>
      <c r="CR1" s="517"/>
      <c r="CS1" s="517"/>
      <c r="CT1" s="517"/>
      <c r="CU1" s="517"/>
      <c r="CV1" s="517"/>
      <c r="CW1" s="517"/>
      <c r="CX1" s="517"/>
      <c r="CY1" s="517"/>
      <c r="CZ1" s="517"/>
      <c r="DA1" s="517"/>
      <c r="DB1" s="517"/>
      <c r="DC1" s="517"/>
      <c r="DD1" s="517"/>
      <c r="DE1" s="517"/>
      <c r="DF1" s="517"/>
      <c r="DG1" s="517"/>
      <c r="DH1" s="517"/>
      <c r="DI1" s="517"/>
      <c r="DJ1" s="517"/>
      <c r="DK1" s="517"/>
      <c r="DL1" s="517"/>
      <c r="DM1" s="517"/>
      <c r="DN1" s="517"/>
      <c r="DO1" s="517"/>
      <c r="DP1" s="517"/>
      <c r="DQ1" s="517"/>
      <c r="DR1" s="517"/>
      <c r="DS1" s="517"/>
      <c r="DT1" s="517"/>
      <c r="DU1" s="517"/>
      <c r="DV1" s="517"/>
      <c r="DW1" s="517"/>
      <c r="DX1" s="517"/>
      <c r="DY1" s="517"/>
      <c r="DZ1" s="517"/>
      <c r="EA1" s="517"/>
      <c r="EB1" s="517"/>
      <c r="EC1" s="517"/>
      <c r="ED1" s="517"/>
      <c r="EE1" s="517"/>
      <c r="EF1" s="517"/>
      <c r="EG1" s="517"/>
      <c r="EH1" s="517"/>
      <c r="EI1" s="517"/>
      <c r="EJ1" s="517"/>
      <c r="EK1" s="517"/>
      <c r="EL1" s="517"/>
      <c r="EM1" s="517"/>
      <c r="EN1" s="517"/>
      <c r="EO1" s="517"/>
      <c r="EP1" s="517"/>
      <c r="EQ1" s="517"/>
      <c r="ER1" s="517"/>
      <c r="ES1" s="517"/>
      <c r="ET1" s="517"/>
      <c r="EU1" s="517"/>
      <c r="EV1" s="517"/>
      <c r="EW1" s="517"/>
      <c r="EX1" s="517"/>
      <c r="EY1" s="517"/>
      <c r="EZ1" s="517"/>
      <c r="FA1" s="517"/>
      <c r="FB1" s="517"/>
      <c r="FC1" s="517"/>
      <c r="FD1" s="517"/>
      <c r="FE1" s="517"/>
      <c r="FF1" s="517"/>
      <c r="FG1" s="517"/>
      <c r="FH1" s="517"/>
      <c r="FI1" s="517"/>
      <c r="FJ1" s="517"/>
      <c r="FK1" s="517"/>
      <c r="FL1" s="517"/>
      <c r="FM1" s="517"/>
      <c r="FN1" s="517"/>
      <c r="FO1" s="517"/>
      <c r="FP1" s="517"/>
      <c r="FQ1" s="517"/>
      <c r="FR1" s="517"/>
      <c r="FS1" s="517"/>
      <c r="FT1" s="517"/>
      <c r="FU1" s="517"/>
      <c r="FV1" s="517"/>
      <c r="FW1" s="517"/>
      <c r="FX1" s="517"/>
      <c r="FY1" s="517"/>
      <c r="FZ1" s="517"/>
      <c r="GA1" s="517"/>
      <c r="GB1" s="517"/>
      <c r="GC1" s="517"/>
      <c r="GD1" s="517"/>
      <c r="GE1" s="517"/>
      <c r="GF1" s="517"/>
      <c r="GG1" s="517"/>
      <c r="GH1" s="517"/>
      <c r="GI1" s="517"/>
      <c r="GJ1" s="517"/>
      <c r="GK1" s="517"/>
      <c r="GL1" s="517"/>
      <c r="GM1" s="517"/>
      <c r="GN1" s="517"/>
      <c r="GO1" s="517"/>
      <c r="GP1" s="517"/>
      <c r="GQ1" s="517"/>
      <c r="GR1" s="517"/>
      <c r="GS1" s="517"/>
      <c r="GT1" s="517"/>
      <c r="GU1" s="517"/>
      <c r="GV1" s="517"/>
      <c r="GW1" s="517"/>
      <c r="GX1" s="517"/>
      <c r="GY1" s="517"/>
      <c r="GZ1" s="517"/>
      <c r="HA1" s="517"/>
      <c r="HB1" s="517"/>
      <c r="HC1" s="517"/>
      <c r="HD1" s="517"/>
      <c r="HE1" s="517"/>
      <c r="HF1" s="517"/>
      <c r="HG1" s="517"/>
      <c r="HH1" s="517"/>
      <c r="HI1" s="517"/>
      <c r="HJ1" s="517"/>
      <c r="HK1" s="517"/>
      <c r="HL1" s="517"/>
      <c r="HM1" s="517"/>
      <c r="HN1" s="517"/>
      <c r="HO1" s="517"/>
      <c r="HP1" s="517"/>
      <c r="HQ1" s="517"/>
      <c r="HR1" s="517"/>
      <c r="HS1" s="517"/>
      <c r="HT1" s="517"/>
      <c r="HU1" s="517"/>
      <c r="HV1" s="517"/>
      <c r="HW1" s="517"/>
      <c r="HX1" s="517"/>
      <c r="HY1" s="517"/>
      <c r="HZ1" s="517"/>
      <c r="IA1" s="517"/>
      <c r="IB1" s="517"/>
      <c r="IC1" s="517"/>
      <c r="ID1" s="517"/>
      <c r="IE1" s="517"/>
      <c r="IF1" s="517"/>
      <c r="IG1" s="517"/>
      <c r="IH1" s="517"/>
      <c r="II1" s="517"/>
      <c r="IJ1" s="517"/>
      <c r="IK1" s="517"/>
      <c r="IL1" s="517"/>
      <c r="IM1" s="517"/>
      <c r="IN1" s="517"/>
      <c r="IO1" s="517"/>
      <c r="IP1" s="517"/>
      <c r="IQ1" s="517"/>
      <c r="IR1" s="517"/>
      <c r="IS1" s="517"/>
    </row>
    <row r="2" spans="8:8" ht="18.75">
      <c r="A2" s="518" t="s">
        <v>58</v>
      </c>
      <c r="B2" s="518"/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7"/>
      <c r="N2" s="517"/>
      <c r="O2" s="517"/>
      <c r="P2" s="517"/>
      <c r="Q2" s="517"/>
      <c r="R2" s="517"/>
      <c r="S2" s="517"/>
      <c r="T2" s="517"/>
      <c r="U2" s="517"/>
      <c r="V2" s="517"/>
      <c r="W2" s="517"/>
      <c r="X2" s="517"/>
      <c r="Y2" s="517"/>
      <c r="Z2" s="517"/>
      <c r="AA2" s="517"/>
      <c r="AB2" s="517"/>
      <c r="AC2" s="517"/>
      <c r="AD2" s="517"/>
      <c r="AE2" s="517"/>
      <c r="AF2" s="517"/>
      <c r="AG2" s="517"/>
      <c r="AH2" s="517"/>
      <c r="AI2" s="517"/>
      <c r="AJ2" s="517"/>
      <c r="AK2" s="517"/>
      <c r="AL2" s="517"/>
      <c r="AM2" s="517"/>
      <c r="AN2" s="517"/>
      <c r="AO2" s="517"/>
      <c r="AP2" s="517"/>
      <c r="AQ2" s="517"/>
      <c r="AR2" s="517"/>
      <c r="AS2" s="517"/>
      <c r="AT2" s="517"/>
      <c r="AU2" s="517"/>
      <c r="AV2" s="517"/>
      <c r="AW2" s="517"/>
      <c r="AX2" s="517"/>
      <c r="AY2" s="517"/>
      <c r="AZ2" s="517"/>
      <c r="BA2" s="517"/>
      <c r="BB2" s="517"/>
      <c r="BC2" s="517"/>
      <c r="BD2" s="517"/>
      <c r="BE2" s="517"/>
      <c r="BF2" s="517"/>
      <c r="BG2" s="517"/>
      <c r="BH2" s="517"/>
      <c r="BI2" s="517"/>
      <c r="BJ2" s="517"/>
      <c r="BK2" s="517"/>
      <c r="BL2" s="517"/>
      <c r="BM2" s="517"/>
      <c r="BN2" s="517"/>
      <c r="BO2" s="517"/>
      <c r="BP2" s="517"/>
      <c r="BQ2" s="517"/>
      <c r="BR2" s="517"/>
      <c r="BS2" s="517"/>
      <c r="BT2" s="517"/>
      <c r="BU2" s="517"/>
      <c r="BV2" s="517"/>
      <c r="BW2" s="517"/>
      <c r="BX2" s="517"/>
      <c r="BY2" s="517"/>
      <c r="BZ2" s="517"/>
      <c r="CA2" s="517"/>
      <c r="CB2" s="517"/>
      <c r="CC2" s="517"/>
      <c r="CD2" s="517"/>
      <c r="CE2" s="517"/>
      <c r="CF2" s="517"/>
      <c r="CG2" s="517"/>
      <c r="CH2" s="517"/>
      <c r="CI2" s="517"/>
      <c r="CJ2" s="517"/>
      <c r="CK2" s="517"/>
      <c r="CL2" s="517"/>
      <c r="CM2" s="517"/>
      <c r="CN2" s="517"/>
      <c r="CO2" s="517"/>
      <c r="CP2" s="517"/>
      <c r="CQ2" s="517"/>
      <c r="CR2" s="517"/>
      <c r="CS2" s="517"/>
      <c r="CT2" s="517"/>
      <c r="CU2" s="517"/>
      <c r="CV2" s="517"/>
      <c r="CW2" s="517"/>
      <c r="CX2" s="517"/>
      <c r="CY2" s="517"/>
      <c r="CZ2" s="517"/>
      <c r="DA2" s="517"/>
      <c r="DB2" s="517"/>
      <c r="DC2" s="517"/>
      <c r="DD2" s="517"/>
      <c r="DE2" s="517"/>
      <c r="DF2" s="517"/>
      <c r="DG2" s="517"/>
      <c r="DH2" s="517"/>
      <c r="DI2" s="517"/>
      <c r="DJ2" s="517"/>
      <c r="DK2" s="517"/>
      <c r="DL2" s="517"/>
      <c r="DM2" s="517"/>
      <c r="DN2" s="517"/>
      <c r="DO2" s="517"/>
      <c r="DP2" s="517"/>
      <c r="DQ2" s="517"/>
      <c r="DR2" s="517"/>
      <c r="DS2" s="517"/>
      <c r="DT2" s="517"/>
      <c r="DU2" s="517"/>
      <c r="DV2" s="517"/>
      <c r="DW2" s="517"/>
      <c r="DX2" s="517"/>
      <c r="DY2" s="517"/>
      <c r="DZ2" s="517"/>
      <c r="EA2" s="517"/>
      <c r="EB2" s="517"/>
      <c r="EC2" s="517"/>
      <c r="ED2" s="517"/>
      <c r="EE2" s="517"/>
      <c r="EF2" s="517"/>
      <c r="EG2" s="517"/>
      <c r="EH2" s="517"/>
      <c r="EI2" s="517"/>
      <c r="EJ2" s="517"/>
      <c r="EK2" s="517"/>
      <c r="EL2" s="517"/>
      <c r="EM2" s="517"/>
      <c r="EN2" s="517"/>
      <c r="EO2" s="517"/>
      <c r="EP2" s="517"/>
      <c r="EQ2" s="517"/>
      <c r="ER2" s="517"/>
      <c r="ES2" s="517"/>
      <c r="ET2" s="517"/>
      <c r="EU2" s="517"/>
      <c r="EV2" s="517"/>
      <c r="EW2" s="517"/>
      <c r="EX2" s="517"/>
      <c r="EY2" s="517"/>
      <c r="EZ2" s="517"/>
      <c r="FA2" s="517"/>
      <c r="FB2" s="517"/>
      <c r="FC2" s="517"/>
      <c r="FD2" s="517"/>
      <c r="FE2" s="517"/>
      <c r="FF2" s="517"/>
      <c r="FG2" s="517"/>
      <c r="FH2" s="517"/>
      <c r="FI2" s="517"/>
      <c r="FJ2" s="517"/>
      <c r="FK2" s="517"/>
      <c r="FL2" s="517"/>
      <c r="FM2" s="517"/>
      <c r="FN2" s="517"/>
      <c r="FO2" s="517"/>
      <c r="FP2" s="517"/>
      <c r="FQ2" s="517"/>
      <c r="FR2" s="517"/>
      <c r="FS2" s="517"/>
      <c r="FT2" s="517"/>
      <c r="FU2" s="517"/>
      <c r="FV2" s="517"/>
      <c r="FW2" s="517"/>
      <c r="FX2" s="517"/>
      <c r="FY2" s="517"/>
      <c r="FZ2" s="517"/>
      <c r="GA2" s="517"/>
      <c r="GB2" s="517"/>
      <c r="GC2" s="517"/>
      <c r="GD2" s="517"/>
      <c r="GE2" s="517"/>
      <c r="GF2" s="517"/>
      <c r="GG2" s="517"/>
      <c r="GH2" s="517"/>
      <c r="GI2" s="517"/>
      <c r="GJ2" s="517"/>
      <c r="GK2" s="517"/>
      <c r="GL2" s="517"/>
      <c r="GM2" s="517"/>
      <c r="GN2" s="517"/>
      <c r="GO2" s="517"/>
      <c r="GP2" s="517"/>
      <c r="GQ2" s="517"/>
      <c r="GR2" s="517"/>
      <c r="GS2" s="517"/>
      <c r="GT2" s="517"/>
      <c r="GU2" s="517"/>
      <c r="GV2" s="517"/>
      <c r="GW2" s="517"/>
      <c r="GX2" s="517"/>
      <c r="GY2" s="517"/>
      <c r="GZ2" s="517"/>
      <c r="HA2" s="517"/>
      <c r="HB2" s="517"/>
      <c r="HC2" s="517"/>
      <c r="HD2" s="517"/>
      <c r="HE2" s="517"/>
      <c r="HF2" s="517"/>
      <c r="HG2" s="517"/>
      <c r="HH2" s="517"/>
      <c r="HI2" s="517"/>
      <c r="HJ2" s="517"/>
      <c r="HK2" s="517"/>
      <c r="HL2" s="517"/>
      <c r="HM2" s="517"/>
      <c r="HN2" s="517"/>
      <c r="HO2" s="517"/>
      <c r="HP2" s="517"/>
      <c r="HQ2" s="517"/>
      <c r="HR2" s="517"/>
      <c r="HS2" s="517"/>
      <c r="HT2" s="517"/>
      <c r="HU2" s="517"/>
      <c r="HV2" s="517"/>
      <c r="HW2" s="517"/>
      <c r="HX2" s="517"/>
      <c r="HY2" s="517"/>
      <c r="HZ2" s="517"/>
      <c r="IA2" s="517"/>
      <c r="IB2" s="517"/>
      <c r="IC2" s="517"/>
      <c r="ID2" s="517"/>
      <c r="IE2" s="517"/>
      <c r="IF2" s="517"/>
      <c r="IG2" s="517"/>
      <c r="IH2" s="517"/>
      <c r="II2" s="517"/>
      <c r="IJ2" s="517"/>
      <c r="IK2" s="517"/>
      <c r="IL2" s="517"/>
      <c r="IM2" s="517"/>
      <c r="IN2" s="517"/>
      <c r="IO2" s="517"/>
      <c r="IP2" s="517"/>
      <c r="IQ2" s="517"/>
      <c r="IR2" s="517"/>
      <c r="IS2" s="517"/>
    </row>
    <row r="3" spans="8:8" ht="18.75">
      <c r="A3" s="519" t="s">
        <v>69</v>
      </c>
      <c r="B3" s="519"/>
      <c r="C3" s="519"/>
      <c r="D3" s="519"/>
      <c r="E3" s="519"/>
      <c r="F3" s="519"/>
      <c r="G3" s="519"/>
      <c r="H3" s="519"/>
      <c r="I3" s="519"/>
      <c r="J3" s="519"/>
      <c r="K3" s="519"/>
      <c r="L3" s="519"/>
      <c r="M3" s="517"/>
      <c r="N3" s="517"/>
      <c r="O3" s="517"/>
      <c r="P3" s="517"/>
      <c r="Q3" s="517"/>
      <c r="R3" s="517"/>
      <c r="S3" s="517"/>
      <c r="T3" s="517"/>
      <c r="U3" s="517"/>
      <c r="V3" s="517"/>
      <c r="W3" s="517"/>
      <c r="X3" s="517"/>
      <c r="Y3" s="517"/>
      <c r="Z3" s="517"/>
      <c r="AA3" s="517"/>
      <c r="AB3" s="517"/>
      <c r="AC3" s="517"/>
      <c r="AD3" s="517"/>
      <c r="AE3" s="517"/>
      <c r="AF3" s="517"/>
      <c r="AG3" s="517"/>
      <c r="AH3" s="517"/>
      <c r="AI3" s="517"/>
      <c r="AJ3" s="517"/>
      <c r="AK3" s="517"/>
      <c r="AL3" s="517"/>
      <c r="AM3" s="517"/>
      <c r="AN3" s="517"/>
      <c r="AO3" s="517"/>
      <c r="AP3" s="517"/>
      <c r="AQ3" s="517"/>
      <c r="AR3" s="517"/>
      <c r="AS3" s="517"/>
      <c r="AT3" s="517"/>
      <c r="AU3" s="517"/>
      <c r="AV3" s="517"/>
      <c r="AW3" s="517"/>
      <c r="AX3" s="517"/>
      <c r="AY3" s="517"/>
      <c r="AZ3" s="517"/>
      <c r="BA3" s="517"/>
      <c r="BB3" s="517"/>
      <c r="BC3" s="517"/>
      <c r="BD3" s="517"/>
      <c r="BE3" s="517"/>
      <c r="BF3" s="517"/>
      <c r="BG3" s="517"/>
      <c r="BH3" s="517"/>
      <c r="BI3" s="517"/>
      <c r="BJ3" s="517"/>
      <c r="BK3" s="517"/>
      <c r="BL3" s="517"/>
      <c r="BM3" s="517"/>
      <c r="BN3" s="517"/>
      <c r="BO3" s="517"/>
      <c r="BP3" s="517"/>
      <c r="BQ3" s="517"/>
      <c r="BR3" s="517"/>
      <c r="BS3" s="517"/>
      <c r="BT3" s="517"/>
      <c r="BU3" s="517"/>
      <c r="BV3" s="517"/>
      <c r="BW3" s="517"/>
      <c r="BX3" s="517"/>
      <c r="BY3" s="517"/>
      <c r="BZ3" s="517"/>
      <c r="CA3" s="517"/>
      <c r="CB3" s="517"/>
      <c r="CC3" s="517"/>
      <c r="CD3" s="517"/>
      <c r="CE3" s="517"/>
      <c r="CF3" s="517"/>
      <c r="CG3" s="517"/>
      <c r="CH3" s="517"/>
      <c r="CI3" s="517"/>
      <c r="CJ3" s="517"/>
      <c r="CK3" s="517"/>
      <c r="CL3" s="517"/>
      <c r="CM3" s="517"/>
      <c r="CN3" s="517"/>
      <c r="CO3" s="517"/>
      <c r="CP3" s="517"/>
      <c r="CQ3" s="517"/>
      <c r="CR3" s="517"/>
      <c r="CS3" s="517"/>
      <c r="CT3" s="517"/>
      <c r="CU3" s="517"/>
      <c r="CV3" s="517"/>
      <c r="CW3" s="517"/>
      <c r="CX3" s="517"/>
      <c r="CY3" s="517"/>
      <c r="CZ3" s="517"/>
      <c r="DA3" s="517"/>
      <c r="DB3" s="517"/>
      <c r="DC3" s="517"/>
      <c r="DD3" s="517"/>
      <c r="DE3" s="517"/>
      <c r="DF3" s="517"/>
      <c r="DG3" s="517"/>
      <c r="DH3" s="517"/>
      <c r="DI3" s="517"/>
      <c r="DJ3" s="517"/>
      <c r="DK3" s="517"/>
      <c r="DL3" s="517"/>
      <c r="DM3" s="517"/>
      <c r="DN3" s="517"/>
      <c r="DO3" s="517"/>
      <c r="DP3" s="517"/>
      <c r="DQ3" s="517"/>
      <c r="DR3" s="517"/>
      <c r="DS3" s="517"/>
      <c r="DT3" s="517"/>
      <c r="DU3" s="517"/>
      <c r="DV3" s="517"/>
      <c r="DW3" s="517"/>
      <c r="DX3" s="517"/>
      <c r="DY3" s="517"/>
      <c r="DZ3" s="517"/>
      <c r="EA3" s="517"/>
      <c r="EB3" s="517"/>
      <c r="EC3" s="517"/>
      <c r="ED3" s="517"/>
      <c r="EE3" s="517"/>
      <c r="EF3" s="517"/>
      <c r="EG3" s="517"/>
      <c r="EH3" s="517"/>
      <c r="EI3" s="517"/>
      <c r="EJ3" s="517"/>
      <c r="EK3" s="517"/>
      <c r="EL3" s="517"/>
      <c r="EM3" s="517"/>
      <c r="EN3" s="517"/>
      <c r="EO3" s="517"/>
      <c r="EP3" s="517"/>
      <c r="EQ3" s="517"/>
      <c r="ER3" s="517"/>
      <c r="ES3" s="517"/>
      <c r="ET3" s="517"/>
      <c r="EU3" s="517"/>
      <c r="EV3" s="517"/>
      <c r="EW3" s="517"/>
      <c r="EX3" s="517"/>
      <c r="EY3" s="517"/>
      <c r="EZ3" s="517"/>
      <c r="FA3" s="517"/>
      <c r="FB3" s="517"/>
      <c r="FC3" s="517"/>
      <c r="FD3" s="517"/>
      <c r="FE3" s="517"/>
      <c r="FF3" s="517"/>
      <c r="FG3" s="517"/>
      <c r="FH3" s="517"/>
      <c r="FI3" s="517"/>
      <c r="FJ3" s="517"/>
      <c r="FK3" s="517"/>
      <c r="FL3" s="517"/>
      <c r="FM3" s="517"/>
      <c r="FN3" s="517"/>
      <c r="FO3" s="517"/>
      <c r="FP3" s="517"/>
      <c r="FQ3" s="517"/>
      <c r="FR3" s="517"/>
      <c r="FS3" s="517"/>
      <c r="FT3" s="517"/>
      <c r="FU3" s="517"/>
      <c r="FV3" s="517"/>
      <c r="FW3" s="517"/>
      <c r="FX3" s="517"/>
      <c r="FY3" s="517"/>
      <c r="FZ3" s="517"/>
      <c r="GA3" s="517"/>
      <c r="GB3" s="517"/>
      <c r="GC3" s="517"/>
      <c r="GD3" s="517"/>
      <c r="GE3" s="517"/>
      <c r="GF3" s="517"/>
      <c r="GG3" s="517"/>
      <c r="GH3" s="517"/>
      <c r="GI3" s="517"/>
      <c r="GJ3" s="517"/>
      <c r="GK3" s="517"/>
      <c r="GL3" s="517"/>
      <c r="GM3" s="517"/>
      <c r="GN3" s="517"/>
      <c r="GO3" s="517"/>
      <c r="GP3" s="517"/>
      <c r="GQ3" s="517"/>
      <c r="GR3" s="517"/>
      <c r="GS3" s="517"/>
      <c r="GT3" s="517"/>
      <c r="GU3" s="517"/>
      <c r="GV3" s="517"/>
      <c r="GW3" s="517"/>
      <c r="GX3" s="517"/>
      <c r="GY3" s="517"/>
      <c r="GZ3" s="517"/>
      <c r="HA3" s="517"/>
      <c r="HB3" s="517"/>
      <c r="HC3" s="517"/>
      <c r="HD3" s="517"/>
      <c r="HE3" s="517"/>
      <c r="HF3" s="517"/>
      <c r="HG3" s="517"/>
      <c r="HH3" s="517"/>
      <c r="HI3" s="517"/>
      <c r="HJ3" s="517"/>
      <c r="HK3" s="517"/>
      <c r="HL3" s="517"/>
      <c r="HM3" s="517"/>
      <c r="HN3" s="517"/>
      <c r="HO3" s="517"/>
      <c r="HP3" s="517"/>
      <c r="HQ3" s="517"/>
      <c r="HR3" s="517"/>
      <c r="HS3" s="517"/>
      <c r="HT3" s="517"/>
      <c r="HU3" s="517"/>
      <c r="HV3" s="517"/>
      <c r="HW3" s="517"/>
      <c r="HX3" s="517"/>
      <c r="HY3" s="517"/>
      <c r="HZ3" s="517"/>
      <c r="IA3" s="517"/>
      <c r="IB3" s="517"/>
      <c r="IC3" s="517"/>
      <c r="ID3" s="517"/>
      <c r="IE3" s="517"/>
      <c r="IF3" s="517"/>
      <c r="IG3" s="517"/>
      <c r="IH3" s="517"/>
      <c r="II3" s="517"/>
      <c r="IJ3" s="517"/>
      <c r="IK3" s="517"/>
      <c r="IL3" s="517"/>
      <c r="IM3" s="517"/>
      <c r="IN3" s="517"/>
      <c r="IO3" s="517"/>
      <c r="IP3" s="517"/>
      <c r="IQ3" s="517"/>
      <c r="IR3" s="517"/>
      <c r="IS3" s="517"/>
    </row>
    <row r="4" spans="8:8" ht="20.25">
      <c r="A4" s="446" t="s">
        <v>60</v>
      </c>
      <c r="B4" s="520"/>
      <c r="C4" s="521" t="str">
        <f>'MASTER DATA SHEET 1'!C1</f>
        <v>dk;kZy; iz/kkukpk;Z jktdh; mPp ek/;fed fo/kky; Mlk.kk joqZn ¼ekSyklj½ MhMokuk dqpkeu </v>
      </c>
      <c r="D4" s="520"/>
      <c r="E4" s="520"/>
      <c r="F4" s="520"/>
      <c r="G4" s="520"/>
      <c r="H4" s="520"/>
      <c r="I4" s="520"/>
      <c r="J4" s="520"/>
      <c r="K4" s="446" t="s">
        <v>59</v>
      </c>
      <c r="L4" s="520"/>
      <c r="M4" s="517"/>
      <c r="N4" s="517"/>
      <c r="O4" s="517"/>
      <c r="P4" s="517"/>
      <c r="Q4" s="517"/>
      <c r="R4" s="517"/>
      <c r="S4" s="517"/>
      <c r="T4" s="517"/>
      <c r="U4" s="517"/>
      <c r="V4" s="517"/>
      <c r="W4" s="517"/>
      <c r="X4" s="517"/>
      <c r="Y4" s="517"/>
      <c r="Z4" s="517"/>
      <c r="AA4" s="517"/>
      <c r="AB4" s="517"/>
      <c r="AC4" s="517"/>
      <c r="AD4" s="517"/>
      <c r="AE4" s="517"/>
      <c r="AF4" s="517"/>
      <c r="AG4" s="517"/>
      <c r="AH4" s="517"/>
      <c r="AI4" s="517"/>
      <c r="AJ4" s="517"/>
      <c r="AK4" s="517"/>
      <c r="AL4" s="517"/>
      <c r="AM4" s="517"/>
      <c r="AN4" s="517"/>
      <c r="AO4" s="517"/>
      <c r="AP4" s="517"/>
      <c r="AQ4" s="517"/>
      <c r="AR4" s="517"/>
      <c r="AS4" s="517"/>
      <c r="AT4" s="517"/>
      <c r="AU4" s="517"/>
      <c r="AV4" s="517"/>
      <c r="AW4" s="517"/>
      <c r="AX4" s="517"/>
      <c r="AY4" s="517"/>
      <c r="AZ4" s="517"/>
      <c r="BA4" s="517"/>
      <c r="BB4" s="517"/>
      <c r="BC4" s="517"/>
      <c r="BD4" s="517"/>
      <c r="BE4" s="517"/>
      <c r="BF4" s="517"/>
      <c r="BG4" s="517"/>
      <c r="BH4" s="517"/>
      <c r="BI4" s="517"/>
      <c r="BJ4" s="517"/>
      <c r="BK4" s="517"/>
      <c r="BL4" s="517"/>
      <c r="BM4" s="517"/>
      <c r="BN4" s="517"/>
      <c r="BO4" s="517"/>
      <c r="BP4" s="517"/>
      <c r="BQ4" s="517"/>
      <c r="BR4" s="517"/>
      <c r="BS4" s="517"/>
      <c r="BT4" s="517"/>
      <c r="BU4" s="517"/>
      <c r="BV4" s="517"/>
      <c r="BW4" s="517"/>
      <c r="BX4" s="517"/>
      <c r="BY4" s="517"/>
      <c r="BZ4" s="517"/>
      <c r="CA4" s="517"/>
      <c r="CB4" s="517"/>
      <c r="CC4" s="517"/>
      <c r="CD4" s="517"/>
      <c r="CE4" s="517"/>
      <c r="CF4" s="517"/>
      <c r="CG4" s="517"/>
      <c r="CH4" s="517"/>
      <c r="CI4" s="517"/>
      <c r="CJ4" s="517"/>
      <c r="CK4" s="517"/>
      <c r="CL4" s="517"/>
      <c r="CM4" s="517"/>
      <c r="CN4" s="517"/>
      <c r="CO4" s="517"/>
      <c r="CP4" s="517"/>
      <c r="CQ4" s="517"/>
      <c r="CR4" s="517"/>
      <c r="CS4" s="517"/>
      <c r="CT4" s="517"/>
      <c r="CU4" s="517"/>
      <c r="CV4" s="517"/>
      <c r="CW4" s="517"/>
      <c r="CX4" s="517"/>
      <c r="CY4" s="517"/>
      <c r="CZ4" s="517"/>
      <c r="DA4" s="517"/>
      <c r="DB4" s="517"/>
      <c r="DC4" s="517"/>
      <c r="DD4" s="517"/>
      <c r="DE4" s="517"/>
      <c r="DF4" s="517"/>
      <c r="DG4" s="517"/>
      <c r="DH4" s="517"/>
      <c r="DI4" s="517"/>
      <c r="DJ4" s="517"/>
      <c r="DK4" s="517"/>
      <c r="DL4" s="517"/>
      <c r="DM4" s="517"/>
      <c r="DN4" s="517"/>
      <c r="DO4" s="517"/>
      <c r="DP4" s="517"/>
      <c r="DQ4" s="517"/>
      <c r="DR4" s="517"/>
      <c r="DS4" s="517"/>
      <c r="DT4" s="517"/>
      <c r="DU4" s="517"/>
      <c r="DV4" s="517"/>
      <c r="DW4" s="517"/>
      <c r="DX4" s="517"/>
      <c r="DY4" s="517"/>
      <c r="DZ4" s="517"/>
      <c r="EA4" s="517"/>
      <c r="EB4" s="517"/>
      <c r="EC4" s="517"/>
      <c r="ED4" s="517"/>
      <c r="EE4" s="517"/>
      <c r="EF4" s="517"/>
      <c r="EG4" s="517"/>
      <c r="EH4" s="517"/>
      <c r="EI4" s="517"/>
      <c r="EJ4" s="517"/>
      <c r="EK4" s="517"/>
      <c r="EL4" s="517"/>
      <c r="EM4" s="517"/>
      <c r="EN4" s="517"/>
      <c r="EO4" s="517"/>
      <c r="EP4" s="517"/>
      <c r="EQ4" s="517"/>
      <c r="ER4" s="517"/>
      <c r="ES4" s="517"/>
      <c r="ET4" s="517"/>
      <c r="EU4" s="517"/>
      <c r="EV4" s="517"/>
      <c r="EW4" s="517"/>
      <c r="EX4" s="517"/>
      <c r="EY4" s="517"/>
      <c r="EZ4" s="517"/>
      <c r="FA4" s="517"/>
      <c r="FB4" s="517"/>
      <c r="FC4" s="517"/>
      <c r="FD4" s="517"/>
      <c r="FE4" s="517"/>
      <c r="FF4" s="517"/>
      <c r="FG4" s="517"/>
      <c r="FH4" s="517"/>
      <c r="FI4" s="517"/>
      <c r="FJ4" s="517"/>
      <c r="FK4" s="517"/>
      <c r="FL4" s="517"/>
      <c r="FM4" s="517"/>
      <c r="FN4" s="517"/>
      <c r="FO4" s="517"/>
      <c r="FP4" s="517"/>
      <c r="FQ4" s="517"/>
      <c r="FR4" s="517"/>
      <c r="FS4" s="517"/>
      <c r="FT4" s="517"/>
      <c r="FU4" s="517"/>
      <c r="FV4" s="517"/>
      <c r="FW4" s="517"/>
      <c r="FX4" s="517"/>
      <c r="FY4" s="517"/>
      <c r="FZ4" s="517"/>
      <c r="GA4" s="517"/>
      <c r="GB4" s="517"/>
      <c r="GC4" s="517"/>
      <c r="GD4" s="517"/>
      <c r="GE4" s="517"/>
      <c r="GF4" s="517"/>
      <c r="GG4" s="517"/>
      <c r="GH4" s="517"/>
      <c r="GI4" s="517"/>
      <c r="GJ4" s="517"/>
      <c r="GK4" s="517"/>
      <c r="GL4" s="517"/>
      <c r="GM4" s="517"/>
      <c r="GN4" s="517"/>
      <c r="GO4" s="517"/>
      <c r="GP4" s="517"/>
      <c r="GQ4" s="517"/>
      <c r="GR4" s="517"/>
      <c r="GS4" s="517"/>
      <c r="GT4" s="517"/>
      <c r="GU4" s="517"/>
      <c r="GV4" s="517"/>
      <c r="GW4" s="517"/>
      <c r="GX4" s="517"/>
      <c r="GY4" s="517"/>
      <c r="GZ4" s="517"/>
      <c r="HA4" s="517"/>
      <c r="HB4" s="517"/>
      <c r="HC4" s="517"/>
      <c r="HD4" s="517"/>
      <c r="HE4" s="517"/>
      <c r="HF4" s="517"/>
      <c r="HG4" s="517"/>
      <c r="HH4" s="517"/>
      <c r="HI4" s="517"/>
      <c r="HJ4" s="517"/>
      <c r="HK4" s="517"/>
      <c r="HL4" s="517"/>
      <c r="HM4" s="517"/>
      <c r="HN4" s="517"/>
      <c r="HO4" s="517"/>
      <c r="HP4" s="517"/>
      <c r="HQ4" s="517"/>
      <c r="HR4" s="517"/>
      <c r="HS4" s="517"/>
      <c r="HT4" s="517"/>
      <c r="HU4" s="517"/>
      <c r="HV4" s="517"/>
      <c r="HW4" s="517"/>
      <c r="HX4" s="517"/>
      <c r="HY4" s="517"/>
      <c r="HZ4" s="517"/>
      <c r="IA4" s="517"/>
      <c r="IB4" s="517"/>
      <c r="IC4" s="517"/>
      <c r="ID4" s="517"/>
      <c r="IE4" s="517"/>
      <c r="IF4" s="517"/>
      <c r="IG4" s="517"/>
      <c r="IH4" s="517"/>
      <c r="II4" s="517"/>
      <c r="IJ4" s="517"/>
      <c r="IK4" s="517"/>
      <c r="IL4" s="517"/>
      <c r="IM4" s="517"/>
      <c r="IN4" s="517"/>
      <c r="IO4" s="517"/>
      <c r="IP4" s="517"/>
      <c r="IQ4" s="517"/>
      <c r="IR4" s="517"/>
      <c r="IS4" s="517"/>
    </row>
    <row r="5" spans="8:8" ht="18.75">
      <c r="A5" s="446" t="s">
        <v>166</v>
      </c>
      <c r="B5" s="446"/>
      <c r="C5" s="446"/>
      <c r="D5" s="446"/>
      <c r="E5" s="522" t="str">
        <f>'MASTER DATA SHEET 1'!C4</f>
        <v>2202-02-109-27-01</v>
      </c>
      <c r="F5" s="520"/>
      <c r="G5" s="520"/>
      <c r="H5" s="522" t="str">
        <f>'MASTER DATA SHEET 1'!H4</f>
        <v>STATE FUND</v>
      </c>
      <c r="J5" s="523" t="s">
        <v>198</v>
      </c>
      <c r="K5" s="523"/>
      <c r="L5" s="524">
        <f>'MASTER DATA SHEET 1'!C3</f>
        <v>111111.0</v>
      </c>
      <c r="M5" s="517"/>
      <c r="N5" s="517"/>
      <c r="O5" s="517"/>
      <c r="P5" s="517"/>
      <c r="Q5" s="517"/>
      <c r="R5" s="517"/>
      <c r="S5" s="517"/>
      <c r="T5" s="517"/>
      <c r="U5" s="517"/>
      <c r="V5" s="517"/>
      <c r="W5" s="517"/>
      <c r="X5" s="517"/>
      <c r="Y5" s="517"/>
      <c r="Z5" s="517"/>
      <c r="AA5" s="517"/>
      <c r="AB5" s="517"/>
      <c r="AC5" s="517"/>
      <c r="AD5" s="517"/>
      <c r="AE5" s="517"/>
      <c r="AF5" s="517"/>
      <c r="AG5" s="517"/>
      <c r="AH5" s="517"/>
      <c r="AI5" s="517"/>
      <c r="AJ5" s="517"/>
      <c r="AK5" s="517"/>
      <c r="AL5" s="517"/>
      <c r="AM5" s="517"/>
      <c r="AN5" s="517"/>
      <c r="AO5" s="517"/>
      <c r="AP5" s="517"/>
      <c r="AQ5" s="517"/>
      <c r="AR5" s="517"/>
      <c r="AS5" s="517"/>
      <c r="AT5" s="517"/>
      <c r="AU5" s="517"/>
      <c r="AV5" s="517"/>
      <c r="AW5" s="517"/>
      <c r="AX5" s="517"/>
      <c r="AY5" s="517"/>
      <c r="AZ5" s="517"/>
      <c r="BA5" s="517"/>
      <c r="BB5" s="517"/>
      <c r="BC5" s="517"/>
      <c r="BD5" s="517"/>
      <c r="BE5" s="517"/>
      <c r="BF5" s="517"/>
      <c r="BG5" s="517"/>
      <c r="BH5" s="517"/>
      <c r="BI5" s="517"/>
      <c r="BJ5" s="517"/>
      <c r="BK5" s="517"/>
      <c r="BL5" s="517"/>
      <c r="BM5" s="517"/>
      <c r="BN5" s="517"/>
      <c r="BO5" s="517"/>
      <c r="BP5" s="517"/>
      <c r="BQ5" s="517"/>
      <c r="BR5" s="517"/>
      <c r="BS5" s="517"/>
      <c r="BT5" s="517"/>
      <c r="BU5" s="517"/>
      <c r="BV5" s="517"/>
      <c r="BW5" s="517"/>
      <c r="BX5" s="517"/>
      <c r="BY5" s="517"/>
      <c r="BZ5" s="517"/>
      <c r="CA5" s="517"/>
      <c r="CB5" s="517"/>
      <c r="CC5" s="517"/>
      <c r="CD5" s="517"/>
      <c r="CE5" s="517"/>
      <c r="CF5" s="517"/>
      <c r="CG5" s="517"/>
      <c r="CH5" s="517"/>
      <c r="CI5" s="517"/>
      <c r="CJ5" s="517"/>
      <c r="CK5" s="517"/>
      <c r="CL5" s="517"/>
      <c r="CM5" s="517"/>
      <c r="CN5" s="517"/>
      <c r="CO5" s="517"/>
      <c r="CP5" s="517"/>
      <c r="CQ5" s="517"/>
      <c r="CR5" s="517"/>
      <c r="CS5" s="517"/>
      <c r="CT5" s="517"/>
      <c r="CU5" s="517"/>
      <c r="CV5" s="517"/>
      <c r="CW5" s="517"/>
      <c r="CX5" s="517"/>
      <c r="CY5" s="517"/>
      <c r="CZ5" s="517"/>
      <c r="DA5" s="517"/>
      <c r="DB5" s="517"/>
      <c r="DC5" s="517"/>
      <c r="DD5" s="517"/>
      <c r="DE5" s="517"/>
      <c r="DF5" s="517"/>
      <c r="DG5" s="517"/>
      <c r="DH5" s="517"/>
      <c r="DI5" s="517"/>
      <c r="DJ5" s="517"/>
      <c r="DK5" s="517"/>
      <c r="DL5" s="517"/>
      <c r="DM5" s="517"/>
      <c r="DN5" s="517"/>
      <c r="DO5" s="517"/>
      <c r="DP5" s="517"/>
      <c r="DQ5" s="517"/>
      <c r="DR5" s="517"/>
      <c r="DS5" s="517"/>
      <c r="DT5" s="517"/>
      <c r="DU5" s="517"/>
      <c r="DV5" s="517"/>
      <c r="DW5" s="517"/>
      <c r="DX5" s="517"/>
      <c r="DY5" s="517"/>
      <c r="DZ5" s="517"/>
      <c r="EA5" s="517"/>
      <c r="EB5" s="517"/>
      <c r="EC5" s="517"/>
      <c r="ED5" s="517"/>
      <c r="EE5" s="517"/>
      <c r="EF5" s="517"/>
      <c r="EG5" s="517"/>
      <c r="EH5" s="517"/>
      <c r="EI5" s="517"/>
      <c r="EJ5" s="517"/>
      <c r="EK5" s="517"/>
      <c r="EL5" s="517"/>
      <c r="EM5" s="517"/>
      <c r="EN5" s="517"/>
      <c r="EO5" s="517"/>
      <c r="EP5" s="517"/>
      <c r="EQ5" s="517"/>
      <c r="ER5" s="517"/>
      <c r="ES5" s="517"/>
      <c r="ET5" s="517"/>
      <c r="EU5" s="517"/>
      <c r="EV5" s="517"/>
      <c r="EW5" s="517"/>
      <c r="EX5" s="517"/>
      <c r="EY5" s="517"/>
      <c r="EZ5" s="517"/>
      <c r="FA5" s="517"/>
      <c r="FB5" s="517"/>
      <c r="FC5" s="517"/>
      <c r="FD5" s="517"/>
      <c r="FE5" s="517"/>
      <c r="FF5" s="517"/>
      <c r="FG5" s="517"/>
      <c r="FH5" s="517"/>
      <c r="FI5" s="517"/>
      <c r="FJ5" s="517"/>
      <c r="FK5" s="517"/>
      <c r="FL5" s="517"/>
      <c r="FM5" s="517"/>
      <c r="FN5" s="517"/>
      <c r="FO5" s="517"/>
      <c r="FP5" s="517"/>
      <c r="FQ5" s="517"/>
      <c r="FR5" s="517"/>
      <c r="FS5" s="517"/>
      <c r="FT5" s="517"/>
      <c r="FU5" s="517"/>
      <c r="FV5" s="517"/>
      <c r="FW5" s="517"/>
      <c r="FX5" s="517"/>
      <c r="FY5" s="517"/>
      <c r="FZ5" s="517"/>
      <c r="GA5" s="517"/>
      <c r="GB5" s="517"/>
      <c r="GC5" s="517"/>
      <c r="GD5" s="517"/>
      <c r="GE5" s="517"/>
      <c r="GF5" s="517"/>
      <c r="GG5" s="517"/>
      <c r="GH5" s="517"/>
      <c r="GI5" s="517"/>
      <c r="GJ5" s="517"/>
      <c r="GK5" s="517"/>
      <c r="GL5" s="517"/>
      <c r="GM5" s="517"/>
      <c r="GN5" s="517"/>
      <c r="GO5" s="517"/>
      <c r="GP5" s="517"/>
      <c r="GQ5" s="517"/>
      <c r="GR5" s="517"/>
      <c r="GS5" s="517"/>
      <c r="GT5" s="517"/>
      <c r="GU5" s="517"/>
      <c r="GV5" s="517"/>
      <c r="GW5" s="517"/>
      <c r="GX5" s="517"/>
      <c r="GY5" s="517"/>
      <c r="GZ5" s="517"/>
      <c r="HA5" s="517"/>
      <c r="HB5" s="517"/>
      <c r="HC5" s="517"/>
      <c r="HD5" s="517"/>
      <c r="HE5" s="517"/>
      <c r="HF5" s="517"/>
      <c r="HG5" s="517"/>
      <c r="HH5" s="517"/>
      <c r="HI5" s="517"/>
      <c r="HJ5" s="517"/>
      <c r="HK5" s="517"/>
      <c r="HL5" s="517"/>
      <c r="HM5" s="517"/>
      <c r="HN5" s="517"/>
      <c r="HO5" s="517"/>
      <c r="HP5" s="517"/>
      <c r="HQ5" s="517"/>
      <c r="HR5" s="517"/>
      <c r="HS5" s="517"/>
      <c r="HT5" s="517"/>
      <c r="HU5" s="517"/>
      <c r="HV5" s="517"/>
      <c r="HW5" s="517"/>
      <c r="HX5" s="517"/>
      <c r="HY5" s="517"/>
      <c r="HZ5" s="517"/>
      <c r="IA5" s="517"/>
      <c r="IB5" s="517"/>
      <c r="IC5" s="517"/>
      <c r="ID5" s="517"/>
      <c r="IE5" s="517"/>
      <c r="IF5" s="517"/>
      <c r="IG5" s="517"/>
      <c r="IH5" s="517"/>
      <c r="II5" s="517"/>
      <c r="IJ5" s="517"/>
      <c r="IK5" s="517"/>
      <c r="IL5" s="517"/>
      <c r="IM5" s="517"/>
      <c r="IN5" s="517"/>
      <c r="IO5" s="517"/>
      <c r="IP5" s="517"/>
      <c r="IQ5" s="517"/>
      <c r="IR5" s="517"/>
      <c r="IS5" s="517"/>
    </row>
    <row r="6" spans="8:8" ht="35.25" customHeight="1">
      <c r="A6" s="525" t="s">
        <v>0</v>
      </c>
      <c r="B6" s="525" t="s">
        <v>1</v>
      </c>
      <c r="C6" s="525" t="s">
        <v>61</v>
      </c>
      <c r="D6" s="525"/>
      <c r="E6" s="525"/>
      <c r="F6" s="526" t="s">
        <v>595</v>
      </c>
      <c r="G6" s="527" t="s">
        <v>2</v>
      </c>
      <c r="H6" s="528"/>
      <c r="I6" s="529"/>
      <c r="J6" s="530" t="s">
        <v>66</v>
      </c>
      <c r="K6" s="525" t="s">
        <v>64</v>
      </c>
      <c r="L6" s="525" t="s">
        <v>65</v>
      </c>
    </row>
    <row r="7" spans="8:8" ht="50.25" customHeight="1">
      <c r="A7" s="525"/>
      <c r="B7" s="525"/>
      <c r="C7" s="531" t="s">
        <v>398</v>
      </c>
      <c r="D7" s="531" t="s">
        <v>418</v>
      </c>
      <c r="E7" s="531" t="s">
        <v>475</v>
      </c>
      <c r="F7" s="526"/>
      <c r="G7" s="479" t="s">
        <v>62</v>
      </c>
      <c r="H7" s="479" t="s">
        <v>63</v>
      </c>
      <c r="I7" s="532" t="s">
        <v>3</v>
      </c>
      <c r="J7" s="533"/>
      <c r="K7" s="525"/>
      <c r="L7" s="525"/>
    </row>
    <row r="8" spans="8:8">
      <c r="A8" s="365">
        <v>1.0</v>
      </c>
      <c r="B8" s="365">
        <v>2.0</v>
      </c>
      <c r="C8" s="365">
        <v>3.0</v>
      </c>
      <c r="D8" s="365">
        <v>4.0</v>
      </c>
      <c r="E8" s="365">
        <v>5.0</v>
      </c>
      <c r="F8" s="365">
        <v>6.0</v>
      </c>
      <c r="G8" s="365">
        <v>7.0</v>
      </c>
      <c r="H8" s="365">
        <v>8.0</v>
      </c>
      <c r="I8" s="365">
        <v>9.0</v>
      </c>
      <c r="J8" s="365">
        <v>10.0</v>
      </c>
      <c r="K8" s="365">
        <v>11.0</v>
      </c>
      <c r="L8" s="365">
        <v>12.0</v>
      </c>
    </row>
    <row r="9" spans="8:8" ht="18.75">
      <c r="A9" s="534" t="s">
        <v>19</v>
      </c>
      <c r="B9" s="534"/>
      <c r="C9" s="535">
        <f>'MASTER DATA SHEET 1'!F55</f>
        <v>0.0</v>
      </c>
      <c r="D9" s="535">
        <f>'MASTER DATA SHEET 1'!F95</f>
        <v>0.0</v>
      </c>
      <c r="E9" s="535">
        <f>'MASTER DATA SHEET 1'!F122</f>
        <v>0.0</v>
      </c>
      <c r="F9" s="535">
        <f>'MASTER DATA SHEET 1'!F127</f>
        <v>0.0</v>
      </c>
      <c r="G9" s="535">
        <f>'MASTER DATA SHEET 1'!F121</f>
        <v>0.0</v>
      </c>
      <c r="H9" s="535">
        <f>'MASTER DATA SHEET 1'!F128</f>
        <v>0.0</v>
      </c>
      <c r="I9" s="536">
        <f t="shared" si="0" ref="I9:I19">SUM(G9:H9)</f>
        <v>0.0</v>
      </c>
      <c r="J9" s="537">
        <f>K9-H9</f>
        <v>0.0</v>
      </c>
      <c r="K9" s="537">
        <f t="shared" si="1" ref="K9:K15">F9</f>
        <v>0.0</v>
      </c>
      <c r="L9" s="537">
        <f t="shared" si="2" ref="L9:L19">K9</f>
        <v>0.0</v>
      </c>
    </row>
    <row r="10" spans="8:8" s="538" ht="18.75" customFormat="1">
      <c r="A10" s="539" t="s">
        <v>7</v>
      </c>
      <c r="B10" s="539"/>
      <c r="C10" s="536">
        <f t="shared" si="3" ref="C10:H10">SUM(C9:C9)</f>
        <v>0.0</v>
      </c>
      <c r="D10" s="536">
        <f t="shared" si="3"/>
        <v>0.0</v>
      </c>
      <c r="E10" s="536">
        <f t="shared" si="3"/>
        <v>0.0</v>
      </c>
      <c r="F10" s="536">
        <f t="shared" si="3"/>
        <v>0.0</v>
      </c>
      <c r="G10" s="536">
        <f t="shared" si="3"/>
        <v>0.0</v>
      </c>
      <c r="H10" s="536">
        <f t="shared" si="3"/>
        <v>0.0</v>
      </c>
      <c r="I10" s="536">
        <f t="shared" si="0"/>
        <v>0.0</v>
      </c>
      <c r="J10" s="536">
        <f>SUM(J9:J9)</f>
        <v>0.0</v>
      </c>
      <c r="K10" s="536">
        <f t="shared" si="1"/>
        <v>0.0</v>
      </c>
      <c r="L10" s="536">
        <f t="shared" si="2"/>
        <v>0.0</v>
      </c>
    </row>
    <row r="11" spans="8:8" ht="18.75">
      <c r="A11" s="534" t="s">
        <v>21</v>
      </c>
      <c r="B11" s="534"/>
      <c r="C11" s="535">
        <f>'MASTER DATA SHEET 1'!G55</f>
        <v>0.0</v>
      </c>
      <c r="D11" s="535">
        <f>'MASTER DATA SHEET 1'!G95</f>
        <v>0.0</v>
      </c>
      <c r="E11" s="535">
        <f>'MASTER DATA SHEET 1'!G122</f>
        <v>0.0</v>
      </c>
      <c r="F11" s="535">
        <f>'MASTER DATA SHEET 1'!G127</f>
        <v>0.0</v>
      </c>
      <c r="G11" s="535">
        <f>'MASTER DATA SHEET 1'!G121</f>
        <v>0.0</v>
      </c>
      <c r="H11" s="535">
        <f>'MASTER DATA SHEET 1'!G128</f>
        <v>0.0</v>
      </c>
      <c r="I11" s="536">
        <f t="shared" si="0"/>
        <v>0.0</v>
      </c>
      <c r="J11" s="537">
        <f t="shared" si="4" ref="J11:J16">K11-H11</f>
        <v>0.0</v>
      </c>
      <c r="K11" s="537">
        <f t="shared" si="1"/>
        <v>0.0</v>
      </c>
      <c r="L11" s="537">
        <f t="shared" si="2"/>
        <v>0.0</v>
      </c>
    </row>
    <row r="12" spans="8:8" ht="18.75">
      <c r="A12" s="534" t="s">
        <v>85</v>
      </c>
      <c r="B12" s="534"/>
      <c r="C12" s="535">
        <f>'MASTER DATA SHEET 1'!I55</f>
        <v>0.0</v>
      </c>
      <c r="D12" s="535">
        <f>'MASTER DATA SHEET 1'!I95</f>
        <v>0.0</v>
      </c>
      <c r="E12" s="535">
        <f>'MASTER DATA SHEET 1'!I122</f>
        <v>0.0</v>
      </c>
      <c r="F12" s="535">
        <f>'MASTER DATA SHEET 1'!I127</f>
        <v>0.0</v>
      </c>
      <c r="G12" s="535">
        <f>'MASTER DATA SHEET 1'!I121</f>
        <v>0.0</v>
      </c>
      <c r="H12" s="535">
        <f>'MASTER DATA SHEET 1'!I128</f>
        <v>0.0</v>
      </c>
      <c r="I12" s="536">
        <f t="shared" si="0"/>
        <v>0.0</v>
      </c>
      <c r="J12" s="537">
        <f t="shared" si="4"/>
        <v>0.0</v>
      </c>
      <c r="K12" s="537">
        <f t="shared" si="1"/>
        <v>0.0</v>
      </c>
      <c r="L12" s="537">
        <f t="shared" si="2"/>
        <v>0.0</v>
      </c>
    </row>
    <row r="13" spans="8:8" ht="18.75">
      <c r="A13" s="534" t="s">
        <v>22</v>
      </c>
      <c r="B13" s="534"/>
      <c r="C13" s="535">
        <f>'MASTER DATA SHEET 1'!J55</f>
        <v>0.0</v>
      </c>
      <c r="D13" s="535">
        <f>'MASTER DATA SHEET 1'!J95</f>
        <v>0.0</v>
      </c>
      <c r="E13" s="535">
        <f>'MASTER DATA SHEET 1'!J122</f>
        <v>0.0</v>
      </c>
      <c r="F13" s="535">
        <f>'MASTER DATA SHEET 1'!J127</f>
        <v>0.0</v>
      </c>
      <c r="G13" s="535">
        <f>'MASTER DATA SHEET 1'!J121</f>
        <v>0.0</v>
      </c>
      <c r="H13" s="535">
        <f>'MASTER DATA SHEET 1'!J128</f>
        <v>0.0</v>
      </c>
      <c r="I13" s="536">
        <f t="shared" si="0"/>
        <v>0.0</v>
      </c>
      <c r="J13" s="537">
        <f t="shared" si="4"/>
        <v>0.0</v>
      </c>
      <c r="K13" s="537">
        <f>Verdi!N7</f>
        <v>0.0</v>
      </c>
      <c r="L13" s="537">
        <f t="shared" si="2"/>
        <v>0.0</v>
      </c>
    </row>
    <row r="14" spans="8:8" ht="18.75">
      <c r="A14" s="534" t="s">
        <v>167</v>
      </c>
      <c r="B14" s="534"/>
      <c r="C14" s="535">
        <f>'MASTER DATA SHEET 1'!H55</f>
        <v>0.0</v>
      </c>
      <c r="D14" s="535">
        <f>'MASTER DATA SHEET 1'!H95</f>
        <v>0.0</v>
      </c>
      <c r="E14" s="535">
        <f>'MASTER DATA SHEET 1'!H122</f>
        <v>0.0</v>
      </c>
      <c r="F14" s="535">
        <f>'MASTER DATA SHEET 1'!H127</f>
        <v>0.0</v>
      </c>
      <c r="G14" s="535">
        <f>'MASTER DATA SHEET 1'!H121</f>
        <v>0.0</v>
      </c>
      <c r="H14" s="535">
        <f>'MASTER DATA SHEET 1'!H128</f>
        <v>0.0</v>
      </c>
      <c r="I14" s="536">
        <f t="shared" si="0"/>
        <v>0.0</v>
      </c>
      <c r="J14" s="537">
        <f t="shared" si="4"/>
        <v>0.0</v>
      </c>
      <c r="K14" s="537">
        <f t="shared" si="1"/>
        <v>0.0</v>
      </c>
      <c r="L14" s="537">
        <f t="shared" si="2"/>
        <v>0.0</v>
      </c>
    </row>
    <row r="15" spans="8:8" ht="18.75">
      <c r="A15" s="540" t="s">
        <v>375</v>
      </c>
      <c r="B15" s="541"/>
      <c r="C15" s="535">
        <f>'MASTER DATA SHEET 1'!K55</f>
        <v>0.0</v>
      </c>
      <c r="D15" s="535">
        <f>'MASTER DATA SHEET 1'!K95</f>
        <v>0.0</v>
      </c>
      <c r="E15" s="535">
        <f>'MASTER DATA SHEET 1'!K122</f>
        <v>0.0</v>
      </c>
      <c r="F15" s="535">
        <f>'MASTER DATA SHEET 1'!K127</f>
        <v>0.0</v>
      </c>
      <c r="G15" s="535">
        <f>'MASTER DATA SHEET 1'!K121</f>
        <v>0.0</v>
      </c>
      <c r="H15" s="535">
        <f>'MASTER DATA SHEET 1'!K128</f>
        <v>0.0</v>
      </c>
      <c r="I15" s="536">
        <f t="shared" si="0"/>
        <v>0.0</v>
      </c>
      <c r="J15" s="537">
        <f t="shared" si="4"/>
        <v>0.0</v>
      </c>
      <c r="K15" s="537">
        <f t="shared" si="1"/>
        <v>0.0</v>
      </c>
      <c r="L15" s="537">
        <f t="shared" si="2"/>
        <v>0.0</v>
      </c>
    </row>
    <row r="16" spans="8:8" ht="18.75">
      <c r="A16" s="540" t="s">
        <v>20</v>
      </c>
      <c r="B16" s="541"/>
      <c r="C16" s="535">
        <f>'MASTER DATA SHEET 1'!L55</f>
        <v>0.0</v>
      </c>
      <c r="D16" s="535">
        <f>'MASTER DATA SHEET 1'!L95</f>
        <v>0.0</v>
      </c>
      <c r="E16" s="535">
        <f>'MASTER DATA SHEET 1'!L122</f>
        <v>0.0</v>
      </c>
      <c r="F16" s="535">
        <f>'MASTER DATA SHEET 1'!L127</f>
        <v>0.0</v>
      </c>
      <c r="G16" s="535">
        <f>'MASTER DATA SHEET 1'!L121</f>
        <v>0.0</v>
      </c>
      <c r="H16" s="535">
        <f>'MASTER DATA SHEET 1'!L128</f>
        <v>0.0</v>
      </c>
      <c r="I16" s="536">
        <f>SUM(G16:H16)</f>
        <v>0.0</v>
      </c>
      <c r="J16" s="537">
        <f t="shared" si="4"/>
        <v>0.0</v>
      </c>
      <c r="K16" s="537">
        <f>F16</f>
        <v>0.0</v>
      </c>
      <c r="L16" s="537">
        <f>K16</f>
        <v>0.0</v>
      </c>
    </row>
    <row r="17" spans="8:8" s="538" ht="18.75" customFormat="1">
      <c r="A17" s="539" t="s">
        <v>7</v>
      </c>
      <c r="B17" s="539"/>
      <c r="C17" s="536">
        <f t="shared" si="5" ref="C17:H17">SUM(C11:C15)</f>
        <v>0.0</v>
      </c>
      <c r="D17" s="536">
        <f t="shared" si="5"/>
        <v>0.0</v>
      </c>
      <c r="E17" s="536">
        <f t="shared" si="5"/>
        <v>0.0</v>
      </c>
      <c r="F17" s="536">
        <f t="shared" si="5"/>
        <v>0.0</v>
      </c>
      <c r="G17" s="536">
        <f t="shared" si="5"/>
        <v>0.0</v>
      </c>
      <c r="H17" s="536">
        <f t="shared" si="5"/>
        <v>0.0</v>
      </c>
      <c r="I17" s="536">
        <f t="shared" si="0"/>
        <v>0.0</v>
      </c>
      <c r="J17" s="536">
        <f>SUM(J11:J15)</f>
        <v>0.0</v>
      </c>
      <c r="K17" s="536">
        <f>SUM(K11:K15)</f>
        <v>0.0</v>
      </c>
      <c r="L17" s="536">
        <f t="shared" si="2"/>
        <v>0.0</v>
      </c>
    </row>
    <row r="18" spans="8:8" s="538" ht="18.75" customFormat="1">
      <c r="A18" s="539" t="s">
        <v>23</v>
      </c>
      <c r="B18" s="539"/>
      <c r="C18" s="536">
        <f t="shared" si="6" ref="C18:H18">C10+C17</f>
        <v>0.0</v>
      </c>
      <c r="D18" s="536">
        <f t="shared" si="6"/>
        <v>0.0</v>
      </c>
      <c r="E18" s="536">
        <f t="shared" si="6"/>
        <v>0.0</v>
      </c>
      <c r="F18" s="536">
        <f t="shared" si="6"/>
        <v>0.0</v>
      </c>
      <c r="G18" s="536">
        <f t="shared" si="6"/>
        <v>0.0</v>
      </c>
      <c r="H18" s="536">
        <f t="shared" si="6"/>
        <v>0.0</v>
      </c>
      <c r="I18" s="536">
        <f t="shared" si="0"/>
        <v>0.0</v>
      </c>
      <c r="J18" s="536">
        <f>J10+J17</f>
        <v>0.0</v>
      </c>
      <c r="K18" s="536">
        <f>K10+K17</f>
        <v>0.0</v>
      </c>
      <c r="L18" s="536">
        <f t="shared" si="2"/>
        <v>0.0</v>
      </c>
    </row>
    <row r="19" spans="8:8" s="538" ht="18.75" customFormat="1">
      <c r="A19" s="542" t="s">
        <v>17</v>
      </c>
      <c r="B19" s="543"/>
      <c r="C19" s="536">
        <f t="shared" si="7" ref="C19:J19">C18</f>
        <v>0.0</v>
      </c>
      <c r="D19" s="536">
        <f t="shared" si="7"/>
        <v>0.0</v>
      </c>
      <c r="E19" s="536">
        <f t="shared" si="7"/>
        <v>0.0</v>
      </c>
      <c r="F19" s="536">
        <f t="shared" si="7"/>
        <v>0.0</v>
      </c>
      <c r="G19" s="536">
        <f t="shared" si="7"/>
        <v>0.0</v>
      </c>
      <c r="H19" s="536">
        <f t="shared" si="7"/>
        <v>0.0</v>
      </c>
      <c r="I19" s="536">
        <f t="shared" si="0"/>
        <v>0.0</v>
      </c>
      <c r="J19" s="536">
        <f t="shared" si="7"/>
        <v>0.0</v>
      </c>
      <c r="K19" s="536">
        <f>K18</f>
        <v>0.0</v>
      </c>
      <c r="L19" s="536">
        <f t="shared" si="2"/>
        <v>0.0</v>
      </c>
    </row>
    <row r="20" spans="8:8" s="538" customFormat="1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</row>
    <row r="21" spans="8:8" ht="18.75">
      <c r="L21" s="544"/>
    </row>
    <row r="22" spans="8:8" ht="18.75">
      <c r="J22" s="331" t="str">
        <f>'MASTER DATA SHEET 1'!L2</f>
        <v>iz/kkukpk;Z</v>
      </c>
      <c r="K22" s="331"/>
      <c r="L22" s="544"/>
    </row>
    <row r="23" spans="8:8" ht="18.75">
      <c r="J23" s="331" t="str">
        <f>'MASTER DATA SHEET 1'!L3</f>
        <v>jk-m-ek-fo-Mlk.kk [kqnZ</v>
      </c>
      <c r="K23" s="331"/>
      <c r="L23" s="544"/>
    </row>
    <row r="24" spans="8:8" ht="18.75">
      <c r="H24" s="196" t="s">
        <v>191</v>
      </c>
      <c r="J24" s="331" t="str">
        <f>'MASTER DATA SHEET 1'!L4</f>
        <v> ¼ekSyklj½ MhMokuk dqpkeu</v>
      </c>
      <c r="K24" s="331"/>
    </row>
    <row r="25" spans="8:8" ht="18.0">
      <c r="F25" s="226"/>
    </row>
    <row r="26" spans="8:8"/>
    <row r="27" spans="8:8"/>
    <row r="28" spans="8:8"/>
    <row r="29" spans="8:8" ht="23.25">
      <c r="A29" s="545" t="s">
        <v>371</v>
      </c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</row>
    <row r="30" spans="8:8"/>
    <row r="31" spans="8:8"/>
    <row r="32" spans="8:8" hidden="1"/>
    <row r="33" spans="8:8" hidden="1"/>
    <row r="34" spans="8:8" hidden="1"/>
    <row r="35" spans="8:8" hidden="1"/>
    <row r="36" spans="8:8" hidden="1"/>
    <row r="37" spans="8:8" hidden="1"/>
    <row r="38" spans="8:8" hidden="1"/>
    <row r="39" spans="8:8" hidden="1"/>
    <row r="40" spans="8:8" hidden="1"/>
    <row r="41" spans="8:8" hidden="1"/>
    <row r="42" spans="8:8" hidden="1"/>
    <row r="43" spans="8:8" hidden="1"/>
    <row r="44" spans="8:8" hidden="1">
      <c r="H44" s="196" t="s">
        <v>191</v>
      </c>
    </row>
  </sheetData>
  <sheetProtection algorithmName="SHA-512" hashValue="ai3ZGAuqfwCVloH/pE7IG4AR9GkxIxdlqaqo7/WdbL4VgZkskcUvrfDI0+sdvWa/RX2PE7k72ysnvMHZnB1eDA==" saltValue="YkYhGRU3qoMzbKivmTBKIg==" spinCount="100000" sheet="1" formatRows="0"/>
  <mergeCells count="27">
    <mergeCell ref="A1:L1"/>
    <mergeCell ref="A16:B16"/>
    <mergeCell ref="A15:B15"/>
    <mergeCell ref="A11:B11"/>
    <mergeCell ref="A13:B13"/>
    <mergeCell ref="A6:A7"/>
    <mergeCell ref="J22:K22"/>
    <mergeCell ref="A18:B18"/>
    <mergeCell ref="J23:K23"/>
    <mergeCell ref="A29:L29"/>
    <mergeCell ref="J24:K24"/>
    <mergeCell ref="A2:L2"/>
    <mergeCell ref="A19:B19"/>
    <mergeCell ref="A3:L3"/>
    <mergeCell ref="L6:L7"/>
    <mergeCell ref="A12:B12"/>
    <mergeCell ref="J5:K5"/>
    <mergeCell ref="A17:B17"/>
    <mergeCell ref="G6:I6"/>
    <mergeCell ref="K6:K7"/>
    <mergeCell ref="A14:B14"/>
    <mergeCell ref="A10:B10"/>
    <mergeCell ref="C6:E6"/>
    <mergeCell ref="F6:F7"/>
    <mergeCell ref="A9:B9"/>
    <mergeCell ref="B6:B7"/>
    <mergeCell ref="J6:J7"/>
  </mergeCells>
  <printOptions horizontalCentered="1"/>
  <pageMargins left="0.31496062992126" right="0.236220472440945" top="0.31496062992126" bottom="0.31496062992126" header="0.511811023622047" footer="0.511811023622047"/>
  <pageSetup paperSize="9" scale="78" orientation="landscape"/>
  <headerFooter alignWithMargins="0">
    <oddFooter>&amp;C&amp;Z&amp;F&amp;R&amp;A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tabColor rgb="FFFFFF00"/>
    <pageSetUpPr fitToPage="1"/>
  </sheetPr>
  <dimension ref="A1:IX44"/>
  <sheetViews>
    <sheetView workbookViewId="0" topLeftCell="D1" showRowColHeaders="0" zoomScale="85">
      <selection activeCell="G7" sqref="G7"/>
    </sheetView>
  </sheetViews>
  <sheetFormatPr defaultRowHeight="12.75" defaultColWidth="9" zeroHeight="1"/>
  <cols>
    <col min="1" max="1" customWidth="1" width="20.570312" style="54"/>
    <col min="2" max="2" customWidth="1" width="16.425781" style="54"/>
    <col min="3" max="3" customWidth="1" width="12.0" style="54"/>
    <col min="4" max="4" customWidth="1" width="12.425781" style="54"/>
    <col min="5" max="5" customWidth="1" width="10.425781" style="54"/>
    <col min="6" max="6" customWidth="1" width="12.5703125" style="54"/>
    <col min="7" max="7" customWidth="1" width="14.425781" style="54"/>
    <col min="8" max="8" customWidth="1" width="13.5703125" style="54"/>
    <col min="9" max="9" customWidth="1" width="12.5703125" style="54"/>
    <col min="10" max="10" customWidth="1" width="17.0" style="54"/>
    <col min="11" max="11" customWidth="1" width="15.0" style="54"/>
    <col min="12" max="12" customWidth="1" width="14.425781" style="54"/>
    <col min="13" max="16384" customWidth="0" width="9.425781" style="54"/>
  </cols>
  <sheetData>
    <row r="1" spans="8:8" ht="23.25">
      <c r="A1" s="301" t="s">
        <v>71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2"/>
      <c r="M1" s="517"/>
      <c r="N1" s="517"/>
      <c r="O1" s="517"/>
      <c r="P1" s="517"/>
      <c r="Q1" s="517"/>
      <c r="R1" s="517"/>
      <c r="S1" s="517"/>
      <c r="T1" s="517"/>
      <c r="U1" s="517"/>
      <c r="V1" s="517"/>
      <c r="W1" s="517"/>
      <c r="X1" s="517"/>
      <c r="Y1" s="517"/>
      <c r="Z1" s="517"/>
      <c r="AA1" s="517"/>
      <c r="AB1" s="517"/>
      <c r="AC1" s="517"/>
      <c r="AD1" s="517"/>
      <c r="AE1" s="517"/>
      <c r="AF1" s="517"/>
      <c r="AG1" s="517"/>
      <c r="AH1" s="517"/>
      <c r="AI1" s="517"/>
      <c r="AJ1" s="517"/>
      <c r="AK1" s="517"/>
      <c r="AL1" s="517"/>
      <c r="AM1" s="517"/>
      <c r="AN1" s="517"/>
      <c r="AO1" s="517"/>
      <c r="AP1" s="517"/>
      <c r="AQ1" s="517"/>
      <c r="AR1" s="517"/>
      <c r="AS1" s="517"/>
      <c r="AT1" s="517"/>
      <c r="AU1" s="517"/>
      <c r="AV1" s="517"/>
      <c r="AW1" s="517"/>
      <c r="AX1" s="517"/>
      <c r="AY1" s="517"/>
      <c r="AZ1" s="517"/>
      <c r="BA1" s="517"/>
      <c r="BB1" s="517"/>
      <c r="BC1" s="517"/>
      <c r="BD1" s="517"/>
      <c r="BE1" s="517"/>
      <c r="BF1" s="517"/>
      <c r="BG1" s="517"/>
      <c r="BH1" s="517"/>
      <c r="BI1" s="517"/>
      <c r="BJ1" s="517"/>
      <c r="BK1" s="517"/>
      <c r="BL1" s="517"/>
      <c r="BM1" s="517"/>
      <c r="BN1" s="517"/>
      <c r="BO1" s="517"/>
      <c r="BP1" s="517"/>
      <c r="BQ1" s="517"/>
      <c r="BR1" s="517"/>
      <c r="BS1" s="517"/>
      <c r="BT1" s="517"/>
      <c r="BU1" s="517"/>
      <c r="BV1" s="517"/>
      <c r="BW1" s="517"/>
      <c r="BX1" s="517"/>
      <c r="BY1" s="517"/>
      <c r="BZ1" s="517"/>
      <c r="CA1" s="517"/>
      <c r="CB1" s="517"/>
      <c r="CC1" s="517"/>
      <c r="CD1" s="517"/>
      <c r="CE1" s="517"/>
      <c r="CF1" s="517"/>
      <c r="CG1" s="517"/>
      <c r="CH1" s="517"/>
      <c r="CI1" s="517"/>
      <c r="CJ1" s="517"/>
      <c r="CK1" s="517"/>
      <c r="CL1" s="517"/>
      <c r="CM1" s="517"/>
      <c r="CN1" s="517"/>
      <c r="CO1" s="517"/>
      <c r="CP1" s="517"/>
      <c r="CQ1" s="517"/>
      <c r="CR1" s="517"/>
      <c r="CS1" s="517"/>
      <c r="CT1" s="517"/>
      <c r="CU1" s="517"/>
      <c r="CV1" s="517"/>
      <c r="CW1" s="517"/>
      <c r="CX1" s="517"/>
      <c r="CY1" s="517"/>
      <c r="CZ1" s="517"/>
      <c r="DA1" s="517"/>
      <c r="DB1" s="517"/>
      <c r="DC1" s="517"/>
      <c r="DD1" s="517"/>
      <c r="DE1" s="517"/>
      <c r="DF1" s="517"/>
      <c r="DG1" s="517"/>
      <c r="DH1" s="517"/>
      <c r="DI1" s="517"/>
      <c r="DJ1" s="517"/>
      <c r="DK1" s="517"/>
      <c r="DL1" s="517"/>
      <c r="DM1" s="517"/>
      <c r="DN1" s="517"/>
      <c r="DO1" s="517"/>
      <c r="DP1" s="517"/>
      <c r="DQ1" s="517"/>
      <c r="DR1" s="517"/>
      <c r="DS1" s="517"/>
      <c r="DT1" s="517"/>
      <c r="DU1" s="517"/>
      <c r="DV1" s="517"/>
      <c r="DW1" s="517"/>
      <c r="DX1" s="517"/>
      <c r="DY1" s="517"/>
      <c r="DZ1" s="517"/>
      <c r="EA1" s="517"/>
      <c r="EB1" s="517"/>
      <c r="EC1" s="517"/>
      <c r="ED1" s="517"/>
      <c r="EE1" s="517"/>
      <c r="EF1" s="517"/>
      <c r="EG1" s="517"/>
      <c r="EH1" s="517"/>
      <c r="EI1" s="517"/>
      <c r="EJ1" s="517"/>
      <c r="EK1" s="517"/>
      <c r="EL1" s="517"/>
      <c r="EM1" s="517"/>
      <c r="EN1" s="517"/>
      <c r="EO1" s="517"/>
      <c r="EP1" s="517"/>
      <c r="EQ1" s="517"/>
      <c r="ER1" s="517"/>
      <c r="ES1" s="517"/>
      <c r="ET1" s="517"/>
      <c r="EU1" s="517"/>
      <c r="EV1" s="517"/>
      <c r="EW1" s="517"/>
      <c r="EX1" s="517"/>
      <c r="EY1" s="517"/>
      <c r="EZ1" s="517"/>
      <c r="FA1" s="517"/>
      <c r="FB1" s="517"/>
      <c r="FC1" s="517"/>
      <c r="FD1" s="517"/>
      <c r="FE1" s="517"/>
      <c r="FF1" s="517"/>
      <c r="FG1" s="517"/>
      <c r="FH1" s="517"/>
      <c r="FI1" s="517"/>
      <c r="FJ1" s="517"/>
      <c r="FK1" s="517"/>
      <c r="FL1" s="517"/>
      <c r="FM1" s="517"/>
      <c r="FN1" s="517"/>
      <c r="FO1" s="517"/>
      <c r="FP1" s="517"/>
      <c r="FQ1" s="517"/>
      <c r="FR1" s="517"/>
      <c r="FS1" s="517"/>
      <c r="FT1" s="517"/>
      <c r="FU1" s="517"/>
      <c r="FV1" s="517"/>
      <c r="FW1" s="517"/>
      <c r="FX1" s="517"/>
      <c r="FY1" s="517"/>
      <c r="FZ1" s="517"/>
      <c r="GA1" s="517"/>
      <c r="GB1" s="517"/>
      <c r="GC1" s="517"/>
      <c r="GD1" s="517"/>
      <c r="GE1" s="517"/>
      <c r="GF1" s="517"/>
      <c r="GG1" s="517"/>
      <c r="GH1" s="517"/>
      <c r="GI1" s="517"/>
      <c r="GJ1" s="517"/>
      <c r="GK1" s="517"/>
      <c r="GL1" s="517"/>
      <c r="GM1" s="517"/>
      <c r="GN1" s="517"/>
      <c r="GO1" s="517"/>
      <c r="GP1" s="517"/>
      <c r="GQ1" s="517"/>
      <c r="GR1" s="517"/>
      <c r="GS1" s="517"/>
      <c r="GT1" s="517"/>
      <c r="GU1" s="517"/>
      <c r="GV1" s="517"/>
      <c r="GW1" s="517"/>
      <c r="GX1" s="517"/>
      <c r="GY1" s="517"/>
      <c r="GZ1" s="517"/>
      <c r="HA1" s="517"/>
      <c r="HB1" s="517"/>
      <c r="HC1" s="517"/>
      <c r="HD1" s="517"/>
      <c r="HE1" s="517"/>
      <c r="HF1" s="517"/>
      <c r="HG1" s="517"/>
      <c r="HH1" s="517"/>
      <c r="HI1" s="517"/>
      <c r="HJ1" s="517"/>
      <c r="HK1" s="517"/>
      <c r="HL1" s="517"/>
      <c r="HM1" s="517"/>
      <c r="HN1" s="517"/>
      <c r="HO1" s="517"/>
      <c r="HP1" s="517"/>
      <c r="HQ1" s="517"/>
      <c r="HR1" s="517"/>
      <c r="HS1" s="517"/>
      <c r="HT1" s="517"/>
      <c r="HU1" s="517"/>
      <c r="HV1" s="517"/>
      <c r="HW1" s="517"/>
      <c r="HX1" s="517"/>
      <c r="HY1" s="517"/>
      <c r="HZ1" s="517"/>
      <c r="IA1" s="517"/>
      <c r="IB1" s="517"/>
      <c r="IC1" s="517"/>
      <c r="ID1" s="517"/>
      <c r="IE1" s="517"/>
      <c r="IF1" s="517"/>
      <c r="IG1" s="517"/>
      <c r="IH1" s="517"/>
      <c r="II1" s="517"/>
      <c r="IJ1" s="517"/>
      <c r="IK1" s="517"/>
      <c r="IL1" s="517"/>
      <c r="IM1" s="517"/>
      <c r="IN1" s="517"/>
      <c r="IO1" s="517"/>
      <c r="IP1" s="517"/>
      <c r="IQ1" s="517"/>
      <c r="IR1" s="517"/>
      <c r="IS1" s="517"/>
    </row>
    <row r="2" spans="8:8" ht="23.25">
      <c r="A2" s="546" t="s">
        <v>58</v>
      </c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546"/>
      <c r="M2" s="517"/>
      <c r="N2" s="517"/>
      <c r="O2" s="517"/>
      <c r="P2" s="517"/>
      <c r="Q2" s="517"/>
      <c r="R2" s="517"/>
      <c r="S2" s="517"/>
      <c r="T2" s="517"/>
      <c r="U2" s="517"/>
      <c r="V2" s="517"/>
      <c r="W2" s="517"/>
      <c r="X2" s="517"/>
      <c r="Y2" s="517"/>
      <c r="Z2" s="517"/>
      <c r="AA2" s="517"/>
      <c r="AB2" s="517"/>
      <c r="AC2" s="517"/>
      <c r="AD2" s="517"/>
      <c r="AE2" s="517"/>
      <c r="AF2" s="517"/>
      <c r="AG2" s="517"/>
      <c r="AH2" s="517"/>
      <c r="AI2" s="517"/>
      <c r="AJ2" s="517"/>
      <c r="AK2" s="517"/>
      <c r="AL2" s="517"/>
      <c r="AM2" s="517"/>
      <c r="AN2" s="517"/>
      <c r="AO2" s="517"/>
      <c r="AP2" s="517"/>
      <c r="AQ2" s="517"/>
      <c r="AR2" s="517"/>
      <c r="AS2" s="517"/>
      <c r="AT2" s="517"/>
      <c r="AU2" s="517"/>
      <c r="AV2" s="517"/>
      <c r="AW2" s="517"/>
      <c r="AX2" s="517"/>
      <c r="AY2" s="517"/>
      <c r="AZ2" s="517"/>
      <c r="BA2" s="517"/>
      <c r="BB2" s="517"/>
      <c r="BC2" s="517"/>
      <c r="BD2" s="517"/>
      <c r="BE2" s="517"/>
      <c r="BF2" s="517"/>
      <c r="BG2" s="517"/>
      <c r="BH2" s="517"/>
      <c r="BI2" s="517"/>
      <c r="BJ2" s="517"/>
      <c r="BK2" s="517"/>
      <c r="BL2" s="517"/>
      <c r="BM2" s="517"/>
      <c r="BN2" s="517"/>
      <c r="BO2" s="517"/>
      <c r="BP2" s="517"/>
      <c r="BQ2" s="517"/>
      <c r="BR2" s="517"/>
      <c r="BS2" s="517"/>
      <c r="BT2" s="517"/>
      <c r="BU2" s="517"/>
      <c r="BV2" s="517"/>
      <c r="BW2" s="517"/>
      <c r="BX2" s="517"/>
      <c r="BY2" s="517"/>
      <c r="BZ2" s="517"/>
      <c r="CA2" s="517"/>
      <c r="CB2" s="517"/>
      <c r="CC2" s="517"/>
      <c r="CD2" s="517"/>
      <c r="CE2" s="517"/>
      <c r="CF2" s="517"/>
      <c r="CG2" s="517"/>
      <c r="CH2" s="517"/>
      <c r="CI2" s="517"/>
      <c r="CJ2" s="517"/>
      <c r="CK2" s="517"/>
      <c r="CL2" s="517"/>
      <c r="CM2" s="517"/>
      <c r="CN2" s="517"/>
      <c r="CO2" s="517"/>
      <c r="CP2" s="517"/>
      <c r="CQ2" s="517"/>
      <c r="CR2" s="517"/>
      <c r="CS2" s="517"/>
      <c r="CT2" s="517"/>
      <c r="CU2" s="517"/>
      <c r="CV2" s="517"/>
      <c r="CW2" s="517"/>
      <c r="CX2" s="517"/>
      <c r="CY2" s="517"/>
      <c r="CZ2" s="517"/>
      <c r="DA2" s="517"/>
      <c r="DB2" s="517"/>
      <c r="DC2" s="517"/>
      <c r="DD2" s="517"/>
      <c r="DE2" s="517"/>
      <c r="DF2" s="517"/>
      <c r="DG2" s="517"/>
      <c r="DH2" s="517"/>
      <c r="DI2" s="517"/>
      <c r="DJ2" s="517"/>
      <c r="DK2" s="517"/>
      <c r="DL2" s="517"/>
      <c r="DM2" s="517"/>
      <c r="DN2" s="517"/>
      <c r="DO2" s="517"/>
      <c r="DP2" s="517"/>
      <c r="DQ2" s="517"/>
      <c r="DR2" s="517"/>
      <c r="DS2" s="517"/>
      <c r="DT2" s="517"/>
      <c r="DU2" s="517"/>
      <c r="DV2" s="517"/>
      <c r="DW2" s="517"/>
      <c r="DX2" s="517"/>
      <c r="DY2" s="517"/>
      <c r="DZ2" s="517"/>
      <c r="EA2" s="517"/>
      <c r="EB2" s="517"/>
      <c r="EC2" s="517"/>
      <c r="ED2" s="517"/>
      <c r="EE2" s="517"/>
      <c r="EF2" s="517"/>
      <c r="EG2" s="517"/>
      <c r="EH2" s="517"/>
      <c r="EI2" s="517"/>
      <c r="EJ2" s="517"/>
      <c r="EK2" s="517"/>
      <c r="EL2" s="517"/>
      <c r="EM2" s="517"/>
      <c r="EN2" s="517"/>
      <c r="EO2" s="517"/>
      <c r="EP2" s="517"/>
      <c r="EQ2" s="517"/>
      <c r="ER2" s="517"/>
      <c r="ES2" s="517"/>
      <c r="ET2" s="517"/>
      <c r="EU2" s="517"/>
      <c r="EV2" s="517"/>
      <c r="EW2" s="517"/>
      <c r="EX2" s="517"/>
      <c r="EY2" s="517"/>
      <c r="EZ2" s="517"/>
      <c r="FA2" s="517"/>
      <c r="FB2" s="517"/>
      <c r="FC2" s="517"/>
      <c r="FD2" s="517"/>
      <c r="FE2" s="517"/>
      <c r="FF2" s="517"/>
      <c r="FG2" s="517"/>
      <c r="FH2" s="517"/>
      <c r="FI2" s="517"/>
      <c r="FJ2" s="517"/>
      <c r="FK2" s="517"/>
      <c r="FL2" s="517"/>
      <c r="FM2" s="517"/>
      <c r="FN2" s="517"/>
      <c r="FO2" s="517"/>
      <c r="FP2" s="517"/>
      <c r="FQ2" s="517"/>
      <c r="FR2" s="517"/>
      <c r="FS2" s="517"/>
      <c r="FT2" s="517"/>
      <c r="FU2" s="517"/>
      <c r="FV2" s="517"/>
      <c r="FW2" s="517"/>
      <c r="FX2" s="517"/>
      <c r="FY2" s="517"/>
      <c r="FZ2" s="517"/>
      <c r="GA2" s="517"/>
      <c r="GB2" s="517"/>
      <c r="GC2" s="517"/>
      <c r="GD2" s="517"/>
      <c r="GE2" s="517"/>
      <c r="GF2" s="517"/>
      <c r="GG2" s="517"/>
      <c r="GH2" s="517"/>
      <c r="GI2" s="517"/>
      <c r="GJ2" s="517"/>
      <c r="GK2" s="517"/>
      <c r="GL2" s="517"/>
      <c r="GM2" s="517"/>
      <c r="GN2" s="517"/>
      <c r="GO2" s="517"/>
      <c r="GP2" s="517"/>
      <c r="GQ2" s="517"/>
      <c r="GR2" s="517"/>
      <c r="GS2" s="517"/>
      <c r="GT2" s="517"/>
      <c r="GU2" s="517"/>
      <c r="GV2" s="517"/>
      <c r="GW2" s="517"/>
      <c r="GX2" s="517"/>
      <c r="GY2" s="517"/>
      <c r="GZ2" s="517"/>
      <c r="HA2" s="517"/>
      <c r="HB2" s="517"/>
      <c r="HC2" s="517"/>
      <c r="HD2" s="517"/>
      <c r="HE2" s="517"/>
      <c r="HF2" s="517"/>
      <c r="HG2" s="517"/>
      <c r="HH2" s="517"/>
      <c r="HI2" s="517"/>
      <c r="HJ2" s="517"/>
      <c r="HK2" s="517"/>
      <c r="HL2" s="517"/>
      <c r="HM2" s="517"/>
      <c r="HN2" s="517"/>
      <c r="HO2" s="517"/>
      <c r="HP2" s="517"/>
      <c r="HQ2" s="517"/>
      <c r="HR2" s="517"/>
      <c r="HS2" s="517"/>
      <c r="HT2" s="517"/>
      <c r="HU2" s="517"/>
      <c r="HV2" s="517"/>
      <c r="HW2" s="517"/>
      <c r="HX2" s="517"/>
      <c r="HY2" s="517"/>
      <c r="HZ2" s="517"/>
      <c r="IA2" s="517"/>
      <c r="IB2" s="517"/>
      <c r="IC2" s="517"/>
      <c r="ID2" s="517"/>
      <c r="IE2" s="517"/>
      <c r="IF2" s="517"/>
      <c r="IG2" s="517"/>
      <c r="IH2" s="517"/>
      <c r="II2" s="517"/>
      <c r="IJ2" s="517"/>
      <c r="IK2" s="517"/>
      <c r="IL2" s="517"/>
      <c r="IM2" s="517"/>
      <c r="IN2" s="517"/>
      <c r="IO2" s="517"/>
      <c r="IP2" s="517"/>
      <c r="IQ2" s="517"/>
      <c r="IR2" s="517"/>
      <c r="IS2" s="517"/>
    </row>
    <row r="3" spans="8:8" ht="18.75">
      <c r="A3" s="440" t="s">
        <v>67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517"/>
      <c r="N3" s="517"/>
      <c r="O3" s="517"/>
      <c r="P3" s="517"/>
      <c r="Q3" s="517"/>
      <c r="R3" s="517"/>
      <c r="S3" s="517"/>
      <c r="T3" s="517"/>
      <c r="U3" s="517"/>
      <c r="V3" s="517"/>
      <c r="W3" s="517"/>
      <c r="X3" s="517"/>
      <c r="Y3" s="517"/>
      <c r="Z3" s="517"/>
      <c r="AA3" s="517"/>
      <c r="AB3" s="517"/>
      <c r="AC3" s="517"/>
      <c r="AD3" s="517"/>
      <c r="AE3" s="517"/>
      <c r="AF3" s="517"/>
      <c r="AG3" s="517"/>
      <c r="AH3" s="517"/>
      <c r="AI3" s="517"/>
      <c r="AJ3" s="517"/>
      <c r="AK3" s="517"/>
      <c r="AL3" s="517"/>
      <c r="AM3" s="517"/>
      <c r="AN3" s="517"/>
      <c r="AO3" s="517"/>
      <c r="AP3" s="517"/>
      <c r="AQ3" s="517"/>
      <c r="AR3" s="517"/>
      <c r="AS3" s="517"/>
      <c r="AT3" s="517"/>
      <c r="AU3" s="517"/>
      <c r="AV3" s="517"/>
      <c r="AW3" s="517"/>
      <c r="AX3" s="517"/>
      <c r="AY3" s="517"/>
      <c r="AZ3" s="517"/>
      <c r="BA3" s="517"/>
      <c r="BB3" s="517"/>
      <c r="BC3" s="517"/>
      <c r="BD3" s="517"/>
      <c r="BE3" s="517"/>
      <c r="BF3" s="517"/>
      <c r="BG3" s="517"/>
      <c r="BH3" s="517"/>
      <c r="BI3" s="517"/>
      <c r="BJ3" s="517"/>
      <c r="BK3" s="517"/>
      <c r="BL3" s="517"/>
      <c r="BM3" s="517"/>
      <c r="BN3" s="517"/>
      <c r="BO3" s="517"/>
      <c r="BP3" s="517"/>
      <c r="BQ3" s="517"/>
      <c r="BR3" s="517"/>
      <c r="BS3" s="517"/>
      <c r="BT3" s="517"/>
      <c r="BU3" s="517"/>
      <c r="BV3" s="517"/>
      <c r="BW3" s="517"/>
      <c r="BX3" s="517"/>
      <c r="BY3" s="517"/>
      <c r="BZ3" s="517"/>
      <c r="CA3" s="517"/>
      <c r="CB3" s="517"/>
      <c r="CC3" s="517"/>
      <c r="CD3" s="517"/>
      <c r="CE3" s="517"/>
      <c r="CF3" s="517"/>
      <c r="CG3" s="517"/>
      <c r="CH3" s="517"/>
      <c r="CI3" s="517"/>
      <c r="CJ3" s="517"/>
      <c r="CK3" s="517"/>
      <c r="CL3" s="517"/>
      <c r="CM3" s="517"/>
      <c r="CN3" s="517"/>
      <c r="CO3" s="517"/>
      <c r="CP3" s="517"/>
      <c r="CQ3" s="517"/>
      <c r="CR3" s="517"/>
      <c r="CS3" s="517"/>
      <c r="CT3" s="517"/>
      <c r="CU3" s="517"/>
      <c r="CV3" s="517"/>
      <c r="CW3" s="517"/>
      <c r="CX3" s="517"/>
      <c r="CY3" s="517"/>
      <c r="CZ3" s="517"/>
      <c r="DA3" s="517"/>
      <c r="DB3" s="517"/>
      <c r="DC3" s="517"/>
      <c r="DD3" s="517"/>
      <c r="DE3" s="517"/>
      <c r="DF3" s="517"/>
      <c r="DG3" s="517"/>
      <c r="DH3" s="517"/>
      <c r="DI3" s="517"/>
      <c r="DJ3" s="517"/>
      <c r="DK3" s="517"/>
      <c r="DL3" s="517"/>
      <c r="DM3" s="517"/>
      <c r="DN3" s="517"/>
      <c r="DO3" s="517"/>
      <c r="DP3" s="517"/>
      <c r="DQ3" s="517"/>
      <c r="DR3" s="517"/>
      <c r="DS3" s="517"/>
      <c r="DT3" s="517"/>
      <c r="DU3" s="517"/>
      <c r="DV3" s="517"/>
      <c r="DW3" s="517"/>
      <c r="DX3" s="517"/>
      <c r="DY3" s="517"/>
      <c r="DZ3" s="517"/>
      <c r="EA3" s="517"/>
      <c r="EB3" s="517"/>
      <c r="EC3" s="517"/>
      <c r="ED3" s="517"/>
      <c r="EE3" s="517"/>
      <c r="EF3" s="517"/>
      <c r="EG3" s="517"/>
      <c r="EH3" s="517"/>
      <c r="EI3" s="517"/>
      <c r="EJ3" s="517"/>
      <c r="EK3" s="517"/>
      <c r="EL3" s="517"/>
      <c r="EM3" s="517"/>
      <c r="EN3" s="517"/>
      <c r="EO3" s="517"/>
      <c r="EP3" s="517"/>
      <c r="EQ3" s="517"/>
      <c r="ER3" s="517"/>
      <c r="ES3" s="517"/>
      <c r="ET3" s="517"/>
      <c r="EU3" s="517"/>
      <c r="EV3" s="517"/>
      <c r="EW3" s="517"/>
      <c r="EX3" s="517"/>
      <c r="EY3" s="517"/>
      <c r="EZ3" s="517"/>
      <c r="FA3" s="517"/>
      <c r="FB3" s="517"/>
      <c r="FC3" s="517"/>
      <c r="FD3" s="517"/>
      <c r="FE3" s="517"/>
      <c r="FF3" s="517"/>
      <c r="FG3" s="517"/>
      <c r="FH3" s="517"/>
      <c r="FI3" s="517"/>
      <c r="FJ3" s="517"/>
      <c r="FK3" s="517"/>
      <c r="FL3" s="517"/>
      <c r="FM3" s="517"/>
      <c r="FN3" s="517"/>
      <c r="FO3" s="517"/>
      <c r="FP3" s="517"/>
      <c r="FQ3" s="517"/>
      <c r="FR3" s="517"/>
      <c r="FS3" s="517"/>
      <c r="FT3" s="517"/>
      <c r="FU3" s="517"/>
      <c r="FV3" s="517"/>
      <c r="FW3" s="517"/>
      <c r="FX3" s="517"/>
      <c r="FY3" s="517"/>
      <c r="FZ3" s="517"/>
      <c r="GA3" s="517"/>
      <c r="GB3" s="517"/>
      <c r="GC3" s="517"/>
      <c r="GD3" s="517"/>
      <c r="GE3" s="517"/>
      <c r="GF3" s="517"/>
      <c r="GG3" s="517"/>
      <c r="GH3" s="517"/>
      <c r="GI3" s="517"/>
      <c r="GJ3" s="517"/>
      <c r="GK3" s="517"/>
      <c r="GL3" s="517"/>
      <c r="GM3" s="517"/>
      <c r="GN3" s="517"/>
      <c r="GO3" s="517"/>
      <c r="GP3" s="517"/>
      <c r="GQ3" s="517"/>
      <c r="GR3" s="517"/>
      <c r="GS3" s="517"/>
      <c r="GT3" s="517"/>
      <c r="GU3" s="517"/>
      <c r="GV3" s="517"/>
      <c r="GW3" s="517"/>
      <c r="GX3" s="517"/>
      <c r="GY3" s="517"/>
      <c r="GZ3" s="517"/>
      <c r="HA3" s="517"/>
      <c r="HB3" s="517"/>
      <c r="HC3" s="517"/>
      <c r="HD3" s="517"/>
      <c r="HE3" s="517"/>
      <c r="HF3" s="517"/>
      <c r="HG3" s="517"/>
      <c r="HH3" s="517"/>
      <c r="HI3" s="517"/>
      <c r="HJ3" s="517"/>
      <c r="HK3" s="517"/>
      <c r="HL3" s="517"/>
      <c r="HM3" s="517"/>
      <c r="HN3" s="517"/>
      <c r="HO3" s="517"/>
      <c r="HP3" s="517"/>
      <c r="HQ3" s="517"/>
      <c r="HR3" s="517"/>
      <c r="HS3" s="517"/>
      <c r="HT3" s="517"/>
      <c r="HU3" s="517"/>
      <c r="HV3" s="517"/>
      <c r="HW3" s="517"/>
      <c r="HX3" s="517"/>
      <c r="HY3" s="517"/>
      <c r="HZ3" s="517"/>
      <c r="IA3" s="517"/>
      <c r="IB3" s="517"/>
      <c r="IC3" s="517"/>
      <c r="ID3" s="517"/>
      <c r="IE3" s="517"/>
      <c r="IF3" s="517"/>
      <c r="IG3" s="517"/>
      <c r="IH3" s="517"/>
      <c r="II3" s="517"/>
      <c r="IJ3" s="517"/>
      <c r="IK3" s="517"/>
      <c r="IL3" s="517"/>
      <c r="IM3" s="517"/>
      <c r="IN3" s="517"/>
      <c r="IO3" s="517"/>
      <c r="IP3" s="517"/>
      <c r="IQ3" s="517"/>
      <c r="IR3" s="517"/>
      <c r="IS3" s="517"/>
    </row>
    <row r="4" spans="8:8" ht="18.75">
      <c r="A4" s="446" t="s">
        <v>60</v>
      </c>
      <c r="B4" s="446"/>
      <c r="C4" s="446" t="str">
        <f>'MASTER DATA SHEET 1'!C1</f>
        <v>dk;kZy; iz/kkukpk;Z jktdh; mPp ek/;fed fo/kky; Mlk.kk joqZn ¼ekSyklj½ MhMokuk dqpkeu </v>
      </c>
      <c r="D4" s="446"/>
      <c r="E4" s="446"/>
      <c r="F4" s="446"/>
      <c r="G4" s="446"/>
      <c r="H4" s="446"/>
      <c r="I4" s="446"/>
      <c r="J4" s="446"/>
      <c r="K4" s="446" t="s">
        <v>59</v>
      </c>
      <c r="L4" s="446"/>
      <c r="M4" s="517"/>
      <c r="N4" s="517"/>
      <c r="O4" s="517"/>
      <c r="P4" s="517"/>
      <c r="Q4" s="517"/>
      <c r="R4" s="517"/>
      <c r="S4" s="517"/>
      <c r="T4" s="517"/>
      <c r="U4" s="517"/>
      <c r="V4" s="517"/>
      <c r="W4" s="517"/>
      <c r="X4" s="517"/>
      <c r="Y4" s="517"/>
      <c r="Z4" s="517"/>
      <c r="AA4" s="517"/>
      <c r="AB4" s="517"/>
      <c r="AC4" s="517"/>
      <c r="AD4" s="517"/>
      <c r="AE4" s="517"/>
      <c r="AF4" s="517"/>
      <c r="AG4" s="517"/>
      <c r="AH4" s="517"/>
      <c r="AI4" s="517"/>
      <c r="AJ4" s="517"/>
      <c r="AK4" s="517"/>
      <c r="AL4" s="517"/>
      <c r="AM4" s="517"/>
      <c r="AN4" s="517"/>
      <c r="AO4" s="517"/>
      <c r="AP4" s="517"/>
      <c r="AQ4" s="517"/>
      <c r="AR4" s="517"/>
      <c r="AS4" s="517"/>
      <c r="AT4" s="517"/>
      <c r="AU4" s="517"/>
      <c r="AV4" s="517"/>
      <c r="AW4" s="517"/>
      <c r="AX4" s="517"/>
      <c r="AY4" s="517"/>
      <c r="AZ4" s="517"/>
      <c r="BA4" s="517"/>
      <c r="BB4" s="517"/>
      <c r="BC4" s="517"/>
      <c r="BD4" s="517"/>
      <c r="BE4" s="517"/>
      <c r="BF4" s="517"/>
      <c r="BG4" s="517"/>
      <c r="BH4" s="517"/>
      <c r="BI4" s="517"/>
      <c r="BJ4" s="517"/>
      <c r="BK4" s="517"/>
      <c r="BL4" s="517"/>
      <c r="BM4" s="517"/>
      <c r="BN4" s="517"/>
      <c r="BO4" s="517"/>
      <c r="BP4" s="517"/>
      <c r="BQ4" s="517"/>
      <c r="BR4" s="517"/>
      <c r="BS4" s="517"/>
      <c r="BT4" s="517"/>
      <c r="BU4" s="517"/>
      <c r="BV4" s="517"/>
      <c r="BW4" s="517"/>
      <c r="BX4" s="517"/>
      <c r="BY4" s="517"/>
      <c r="BZ4" s="517"/>
      <c r="CA4" s="517"/>
      <c r="CB4" s="517"/>
      <c r="CC4" s="517"/>
      <c r="CD4" s="517"/>
      <c r="CE4" s="517"/>
      <c r="CF4" s="517"/>
      <c r="CG4" s="517"/>
      <c r="CH4" s="517"/>
      <c r="CI4" s="517"/>
      <c r="CJ4" s="517"/>
      <c r="CK4" s="517"/>
      <c r="CL4" s="517"/>
      <c r="CM4" s="517"/>
      <c r="CN4" s="517"/>
      <c r="CO4" s="517"/>
      <c r="CP4" s="517"/>
      <c r="CQ4" s="517"/>
      <c r="CR4" s="517"/>
      <c r="CS4" s="517"/>
      <c r="CT4" s="517"/>
      <c r="CU4" s="517"/>
      <c r="CV4" s="517"/>
      <c r="CW4" s="517"/>
      <c r="CX4" s="517"/>
      <c r="CY4" s="517"/>
      <c r="CZ4" s="517"/>
      <c r="DA4" s="517"/>
      <c r="DB4" s="517"/>
      <c r="DC4" s="517"/>
      <c r="DD4" s="517"/>
      <c r="DE4" s="517"/>
      <c r="DF4" s="517"/>
      <c r="DG4" s="517"/>
      <c r="DH4" s="517"/>
      <c r="DI4" s="517"/>
      <c r="DJ4" s="517"/>
      <c r="DK4" s="517"/>
      <c r="DL4" s="517"/>
      <c r="DM4" s="517"/>
      <c r="DN4" s="517"/>
      <c r="DO4" s="517"/>
      <c r="DP4" s="517"/>
      <c r="DQ4" s="517"/>
      <c r="DR4" s="517"/>
      <c r="DS4" s="517"/>
      <c r="DT4" s="517"/>
      <c r="DU4" s="517"/>
      <c r="DV4" s="517"/>
      <c r="DW4" s="517"/>
      <c r="DX4" s="517"/>
      <c r="DY4" s="517"/>
      <c r="DZ4" s="517"/>
      <c r="EA4" s="517"/>
      <c r="EB4" s="517"/>
      <c r="EC4" s="517"/>
      <c r="ED4" s="517"/>
      <c r="EE4" s="517"/>
      <c r="EF4" s="517"/>
      <c r="EG4" s="517"/>
      <c r="EH4" s="517"/>
      <c r="EI4" s="517"/>
      <c r="EJ4" s="517"/>
      <c r="EK4" s="517"/>
      <c r="EL4" s="517"/>
      <c r="EM4" s="517"/>
      <c r="EN4" s="517"/>
      <c r="EO4" s="517"/>
      <c r="EP4" s="517"/>
      <c r="EQ4" s="517"/>
      <c r="ER4" s="517"/>
      <c r="ES4" s="517"/>
      <c r="ET4" s="517"/>
      <c r="EU4" s="517"/>
      <c r="EV4" s="517"/>
      <c r="EW4" s="517"/>
      <c r="EX4" s="517"/>
      <c r="EY4" s="517"/>
      <c r="EZ4" s="517"/>
      <c r="FA4" s="517"/>
      <c r="FB4" s="517"/>
      <c r="FC4" s="517"/>
      <c r="FD4" s="517"/>
      <c r="FE4" s="517"/>
      <c r="FF4" s="517"/>
      <c r="FG4" s="517"/>
      <c r="FH4" s="517"/>
      <c r="FI4" s="517"/>
      <c r="FJ4" s="517"/>
      <c r="FK4" s="517"/>
      <c r="FL4" s="517"/>
      <c r="FM4" s="517"/>
      <c r="FN4" s="517"/>
      <c r="FO4" s="517"/>
      <c r="FP4" s="517"/>
      <c r="FQ4" s="517"/>
      <c r="FR4" s="517"/>
      <c r="FS4" s="517"/>
      <c r="FT4" s="517"/>
      <c r="FU4" s="517"/>
      <c r="FV4" s="517"/>
      <c r="FW4" s="517"/>
      <c r="FX4" s="517"/>
      <c r="FY4" s="517"/>
      <c r="FZ4" s="517"/>
      <c r="GA4" s="517"/>
      <c r="GB4" s="517"/>
      <c r="GC4" s="517"/>
      <c r="GD4" s="517"/>
      <c r="GE4" s="517"/>
      <c r="GF4" s="517"/>
      <c r="GG4" s="517"/>
      <c r="GH4" s="517"/>
      <c r="GI4" s="517"/>
      <c r="GJ4" s="517"/>
      <c r="GK4" s="517"/>
      <c r="GL4" s="517"/>
      <c r="GM4" s="517"/>
      <c r="GN4" s="517"/>
      <c r="GO4" s="517"/>
      <c r="GP4" s="517"/>
      <c r="GQ4" s="517"/>
      <c r="GR4" s="517"/>
      <c r="GS4" s="517"/>
      <c r="GT4" s="517"/>
      <c r="GU4" s="517"/>
      <c r="GV4" s="517"/>
      <c r="GW4" s="517"/>
      <c r="GX4" s="517"/>
      <c r="GY4" s="517"/>
      <c r="GZ4" s="517"/>
      <c r="HA4" s="517"/>
      <c r="HB4" s="517"/>
      <c r="HC4" s="517"/>
      <c r="HD4" s="517"/>
      <c r="HE4" s="517"/>
      <c r="HF4" s="517"/>
      <c r="HG4" s="517"/>
      <c r="HH4" s="517"/>
      <c r="HI4" s="517"/>
      <c r="HJ4" s="517"/>
      <c r="HK4" s="517"/>
      <c r="HL4" s="517"/>
      <c r="HM4" s="517"/>
      <c r="HN4" s="517"/>
      <c r="HO4" s="517"/>
      <c r="HP4" s="517"/>
      <c r="HQ4" s="517"/>
      <c r="HR4" s="517"/>
      <c r="HS4" s="517"/>
      <c r="HT4" s="517"/>
      <c r="HU4" s="517"/>
      <c r="HV4" s="517"/>
      <c r="HW4" s="517"/>
      <c r="HX4" s="517"/>
      <c r="HY4" s="517"/>
      <c r="HZ4" s="517"/>
      <c r="IA4" s="517"/>
      <c r="IB4" s="517"/>
      <c r="IC4" s="517"/>
      <c r="ID4" s="517"/>
      <c r="IE4" s="517"/>
      <c r="IF4" s="517"/>
      <c r="IG4" s="517"/>
      <c r="IH4" s="517"/>
      <c r="II4" s="517"/>
      <c r="IJ4" s="517"/>
      <c r="IK4" s="517"/>
      <c r="IL4" s="517"/>
      <c r="IM4" s="517"/>
      <c r="IN4" s="517"/>
      <c r="IO4" s="517"/>
      <c r="IP4" s="517"/>
      <c r="IQ4" s="517"/>
      <c r="IR4" s="517"/>
      <c r="IS4" s="517"/>
    </row>
    <row r="5" spans="8:8" ht="18.75">
      <c r="A5" s="446" t="s">
        <v>165</v>
      </c>
      <c r="B5" s="520"/>
      <c r="C5" s="520"/>
      <c r="D5" s="520"/>
      <c r="E5" s="522" t="str">
        <f>'MASTER DATA SHEET 1'!C4</f>
        <v>2202-02-109-27-01</v>
      </c>
      <c r="F5" s="520"/>
      <c r="G5" s="520"/>
      <c r="H5" s="522" t="str">
        <f>'MASTER DATA SHEET 1'!H4</f>
        <v>STATE FUND</v>
      </c>
      <c r="I5" s="520"/>
      <c r="J5" s="547" t="s">
        <v>198</v>
      </c>
      <c r="K5" s="548"/>
      <c r="L5" s="524">
        <f>'MASTER DATA SHEET 1'!C3</f>
        <v>111111.0</v>
      </c>
      <c r="M5" s="517"/>
      <c r="N5" s="517"/>
      <c r="O5" s="517"/>
      <c r="P5" s="517"/>
      <c r="Q5" s="517"/>
      <c r="R5" s="517"/>
      <c r="S5" s="517"/>
      <c r="T5" s="517"/>
      <c r="U5" s="517"/>
      <c r="V5" s="517"/>
      <c r="W5" s="517"/>
      <c r="X5" s="517"/>
      <c r="Y5" s="517"/>
      <c r="Z5" s="517"/>
      <c r="AA5" s="517"/>
      <c r="AB5" s="517"/>
      <c r="AC5" s="517"/>
      <c r="AD5" s="517"/>
      <c r="AE5" s="517"/>
      <c r="AF5" s="517"/>
      <c r="AG5" s="517"/>
      <c r="AH5" s="517"/>
      <c r="AI5" s="517"/>
      <c r="AJ5" s="517"/>
      <c r="AK5" s="517"/>
      <c r="AL5" s="517"/>
      <c r="AM5" s="517"/>
      <c r="AN5" s="517"/>
      <c r="AO5" s="517"/>
      <c r="AP5" s="517"/>
      <c r="AQ5" s="517"/>
      <c r="AR5" s="517"/>
      <c r="AS5" s="517"/>
      <c r="AT5" s="517"/>
      <c r="AU5" s="517"/>
      <c r="AV5" s="517"/>
      <c r="AW5" s="517"/>
      <c r="AX5" s="517"/>
      <c r="AY5" s="517"/>
      <c r="AZ5" s="517"/>
      <c r="BA5" s="517"/>
      <c r="BB5" s="517"/>
      <c r="BC5" s="517"/>
      <c r="BD5" s="517"/>
      <c r="BE5" s="517"/>
      <c r="BF5" s="517"/>
      <c r="BG5" s="517"/>
      <c r="BH5" s="517"/>
      <c r="BI5" s="517"/>
      <c r="BJ5" s="517"/>
      <c r="BK5" s="517"/>
      <c r="BL5" s="517"/>
      <c r="BM5" s="517"/>
      <c r="BN5" s="517"/>
      <c r="BO5" s="517"/>
      <c r="BP5" s="517"/>
      <c r="BQ5" s="517"/>
      <c r="BR5" s="517"/>
      <c r="BS5" s="517"/>
      <c r="BT5" s="517"/>
      <c r="BU5" s="517"/>
      <c r="BV5" s="517"/>
      <c r="BW5" s="517"/>
      <c r="BX5" s="517"/>
      <c r="BY5" s="517"/>
      <c r="BZ5" s="517"/>
      <c r="CA5" s="517"/>
      <c r="CB5" s="517"/>
      <c r="CC5" s="517"/>
      <c r="CD5" s="517"/>
      <c r="CE5" s="517"/>
      <c r="CF5" s="517"/>
      <c r="CG5" s="517"/>
      <c r="CH5" s="517"/>
      <c r="CI5" s="517"/>
      <c r="CJ5" s="517"/>
      <c r="CK5" s="517"/>
      <c r="CL5" s="517"/>
      <c r="CM5" s="517"/>
      <c r="CN5" s="517"/>
      <c r="CO5" s="517"/>
      <c r="CP5" s="517"/>
      <c r="CQ5" s="517"/>
      <c r="CR5" s="517"/>
      <c r="CS5" s="517"/>
      <c r="CT5" s="517"/>
      <c r="CU5" s="517"/>
      <c r="CV5" s="517"/>
      <c r="CW5" s="517"/>
      <c r="CX5" s="517"/>
      <c r="CY5" s="517"/>
      <c r="CZ5" s="517"/>
      <c r="DA5" s="517"/>
      <c r="DB5" s="517"/>
      <c r="DC5" s="517"/>
      <c r="DD5" s="517"/>
      <c r="DE5" s="517"/>
      <c r="DF5" s="517"/>
      <c r="DG5" s="517"/>
      <c r="DH5" s="517"/>
      <c r="DI5" s="517"/>
      <c r="DJ5" s="517"/>
      <c r="DK5" s="517"/>
      <c r="DL5" s="517"/>
      <c r="DM5" s="517"/>
      <c r="DN5" s="517"/>
      <c r="DO5" s="517"/>
      <c r="DP5" s="517"/>
      <c r="DQ5" s="517"/>
      <c r="DR5" s="517"/>
      <c r="DS5" s="517"/>
      <c r="DT5" s="517"/>
      <c r="DU5" s="517"/>
      <c r="DV5" s="517"/>
      <c r="DW5" s="517"/>
      <c r="DX5" s="517"/>
      <c r="DY5" s="517"/>
      <c r="DZ5" s="517"/>
      <c r="EA5" s="517"/>
      <c r="EB5" s="517"/>
      <c r="EC5" s="517"/>
      <c r="ED5" s="517"/>
      <c r="EE5" s="517"/>
      <c r="EF5" s="517"/>
      <c r="EG5" s="517"/>
      <c r="EH5" s="517"/>
      <c r="EI5" s="517"/>
      <c r="EJ5" s="517"/>
      <c r="EK5" s="517"/>
      <c r="EL5" s="517"/>
      <c r="EM5" s="517"/>
      <c r="EN5" s="517"/>
      <c r="EO5" s="517"/>
      <c r="EP5" s="517"/>
      <c r="EQ5" s="517"/>
      <c r="ER5" s="517"/>
      <c r="ES5" s="517"/>
      <c r="ET5" s="517"/>
      <c r="EU5" s="517"/>
      <c r="EV5" s="517"/>
      <c r="EW5" s="517"/>
      <c r="EX5" s="517"/>
      <c r="EY5" s="517"/>
      <c r="EZ5" s="517"/>
      <c r="FA5" s="517"/>
      <c r="FB5" s="517"/>
      <c r="FC5" s="517"/>
      <c r="FD5" s="517"/>
      <c r="FE5" s="517"/>
      <c r="FF5" s="517"/>
      <c r="FG5" s="517"/>
      <c r="FH5" s="517"/>
      <c r="FI5" s="517"/>
      <c r="FJ5" s="517"/>
      <c r="FK5" s="517"/>
      <c r="FL5" s="517"/>
      <c r="FM5" s="517"/>
      <c r="FN5" s="517"/>
      <c r="FO5" s="517"/>
      <c r="FP5" s="517"/>
      <c r="FQ5" s="517"/>
      <c r="FR5" s="517"/>
      <c r="FS5" s="517"/>
      <c r="FT5" s="517"/>
      <c r="FU5" s="517"/>
      <c r="FV5" s="517"/>
      <c r="FW5" s="517"/>
      <c r="FX5" s="517"/>
      <c r="FY5" s="517"/>
      <c r="FZ5" s="517"/>
      <c r="GA5" s="517"/>
      <c r="GB5" s="517"/>
      <c r="GC5" s="517"/>
      <c r="GD5" s="517"/>
      <c r="GE5" s="517"/>
      <c r="GF5" s="517"/>
      <c r="GG5" s="517"/>
      <c r="GH5" s="517"/>
      <c r="GI5" s="517"/>
      <c r="GJ5" s="517"/>
      <c r="GK5" s="517"/>
      <c r="GL5" s="517"/>
      <c r="GM5" s="517"/>
      <c r="GN5" s="517"/>
      <c r="GO5" s="517"/>
      <c r="GP5" s="517"/>
      <c r="GQ5" s="517"/>
      <c r="GR5" s="517"/>
      <c r="GS5" s="517"/>
      <c r="GT5" s="517"/>
      <c r="GU5" s="517"/>
      <c r="GV5" s="517"/>
      <c r="GW5" s="517"/>
      <c r="GX5" s="517"/>
      <c r="GY5" s="517"/>
      <c r="GZ5" s="517"/>
      <c r="HA5" s="517"/>
      <c r="HB5" s="517"/>
      <c r="HC5" s="517"/>
      <c r="HD5" s="517"/>
      <c r="HE5" s="517"/>
      <c r="HF5" s="517"/>
      <c r="HG5" s="517"/>
      <c r="HH5" s="517"/>
      <c r="HI5" s="517"/>
      <c r="HJ5" s="517"/>
      <c r="HK5" s="517"/>
      <c r="HL5" s="517"/>
      <c r="HM5" s="517"/>
      <c r="HN5" s="517"/>
      <c r="HO5" s="517"/>
      <c r="HP5" s="517"/>
      <c r="HQ5" s="517"/>
      <c r="HR5" s="517"/>
      <c r="HS5" s="517"/>
      <c r="HT5" s="517"/>
      <c r="HU5" s="517"/>
      <c r="HV5" s="517"/>
      <c r="HW5" s="517"/>
      <c r="HX5" s="517"/>
      <c r="HY5" s="517"/>
      <c r="HZ5" s="517"/>
      <c r="IA5" s="517"/>
      <c r="IB5" s="517"/>
      <c r="IC5" s="517"/>
      <c r="ID5" s="517"/>
      <c r="IE5" s="517"/>
      <c r="IF5" s="517"/>
      <c r="IG5" s="517"/>
      <c r="IH5" s="517"/>
      <c r="II5" s="517"/>
      <c r="IJ5" s="517"/>
      <c r="IK5" s="517"/>
      <c r="IL5" s="517"/>
      <c r="IM5" s="517"/>
      <c r="IN5" s="517"/>
      <c r="IO5" s="517"/>
      <c r="IP5" s="517"/>
      <c r="IQ5" s="517"/>
      <c r="IR5" s="517"/>
      <c r="IS5" s="517"/>
    </row>
    <row r="6" spans="8:8" ht="36.0" customHeight="1">
      <c r="A6" s="525" t="s">
        <v>0</v>
      </c>
      <c r="B6" s="525" t="s">
        <v>1</v>
      </c>
      <c r="C6" s="525" t="s">
        <v>61</v>
      </c>
      <c r="D6" s="525"/>
      <c r="E6" s="525"/>
      <c r="F6" s="526" t="s">
        <v>595</v>
      </c>
      <c r="G6" s="527" t="s">
        <v>2</v>
      </c>
      <c r="H6" s="528"/>
      <c r="I6" s="529"/>
      <c r="J6" s="530" t="s">
        <v>66</v>
      </c>
      <c r="K6" s="525" t="s">
        <v>64</v>
      </c>
      <c r="L6" s="525" t="s">
        <v>65</v>
      </c>
    </row>
    <row r="7" spans="8:8" ht="34.5" customHeight="1">
      <c r="A7" s="525"/>
      <c r="B7" s="525"/>
      <c r="C7" s="531" t="s">
        <v>427</v>
      </c>
      <c r="D7" s="531" t="s">
        <v>428</v>
      </c>
      <c r="E7" s="531" t="s">
        <v>596</v>
      </c>
      <c r="F7" s="526"/>
      <c r="G7" s="479" t="s">
        <v>62</v>
      </c>
      <c r="H7" s="479" t="s">
        <v>63</v>
      </c>
      <c r="I7" s="532" t="s">
        <v>3</v>
      </c>
      <c r="J7" s="533"/>
      <c r="K7" s="525"/>
      <c r="L7" s="525"/>
    </row>
    <row r="8" spans="8:8">
      <c r="A8" s="365">
        <v>1.0</v>
      </c>
      <c r="B8" s="365">
        <v>2.0</v>
      </c>
      <c r="C8" s="365">
        <v>4.0</v>
      </c>
      <c r="D8" s="365">
        <v>5.0</v>
      </c>
      <c r="E8" s="365">
        <v>5.0</v>
      </c>
      <c r="F8" s="365">
        <v>6.0</v>
      </c>
      <c r="G8" s="365">
        <v>7.0</v>
      </c>
      <c r="H8" s="365">
        <v>8.0</v>
      </c>
      <c r="I8" s="365">
        <v>9.0</v>
      </c>
      <c r="J8" s="365">
        <v>10.0</v>
      </c>
      <c r="K8" s="365">
        <v>11.0</v>
      </c>
      <c r="L8" s="365">
        <v>12.0</v>
      </c>
    </row>
    <row r="9" spans="8:8" ht="18.75">
      <c r="A9" s="549" t="s">
        <v>4</v>
      </c>
      <c r="B9" s="550" t="s">
        <v>5</v>
      </c>
      <c r="C9" s="551"/>
      <c r="D9" s="551"/>
      <c r="E9" s="551"/>
      <c r="F9" s="551"/>
      <c r="G9" s="551"/>
      <c r="H9" s="551"/>
      <c r="I9" s="551"/>
      <c r="J9" s="551"/>
      <c r="K9" s="537">
        <f>P8G1!N68</f>
        <v>0.0</v>
      </c>
      <c r="L9" s="537">
        <f>P8G1!M68</f>
        <v>0.0</v>
      </c>
    </row>
    <row r="10" spans="8:8" ht="18.75">
      <c r="A10" s="549"/>
      <c r="B10" s="550" t="s">
        <v>6</v>
      </c>
      <c r="C10" s="551"/>
      <c r="D10" s="551"/>
      <c r="E10" s="551"/>
      <c r="F10" s="551"/>
      <c r="G10" s="551"/>
      <c r="H10" s="551"/>
      <c r="I10" s="551"/>
      <c r="J10" s="551"/>
      <c r="K10" s="537">
        <f>P8G1!N69</f>
        <v>950800.0</v>
      </c>
      <c r="L10" s="537">
        <f>P8G1!M69</f>
        <v>979200.0</v>
      </c>
    </row>
    <row r="11" spans="8:8" s="505" ht="21.0" customFormat="1" customHeight="1">
      <c r="A11" s="539" t="s">
        <v>7</v>
      </c>
      <c r="B11" s="539"/>
      <c r="C11" s="551"/>
      <c r="D11" s="551"/>
      <c r="E11" s="551"/>
      <c r="F11" s="551"/>
      <c r="G11" s="551"/>
      <c r="H11" s="551"/>
      <c r="I11" s="551"/>
      <c r="J11" s="551"/>
      <c r="K11" s="536">
        <f>SUM(K9:K10)</f>
        <v>950800.0</v>
      </c>
      <c r="L11" s="536">
        <f>SUM(L9:L10)</f>
        <v>979200.0</v>
      </c>
      <c r="M11" s="54"/>
    </row>
    <row r="12" spans="8:8" s="505" ht="18.75" customFormat="1">
      <c r="A12" s="552" t="s">
        <v>8</v>
      </c>
      <c r="B12" s="552"/>
      <c r="C12" s="551"/>
      <c r="D12" s="551"/>
      <c r="E12" s="551"/>
      <c r="F12" s="551"/>
      <c r="G12" s="551"/>
      <c r="H12" s="551"/>
      <c r="I12" s="551"/>
      <c r="J12" s="551"/>
      <c r="K12" s="553">
        <f>P8G1!N73</f>
        <v>522940.0</v>
      </c>
      <c r="L12" s="553">
        <f>P8G1!M73</f>
        <v>538560.0</v>
      </c>
      <c r="M12" s="54"/>
    </row>
    <row r="13" spans="8:8" s="505" ht="18.75" customFormat="1">
      <c r="A13" s="552" t="s">
        <v>9</v>
      </c>
      <c r="B13" s="552"/>
      <c r="C13" s="551"/>
      <c r="D13" s="551"/>
      <c r="E13" s="551"/>
      <c r="F13" s="551"/>
      <c r="G13" s="551"/>
      <c r="H13" s="551"/>
      <c r="I13" s="551"/>
      <c r="J13" s="551"/>
      <c r="K13" s="553">
        <f>P8G1!N76</f>
        <v>95080.0</v>
      </c>
      <c r="L13" s="553">
        <f>P8G1!M76</f>
        <v>97920.0</v>
      </c>
      <c r="M13" s="54"/>
    </row>
    <row r="14" spans="8:8" s="505" ht="18.75" customFormat="1">
      <c r="A14" s="552" t="s">
        <v>31</v>
      </c>
      <c r="B14" s="552"/>
      <c r="C14" s="551"/>
      <c r="D14" s="551"/>
      <c r="E14" s="551"/>
      <c r="F14" s="551"/>
      <c r="G14" s="551"/>
      <c r="H14" s="551"/>
      <c r="I14" s="551"/>
      <c r="J14" s="551"/>
      <c r="K14" s="553">
        <f>P8G1!N79</f>
        <v>3108.0</v>
      </c>
      <c r="L14" s="553">
        <f>P8G1!M79</f>
        <v>0.0</v>
      </c>
      <c r="M14" s="54"/>
    </row>
    <row r="15" spans="8:8" ht="18.75" customHeight="1">
      <c r="A15" s="540" t="s">
        <v>10</v>
      </c>
      <c r="B15" s="541"/>
      <c r="C15" s="551"/>
      <c r="D15" s="551"/>
      <c r="E15" s="551"/>
      <c r="F15" s="551"/>
      <c r="G15" s="551"/>
      <c r="H15" s="551"/>
      <c r="I15" s="551"/>
      <c r="J15" s="551"/>
      <c r="K15" s="537">
        <f>P8G1!N80</f>
        <v>0.0</v>
      </c>
      <c r="L15" s="537">
        <f>P8G1!M80</f>
        <v>0.0</v>
      </c>
    </row>
    <row r="16" spans="8:8" ht="18.75">
      <c r="A16" s="540" t="s">
        <v>358</v>
      </c>
      <c r="B16" s="541"/>
      <c r="C16" s="551"/>
      <c r="D16" s="551"/>
      <c r="E16" s="551"/>
      <c r="F16" s="551"/>
      <c r="G16" s="551"/>
      <c r="H16" s="551"/>
      <c r="I16" s="551"/>
      <c r="J16" s="551"/>
      <c r="K16" s="537">
        <f>P8G1!N81</f>
        <v>0.0</v>
      </c>
      <c r="L16" s="537">
        <f>P8G1!M81</f>
        <v>0.0</v>
      </c>
    </row>
    <row r="17" spans="8:8" ht="18.75">
      <c r="A17" s="540" t="s">
        <v>11</v>
      </c>
      <c r="B17" s="541"/>
      <c r="C17" s="551"/>
      <c r="D17" s="551"/>
      <c r="E17" s="551"/>
      <c r="F17" s="551"/>
      <c r="G17" s="551"/>
      <c r="H17" s="551"/>
      <c r="I17" s="551"/>
      <c r="J17" s="551"/>
      <c r="K17" s="537">
        <f>P8G1!N82</f>
        <v>64000.0</v>
      </c>
      <c r="L17" s="537">
        <f>P8G1!M82</f>
        <v>65920.0</v>
      </c>
    </row>
    <row r="18" spans="8:8" ht="18.75">
      <c r="A18" s="540" t="s">
        <v>12</v>
      </c>
      <c r="B18" s="541"/>
      <c r="C18" s="551"/>
      <c r="D18" s="551"/>
      <c r="E18" s="551"/>
      <c r="F18" s="551"/>
      <c r="G18" s="551"/>
      <c r="H18" s="551"/>
      <c r="I18" s="551"/>
      <c r="J18" s="551"/>
      <c r="K18" s="537">
        <f>P8G1!N83</f>
        <v>0.0</v>
      </c>
      <c r="L18" s="537">
        <f>P8G1!M83</f>
        <v>0.0</v>
      </c>
    </row>
    <row r="19" spans="8:8" ht="18.75">
      <c r="A19" s="540" t="s">
        <v>13</v>
      </c>
      <c r="B19" s="541"/>
      <c r="C19" s="551"/>
      <c r="D19" s="551"/>
      <c r="E19" s="551"/>
      <c r="F19" s="551"/>
      <c r="G19" s="551"/>
      <c r="H19" s="551"/>
      <c r="I19" s="551"/>
      <c r="J19" s="551"/>
      <c r="K19" s="537">
        <f>P8G1!N85</f>
        <v>6774.0</v>
      </c>
      <c r="L19" s="537">
        <f>P8G1!M85</f>
        <v>6774.0</v>
      </c>
    </row>
    <row r="20" spans="8:8" ht="18.75">
      <c r="A20" s="540" t="s">
        <v>135</v>
      </c>
      <c r="B20" s="541"/>
      <c r="C20" s="551"/>
      <c r="D20" s="551"/>
      <c r="E20" s="551"/>
      <c r="F20" s="551"/>
      <c r="G20" s="551"/>
      <c r="H20" s="551"/>
      <c r="I20" s="551"/>
      <c r="J20" s="551"/>
      <c r="K20" s="537">
        <f>P8G1!N86</f>
        <v>0.0</v>
      </c>
      <c r="L20" s="537">
        <f>P8G1!M86</f>
        <v>0.0</v>
      </c>
    </row>
    <row r="21" spans="8:8" ht="18.75">
      <c r="A21" s="540" t="s">
        <v>169</v>
      </c>
      <c r="B21" s="541"/>
      <c r="C21" s="551"/>
      <c r="D21" s="551"/>
      <c r="E21" s="551"/>
      <c r="F21" s="551"/>
      <c r="G21" s="551"/>
      <c r="H21" s="551"/>
      <c r="I21" s="551"/>
      <c r="J21" s="551"/>
      <c r="K21" s="535">
        <f>P8G1!N87</f>
        <v>0.0</v>
      </c>
      <c r="L21" s="537">
        <f>P8G1!M87</f>
        <v>0.0</v>
      </c>
    </row>
    <row r="22" spans="8:8" ht="18.75">
      <c r="A22" s="540" t="s">
        <v>163</v>
      </c>
      <c r="B22" s="541"/>
      <c r="C22" s="551"/>
      <c r="D22" s="551"/>
      <c r="E22" s="551"/>
      <c r="F22" s="551"/>
      <c r="G22" s="551"/>
      <c r="H22" s="551"/>
      <c r="I22" s="551"/>
      <c r="J22" s="551"/>
      <c r="K22" s="537">
        <f>P8G1!N88</f>
        <v>0.0</v>
      </c>
      <c r="L22" s="537">
        <f>P8G1!M88</f>
        <v>0.0</v>
      </c>
    </row>
    <row r="23" spans="8:8" s="44" ht="38.25" customFormat="1" customHeight="1">
      <c r="A23" s="527" t="s">
        <v>295</v>
      </c>
      <c r="B23" s="529"/>
      <c r="C23" s="551"/>
      <c r="D23" s="551"/>
      <c r="E23" s="551"/>
      <c r="F23" s="551"/>
      <c r="G23" s="551"/>
      <c r="H23" s="551"/>
      <c r="I23" s="551"/>
      <c r="J23" s="551"/>
      <c r="K23" s="554">
        <f>P8G1!N89</f>
        <v>0.0</v>
      </c>
      <c r="L23" s="554">
        <f>P8G1!M89</f>
        <v>0.0</v>
      </c>
    </row>
    <row r="24" spans="8:8" s="505" ht="18.75" customFormat="1">
      <c r="A24" s="542" t="s">
        <v>7</v>
      </c>
      <c r="B24" s="543"/>
      <c r="C24" s="555"/>
      <c r="D24" s="556"/>
      <c r="E24" s="556"/>
      <c r="F24" s="556"/>
      <c r="G24" s="556"/>
      <c r="H24" s="556"/>
      <c r="I24" s="556"/>
      <c r="J24" s="557"/>
      <c r="K24" s="536">
        <f>SUM(K12:K23)</f>
        <v>691902.0</v>
      </c>
      <c r="L24" s="536">
        <f>SUM(L12:L23)</f>
        <v>709174.0</v>
      </c>
      <c r="M24" s="54"/>
    </row>
    <row r="25" spans="8:8" s="484" ht="18.75" customFormat="1">
      <c r="A25" s="542" t="s">
        <v>30</v>
      </c>
      <c r="B25" s="543"/>
      <c r="C25" s="558">
        <f>'MASTER DATA SHEET 1'!C55</f>
        <v>0.0</v>
      </c>
      <c r="D25" s="558">
        <f>'MASTER DATA SHEET 1'!C95</f>
        <v>0.0</v>
      </c>
      <c r="E25" s="558">
        <f>'MASTER DATA SHEET 1'!C122</f>
        <v>0.0</v>
      </c>
      <c r="F25" s="558">
        <f>'MASTER DATA SHEET 1'!C127</f>
        <v>0.0</v>
      </c>
      <c r="G25" s="558">
        <f>'MASTER DATA SHEET 1'!C121</f>
        <v>0.0</v>
      </c>
      <c r="H25" s="558">
        <f>'MASTER DATA SHEET 1'!C128</f>
        <v>0.0</v>
      </c>
      <c r="I25" s="536">
        <f>SUM(G25:H25)</f>
        <v>0.0</v>
      </c>
      <c r="J25" s="536">
        <f>K25-H25</f>
        <v>1642702.0</v>
      </c>
      <c r="K25" s="536">
        <f>K11+K24</f>
        <v>1642702.0</v>
      </c>
      <c r="L25" s="536">
        <f>L11+L24</f>
        <v>1688374.0</v>
      </c>
      <c r="M25" s="54"/>
    </row>
    <row r="26" spans="8:8" s="538" ht="18.75" customFormat="1">
      <c r="A26" s="559" t="s">
        <v>14</v>
      </c>
      <c r="B26" s="560"/>
      <c r="C26" s="561">
        <f>'MASTER DATA SHEET 1'!D55</f>
        <v>0.0</v>
      </c>
      <c r="D26" s="561">
        <f>'MASTER DATA SHEET 1'!D95</f>
        <v>0.0</v>
      </c>
      <c r="E26" s="561">
        <f>'MASTER DATA SHEET 1'!D122</f>
        <v>0.0</v>
      </c>
      <c r="F26" s="535">
        <f>'MASTER DATA SHEET 1'!D127</f>
        <v>0.0</v>
      </c>
      <c r="G26" s="535">
        <f>'MASTER DATA SHEET 1'!D121</f>
        <v>0.0</v>
      </c>
      <c r="H26" s="535">
        <f>'MASTER DATA SHEET 1'!D128</f>
        <v>0.0</v>
      </c>
      <c r="I26" s="537">
        <f>SUM(G26:H26)</f>
        <v>0.0</v>
      </c>
      <c r="J26" s="537">
        <f>K26-H26</f>
        <v>30000.0</v>
      </c>
      <c r="K26" s="535">
        <f>P8G1!N92</f>
        <v>30000.0</v>
      </c>
      <c r="L26" s="535">
        <f>P8G1!M92</f>
        <v>30000.0</v>
      </c>
      <c r="M26" s="54"/>
    </row>
    <row r="27" spans="8:8" s="538" ht="18.75" customFormat="1">
      <c r="A27" s="559" t="s">
        <v>15</v>
      </c>
      <c r="B27" s="560"/>
      <c r="C27" s="561">
        <f>'MASTER DATA SHEET 1'!E55</f>
        <v>0.0</v>
      </c>
      <c r="D27" s="561">
        <f>'MASTER DATA SHEET 1'!E95</f>
        <v>0.0</v>
      </c>
      <c r="E27" s="561">
        <f>'MASTER DATA SHEET 1'!E122</f>
        <v>0.0</v>
      </c>
      <c r="F27" s="535">
        <f>'MASTER DATA SHEET 1'!E127</f>
        <v>0.0</v>
      </c>
      <c r="G27" s="535">
        <f>'MASTER DATA SHEET 1'!E121</f>
        <v>0.0</v>
      </c>
      <c r="H27" s="535">
        <f>'MASTER DATA SHEET 1'!E128</f>
        <v>0.0</v>
      </c>
      <c r="I27" s="537">
        <f>SUM(G27:H27)</f>
        <v>0.0</v>
      </c>
      <c r="J27" s="537">
        <f>K27-H27</f>
        <v>0.0</v>
      </c>
      <c r="K27" s="535">
        <f>P8G1!N93</f>
        <v>0.0</v>
      </c>
      <c r="L27" s="535">
        <f>P8G1!M93</f>
        <v>0.0</v>
      </c>
      <c r="M27" s="54"/>
    </row>
    <row r="28" spans="8:8" s="505" ht="18.75" customFormat="1">
      <c r="A28" s="539" t="s">
        <v>7</v>
      </c>
      <c r="B28" s="539"/>
      <c r="C28" s="536">
        <f>SUM(C26:C27)</f>
        <v>0.0</v>
      </c>
      <c r="D28" s="536">
        <f t="shared" si="0" ref="D28:L28">SUM(D26:D27)</f>
        <v>0.0</v>
      </c>
      <c r="E28" s="536">
        <f t="shared" si="0"/>
        <v>0.0</v>
      </c>
      <c r="F28" s="536">
        <f t="shared" si="0"/>
        <v>0.0</v>
      </c>
      <c r="G28" s="536">
        <f t="shared" si="0"/>
        <v>0.0</v>
      </c>
      <c r="H28" s="536">
        <f t="shared" si="0"/>
        <v>0.0</v>
      </c>
      <c r="I28" s="536">
        <f t="shared" si="0"/>
        <v>0.0</v>
      </c>
      <c r="J28" s="536">
        <f t="shared" si="0"/>
        <v>30000.0</v>
      </c>
      <c r="K28" s="536">
        <f t="shared" si="0"/>
        <v>30000.0</v>
      </c>
      <c r="L28" s="536">
        <f t="shared" si="0"/>
        <v>30000.0</v>
      </c>
      <c r="M28" s="54"/>
    </row>
    <row r="29" spans="8:8" s="505" ht="16.5" customFormat="1" customHeight="1">
      <c r="A29" s="542" t="s">
        <v>16</v>
      </c>
      <c r="B29" s="543"/>
      <c r="C29" s="536">
        <f>C25+C28</f>
        <v>0.0</v>
      </c>
      <c r="D29" s="536">
        <f t="shared" si="1" ref="D29:L29">D25+D28</f>
        <v>0.0</v>
      </c>
      <c r="E29" s="536">
        <f t="shared" si="1"/>
        <v>0.0</v>
      </c>
      <c r="F29" s="536">
        <f t="shared" si="1"/>
        <v>0.0</v>
      </c>
      <c r="G29" s="536">
        <f t="shared" si="1"/>
        <v>0.0</v>
      </c>
      <c r="H29" s="536">
        <f t="shared" si="1"/>
        <v>0.0</v>
      </c>
      <c r="I29" s="536">
        <f t="shared" si="1"/>
        <v>0.0</v>
      </c>
      <c r="J29" s="536">
        <f t="shared" si="1"/>
        <v>1672702.0</v>
      </c>
      <c r="K29" s="536">
        <f t="shared" si="1"/>
        <v>1672702.0</v>
      </c>
      <c r="L29" s="536">
        <f t="shared" si="1"/>
        <v>1718374.0</v>
      </c>
      <c r="M29" s="54"/>
    </row>
    <row r="30" spans="8:8" s="538" ht="18.75" customFormat="1">
      <c r="A30" s="562" t="s">
        <v>17</v>
      </c>
      <c r="B30" s="563"/>
      <c r="C30" s="553">
        <f>P9G2!C19</f>
        <v>0.0</v>
      </c>
      <c r="D30" s="553">
        <f>P9G2!D19</f>
        <v>0.0</v>
      </c>
      <c r="E30" s="553">
        <f>P9G2!E19</f>
        <v>0.0</v>
      </c>
      <c r="F30" s="553">
        <f>P9G2!F19</f>
        <v>0.0</v>
      </c>
      <c r="G30" s="553">
        <f>P9G2!G19</f>
        <v>0.0</v>
      </c>
      <c r="H30" s="553">
        <f>P9G2!H19</f>
        <v>0.0</v>
      </c>
      <c r="I30" s="553">
        <f>P9G2!I19</f>
        <v>0.0</v>
      </c>
      <c r="J30" s="553">
        <f>P9G2!J19</f>
        <v>0.0</v>
      </c>
      <c r="K30" s="553">
        <f>P9G2!K19</f>
        <v>0.0</v>
      </c>
      <c r="L30" s="553">
        <f>P9G2!L19</f>
        <v>0.0</v>
      </c>
      <c r="M30" s="54"/>
    </row>
    <row r="31" spans="8:8" s="505" ht="18.75" customFormat="1">
      <c r="A31" s="542" t="s">
        <v>18</v>
      </c>
      <c r="B31" s="543"/>
      <c r="C31" s="536">
        <f t="shared" si="2" ref="C31:L31">SUM(C29:C30)</f>
        <v>0.0</v>
      </c>
      <c r="D31" s="536">
        <f t="shared" si="2"/>
        <v>0.0</v>
      </c>
      <c r="E31" s="536">
        <f t="shared" si="2"/>
        <v>0.0</v>
      </c>
      <c r="F31" s="536">
        <f t="shared" si="2"/>
        <v>0.0</v>
      </c>
      <c r="G31" s="536">
        <f t="shared" si="2"/>
        <v>0.0</v>
      </c>
      <c r="H31" s="536">
        <f t="shared" si="2"/>
        <v>0.0</v>
      </c>
      <c r="I31" s="536">
        <f t="shared" si="2"/>
        <v>0.0</v>
      </c>
      <c r="J31" s="536">
        <f t="shared" si="2"/>
        <v>1672702.0</v>
      </c>
      <c r="K31" s="536">
        <f t="shared" si="2"/>
        <v>1672702.0</v>
      </c>
      <c r="L31" s="536">
        <f t="shared" si="2"/>
        <v>1718374.0</v>
      </c>
      <c r="M31" s="54"/>
    </row>
    <row r="32" spans="8:8" ht="15.75">
      <c r="K32" s="564"/>
      <c r="L32" s="564"/>
    </row>
    <row r="33" spans="8:8"/>
    <row r="34" spans="8:8" ht="18.75">
      <c r="J34" s="331" t="str">
        <f>'MASTER DATA SHEET 1'!L2</f>
        <v>iz/kkukpk;Z</v>
      </c>
      <c r="K34" s="331"/>
      <c r="L34" s="544"/>
    </row>
    <row r="35" spans="8:8" ht="18.75">
      <c r="J35" s="331" t="str">
        <f>'MASTER DATA SHEET 1'!L3</f>
        <v>jk-m-ek-fo-Mlk.kk [kqnZ</v>
      </c>
      <c r="K35" s="331"/>
      <c r="L35" s="544"/>
    </row>
    <row r="36" spans="8:8" ht="18.75">
      <c r="J36" s="331" t="str">
        <f>'MASTER DATA SHEET 1'!L4</f>
        <v> ¼ekSyklj½ MhMokuk dqpkeu</v>
      </c>
      <c r="K36" s="331"/>
      <c r="L36" s="544"/>
    </row>
    <row r="37" spans="8:8" ht="18.0">
      <c r="G37" s="226"/>
    </row>
    <row r="38" spans="8:8"/>
    <row r="39" spans="8:8"/>
    <row r="40" spans="8:8"/>
    <row r="41" spans="8:8" ht="15.0">
      <c r="E41" s="565"/>
      <c r="F41" s="565"/>
      <c r="G41" s="565"/>
      <c r="H41" s="565"/>
    </row>
    <row r="42" spans="8:8" ht="54.0" customHeight="1">
      <c r="B42" s="566" t="s">
        <v>371</v>
      </c>
      <c r="C42" s="566"/>
      <c r="D42" s="566"/>
      <c r="E42" s="566"/>
      <c r="F42" s="566"/>
      <c r="G42" s="566"/>
      <c r="H42" s="566"/>
      <c r="I42" s="566"/>
      <c r="J42" s="566"/>
    </row>
    <row r="43" spans="8:8"/>
    <row r="44" spans="8:8"/>
  </sheetData>
  <sheetProtection algorithmName="SHA-512" hashValue="ai3ZGAuqfwCVloH/pE7IG4AR9GkxIxdlqaqo7/WdbL4VgZkskcUvrfDI0+sdvWa/RX2PE7k72ysnvMHZnB1eDA==" saltValue="YkYhGRU3qoMzbKivmTBKIg==" spinCount="100000" sheet="1" formatRows="0"/>
  <mergeCells count="40">
    <mergeCell ref="B42:J42"/>
    <mergeCell ref="A16:B16"/>
    <mergeCell ref="J34:K34"/>
    <mergeCell ref="A27:B27"/>
    <mergeCell ref="A17:B17"/>
    <mergeCell ref="J35:K35"/>
    <mergeCell ref="A23:B23"/>
    <mergeCell ref="G6:I6"/>
    <mergeCell ref="A13:B13"/>
    <mergeCell ref="F6:F7"/>
    <mergeCell ref="A11:B11"/>
    <mergeCell ref="A12:B12"/>
    <mergeCell ref="A2:L2"/>
    <mergeCell ref="A31:B31"/>
    <mergeCell ref="B6:B7"/>
    <mergeCell ref="A24:B24"/>
    <mergeCell ref="A22:B22"/>
    <mergeCell ref="A1:L1"/>
    <mergeCell ref="L6:L7"/>
    <mergeCell ref="A21:B21"/>
    <mergeCell ref="J36:K36"/>
    <mergeCell ref="C6:E6"/>
    <mergeCell ref="A26:B26"/>
    <mergeCell ref="K32:L32"/>
    <mergeCell ref="A3:L3"/>
    <mergeCell ref="A6:A7"/>
    <mergeCell ref="A29:B29"/>
    <mergeCell ref="A9:A10"/>
    <mergeCell ref="J6:J7"/>
    <mergeCell ref="A18:B18"/>
    <mergeCell ref="C24:J24"/>
    <mergeCell ref="A14:B14"/>
    <mergeCell ref="A15:B15"/>
    <mergeCell ref="A19:B19"/>
    <mergeCell ref="A20:B20"/>
    <mergeCell ref="A25:B25"/>
    <mergeCell ref="A28:B28"/>
    <mergeCell ref="K6:K7"/>
    <mergeCell ref="A30:B30"/>
    <mergeCell ref="J5:K5"/>
  </mergeCells>
  <printOptions horizontalCentered="1"/>
  <pageMargins left="0.31496062992126" right="0.236220472440945" top="0.354330708661417" bottom="0.354330708661417" header="0.354330708661417" footer="0.354330708661417"/>
  <pageSetup paperSize="9" scale="74" orientation="landscape"/>
  <headerFooter alignWithMargins="0">
    <oddFooter>&amp;C&amp;Z&amp;F&amp;R&amp;A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tabColor rgb="FFFFFF00"/>
  </sheetPr>
  <dimension ref="A1:AU22"/>
  <sheetViews>
    <sheetView workbookViewId="0" topLeftCell="D5" showRowColHeaders="0">
      <selection activeCell="F12" sqref="F12"/>
    </sheetView>
  </sheetViews>
  <sheetFormatPr defaultRowHeight="12.75" defaultColWidth="0"/>
  <cols>
    <col min="1" max="1" customWidth="1" width="5.5703125" style="203"/>
    <col min="2" max="2" customWidth="1" width="23.425781" style="203"/>
    <col min="3" max="3" customWidth="1" width="22.570312" style="203"/>
    <col min="4" max="4" customWidth="1" width="14.5703125" style="203"/>
    <col min="5" max="5" customWidth="1" width="17.0" style="203"/>
    <col min="6" max="6" customWidth="1" width="20.570312" style="203"/>
    <col min="7" max="7" customWidth="1" width="19.570312" style="203"/>
    <col min="8" max="8" hidden="1" customWidth="1" width="0.0" style="203"/>
    <col min="9" max="9" hidden="1" customWidth="1" width="9.425781" style="203"/>
    <col min="10" max="42" customWidth="1" width="9.425781" style="203"/>
    <col min="43" max="16384" hidden="1" customWidth="0" width="9.425781" style="203"/>
  </cols>
  <sheetData>
    <row r="1" spans="8:8" ht="20.25">
      <c r="A1" s="332" t="str">
        <f>'MASTER DATA SHEET 1'!C1</f>
        <v>dk;kZy; iz/kkukpk;Z jktdh; mPp ek/;fed fo/kky; Mlk.kk joqZn ¼ekSyklj½ MhMokuk dqpkeu </v>
      </c>
      <c r="B1" s="332"/>
      <c r="C1" s="332"/>
      <c r="D1" s="332"/>
      <c r="E1" s="332"/>
      <c r="F1" s="332"/>
      <c r="G1" s="371"/>
      <c r="I1" s="203" t="s">
        <v>305</v>
      </c>
    </row>
    <row r="2" spans="8:8" ht="21.0">
      <c r="A2" s="332" t="s">
        <v>366</v>
      </c>
      <c r="B2" s="332"/>
      <c r="C2" s="567" t="str">
        <f>'MASTER DATA SHEET 1'!C4</f>
        <v>2202-02-109-27-01</v>
      </c>
      <c r="D2" s="567"/>
      <c r="E2" s="568" t="str">
        <f>'MASTER DATA SHEET 1'!H4</f>
        <v>STATE FUND</v>
      </c>
      <c r="F2" s="569" t="s">
        <v>198</v>
      </c>
      <c r="G2" s="570">
        <f>'MASTER DATA SHEET 1'!C3</f>
        <v>111111.0</v>
      </c>
    </row>
    <row r="3" spans="8:8" ht="20.25">
      <c r="A3" s="571" t="s">
        <v>367</v>
      </c>
      <c r="B3" s="571"/>
      <c r="C3" s="571"/>
      <c r="D3" s="571"/>
      <c r="E3" s="571"/>
      <c r="F3" s="571"/>
      <c r="G3" s="571"/>
    </row>
    <row r="4" spans="8:8" ht="56.25">
      <c r="A4" s="572" t="s">
        <v>38</v>
      </c>
      <c r="B4" s="572" t="s">
        <v>119</v>
      </c>
      <c r="C4" s="572" t="s">
        <v>28</v>
      </c>
      <c r="D4" s="572" t="s">
        <v>123</v>
      </c>
      <c r="E4" s="572" t="s">
        <v>124</v>
      </c>
      <c r="F4" s="246" t="s">
        <v>597</v>
      </c>
      <c r="G4" s="246" t="s">
        <v>598</v>
      </c>
    </row>
    <row r="5" spans="8:8" ht="21.0">
      <c r="A5" s="572">
        <v>1.0</v>
      </c>
      <c r="B5" s="573"/>
      <c r="C5" s="574"/>
      <c r="D5" s="575"/>
      <c r="E5" s="576">
        <v>0.0</v>
      </c>
      <c r="F5" s="577"/>
      <c r="G5" s="577"/>
    </row>
    <row r="6" spans="8:8" ht="21.0">
      <c r="A6" s="572">
        <v>2.0</v>
      </c>
      <c r="B6" s="573"/>
      <c r="C6" s="574"/>
      <c r="D6" s="575"/>
      <c r="E6" s="576">
        <v>0.0</v>
      </c>
      <c r="F6" s="577"/>
      <c r="G6" s="577"/>
    </row>
    <row r="7" spans="8:8" ht="21.0" customHeight="1">
      <c r="A7" s="572">
        <v>3.0</v>
      </c>
      <c r="B7" s="573"/>
      <c r="C7" s="574"/>
      <c r="D7" s="575"/>
      <c r="E7" s="576">
        <v>0.0</v>
      </c>
      <c r="F7" s="577"/>
      <c r="G7" s="577"/>
      <c r="K7" s="578" t="s">
        <v>402</v>
      </c>
      <c r="L7" s="578"/>
      <c r="M7" s="578"/>
      <c r="N7" s="578"/>
    </row>
    <row r="8" spans="8:8" ht="21.0">
      <c r="A8" s="572">
        <v>4.0</v>
      </c>
      <c r="B8" s="573"/>
      <c r="C8" s="574"/>
      <c r="D8" s="575"/>
      <c r="E8" s="576"/>
      <c r="F8" s="577"/>
      <c r="G8" s="577"/>
      <c r="K8" s="578"/>
      <c r="L8" s="578"/>
      <c r="M8" s="578"/>
      <c r="N8" s="578"/>
    </row>
    <row r="9" spans="8:8" ht="21.0">
      <c r="A9" s="572">
        <v>5.0</v>
      </c>
      <c r="B9" s="573"/>
      <c r="C9" s="574"/>
      <c r="D9" s="575"/>
      <c r="E9" s="576"/>
      <c r="F9" s="577"/>
      <c r="G9" s="577"/>
      <c r="K9" s="578"/>
      <c r="L9" s="578"/>
      <c r="M9" s="578"/>
      <c r="N9" s="578"/>
    </row>
    <row r="10" spans="8:8" ht="21.0">
      <c r="A10" s="572">
        <v>6.0</v>
      </c>
      <c r="B10" s="573"/>
      <c r="C10" s="574"/>
      <c r="D10" s="575"/>
      <c r="E10" s="576"/>
      <c r="F10" s="577"/>
      <c r="G10" s="577"/>
      <c r="K10" s="578"/>
      <c r="L10" s="578"/>
      <c r="M10" s="578"/>
      <c r="N10" s="578"/>
    </row>
    <row r="11" spans="8:8" ht="21.0">
      <c r="A11" s="572">
        <v>7.0</v>
      </c>
      <c r="B11" s="573"/>
      <c r="C11" s="574"/>
      <c r="D11" s="575"/>
      <c r="E11" s="576"/>
      <c r="F11" s="577"/>
      <c r="G11" s="577"/>
      <c r="K11" s="579"/>
      <c r="L11" s="579"/>
      <c r="M11" s="579"/>
      <c r="N11" s="579"/>
    </row>
    <row r="12" spans="8:8" ht="21.0">
      <c r="A12" s="572">
        <v>8.0</v>
      </c>
      <c r="B12" s="573"/>
      <c r="C12" s="574"/>
      <c r="D12" s="575"/>
      <c r="E12" s="576"/>
      <c r="F12" s="577"/>
      <c r="G12" s="577"/>
      <c r="K12" s="579"/>
      <c r="L12" s="579"/>
      <c r="M12" s="579"/>
      <c r="N12" s="579"/>
    </row>
    <row r="13" spans="8:8" ht="21.0">
      <c r="A13" s="572">
        <v>9.0</v>
      </c>
      <c r="B13" s="573"/>
      <c r="C13" s="574"/>
      <c r="D13" s="575"/>
      <c r="E13" s="576"/>
      <c r="F13" s="577"/>
      <c r="G13" s="577"/>
      <c r="K13" s="579"/>
      <c r="L13" s="579"/>
      <c r="M13" s="579"/>
      <c r="N13" s="579"/>
    </row>
    <row r="14" spans="8:8" ht="59.25" customHeight="1">
      <c r="A14" s="572">
        <v>10.0</v>
      </c>
      <c r="B14" s="580" t="s">
        <v>245</v>
      </c>
      <c r="C14" s="581"/>
      <c r="D14" s="581"/>
      <c r="E14" s="582"/>
      <c r="F14" s="583">
        <v>0.0</v>
      </c>
      <c r="G14" s="583"/>
    </row>
    <row r="15" spans="8:8" ht="18.75">
      <c r="A15" s="584" t="s">
        <v>23</v>
      </c>
      <c r="B15" s="585"/>
      <c r="C15" s="585"/>
      <c r="D15" s="586"/>
      <c r="E15" s="587">
        <f>SUM(E5:E13)</f>
        <v>0.0</v>
      </c>
      <c r="F15" s="587">
        <f>SUM(F5:F14)</f>
        <v>0.0</v>
      </c>
      <c r="G15" s="587">
        <f>SUM(G5:G14)</f>
        <v>0.0</v>
      </c>
    </row>
    <row r="16" spans="8:8" ht="18.75">
      <c r="A16" s="223"/>
      <c r="B16" s="223"/>
      <c r="C16" s="223"/>
      <c r="D16" s="223"/>
      <c r="E16" s="223"/>
      <c r="F16" s="223"/>
    </row>
    <row r="17" spans="8:8" ht="18.75">
      <c r="A17" s="223"/>
      <c r="B17" s="223"/>
      <c r="C17" s="223"/>
      <c r="D17" s="223"/>
      <c r="E17" s="354" t="str">
        <f>'MASTER DATA SHEET 1'!L2</f>
        <v>iz/kkukpk;Z</v>
      </c>
      <c r="F17" s="354"/>
    </row>
    <row r="18" spans="8:8" ht="18.75">
      <c r="A18" s="223"/>
      <c r="B18" s="223"/>
      <c r="C18" s="223"/>
      <c r="D18" s="225"/>
      <c r="E18" s="354" t="str">
        <f>'MASTER DATA SHEET 1'!L3</f>
        <v>jk-m-ek-fo-Mlk.kk [kqnZ</v>
      </c>
      <c r="F18" s="354"/>
    </row>
    <row r="19" spans="8:8" ht="18.75">
      <c r="D19" s="225"/>
      <c r="E19" s="354" t="str">
        <f>'MASTER DATA SHEET 1'!L4</f>
        <v> ¼ekSyklj½ MhMokuk dqpkeu</v>
      </c>
      <c r="F19" s="354"/>
    </row>
    <row r="20" spans="8:8" ht="15.75">
      <c r="D20" s="588"/>
      <c r="E20" s="588"/>
      <c r="G20" s="54"/>
    </row>
    <row r="21" spans="8:8" ht="18.0">
      <c r="D21" s="226"/>
    </row>
    <row r="22" spans="8:8">
      <c r="D22" s="392"/>
    </row>
  </sheetData>
  <sheetProtection algorithmName="SHA-512" hashValue="ai3ZGAuqfwCVloH/pE7IG4AR9GkxIxdlqaqo7/WdbL4VgZkskcUvrfDI0+sdvWa/RX2PE7k72ysnvMHZnB1eDA==" saltValue="YkYhGRU3qoMzbKivmTBKIg==" spinCount="100000" sheet="1" objects="1" scenarios="1"/>
  <mergeCells count="11">
    <mergeCell ref="D20:E20"/>
    <mergeCell ref="E18:F18"/>
    <mergeCell ref="B14:E14"/>
    <mergeCell ref="E17:F17"/>
    <mergeCell ref="A15:D15"/>
    <mergeCell ref="E19:F19"/>
    <mergeCell ref="A3:G3"/>
    <mergeCell ref="C2:D2"/>
    <mergeCell ref="A2:B2"/>
    <mergeCell ref="A1:G1"/>
    <mergeCell ref="K7:N10"/>
  </mergeCells>
  <printOptions horizontalCentered="1"/>
  <pageMargins left="0.354330708661417" right="0.354330708661417" top="0.590551181102362" bottom="0.393700787401575" header="0.511811023622047" footer="0.511811023622047"/>
  <pageSetup paperSize="9" fitToWidth="0" fitToHeight="0" orientation="landscape"/>
  <headerFooter alignWithMargins="0">
    <oddFooter>&amp;C&amp;Z&amp;F&amp;R&amp;A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tabColor rgb="FFFFFF00"/>
  </sheetPr>
  <dimension ref="A1:S79"/>
  <sheetViews>
    <sheetView workbookViewId="0" topLeftCell="E45" showRowColHeaders="0">
      <selection activeCell="G54" sqref="G54"/>
    </sheetView>
  </sheetViews>
  <sheetFormatPr defaultRowHeight="12.75" defaultColWidth="9" zeroHeight="1"/>
  <cols>
    <col min="1" max="1" customWidth="1" width="10.0" style="203"/>
    <col min="2" max="2" customWidth="1" width="28.140625" style="203"/>
    <col min="3" max="3" customWidth="1" width="22.855469" style="203"/>
    <col min="4" max="4" customWidth="1" width="13.140625" style="203"/>
    <col min="5" max="5" customWidth="1" width="14.425781" style="203"/>
    <col min="6" max="6" customWidth="1" width="15.5703125" style="203"/>
    <col min="7" max="7" customWidth="1" width="22.0" style="204"/>
    <col min="8" max="16384" customWidth="0" width="9.425781" style="203"/>
  </cols>
  <sheetData>
    <row r="1" spans="8:8" ht="20.25">
      <c r="A1" s="332" t="str">
        <f>'MASTER DATA SHEET 1'!C1</f>
        <v>dk;kZy; iz/kkukpk;Z jktdh; mPp ek/;fed fo/kky; Mlk.kk joqZn ¼ekSyklj½ MhMokuk dqpkeu </v>
      </c>
      <c r="B1" s="332"/>
      <c r="C1" s="332"/>
      <c r="D1" s="332"/>
      <c r="E1" s="332"/>
      <c r="F1" s="332"/>
      <c r="G1" s="332"/>
      <c r="H1" s="225"/>
      <c r="I1" s="225"/>
      <c r="J1" s="225"/>
    </row>
    <row r="2" spans="8:8" ht="26.25">
      <c r="A2" s="589" t="s">
        <v>139</v>
      </c>
      <c r="B2" s="590"/>
      <c r="C2" s="591" t="str">
        <f>'MASTER DATA SHEET 1'!C4</f>
        <v>2202-02-109-27-01</v>
      </c>
      <c r="D2" s="591" t="str">
        <f>'MASTER DATA SHEET 1'!H4</f>
        <v>STATE FUND</v>
      </c>
      <c r="F2" s="373" t="s">
        <v>360</v>
      </c>
      <c r="G2" s="592">
        <f>'MASTER DATA SHEET 1'!C3</f>
        <v>111111.0</v>
      </c>
      <c r="H2" s="225"/>
      <c r="I2" s="225"/>
      <c r="J2" s="225"/>
    </row>
    <row r="3" spans="8:8" ht="20.25">
      <c r="A3" s="593" t="s">
        <v>361</v>
      </c>
      <c r="B3" s="593"/>
      <c r="C3" s="593"/>
      <c r="D3" s="593"/>
      <c r="E3" s="593"/>
      <c r="F3" s="593"/>
      <c r="G3" s="593"/>
      <c r="H3" s="225"/>
      <c r="I3" s="225"/>
      <c r="J3" s="225"/>
    </row>
    <row r="4" spans="8:8" ht="23.45" customHeight="1">
      <c r="A4" s="407" t="s">
        <v>1</v>
      </c>
      <c r="B4" s="407" t="s">
        <v>28</v>
      </c>
      <c r="C4" s="407" t="s">
        <v>117</v>
      </c>
      <c r="D4" s="407" t="s">
        <v>152</v>
      </c>
      <c r="E4" s="407" t="s">
        <v>153</v>
      </c>
      <c r="F4" s="407" t="s">
        <v>154</v>
      </c>
      <c r="G4" s="407" t="s">
        <v>155</v>
      </c>
      <c r="H4" s="214"/>
      <c r="I4" s="225"/>
      <c r="J4" s="225"/>
    </row>
    <row r="5" spans="8:8" ht="15.75">
      <c r="A5" s="594"/>
      <c r="B5" s="595" t="str">
        <f>'MASTER DATA SHEET 2'!C5</f>
        <v>अध्यापक</v>
      </c>
      <c r="C5" s="596" t="str">
        <f>'MASTER DATA SHEET 2'!B5</f>
        <v>HkkxhjFk ey</v>
      </c>
      <c r="D5" s="594" t="s">
        <v>164</v>
      </c>
      <c r="E5" s="595">
        <f>'MASTER DATA SHEET 2'!K5</f>
        <v>80000.0</v>
      </c>
      <c r="F5" s="597">
        <f>'MASTER DATA SHEET 2'!R5</f>
        <v>25294.0</v>
      </c>
      <c r="G5" s="597">
        <f>'MASTER DATA SHEET 2'!S5</f>
        <v>34171.0</v>
      </c>
      <c r="H5" s="225"/>
      <c r="I5" s="225"/>
      <c r="J5" s="225"/>
    </row>
    <row r="6" spans="8:8" ht="18.75" customHeight="1">
      <c r="A6" s="598" t="str">
        <f>'MASTER DATA SHEET 1'!C4</f>
        <v>2202-02-109-27-01</v>
      </c>
      <c r="B6" s="595">
        <f>'MASTER DATA SHEET 2'!C6</f>
        <v>0.0</v>
      </c>
      <c r="C6" s="596">
        <f>'MASTER DATA SHEET 2'!B6</f>
        <v>0.0</v>
      </c>
      <c r="D6" s="594" t="s">
        <v>164</v>
      </c>
      <c r="E6" s="595">
        <f>'MASTER DATA SHEET 2'!K6</f>
        <v>0.0</v>
      </c>
      <c r="F6" s="597">
        <f>'MASTER DATA SHEET 2'!R6</f>
        <v>0.0</v>
      </c>
      <c r="G6" s="597">
        <f>'MASTER DATA SHEET 2'!S6</f>
        <v>0.0</v>
      </c>
      <c r="H6" s="225"/>
      <c r="I6" s="225"/>
      <c r="J6" s="225"/>
    </row>
    <row r="7" spans="8:8" ht="18.75" customHeight="1">
      <c r="A7" s="599"/>
      <c r="B7" s="595">
        <f>'MASTER DATA SHEET 2'!C7</f>
        <v>0.0</v>
      </c>
      <c r="C7" s="596">
        <f>'MASTER DATA SHEET 2'!B7</f>
        <v>0.0</v>
      </c>
      <c r="D7" s="594" t="s">
        <v>164</v>
      </c>
      <c r="E7" s="595">
        <f>'MASTER DATA SHEET 2'!K7</f>
        <v>0.0</v>
      </c>
      <c r="F7" s="597">
        <f>'MASTER DATA SHEET 2'!R7</f>
        <v>0.0</v>
      </c>
      <c r="G7" s="597">
        <f>'MASTER DATA SHEET 2'!S7</f>
        <v>0.0</v>
      </c>
      <c r="H7" s="225"/>
      <c r="I7" s="225"/>
      <c r="J7" s="225"/>
    </row>
    <row r="8" spans="8:8" ht="18.75" customHeight="1">
      <c r="A8" s="599"/>
      <c r="B8" s="595">
        <f>'MASTER DATA SHEET 2'!C8</f>
        <v>0.0</v>
      </c>
      <c r="C8" s="596">
        <f>'MASTER DATA SHEET 2'!B8</f>
        <v>0.0</v>
      </c>
      <c r="D8" s="594" t="s">
        <v>164</v>
      </c>
      <c r="E8" s="595">
        <f>'MASTER DATA SHEET 2'!K8</f>
        <v>0.0</v>
      </c>
      <c r="F8" s="597">
        <f>'MASTER DATA SHEET 2'!R8</f>
        <v>0.0</v>
      </c>
      <c r="G8" s="597">
        <f>'MASTER DATA SHEET 2'!S8</f>
        <v>0.0</v>
      </c>
      <c r="H8" s="225"/>
      <c r="I8" s="225"/>
      <c r="J8" s="225"/>
    </row>
    <row r="9" spans="8:8" ht="18.75" customHeight="1">
      <c r="A9" s="599"/>
      <c r="B9" s="595">
        <f>'MASTER DATA SHEET 2'!C9</f>
        <v>0.0</v>
      </c>
      <c r="C9" s="596">
        <f>'MASTER DATA SHEET 2'!B9</f>
        <v>0.0</v>
      </c>
      <c r="D9" s="594" t="s">
        <v>164</v>
      </c>
      <c r="E9" s="595">
        <f>'MASTER DATA SHEET 2'!K9</f>
        <v>0.0</v>
      </c>
      <c r="F9" s="597">
        <f>'MASTER DATA SHEET 2'!R9</f>
        <v>0.0</v>
      </c>
      <c r="G9" s="597">
        <f>'MASTER DATA SHEET 2'!S9</f>
        <v>0.0</v>
      </c>
      <c r="H9" s="225"/>
      <c r="I9" s="225"/>
      <c r="J9" s="225"/>
    </row>
    <row r="10" spans="8:8" ht="20.25" customHeight="1">
      <c r="A10" s="599"/>
      <c r="B10" s="595">
        <f>'MASTER DATA SHEET 2'!C10</f>
        <v>0.0</v>
      </c>
      <c r="C10" s="596">
        <f>'MASTER DATA SHEET 2'!B10</f>
        <v>0.0</v>
      </c>
      <c r="D10" s="594" t="s">
        <v>164</v>
      </c>
      <c r="E10" s="595">
        <f>'MASTER DATA SHEET 2'!K10</f>
        <v>0.0</v>
      </c>
      <c r="F10" s="597">
        <f>'MASTER DATA SHEET 2'!R10</f>
        <v>0.0</v>
      </c>
      <c r="G10" s="597">
        <f>'MASTER DATA SHEET 2'!S10</f>
        <v>0.0</v>
      </c>
      <c r="H10" s="225"/>
      <c r="I10" s="225"/>
      <c r="J10" s="225"/>
    </row>
    <row r="11" spans="8:8" ht="18.75" customHeight="1">
      <c r="A11" s="599"/>
      <c r="B11" s="595">
        <f>'MASTER DATA SHEET 2'!C11</f>
        <v>0.0</v>
      </c>
      <c r="C11" s="596">
        <f>'MASTER DATA SHEET 2'!B11</f>
        <v>0.0</v>
      </c>
      <c r="D11" s="594" t="s">
        <v>164</v>
      </c>
      <c r="E11" s="595">
        <f>'MASTER DATA SHEET 2'!K11</f>
        <v>0.0</v>
      </c>
      <c r="F11" s="597">
        <f>'MASTER DATA SHEET 2'!R11</f>
        <v>0.0</v>
      </c>
      <c r="G11" s="597">
        <f>'MASTER DATA SHEET 2'!S11</f>
        <v>0.0</v>
      </c>
      <c r="H11" s="225"/>
      <c r="I11" s="225"/>
      <c r="J11" s="225"/>
    </row>
    <row r="12" spans="8:8" ht="18.75" customHeight="1">
      <c r="A12" s="599"/>
      <c r="B12" s="595">
        <f>'MASTER DATA SHEET 2'!C12</f>
        <v>0.0</v>
      </c>
      <c r="C12" s="596">
        <f>'MASTER DATA SHEET 2'!B12</f>
        <v>0.0</v>
      </c>
      <c r="D12" s="594" t="s">
        <v>164</v>
      </c>
      <c r="E12" s="595">
        <f>'MASTER DATA SHEET 2'!K12</f>
        <v>0.0</v>
      </c>
      <c r="F12" s="597">
        <f>'MASTER DATA SHEET 2'!R12</f>
        <v>0.0</v>
      </c>
      <c r="G12" s="597">
        <f>'MASTER DATA SHEET 2'!S12</f>
        <v>0.0</v>
      </c>
      <c r="H12" s="225"/>
      <c r="I12" s="225"/>
      <c r="J12" s="225"/>
    </row>
    <row r="13" spans="8:8" ht="18.75" customHeight="1">
      <c r="A13" s="599"/>
      <c r="B13" s="595">
        <f>'MASTER DATA SHEET 2'!C13</f>
        <v>0.0</v>
      </c>
      <c r="C13" s="596">
        <f>'MASTER DATA SHEET 2'!B13</f>
        <v>0.0</v>
      </c>
      <c r="D13" s="594" t="s">
        <v>164</v>
      </c>
      <c r="E13" s="595">
        <f>'MASTER DATA SHEET 2'!K13</f>
        <v>0.0</v>
      </c>
      <c r="F13" s="597">
        <f>'MASTER DATA SHEET 2'!R13</f>
        <v>0.0</v>
      </c>
      <c r="G13" s="597">
        <f>'MASTER DATA SHEET 2'!S13</f>
        <v>0.0</v>
      </c>
      <c r="H13" s="225"/>
      <c r="I13" s="225"/>
      <c r="J13" s="225"/>
    </row>
    <row r="14" spans="8:8" ht="15.75">
      <c r="A14" s="599"/>
      <c r="B14" s="595">
        <f>'MASTER DATA SHEET 2'!C14</f>
        <v>0.0</v>
      </c>
      <c r="C14" s="596">
        <f>'MASTER DATA SHEET 2'!B14</f>
        <v>0.0</v>
      </c>
      <c r="D14" s="594" t="s">
        <v>164</v>
      </c>
      <c r="E14" s="595">
        <f>'MASTER DATA SHEET 2'!K14</f>
        <v>0.0</v>
      </c>
      <c r="F14" s="597">
        <f>'MASTER DATA SHEET 2'!R14</f>
        <v>0.0</v>
      </c>
      <c r="G14" s="597">
        <f>'MASTER DATA SHEET 2'!S14</f>
        <v>0.0</v>
      </c>
      <c r="H14" s="225"/>
      <c r="I14" s="225"/>
      <c r="J14" s="225"/>
    </row>
    <row r="15" spans="8:8" ht="15.75">
      <c r="A15" s="599"/>
      <c r="B15" s="595">
        <f>'MASTER DATA SHEET 2'!C15</f>
        <v>0.0</v>
      </c>
      <c r="C15" s="596">
        <f>'MASTER DATA SHEET 2'!B15</f>
        <v>0.0</v>
      </c>
      <c r="D15" s="594" t="s">
        <v>164</v>
      </c>
      <c r="E15" s="595">
        <f>'MASTER DATA SHEET 2'!K15</f>
        <v>0.0</v>
      </c>
      <c r="F15" s="597">
        <f>'MASTER DATA SHEET 2'!R15</f>
        <v>0.0</v>
      </c>
      <c r="G15" s="597">
        <f>'MASTER DATA SHEET 2'!S15</f>
        <v>0.0</v>
      </c>
      <c r="H15" s="225"/>
      <c r="I15" s="225"/>
      <c r="J15" s="225"/>
    </row>
    <row r="16" spans="8:8" ht="15.75">
      <c r="A16" s="599"/>
      <c r="B16" s="595">
        <f>'MASTER DATA SHEET 2'!C16</f>
        <v>0.0</v>
      </c>
      <c r="C16" s="596">
        <f>'MASTER DATA SHEET 2'!B16</f>
        <v>0.0</v>
      </c>
      <c r="D16" s="594" t="s">
        <v>164</v>
      </c>
      <c r="E16" s="595">
        <f>'MASTER DATA SHEET 2'!K16</f>
        <v>0.0</v>
      </c>
      <c r="F16" s="597">
        <f>'MASTER DATA SHEET 2'!R16</f>
        <v>0.0</v>
      </c>
      <c r="G16" s="597">
        <f>'MASTER DATA SHEET 2'!S16</f>
        <v>0.0</v>
      </c>
      <c r="H16" s="225"/>
      <c r="I16" s="225"/>
      <c r="J16" s="225"/>
    </row>
    <row r="17" spans="8:8" ht="17.25" customHeight="1">
      <c r="A17" s="599"/>
      <c r="B17" s="595">
        <f>'MASTER DATA SHEET 2'!C17</f>
        <v>0.0</v>
      </c>
      <c r="C17" s="596">
        <f>'MASTER DATA SHEET 2'!B17</f>
        <v>0.0</v>
      </c>
      <c r="D17" s="594" t="s">
        <v>164</v>
      </c>
      <c r="E17" s="595">
        <f>'MASTER DATA SHEET 2'!K17</f>
        <v>0.0</v>
      </c>
      <c r="F17" s="597">
        <f>'MASTER DATA SHEET 2'!R17</f>
        <v>0.0</v>
      </c>
      <c r="G17" s="597">
        <f>'MASTER DATA SHEET 2'!S17</f>
        <v>0.0</v>
      </c>
      <c r="H17" s="225"/>
      <c r="I17" s="225"/>
      <c r="J17" s="225"/>
    </row>
    <row r="18" spans="8:8" ht="15.75">
      <c r="A18" s="599"/>
      <c r="B18" s="595">
        <f>'MASTER DATA SHEET 2'!C18</f>
        <v>0.0</v>
      </c>
      <c r="C18" s="596">
        <f>'MASTER DATA SHEET 2'!B18</f>
        <v>0.0</v>
      </c>
      <c r="D18" s="594" t="s">
        <v>164</v>
      </c>
      <c r="E18" s="595">
        <f>'MASTER DATA SHEET 2'!K18</f>
        <v>0.0</v>
      </c>
      <c r="F18" s="597">
        <f>'MASTER DATA SHEET 2'!R18</f>
        <v>0.0</v>
      </c>
      <c r="G18" s="597">
        <f>'MASTER DATA SHEET 2'!S18</f>
        <v>0.0</v>
      </c>
      <c r="H18" s="225"/>
      <c r="I18" s="225"/>
      <c r="J18" s="225"/>
    </row>
    <row r="19" spans="8:8" ht="18.75" customHeight="1">
      <c r="A19" s="599"/>
      <c r="B19" s="595">
        <f>'MASTER DATA SHEET 2'!C19</f>
        <v>0.0</v>
      </c>
      <c r="C19" s="596">
        <f>'MASTER DATA SHEET 2'!B19</f>
        <v>0.0</v>
      </c>
      <c r="D19" s="594" t="s">
        <v>164</v>
      </c>
      <c r="E19" s="595">
        <f>'MASTER DATA SHEET 2'!K19</f>
        <v>0.0</v>
      </c>
      <c r="F19" s="597">
        <f>'MASTER DATA SHEET 2'!R19</f>
        <v>0.0</v>
      </c>
      <c r="G19" s="597">
        <f>'MASTER DATA SHEET 2'!S19</f>
        <v>0.0</v>
      </c>
      <c r="H19" s="225"/>
      <c r="I19" s="225"/>
      <c r="J19" s="225"/>
    </row>
    <row r="20" spans="8:8" ht="18.75" customHeight="1">
      <c r="A20" s="599"/>
      <c r="B20" s="595">
        <f>'MASTER DATA SHEET 2'!C20</f>
        <v>0.0</v>
      </c>
      <c r="C20" s="596">
        <f>'MASTER DATA SHEET 2'!B20</f>
        <v>0.0</v>
      </c>
      <c r="D20" s="594" t="s">
        <v>164</v>
      </c>
      <c r="E20" s="595">
        <f>'MASTER DATA SHEET 2'!K20</f>
        <v>0.0</v>
      </c>
      <c r="F20" s="597">
        <f>'MASTER DATA SHEET 2'!R20</f>
        <v>0.0</v>
      </c>
      <c r="G20" s="597">
        <f>'MASTER DATA SHEET 2'!S20</f>
        <v>0.0</v>
      </c>
      <c r="H20" s="225"/>
      <c r="I20" s="225"/>
      <c r="J20" s="225"/>
    </row>
    <row r="21" spans="8:8" ht="18.75" customHeight="1">
      <c r="A21" s="599"/>
      <c r="B21" s="595">
        <f>'MASTER DATA SHEET 2'!C21</f>
        <v>0.0</v>
      </c>
      <c r="C21" s="596">
        <f>'MASTER DATA SHEET 2'!B21</f>
        <v>0.0</v>
      </c>
      <c r="D21" s="594" t="s">
        <v>164</v>
      </c>
      <c r="E21" s="595">
        <f>'MASTER DATA SHEET 2'!K21</f>
        <v>0.0</v>
      </c>
      <c r="F21" s="597">
        <f>'MASTER DATA SHEET 2'!R21</f>
        <v>0.0</v>
      </c>
      <c r="G21" s="597">
        <f>'MASTER DATA SHEET 2'!S21</f>
        <v>0.0</v>
      </c>
    </row>
    <row r="22" spans="8:8" ht="18.75" customHeight="1">
      <c r="A22" s="599"/>
      <c r="B22" s="600">
        <f>'MASTER DATA SHEET 2'!C22</f>
        <v>0.0</v>
      </c>
      <c r="C22" s="596">
        <f>'MASTER DATA SHEET 2'!B22</f>
        <v>0.0</v>
      </c>
      <c r="D22" s="594" t="s">
        <v>164</v>
      </c>
      <c r="E22" s="595">
        <f>'MASTER DATA SHEET 2'!K22</f>
        <v>0.0</v>
      </c>
      <c r="F22" s="601">
        <f>'MASTER DATA SHEET 2'!R22</f>
        <v>0.0</v>
      </c>
      <c r="G22" s="597">
        <f>'MASTER DATA SHEET 2'!S22</f>
        <v>0.0</v>
      </c>
    </row>
    <row r="23" spans="8:8" ht="18.75" customHeight="1">
      <c r="A23" s="599"/>
      <c r="B23" s="600">
        <f>'MASTER DATA SHEET 2'!C23</f>
        <v>0.0</v>
      </c>
      <c r="C23" s="596">
        <f>'MASTER DATA SHEET 2'!B23</f>
        <v>0.0</v>
      </c>
      <c r="D23" s="594" t="s">
        <v>164</v>
      </c>
      <c r="E23" s="595">
        <f>'MASTER DATA SHEET 2'!K23</f>
        <v>0.0</v>
      </c>
      <c r="F23" s="601">
        <f>'MASTER DATA SHEET 2'!R23</f>
        <v>0.0</v>
      </c>
      <c r="G23" s="597">
        <f>'MASTER DATA SHEET 2'!S23</f>
        <v>0.0</v>
      </c>
    </row>
    <row r="24" spans="8:8" ht="18.75" customHeight="1">
      <c r="A24" s="599"/>
      <c r="B24" s="600">
        <f>'MASTER DATA SHEET 2'!C24</f>
        <v>0.0</v>
      </c>
      <c r="C24" s="602">
        <f>'MASTER DATA SHEET 2'!B24</f>
        <v>0.0</v>
      </c>
      <c r="D24" s="594" t="s">
        <v>164</v>
      </c>
      <c r="E24" s="595">
        <f>'MASTER DATA SHEET 2'!K24</f>
        <v>0.0</v>
      </c>
      <c r="F24" s="601">
        <f>'MASTER DATA SHEET 2'!R24</f>
        <v>0.0</v>
      </c>
      <c r="G24" s="597">
        <f>'MASTER DATA SHEET 2'!S24</f>
        <v>0.0</v>
      </c>
    </row>
    <row r="25" spans="8:8" ht="18.75" customHeight="1">
      <c r="A25" s="599"/>
      <c r="B25" s="600">
        <f>'MASTER DATA SHEET 2'!C25</f>
        <v>0.0</v>
      </c>
      <c r="C25" s="602">
        <f>'MASTER DATA SHEET 2'!B25</f>
        <v>0.0</v>
      </c>
      <c r="D25" s="594" t="s">
        <v>164</v>
      </c>
      <c r="E25" s="595">
        <f>'MASTER DATA SHEET 2'!K25</f>
        <v>0.0</v>
      </c>
      <c r="F25" s="601">
        <f>'MASTER DATA SHEET 2'!R25</f>
        <v>0.0</v>
      </c>
      <c r="G25" s="597">
        <f>'MASTER DATA SHEET 2'!S25</f>
        <v>0.0</v>
      </c>
    </row>
    <row r="26" spans="8:8" ht="18.75" customHeight="1">
      <c r="A26" s="599"/>
      <c r="B26" s="600">
        <f>'MASTER DATA SHEET 2'!C26</f>
        <v>0.0</v>
      </c>
      <c r="C26" s="602">
        <f>'MASTER DATA SHEET 2'!B26</f>
        <v>0.0</v>
      </c>
      <c r="D26" s="594" t="s">
        <v>164</v>
      </c>
      <c r="E26" s="595">
        <f>'MASTER DATA SHEET 2'!K26</f>
        <v>0.0</v>
      </c>
      <c r="F26" s="601">
        <f>'MASTER DATA SHEET 2'!R26</f>
        <v>0.0</v>
      </c>
      <c r="G26" s="597">
        <f>'MASTER DATA SHEET 2'!S26</f>
        <v>0.0</v>
      </c>
    </row>
    <row r="27" spans="8:8" ht="15.75">
      <c r="A27" s="599"/>
      <c r="B27" s="600">
        <f>'MASTER DATA SHEET 2'!C27</f>
        <v>0.0</v>
      </c>
      <c r="C27" s="602">
        <f>'MASTER DATA SHEET 2'!B27</f>
        <v>0.0</v>
      </c>
      <c r="D27" s="594" t="s">
        <v>164</v>
      </c>
      <c r="E27" s="595">
        <f>'MASTER DATA SHEET 2'!K27</f>
        <v>0.0</v>
      </c>
      <c r="F27" s="601">
        <f>'MASTER DATA SHEET 2'!R27</f>
        <v>0.0</v>
      </c>
      <c r="G27" s="597">
        <f>'MASTER DATA SHEET 2'!S27</f>
        <v>0.0</v>
      </c>
    </row>
    <row r="28" spans="8:8" ht="18.75" customHeight="1">
      <c r="A28" s="599"/>
      <c r="B28" s="600">
        <f>'MASTER DATA SHEET 2'!C28</f>
        <v>0.0</v>
      </c>
      <c r="C28" s="602">
        <f>'MASTER DATA SHEET 2'!B28</f>
        <v>0.0</v>
      </c>
      <c r="D28" s="594" t="s">
        <v>164</v>
      </c>
      <c r="E28" s="595">
        <f>'MASTER DATA SHEET 2'!K28</f>
        <v>0.0</v>
      </c>
      <c r="F28" s="601">
        <f>'MASTER DATA SHEET 2'!R28</f>
        <v>0.0</v>
      </c>
      <c r="G28" s="597">
        <f>'MASTER DATA SHEET 2'!S28</f>
        <v>0.0</v>
      </c>
    </row>
    <row r="29" spans="8:8" ht="18.75" customHeight="1">
      <c r="A29" s="599"/>
      <c r="B29" s="600">
        <f>'MASTER DATA SHEET 2'!C29</f>
        <v>0.0</v>
      </c>
      <c r="C29" s="602">
        <f>'MASTER DATA SHEET 2'!B29</f>
        <v>0.0</v>
      </c>
      <c r="D29" s="594" t="s">
        <v>164</v>
      </c>
      <c r="E29" s="595">
        <f>'MASTER DATA SHEET 2'!K29</f>
        <v>0.0</v>
      </c>
      <c r="F29" s="601">
        <f>'MASTER DATA SHEET 2'!R29</f>
        <v>0.0</v>
      </c>
      <c r="G29" s="597">
        <f>'MASTER DATA SHEET 2'!S29</f>
        <v>0.0</v>
      </c>
    </row>
    <row r="30" spans="8:8" ht="15.75">
      <c r="A30" s="599"/>
      <c r="B30" s="600">
        <f>'MASTER DATA SHEET 2'!C30</f>
        <v>0.0</v>
      </c>
      <c r="C30" s="602">
        <f>'MASTER DATA SHEET 2'!B30</f>
        <v>0.0</v>
      </c>
      <c r="D30" s="594" t="s">
        <v>164</v>
      </c>
      <c r="E30" s="595">
        <f>'MASTER DATA SHEET 2'!K30</f>
        <v>0.0</v>
      </c>
      <c r="F30" s="601">
        <f>'MASTER DATA SHEET 2'!R30</f>
        <v>0.0</v>
      </c>
      <c r="G30" s="597">
        <f>'MASTER DATA SHEET 2'!S30</f>
        <v>0.0</v>
      </c>
    </row>
    <row r="31" spans="8:8" ht="15.75">
      <c r="A31" s="599"/>
      <c r="B31" s="600">
        <f>'MASTER DATA SHEET 2'!C31</f>
        <v>0.0</v>
      </c>
      <c r="C31" s="602">
        <f>'MASTER DATA SHEET 2'!B31</f>
        <v>0.0</v>
      </c>
      <c r="D31" s="594" t="s">
        <v>164</v>
      </c>
      <c r="E31" s="595">
        <f>'MASTER DATA SHEET 2'!K31</f>
        <v>0.0</v>
      </c>
      <c r="F31" s="601">
        <f>'MASTER DATA SHEET 2'!R31</f>
        <v>0.0</v>
      </c>
      <c r="G31" s="597">
        <f>'MASTER DATA SHEET 2'!S31</f>
        <v>0.0</v>
      </c>
    </row>
    <row r="32" spans="8:8" ht="15.75">
      <c r="A32" s="599"/>
      <c r="B32" s="600">
        <f>'MASTER DATA SHEET 2'!C32</f>
        <v>0.0</v>
      </c>
      <c r="C32" s="602">
        <f>'MASTER DATA SHEET 2'!B32</f>
        <v>0.0</v>
      </c>
      <c r="D32" s="594" t="s">
        <v>164</v>
      </c>
      <c r="E32" s="595">
        <f>'MASTER DATA SHEET 2'!K32</f>
        <v>0.0</v>
      </c>
      <c r="F32" s="601">
        <f>'MASTER DATA SHEET 2'!R32</f>
        <v>0.0</v>
      </c>
      <c r="G32" s="597">
        <f>'MASTER DATA SHEET 2'!S32</f>
        <v>0.0</v>
      </c>
    </row>
    <row r="33" spans="8:8" ht="15.75">
      <c r="A33" s="599"/>
      <c r="B33" s="600">
        <f>'MASTER DATA SHEET 2'!C33</f>
        <v>0.0</v>
      </c>
      <c r="C33" s="602">
        <f>'MASTER DATA SHEET 2'!B33</f>
        <v>0.0</v>
      </c>
      <c r="D33" s="594" t="s">
        <v>164</v>
      </c>
      <c r="E33" s="595">
        <f>'MASTER DATA SHEET 2'!K33</f>
        <v>0.0</v>
      </c>
      <c r="F33" s="601">
        <f>'MASTER DATA SHEET 2'!R33</f>
        <v>0.0</v>
      </c>
      <c r="G33" s="597">
        <f>'MASTER DATA SHEET 2'!S33</f>
        <v>0.0</v>
      </c>
    </row>
    <row r="34" spans="8:8" ht="18.75" customHeight="1">
      <c r="A34" s="599"/>
      <c r="B34" s="600">
        <f>'MASTER DATA SHEET 2'!C34</f>
        <v>0.0</v>
      </c>
      <c r="C34" s="602">
        <f>'MASTER DATA SHEET 2'!B34</f>
        <v>0.0</v>
      </c>
      <c r="D34" s="594" t="s">
        <v>164</v>
      </c>
      <c r="E34" s="595">
        <f>'MASTER DATA SHEET 2'!K34</f>
        <v>0.0</v>
      </c>
      <c r="F34" s="601">
        <f>'MASTER DATA SHEET 2'!R34</f>
        <v>0.0</v>
      </c>
      <c r="G34" s="597">
        <f>'MASTER DATA SHEET 2'!S34</f>
        <v>0.0</v>
      </c>
    </row>
    <row r="35" spans="8:8" ht="18.75" customHeight="1">
      <c r="A35" s="599"/>
      <c r="B35" s="600">
        <f>'MASTER DATA SHEET 2'!C35</f>
        <v>0.0</v>
      </c>
      <c r="C35" s="602">
        <f>'MASTER DATA SHEET 2'!B35</f>
        <v>0.0</v>
      </c>
      <c r="D35" s="594" t="s">
        <v>164</v>
      </c>
      <c r="E35" s="595">
        <f>'MASTER DATA SHEET 2'!K35</f>
        <v>0.0</v>
      </c>
      <c r="F35" s="601">
        <f>'MASTER DATA SHEET 2'!R35</f>
        <v>0.0</v>
      </c>
      <c r="G35" s="597">
        <f>'MASTER DATA SHEET 2'!S35</f>
        <v>0.0</v>
      </c>
    </row>
    <row r="36" spans="8:8" ht="15.75">
      <c r="A36" s="599"/>
      <c r="B36" s="600">
        <f>'MASTER DATA SHEET 2'!C36</f>
        <v>0.0</v>
      </c>
      <c r="C36" s="602">
        <f>'MASTER DATA SHEET 2'!B36</f>
        <v>0.0</v>
      </c>
      <c r="D36" s="594" t="s">
        <v>164</v>
      </c>
      <c r="E36" s="595">
        <f>'MASTER DATA SHEET 2'!K36</f>
        <v>0.0</v>
      </c>
      <c r="F36" s="601">
        <f>'MASTER DATA SHEET 2'!R36</f>
        <v>0.0</v>
      </c>
      <c r="G36" s="597">
        <f>'MASTER DATA SHEET 2'!S36</f>
        <v>0.0</v>
      </c>
    </row>
    <row r="37" spans="8:8" ht="18.75" customHeight="1">
      <c r="A37" s="599"/>
      <c r="B37" s="600">
        <f>'MASTER DATA SHEET 2'!C37</f>
        <v>0.0</v>
      </c>
      <c r="C37" s="602">
        <f>'MASTER DATA SHEET 2'!B37</f>
        <v>0.0</v>
      </c>
      <c r="D37" s="594" t="s">
        <v>164</v>
      </c>
      <c r="E37" s="595">
        <f>'MASTER DATA SHEET 2'!K37</f>
        <v>0.0</v>
      </c>
      <c r="F37" s="601">
        <f>'MASTER DATA SHEET 2'!R37</f>
        <v>0.0</v>
      </c>
      <c r="G37" s="597">
        <f>'MASTER DATA SHEET 2'!S37</f>
        <v>0.0</v>
      </c>
    </row>
    <row r="38" spans="8:8" ht="15.75">
      <c r="A38" s="599"/>
      <c r="B38" s="600">
        <f>'MASTER DATA SHEET 2'!C38</f>
        <v>0.0</v>
      </c>
      <c r="C38" s="602">
        <f>'MASTER DATA SHEET 2'!B38</f>
        <v>0.0</v>
      </c>
      <c r="D38" s="594" t="s">
        <v>164</v>
      </c>
      <c r="E38" s="595">
        <f>'MASTER DATA SHEET 2'!K38</f>
        <v>0.0</v>
      </c>
      <c r="F38" s="601">
        <f>'MASTER DATA SHEET 2'!R38</f>
        <v>0.0</v>
      </c>
      <c r="G38" s="597">
        <f>'MASTER DATA SHEET 2'!S38</f>
        <v>0.0</v>
      </c>
    </row>
    <row r="39" spans="8:8" ht="18.75" customHeight="1">
      <c r="A39" s="599"/>
      <c r="B39" s="600">
        <f>'MASTER DATA SHEET 2'!C39</f>
        <v>0.0</v>
      </c>
      <c r="C39" s="602">
        <f>'MASTER DATA SHEET 2'!B39</f>
        <v>0.0</v>
      </c>
      <c r="D39" s="594" t="s">
        <v>164</v>
      </c>
      <c r="E39" s="595">
        <f>'MASTER DATA SHEET 2'!K39</f>
        <v>0.0</v>
      </c>
      <c r="F39" s="601">
        <f>'MASTER DATA SHEET 2'!R39</f>
        <v>0.0</v>
      </c>
      <c r="G39" s="597">
        <f>'MASTER DATA SHEET 2'!S39</f>
        <v>0.0</v>
      </c>
    </row>
    <row r="40" spans="8:8" ht="18.75" customHeight="1">
      <c r="A40" s="599"/>
      <c r="B40" s="600">
        <f>'MASTER DATA SHEET 2'!C40</f>
        <v>0.0</v>
      </c>
      <c r="C40" s="602">
        <f>'MASTER DATA SHEET 2'!B40</f>
        <v>0.0</v>
      </c>
      <c r="D40" s="594" t="s">
        <v>164</v>
      </c>
      <c r="E40" s="595">
        <f>'MASTER DATA SHEET 2'!K40</f>
        <v>0.0</v>
      </c>
      <c r="F40" s="601">
        <f>'MASTER DATA SHEET 2'!R40</f>
        <v>0.0</v>
      </c>
      <c r="G40" s="597">
        <f>'MASTER DATA SHEET 2'!S40</f>
        <v>0.0</v>
      </c>
    </row>
    <row r="41" spans="8:8" ht="18.75" customHeight="1">
      <c r="A41" s="599"/>
      <c r="B41" s="600">
        <f>'MASTER DATA SHEET 2'!C41</f>
        <v>0.0</v>
      </c>
      <c r="C41" s="602">
        <f>'MASTER DATA SHEET 2'!B41</f>
        <v>0.0</v>
      </c>
      <c r="D41" s="594" t="s">
        <v>164</v>
      </c>
      <c r="E41" s="595">
        <f>'MASTER DATA SHEET 2'!K41</f>
        <v>0.0</v>
      </c>
      <c r="F41" s="601">
        <f>'MASTER DATA SHEET 2'!R41</f>
        <v>0.0</v>
      </c>
      <c r="G41" s="597">
        <f>'MASTER DATA SHEET 2'!S41</f>
        <v>0.0</v>
      </c>
    </row>
    <row r="42" spans="8:8" ht="18.75" customHeight="1">
      <c r="A42" s="599"/>
      <c r="B42" s="600">
        <f>'MASTER DATA SHEET 2'!C42</f>
        <v>0.0</v>
      </c>
      <c r="C42" s="602">
        <f>'MASTER DATA SHEET 2'!B42</f>
        <v>0.0</v>
      </c>
      <c r="D42" s="594" t="s">
        <v>164</v>
      </c>
      <c r="E42" s="595">
        <f>'MASTER DATA SHEET 2'!K42</f>
        <v>0.0</v>
      </c>
      <c r="F42" s="601">
        <f>'MASTER DATA SHEET 2'!R42</f>
        <v>0.0</v>
      </c>
      <c r="G42" s="597">
        <f>'MASTER DATA SHEET 2'!S42</f>
        <v>0.0</v>
      </c>
    </row>
    <row r="43" spans="8:8" ht="18.75" customHeight="1">
      <c r="A43" s="599"/>
      <c r="B43" s="600">
        <f>'MASTER DATA SHEET 2'!C43</f>
        <v>0.0</v>
      </c>
      <c r="C43" s="602">
        <f>'MASTER DATA SHEET 2'!B43</f>
        <v>0.0</v>
      </c>
      <c r="D43" s="594" t="s">
        <v>164</v>
      </c>
      <c r="E43" s="595">
        <f>'MASTER DATA SHEET 2'!K43</f>
        <v>0.0</v>
      </c>
      <c r="F43" s="601">
        <f>'MASTER DATA SHEET 2'!R43</f>
        <v>0.0</v>
      </c>
      <c r="G43" s="597">
        <f>'MASTER DATA SHEET 2'!S43</f>
        <v>0.0</v>
      </c>
    </row>
    <row r="44" spans="8:8" ht="18.75" customHeight="1">
      <c r="A44" s="599"/>
      <c r="B44" s="600">
        <f>'MASTER DATA SHEET 2'!C44</f>
        <v>0.0</v>
      </c>
      <c r="C44" s="602">
        <f>'MASTER DATA SHEET 2'!B44</f>
        <v>0.0</v>
      </c>
      <c r="D44" s="594" t="s">
        <v>164</v>
      </c>
      <c r="E44" s="595">
        <f>'MASTER DATA SHEET 2'!K44</f>
        <v>0.0</v>
      </c>
      <c r="F44" s="601">
        <f>'MASTER DATA SHEET 2'!R44</f>
        <v>0.0</v>
      </c>
      <c r="G44" s="597">
        <f>'MASTER DATA SHEET 2'!S44</f>
        <v>0.0</v>
      </c>
    </row>
    <row r="45" spans="8:8" ht="18.75" customHeight="1">
      <c r="A45" s="599"/>
      <c r="B45" s="600">
        <f>'MASTER DATA SHEET 2'!C45</f>
        <v>0.0</v>
      </c>
      <c r="C45" s="602">
        <f>'MASTER DATA SHEET 2'!B45</f>
        <v>0.0</v>
      </c>
      <c r="D45" s="594" t="s">
        <v>164</v>
      </c>
      <c r="E45" s="595">
        <f>'MASTER DATA SHEET 2'!K45</f>
        <v>0.0</v>
      </c>
      <c r="F45" s="601">
        <f>'MASTER DATA SHEET 2'!R45</f>
        <v>0.0</v>
      </c>
      <c r="G45" s="597">
        <f>'MASTER DATA SHEET 2'!S45</f>
        <v>0.0</v>
      </c>
    </row>
    <row r="46" spans="8:8" ht="18.75" customHeight="1">
      <c r="A46" s="599"/>
      <c r="B46" s="600">
        <f>'MASTER DATA SHEET 2'!C46</f>
        <v>0.0</v>
      </c>
      <c r="C46" s="602">
        <f>'MASTER DATA SHEET 2'!B46</f>
        <v>0.0</v>
      </c>
      <c r="D46" s="594" t="s">
        <v>164</v>
      </c>
      <c r="E46" s="595">
        <f>'MASTER DATA SHEET 2'!K46</f>
        <v>0.0</v>
      </c>
      <c r="F46" s="601">
        <f>'MASTER DATA SHEET 2'!R46</f>
        <v>0.0</v>
      </c>
      <c r="G46" s="597">
        <f>'MASTER DATA SHEET 2'!S46</f>
        <v>0.0</v>
      </c>
    </row>
    <row r="47" spans="8:8" ht="18.75" customHeight="1">
      <c r="A47" s="599"/>
      <c r="B47" s="600">
        <f>'MASTER DATA SHEET 2'!C47</f>
        <v>0.0</v>
      </c>
      <c r="C47" s="602">
        <f>'MASTER DATA SHEET 2'!B47</f>
        <v>0.0</v>
      </c>
      <c r="D47" s="594" t="s">
        <v>164</v>
      </c>
      <c r="E47" s="595">
        <f>'MASTER DATA SHEET 2'!K47</f>
        <v>0.0</v>
      </c>
      <c r="F47" s="601">
        <f>'MASTER DATA SHEET 2'!R47</f>
        <v>0.0</v>
      </c>
      <c r="G47" s="597">
        <f>'MASTER DATA SHEET 2'!S47</f>
        <v>0.0</v>
      </c>
    </row>
    <row r="48" spans="8:8" ht="18.75" customHeight="1">
      <c r="A48" s="599"/>
      <c r="B48" s="600">
        <f>'MASTER DATA SHEET 2'!C48</f>
        <v>0.0</v>
      </c>
      <c r="C48" s="602">
        <f>'MASTER DATA SHEET 2'!B48</f>
        <v>0.0</v>
      </c>
      <c r="D48" s="594" t="s">
        <v>164</v>
      </c>
      <c r="E48" s="595">
        <f>'MASTER DATA SHEET 2'!K48</f>
        <v>0.0</v>
      </c>
      <c r="F48" s="601">
        <f>'MASTER DATA SHEET 2'!R48</f>
        <v>0.0</v>
      </c>
      <c r="G48" s="597">
        <f>'MASTER DATA SHEET 2'!S48</f>
        <v>0.0</v>
      </c>
    </row>
    <row r="49" spans="8:8" ht="18.75" customHeight="1">
      <c r="A49" s="599"/>
      <c r="B49" s="600">
        <f>'MASTER DATA SHEET 2'!C49</f>
        <v>0.0</v>
      </c>
      <c r="C49" s="602">
        <f>'MASTER DATA SHEET 2'!B49</f>
        <v>0.0</v>
      </c>
      <c r="D49" s="594" t="s">
        <v>164</v>
      </c>
      <c r="E49" s="595">
        <f>'MASTER DATA SHEET 2'!K49</f>
        <v>0.0</v>
      </c>
      <c r="F49" s="601">
        <f>'MASTER DATA SHEET 2'!R49</f>
        <v>0.0</v>
      </c>
      <c r="G49" s="597">
        <f>'MASTER DATA SHEET 2'!S49</f>
        <v>0.0</v>
      </c>
    </row>
    <row r="50" spans="8:8" ht="18.75" customHeight="1">
      <c r="A50" s="599"/>
      <c r="B50" s="600">
        <f>'MASTER DATA SHEET 2'!C50</f>
        <v>0.0</v>
      </c>
      <c r="C50" s="602">
        <f>'MASTER DATA SHEET 2'!B50</f>
        <v>0.0</v>
      </c>
      <c r="D50" s="594" t="s">
        <v>164</v>
      </c>
      <c r="E50" s="595">
        <f>'MASTER DATA SHEET 2'!K50</f>
        <v>0.0</v>
      </c>
      <c r="F50" s="601">
        <f>'MASTER DATA SHEET 2'!R50</f>
        <v>0.0</v>
      </c>
      <c r="G50" s="597">
        <f>'MASTER DATA SHEET 2'!S50</f>
        <v>0.0</v>
      </c>
    </row>
    <row r="51" spans="8:8" ht="15.75">
      <c r="A51" s="599"/>
      <c r="B51" s="600">
        <f>'MASTER DATA SHEET 2'!C51</f>
        <v>0.0</v>
      </c>
      <c r="C51" s="602">
        <f>'MASTER DATA SHEET 2'!B51</f>
        <v>0.0</v>
      </c>
      <c r="D51" s="594" t="s">
        <v>164</v>
      </c>
      <c r="E51" s="595">
        <f>'MASTER DATA SHEET 2'!K51</f>
        <v>0.0</v>
      </c>
      <c r="F51" s="601">
        <f>'MASTER DATA SHEET 2'!R51</f>
        <v>0.0</v>
      </c>
      <c r="G51" s="597">
        <f>'MASTER DATA SHEET 2'!S51</f>
        <v>0.0</v>
      </c>
    </row>
    <row r="52" spans="8:8" ht="20.25" customHeight="1">
      <c r="A52" s="599"/>
      <c r="B52" s="600">
        <f>'MASTER DATA SHEET 2'!C52</f>
        <v>0.0</v>
      </c>
      <c r="C52" s="602">
        <f>'MASTER DATA SHEET 2'!B52</f>
        <v>0.0</v>
      </c>
      <c r="D52" s="594" t="s">
        <v>164</v>
      </c>
      <c r="E52" s="595">
        <f>'MASTER DATA SHEET 2'!K52</f>
        <v>0.0</v>
      </c>
      <c r="F52" s="601">
        <f>'MASTER DATA SHEET 2'!R52</f>
        <v>0.0</v>
      </c>
      <c r="G52" s="597">
        <f>'MASTER DATA SHEET 2'!S52</f>
        <v>0.0</v>
      </c>
    </row>
    <row r="53" spans="8:8" ht="15.75">
      <c r="A53" s="599"/>
      <c r="B53" s="600">
        <f>'MASTER DATA SHEET 2'!C53</f>
        <v>0.0</v>
      </c>
      <c r="C53" s="602">
        <f>'MASTER DATA SHEET 2'!B53</f>
        <v>0.0</v>
      </c>
      <c r="D53" s="594" t="s">
        <v>164</v>
      </c>
      <c r="E53" s="595">
        <f>'MASTER DATA SHEET 2'!K53</f>
        <v>0.0</v>
      </c>
      <c r="F53" s="601">
        <f>'MASTER DATA SHEET 2'!R53</f>
        <v>0.0</v>
      </c>
      <c r="G53" s="597">
        <f>'MASTER DATA SHEET 2'!S53</f>
        <v>0.0</v>
      </c>
    </row>
    <row r="54" spans="8:8" ht="15.75">
      <c r="A54" s="599"/>
      <c r="B54" s="600">
        <f>'MASTER DATA SHEET 2'!C54</f>
        <v>0.0</v>
      </c>
      <c r="C54" s="602">
        <f>'MASTER DATA SHEET 2'!B54</f>
        <v>0.0</v>
      </c>
      <c r="D54" s="594" t="s">
        <v>164</v>
      </c>
      <c r="E54" s="595">
        <f>'MASTER DATA SHEET 2'!K54</f>
        <v>0.0</v>
      </c>
      <c r="F54" s="601">
        <f>'MASTER DATA SHEET 2'!R54</f>
        <v>0.0</v>
      </c>
      <c r="G54" s="597">
        <f>'MASTER DATA SHEET 2'!S54</f>
        <v>0.0</v>
      </c>
    </row>
    <row r="55" spans="8:8" ht="15.75">
      <c r="A55" s="599"/>
      <c r="B55" s="600">
        <f>'MASTER DATA SHEET 2'!C55</f>
        <v>0.0</v>
      </c>
      <c r="C55" s="602">
        <f>'MASTER DATA SHEET 2'!B55</f>
        <v>0.0</v>
      </c>
      <c r="D55" s="594" t="s">
        <v>164</v>
      </c>
      <c r="E55" s="595">
        <f>'MASTER DATA SHEET 2'!K55</f>
        <v>0.0</v>
      </c>
      <c r="F55" s="601">
        <f>'MASTER DATA SHEET 2'!R55</f>
        <v>0.0</v>
      </c>
      <c r="G55" s="597">
        <f>'MASTER DATA SHEET 2'!S55</f>
        <v>0.0</v>
      </c>
    </row>
    <row r="56" spans="8:8" ht="15.75">
      <c r="A56" s="599"/>
      <c r="B56" s="600">
        <f>'MASTER DATA SHEET 2'!C56</f>
        <v>0.0</v>
      </c>
      <c r="C56" s="602">
        <f>'MASTER DATA SHEET 2'!B56</f>
        <v>0.0</v>
      </c>
      <c r="D56" s="594" t="s">
        <v>164</v>
      </c>
      <c r="E56" s="595">
        <f>'MASTER DATA SHEET 2'!K56</f>
        <v>0.0</v>
      </c>
      <c r="F56" s="601">
        <f>'MASTER DATA SHEET 2'!R56</f>
        <v>0.0</v>
      </c>
      <c r="G56" s="597">
        <f>'MASTER DATA SHEET 2'!S56</f>
        <v>0.0</v>
      </c>
    </row>
    <row r="57" spans="8:8" ht="15.75">
      <c r="A57" s="599"/>
      <c r="B57" s="600">
        <f>'MASTER DATA SHEET 2'!C57</f>
        <v>0.0</v>
      </c>
      <c r="C57" s="602">
        <f>'MASTER DATA SHEET 2'!B57</f>
        <v>0.0</v>
      </c>
      <c r="D57" s="594" t="s">
        <v>164</v>
      </c>
      <c r="E57" s="595">
        <f>'MASTER DATA SHEET 2'!K57</f>
        <v>0.0</v>
      </c>
      <c r="F57" s="601">
        <f>'MASTER DATA SHEET 2'!R57</f>
        <v>0.0</v>
      </c>
      <c r="G57" s="597">
        <f>'MASTER DATA SHEET 2'!S57</f>
        <v>0.0</v>
      </c>
    </row>
    <row r="58" spans="8:8" ht="15.75">
      <c r="A58" s="599"/>
      <c r="B58" s="600">
        <f>'MASTER DATA SHEET 2'!C58</f>
        <v>0.0</v>
      </c>
      <c r="C58" s="602">
        <f>'MASTER DATA SHEET 2'!B58</f>
        <v>0.0</v>
      </c>
      <c r="D58" s="594" t="s">
        <v>164</v>
      </c>
      <c r="E58" s="595">
        <f>'MASTER DATA SHEET 2'!K58</f>
        <v>0.0</v>
      </c>
      <c r="F58" s="601">
        <f>'MASTER DATA SHEET 2'!R58</f>
        <v>0.0</v>
      </c>
      <c r="G58" s="597">
        <f>'MASTER DATA SHEET 2'!S58</f>
        <v>0.0</v>
      </c>
    </row>
    <row r="59" spans="8:8" ht="15.75">
      <c r="A59" s="599"/>
      <c r="B59" s="600">
        <f>'MASTER DATA SHEET 2'!C59</f>
        <v>0.0</v>
      </c>
      <c r="C59" s="602">
        <f>'MASTER DATA SHEET 2'!B59</f>
        <v>0.0</v>
      </c>
      <c r="D59" s="594" t="s">
        <v>164</v>
      </c>
      <c r="E59" s="595">
        <f>'MASTER DATA SHEET 2'!K59</f>
        <v>0.0</v>
      </c>
      <c r="F59" s="601">
        <f>'MASTER DATA SHEET 2'!R59</f>
        <v>0.0</v>
      </c>
      <c r="G59" s="597">
        <f>'MASTER DATA SHEET 2'!S59</f>
        <v>0.0</v>
      </c>
    </row>
    <row r="60" spans="8:8" ht="15.75">
      <c r="A60" s="599"/>
      <c r="B60" s="600">
        <f>'MASTER DATA SHEET 2'!C60</f>
        <v>0.0</v>
      </c>
      <c r="C60" s="602">
        <f>'MASTER DATA SHEET 2'!B60</f>
        <v>0.0</v>
      </c>
      <c r="D60" s="594" t="s">
        <v>164</v>
      </c>
      <c r="E60" s="595">
        <f>'MASTER DATA SHEET 2'!K60</f>
        <v>0.0</v>
      </c>
      <c r="F60" s="601">
        <f>'MASTER DATA SHEET 2'!R60</f>
        <v>0.0</v>
      </c>
      <c r="G60" s="597">
        <f>'MASTER DATA SHEET 2'!S60</f>
        <v>0.0</v>
      </c>
    </row>
    <row r="61" spans="8:8" ht="15.75">
      <c r="A61" s="603"/>
      <c r="B61" s="600">
        <f>'MASTER DATA SHEET 2'!C61</f>
        <v>0.0</v>
      </c>
      <c r="C61" s="602">
        <f>'MASTER DATA SHEET 2'!B61</f>
        <v>0.0</v>
      </c>
      <c r="D61" s="594" t="s">
        <v>164</v>
      </c>
      <c r="E61" s="595">
        <f>'MASTER DATA SHEET 2'!K61</f>
        <v>0.0</v>
      </c>
      <c r="F61" s="601">
        <f>'MASTER DATA SHEET 2'!R61</f>
        <v>0.0</v>
      </c>
      <c r="G61" s="597">
        <f>'MASTER DATA SHEET 2'!S61</f>
        <v>0.0</v>
      </c>
    </row>
    <row r="62" spans="8:8" ht="18.75">
      <c r="A62" s="604"/>
      <c r="B62" s="605" t="s">
        <v>7</v>
      </c>
      <c r="C62" s="606"/>
      <c r="D62" s="606"/>
      <c r="E62" s="607">
        <f>SUM(E5:E61)</f>
        <v>80000.0</v>
      </c>
      <c r="F62" s="606"/>
      <c r="G62" s="608"/>
    </row>
    <row r="63" spans="8:8"/>
    <row r="64" spans="8:8" ht="18.75">
      <c r="E64" s="354" t="str">
        <f>'MASTER DATA SHEET 1'!L2</f>
        <v>iz/kkukpk;Z</v>
      </c>
      <c r="F64" s="354"/>
      <c r="G64" s="354"/>
    </row>
    <row r="65" spans="8:8" ht="18.75">
      <c r="E65" s="354" t="str">
        <f>'MASTER DATA SHEET 1'!L3</f>
        <v>jk-m-ek-fo-Mlk.kk [kqnZ</v>
      </c>
      <c r="F65" s="354"/>
      <c r="G65" s="354"/>
    </row>
    <row r="66" spans="8:8" ht="18.75">
      <c r="E66" s="354" t="str">
        <f>'MASTER DATA SHEET 1'!L4</f>
        <v> ¼ekSyklj½ MhMokuk dqpkeu</v>
      </c>
      <c r="F66" s="354"/>
      <c r="G66" s="354"/>
    </row>
    <row r="67" spans="8:8" ht="18.0">
      <c r="C67" s="226"/>
      <c r="G67" s="609"/>
    </row>
    <row r="68" spans="8:8">
      <c r="G68" s="609"/>
    </row>
    <row r="69" spans="8:8"/>
    <row r="70" spans="8:8"/>
    <row r="71" spans="8:8"/>
    <row r="72" spans="8:8"/>
    <row r="73" spans="8:8"/>
    <row r="74" spans="8:8" ht="63.0" customHeight="1">
      <c r="A74" s="610" t="s">
        <v>240</v>
      </c>
      <c r="B74" s="610"/>
      <c r="C74" s="610"/>
      <c r="D74" s="610"/>
      <c r="E74" s="610"/>
      <c r="F74" s="610"/>
      <c r="G74" s="610"/>
      <c r="H74" s="611"/>
      <c r="I74" s="611"/>
      <c r="J74" s="611"/>
      <c r="K74" s="611"/>
      <c r="L74" s="611"/>
      <c r="M74" s="611"/>
      <c r="N74" s="611"/>
    </row>
    <row r="75" spans="8:8"/>
    <row r="76" spans="8:8"/>
    <row r="77" spans="8:8"/>
    <row r="78" spans="8:8"/>
    <row r="79" spans="8:8"/>
  </sheetData>
  <sheetProtection algorithmName="SHA-512" hashValue="ai3ZGAuqfwCVloH/pE7IG4AR9GkxIxdlqaqo7/WdbL4VgZkskcUvrfDI0+sdvWa/RX2PE7k72ysnvMHZnB1eDA==" saltValue="YkYhGRU3qoMzbKivmTBKIg==" spinCount="100000" sheet="1" formatRows="0"/>
  <mergeCells count="7">
    <mergeCell ref="A1:G1"/>
    <mergeCell ref="A74:G74"/>
    <mergeCell ref="A3:G3"/>
    <mergeCell ref="E64:G64"/>
    <mergeCell ref="E65:G65"/>
    <mergeCell ref="E66:G66"/>
    <mergeCell ref="A6:A61"/>
  </mergeCells>
  <printOptions horizontalCentered="1"/>
  <pageMargins left="0.31496062992125984" right="0.31496062992125984" top="0.35433070866141736" bottom="0.35433070866141736" header="0.5118110236220472" footer="0.5118110236220472"/>
  <pageSetup paperSize="9" scale="90" orientation="landscape"/>
  <headerFooter alignWithMargins="0">
    <oddFooter>&amp;C&amp;Z&amp;F&amp;R&amp;A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tabColor rgb="FFFFFF00"/>
    <pageSetUpPr fitToPage="1"/>
  </sheetPr>
  <dimension ref="A1:AB30"/>
  <sheetViews>
    <sheetView workbookViewId="0" showRowColHeaders="0">
      <selection activeCell="B2" sqref="B2:N2"/>
    </sheetView>
  </sheetViews>
  <sheetFormatPr defaultRowHeight="12.75" defaultColWidth="9" zeroHeight="1"/>
  <cols>
    <col min="1" max="1" customWidth="1" width="5.5703125" style="54"/>
    <col min="2" max="2" customWidth="0" width="9.425781" style="54"/>
    <col min="3" max="3" customWidth="1" width="24.425781" style="54"/>
    <col min="4" max="4" customWidth="1" width="14.0" style="54"/>
    <col min="5" max="7" customWidth="1" width="12.425781" style="54"/>
    <col min="8" max="8" customWidth="1" width="12.5703125" style="54"/>
    <col min="9" max="9" customWidth="1" width="12.0" style="54"/>
    <col min="10" max="10" customWidth="1" width="11.5703125" style="54"/>
    <col min="11" max="13" customWidth="1" width="11.425781" style="54"/>
    <col min="14" max="14" customWidth="1" width="13.5703125" style="54"/>
    <col min="15" max="16384" customWidth="0" width="9.425781" style="54"/>
  </cols>
  <sheetData>
    <row r="1" spans="8:8" ht="27.75">
      <c r="A1" s="612"/>
      <c r="B1" s="613" t="str">
        <f>'MASTER DATA SHEET 1'!C1</f>
        <v>dk;kZy; iz/kkukpk;Z jktdh; mPp ek/;fed fo/kky; Mlk.kk joqZn ¼ekSyklj½ MhMokuk dqpkeu </v>
      </c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</row>
    <row r="2" spans="8:8" ht="26.25">
      <c r="A2" s="614"/>
      <c r="B2" s="615" t="s">
        <v>599</v>
      </c>
      <c r="C2" s="615"/>
      <c r="D2" s="615"/>
      <c r="E2" s="615"/>
      <c r="F2" s="615"/>
      <c r="G2" s="615"/>
      <c r="H2" s="615"/>
      <c r="I2" s="616"/>
      <c r="J2" s="616"/>
      <c r="K2" s="616"/>
      <c r="L2" s="616"/>
      <c r="M2" s="616"/>
      <c r="N2" s="616"/>
    </row>
    <row r="3" spans="8:8" ht="28.5">
      <c r="A3" s="617" t="s">
        <v>293</v>
      </c>
      <c r="B3" s="618"/>
      <c r="C3" s="618"/>
      <c r="D3" s="619"/>
      <c r="E3" s="620" t="str">
        <f>'MASTER DATA SHEET 1'!C4</f>
        <v>2202-02-109-27-01</v>
      </c>
      <c r="F3" s="620"/>
      <c r="G3" s="620"/>
      <c r="H3" s="620"/>
      <c r="I3" s="621" t="str">
        <f>'MASTER DATA SHEET 1'!H4</f>
        <v>STATE FUND</v>
      </c>
      <c r="J3" s="621"/>
      <c r="K3" s="621"/>
      <c r="L3" s="621"/>
      <c r="M3" s="621"/>
      <c r="N3" s="621"/>
      <c r="O3" s="622"/>
      <c r="P3" s="622"/>
      <c r="Q3" s="622"/>
      <c r="R3" s="623"/>
      <c r="S3" s="623"/>
      <c r="T3" s="623"/>
      <c r="U3" s="623"/>
      <c r="V3" s="623"/>
      <c r="W3" s="623"/>
    </row>
    <row r="4" spans="8:8" ht="30.75">
      <c r="A4" s="612"/>
      <c r="B4" s="624"/>
      <c r="C4" s="624"/>
      <c r="D4" s="624"/>
      <c r="E4" s="624"/>
      <c r="F4" s="624"/>
      <c r="G4" s="624"/>
      <c r="H4" s="624"/>
      <c r="I4" s="624"/>
      <c r="J4" s="624"/>
      <c r="K4" s="624"/>
      <c r="L4" s="624"/>
      <c r="M4" s="624"/>
      <c r="N4" s="624"/>
    </row>
    <row r="5" spans="8:8" ht="40.5">
      <c r="A5" s="625" t="s">
        <v>259</v>
      </c>
      <c r="B5" s="625" t="s">
        <v>260</v>
      </c>
      <c r="C5" s="625" t="s">
        <v>261</v>
      </c>
      <c r="D5" s="625" t="s">
        <v>27</v>
      </c>
      <c r="E5" s="625" t="s">
        <v>189</v>
      </c>
      <c r="F5" s="625" t="s">
        <v>188</v>
      </c>
      <c r="G5" s="625" t="s">
        <v>19</v>
      </c>
      <c r="H5" s="625" t="s">
        <v>21</v>
      </c>
      <c r="I5" s="625" t="s">
        <v>22</v>
      </c>
      <c r="J5" s="625" t="s">
        <v>262</v>
      </c>
      <c r="K5" s="625" t="s">
        <v>85</v>
      </c>
      <c r="L5" s="625" t="s">
        <v>20</v>
      </c>
      <c r="M5" s="625" t="s">
        <v>20</v>
      </c>
      <c r="N5" s="625" t="s">
        <v>32</v>
      </c>
    </row>
    <row r="6" spans="8:8" ht="20.25">
      <c r="A6" s="625">
        <v>1.0</v>
      </c>
      <c r="B6" s="625">
        <v>2.0</v>
      </c>
      <c r="C6" s="625">
        <v>3.0</v>
      </c>
      <c r="D6" s="625">
        <v>4.0</v>
      </c>
      <c r="E6" s="625">
        <v>5.0</v>
      </c>
      <c r="F6" s="625">
        <v>6.0</v>
      </c>
      <c r="G6" s="625">
        <v>7.0</v>
      </c>
      <c r="H6" s="625">
        <v>8.0</v>
      </c>
      <c r="I6" s="625">
        <v>9.0</v>
      </c>
      <c r="J6" s="625">
        <v>10.0</v>
      </c>
      <c r="K6" s="625">
        <v>11.0</v>
      </c>
      <c r="L6" s="625">
        <v>12.0</v>
      </c>
      <c r="M6" s="625">
        <v>13.0</v>
      </c>
      <c r="N6" s="625">
        <v>14.0</v>
      </c>
    </row>
    <row r="7" spans="8:8" ht="117.0" customHeight="1">
      <c r="A7" s="626">
        <v>1.0</v>
      </c>
      <c r="B7" s="627">
        <f>'MASTER DATA SHEET 1'!C3</f>
        <v>111111.0</v>
      </c>
      <c r="C7" s="625" t="str">
        <f>'MASTER DATA SHEET 1'!C2</f>
        <v>jktdh; mPp ek/;fed fo/kky; Mlk.kk joqZn ¼ekSyklj½ MhMokuk dqpkeu </v>
      </c>
      <c r="D7" s="628">
        <f>'MASTER DATA SHEET 1'!C127</f>
        <v>0.0</v>
      </c>
      <c r="E7" s="628">
        <f>'MASTER DATA SHEET 1'!D127</f>
        <v>0.0</v>
      </c>
      <c r="F7" s="628">
        <f>'MASTER DATA SHEET 1'!E127</f>
        <v>0.0</v>
      </c>
      <c r="G7" s="628">
        <f>'MASTER DATA SHEET 1'!F127</f>
        <v>0.0</v>
      </c>
      <c r="H7" s="628">
        <f>'MASTER DATA SHEET 1'!G127</f>
        <v>0.0</v>
      </c>
      <c r="I7" s="628">
        <f>'MASTER DATA SHEET 1'!J127</f>
        <v>0.0</v>
      </c>
      <c r="J7" s="628">
        <f>'MASTER DATA SHEET 1'!H127</f>
        <v>0.0</v>
      </c>
      <c r="K7" s="628">
        <f>'MASTER DATA SHEET 1'!I127</f>
        <v>0.0</v>
      </c>
      <c r="L7" s="628">
        <f>'MASTER DATA SHEET 1'!K127</f>
        <v>0.0</v>
      </c>
      <c r="M7" s="628">
        <f>'MASTER DATA SHEET 1'!L127</f>
        <v>0.0</v>
      </c>
      <c r="N7" s="628">
        <f>SUM(D7:M7)</f>
        <v>0.0</v>
      </c>
    </row>
    <row r="8" spans="8:8"/>
    <row r="9" spans="8:8"/>
    <row r="10" spans="8:8"/>
    <row r="11" spans="8:8" ht="20.25">
      <c r="I11" s="629" t="str">
        <f>'MASTER DATA SHEET 1'!L2</f>
        <v>iz/kkukpk;Z</v>
      </c>
      <c r="J11" s="629"/>
      <c r="K11" s="629"/>
      <c r="L11" s="629"/>
      <c r="M11" s="629"/>
      <c r="N11" s="629"/>
    </row>
    <row r="12" spans="8:8" ht="20.25">
      <c r="H12" s="196"/>
      <c r="I12" s="629" t="str">
        <f>'MASTER DATA SHEET 1'!L3</f>
        <v>jk-m-ek-fo-Mlk.kk [kqnZ</v>
      </c>
      <c r="J12" s="629"/>
      <c r="K12" s="629"/>
      <c r="L12" s="629"/>
      <c r="M12" s="629"/>
      <c r="N12" s="629"/>
    </row>
    <row r="13" spans="8:8" ht="20.25">
      <c r="I13" s="629" t="str">
        <f>'MASTER DATA SHEET 1'!L4</f>
        <v> ¼ekSyklj½ MhMokuk dqpkeu</v>
      </c>
      <c r="J13" s="629"/>
      <c r="K13" s="629"/>
      <c r="L13" s="629"/>
      <c r="M13" s="629"/>
      <c r="N13" s="629"/>
    </row>
    <row r="14" spans="8:8" ht="18.0">
      <c r="F14" s="226"/>
    </row>
    <row r="15" spans="8:8"/>
    <row r="16" spans="8:8"/>
    <row r="17" spans="8:8"/>
    <row r="18" spans="8:8"/>
    <row r="19" spans="8:8" ht="30.75">
      <c r="C19" s="630" t="s">
        <v>371</v>
      </c>
      <c r="D19" s="630"/>
      <c r="E19" s="630"/>
      <c r="F19" s="630"/>
      <c r="G19" s="630"/>
      <c r="H19" s="630"/>
      <c r="I19" s="630"/>
      <c r="J19" s="630"/>
      <c r="K19" s="630"/>
      <c r="L19" s="630"/>
      <c r="M19" s="630"/>
      <c r="N19" s="630"/>
      <c r="O19" s="630"/>
      <c r="P19" s="630"/>
    </row>
    <row r="20" spans="8:8"/>
    <row r="21" spans="8:8"/>
    <row r="22" spans="8:8"/>
    <row r="23" spans="8:8"/>
    <row r="24" spans="8:8"/>
    <row r="25" spans="8:8"/>
    <row r="26" spans="8:8"/>
    <row r="27" spans="8:8"/>
    <row r="28" spans="8:8"/>
    <row r="29" spans="8:8"/>
    <row r="30" spans="8:8"/>
  </sheetData>
  <sheetProtection algorithmName="SHA-512" hashValue="ai3ZGAuqfwCVloH/pE7IG4AR9GkxIxdlqaqo7/WdbL4VgZkskcUvrfDI0+sdvWa/RX2PE7k72ysnvMHZnB1eDA==" saltValue="YkYhGRU3qoMzbKivmTBKIg==" spinCount="100000" sheet="1" formatRows="0"/>
  <mergeCells count="9">
    <mergeCell ref="C19:P19"/>
    <mergeCell ref="I11:N11"/>
    <mergeCell ref="I12:N12"/>
    <mergeCell ref="I13:N13"/>
    <mergeCell ref="B1:N1"/>
    <mergeCell ref="B2:N2"/>
    <mergeCell ref="E3:H3"/>
    <mergeCell ref="A3:D3"/>
    <mergeCell ref="I3:N3"/>
  </mergeCells>
  <printOptions horizontalCentered="1"/>
  <pageMargins left="0.7" right="0.7" top="0.75" bottom="0.75" header="0.3" footer="0.3"/>
  <pageSetup paperSize="9" scale="76" orientation="landscape"/>
  <headerFooter>
    <oddFooter>&amp;C&amp;Z&amp;F&amp;R&amp;A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rgb="FFFFFF00"/>
  </sheetPr>
  <dimension ref="A1:AL177"/>
  <sheetViews>
    <sheetView workbookViewId="0" topLeftCell="B12" zoomScale="78">
      <selection activeCell="D12" sqref="D12"/>
    </sheetView>
  </sheetViews>
  <sheetFormatPr defaultRowHeight="12.75" defaultColWidth="0" zeroHeight="1"/>
  <cols>
    <col min="1" max="1" customWidth="1" width="4.4257812" style="44"/>
    <col min="2" max="2" customWidth="1" bestFit="1" width="35.42578" style="44"/>
    <col min="3" max="3" customWidth="1" width="12.5703125" style="44"/>
    <col min="4" max="4" customWidth="1" width="10.425781" style="44"/>
    <col min="5" max="5" customWidth="1" width="13.5703125" style="44"/>
    <col min="6" max="6" customWidth="1" width="10.5703125" style="44"/>
    <col min="7" max="7" customWidth="1" width="10.425781" style="44"/>
    <col min="8" max="8" customWidth="1" width="9.425781" style="44"/>
    <col min="9" max="9" customWidth="1" width="16.570312" style="44"/>
    <col min="10" max="11" customWidth="1" width="13.5703125" style="44"/>
    <col min="12" max="13" customWidth="1" width="12.5703125" style="44"/>
    <col min="14" max="14" customWidth="1" width="11.425781" style="44"/>
    <col min="15" max="17" customWidth="1" width="10.5703125" style="44"/>
    <col min="18" max="18" customWidth="1" width="11.140625" style="44"/>
    <col min="19" max="19" customWidth="1" width="10.5703125" style="44"/>
    <col min="20" max="20" customWidth="1" width="10.425781" style="44"/>
    <col min="21" max="21" customWidth="1" width="11.140625" style="44"/>
    <col min="22" max="23" customWidth="1" width="11.425781" style="44"/>
    <col min="24" max="24" customWidth="1" width="10.5703125" style="44"/>
    <col min="25" max="25" customWidth="1" width="11.0" style="44"/>
    <col min="26" max="26" customWidth="1" width="11.5703125" style="44"/>
    <col min="27" max="27" customWidth="1" width="11.425781" style="44"/>
    <col min="28" max="28" customWidth="1" bestFit="1" width="11.5703125" style="44"/>
    <col min="29" max="29" customWidth="1" width="12.5703125" style="44"/>
    <col min="30" max="33" customWidth="1" width="9.425781" style="44"/>
    <col min="34" max="16384" hidden="1" customWidth="0" width="9.425781" style="44"/>
  </cols>
  <sheetData>
    <row r="1" spans="8:8" ht="23.25" customHeight="1">
      <c r="A1" s="45" t="s">
        <v>80</v>
      </c>
      <c r="B1" s="46"/>
      <c r="C1" s="47" t="s">
        <v>439</v>
      </c>
      <c r="D1" s="48"/>
      <c r="E1" s="49"/>
      <c r="F1" s="49"/>
      <c r="G1" s="50"/>
      <c r="H1" s="49"/>
      <c r="I1" s="49"/>
      <c r="J1" s="51"/>
      <c r="L1" s="52" t="s">
        <v>370</v>
      </c>
      <c r="M1" s="52"/>
      <c r="N1" s="52"/>
      <c r="O1" s="52"/>
      <c r="Q1" s="53" t="s">
        <v>244</v>
      </c>
      <c r="R1" s="53"/>
      <c r="S1" s="53"/>
      <c r="T1" s="53"/>
      <c r="U1" s="54"/>
      <c r="V1" s="54"/>
    </row>
    <row r="2" spans="8:8" ht="26.25" customHeight="1">
      <c r="A2" s="45" t="s">
        <v>369</v>
      </c>
      <c r="B2" s="46"/>
      <c r="C2" s="47" t="s">
        <v>440</v>
      </c>
      <c r="D2" s="49"/>
      <c r="E2" s="49"/>
      <c r="F2" s="49"/>
      <c r="G2" s="49"/>
      <c r="H2" s="49"/>
      <c r="I2" s="49"/>
      <c r="J2" s="51"/>
      <c r="L2" s="55" t="s">
        <v>390</v>
      </c>
      <c r="M2" s="55"/>
      <c r="N2" s="55"/>
      <c r="O2" s="55"/>
      <c r="Q2" s="56" t="s">
        <v>420</v>
      </c>
      <c r="R2" s="56"/>
      <c r="S2" s="56" t="s">
        <v>618</v>
      </c>
      <c r="T2" s="56"/>
      <c r="U2" s="54"/>
      <c r="V2" s="54"/>
    </row>
    <row r="3" spans="8:8" ht="26.25" customHeight="1">
      <c r="A3" s="57" t="s">
        <v>198</v>
      </c>
      <c r="B3" s="58"/>
      <c r="C3" s="59">
        <v>111111.0</v>
      </c>
      <c r="D3" s="59"/>
      <c r="E3" s="59"/>
      <c r="F3" s="59"/>
      <c r="G3" s="59"/>
      <c r="H3" s="59"/>
      <c r="I3" s="59"/>
      <c r="J3" s="59"/>
      <c r="L3" s="55" t="s">
        <v>405</v>
      </c>
      <c r="M3" s="55"/>
      <c r="N3" s="55"/>
      <c r="O3" s="55"/>
      <c r="Q3" s="60">
        <v>0.0</v>
      </c>
      <c r="R3" s="60"/>
      <c r="S3" s="61">
        <v>0.0</v>
      </c>
      <c r="T3" s="61"/>
      <c r="U3" s="54"/>
      <c r="V3" s="54"/>
    </row>
    <row r="4" spans="8:8" ht="26.25" customHeight="1">
      <c r="A4" s="45" t="s">
        <v>284</v>
      </c>
      <c r="B4" s="46"/>
      <c r="C4" s="62" t="s">
        <v>406</v>
      </c>
      <c r="D4" s="63"/>
      <c r="E4" s="63"/>
      <c r="F4" s="63"/>
      <c r="G4" s="64"/>
      <c r="H4" s="65" t="s">
        <v>356</v>
      </c>
      <c r="I4" s="65"/>
      <c r="J4" s="65"/>
      <c r="L4" s="55" t="s">
        <v>441</v>
      </c>
      <c r="M4" s="55"/>
      <c r="N4" s="55"/>
      <c r="O4" s="55"/>
    </row>
    <row r="5" spans="8:8" ht="23.25">
      <c r="A5" s="66" t="s">
        <v>404</v>
      </c>
      <c r="B5" s="67"/>
      <c r="C5" s="67"/>
      <c r="D5" s="67"/>
      <c r="E5" s="67"/>
      <c r="F5" s="67"/>
      <c r="G5" s="67"/>
      <c r="H5" s="67"/>
      <c r="I5" s="68"/>
    </row>
    <row r="6" spans="8:8" ht="20.25" customHeight="1">
      <c r="A6" s="69" t="s">
        <v>118</v>
      </c>
      <c r="B6" s="69"/>
      <c r="C6" s="69"/>
      <c r="D6" s="69"/>
      <c r="E6" s="69"/>
      <c r="F6" s="69"/>
      <c r="G6" s="69"/>
      <c r="H6" s="69"/>
    </row>
    <row r="7" spans="8:8" s="70" ht="18.75" customFormat="1">
      <c r="A7" s="71" t="s">
        <v>38</v>
      </c>
      <c r="B7" s="72" t="s">
        <v>156</v>
      </c>
      <c r="C7" s="72" t="s">
        <v>258</v>
      </c>
      <c r="D7" s="72" t="s">
        <v>157</v>
      </c>
      <c r="E7" s="72" t="s">
        <v>158</v>
      </c>
      <c r="F7" s="72"/>
      <c r="G7" s="72" t="s">
        <v>192</v>
      </c>
      <c r="H7" s="72" t="s">
        <v>195</v>
      </c>
      <c r="I7" s="44"/>
      <c r="V7" s="54"/>
      <c r="W7" s="54"/>
      <c r="X7" s="54"/>
      <c r="Y7" s="54"/>
      <c r="Z7" s="54"/>
      <c r="AA7" s="54"/>
      <c r="AB7" s="54"/>
    </row>
    <row r="8" spans="8:8" s="70" ht="20.25" customFormat="1" customHeight="1">
      <c r="A8" s="71"/>
      <c r="B8" s="72"/>
      <c r="C8" s="72"/>
      <c r="D8" s="72"/>
      <c r="E8" s="73" t="s">
        <v>160</v>
      </c>
      <c r="F8" s="73" t="s">
        <v>161</v>
      </c>
      <c r="G8" s="72"/>
      <c r="H8" s="72"/>
      <c r="I8" s="4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</row>
    <row r="9" spans="8:8" ht="18.0" customHeight="1">
      <c r="A9" s="74">
        <v>1.0</v>
      </c>
      <c r="B9" s="75" t="s">
        <v>314</v>
      </c>
      <c r="C9" s="74" t="s">
        <v>349</v>
      </c>
      <c r="D9" s="76"/>
      <c r="E9" s="76"/>
      <c r="F9" s="76"/>
      <c r="G9" s="74">
        <f>SUM(E9:F9)</f>
        <v>0.0</v>
      </c>
      <c r="H9" s="75">
        <f>D9-G9</f>
        <v>0.0</v>
      </c>
      <c r="J9" s="77" t="s">
        <v>216</v>
      </c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9"/>
    </row>
    <row r="10" spans="8:8" ht="18.0" customHeight="1">
      <c r="A10" s="74">
        <v>2.0</v>
      </c>
      <c r="B10" s="75" t="s">
        <v>316</v>
      </c>
      <c r="C10" s="74" t="s">
        <v>348</v>
      </c>
      <c r="D10" s="76"/>
      <c r="E10" s="76"/>
      <c r="F10" s="76"/>
      <c r="G10" s="74">
        <f t="shared" si="0" ref="G10:G47">SUM(E10:F10)</f>
        <v>0.0</v>
      </c>
      <c r="H10" s="75">
        <f t="shared" si="1" ref="H10:H47">D10-G10</f>
        <v>0.0</v>
      </c>
      <c r="J10" s="80" t="s">
        <v>86</v>
      </c>
      <c r="K10" s="81" t="s">
        <v>209</v>
      </c>
      <c r="L10" s="82"/>
      <c r="M10" s="81" t="s">
        <v>210</v>
      </c>
      <c r="N10" s="82"/>
      <c r="O10" s="81" t="s">
        <v>211</v>
      </c>
      <c r="P10" s="82"/>
      <c r="Q10" s="83" t="s">
        <v>212</v>
      </c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5"/>
    </row>
    <row r="11" spans="8:8" ht="18.0" customHeight="1">
      <c r="A11" s="74">
        <v>3.0</v>
      </c>
      <c r="B11" s="75" t="s">
        <v>311</v>
      </c>
      <c r="C11" s="74" t="s">
        <v>302</v>
      </c>
      <c r="D11" s="76"/>
      <c r="E11" s="76"/>
      <c r="F11" s="76"/>
      <c r="G11" s="74">
        <f t="shared" si="0"/>
        <v>0.0</v>
      </c>
      <c r="H11" s="75">
        <f t="shared" si="1"/>
        <v>0.0</v>
      </c>
      <c r="J11" s="86"/>
      <c r="K11" s="87"/>
      <c r="L11" s="88"/>
      <c r="M11" s="87"/>
      <c r="N11" s="88"/>
      <c r="O11" s="87"/>
      <c r="P11" s="88"/>
      <c r="Q11" s="89" t="s">
        <v>135</v>
      </c>
      <c r="R11" s="90"/>
      <c r="S11" s="89" t="s">
        <v>213</v>
      </c>
      <c r="T11" s="90"/>
      <c r="U11" s="89" t="s">
        <v>214</v>
      </c>
      <c r="V11" s="90"/>
      <c r="W11" s="89" t="s">
        <v>13</v>
      </c>
      <c r="X11" s="90"/>
      <c r="Y11" s="89" t="s">
        <v>359</v>
      </c>
      <c r="Z11" s="90"/>
      <c r="AA11" s="89" t="s">
        <v>215</v>
      </c>
      <c r="AB11" s="91"/>
      <c r="AC11" s="90"/>
    </row>
    <row r="12" spans="8:8" ht="29.25" customHeight="1">
      <c r="A12" s="74">
        <v>4.0</v>
      </c>
      <c r="B12" s="92" t="s">
        <v>335</v>
      </c>
      <c r="C12" s="74" t="s">
        <v>302</v>
      </c>
      <c r="D12" s="76"/>
      <c r="E12" s="76"/>
      <c r="F12" s="76"/>
      <c r="G12" s="74">
        <f t="shared" si="0"/>
        <v>0.0</v>
      </c>
      <c r="H12" s="92">
        <f t="shared" si="1"/>
        <v>0.0</v>
      </c>
      <c r="J12" s="93"/>
      <c r="K12" s="94" t="s">
        <v>407</v>
      </c>
      <c r="L12" s="94" t="s">
        <v>576</v>
      </c>
      <c r="M12" s="94" t="s">
        <v>407</v>
      </c>
      <c r="N12" s="94" t="s">
        <v>576</v>
      </c>
      <c r="O12" s="94" t="s">
        <v>407</v>
      </c>
      <c r="P12" s="94" t="s">
        <v>576</v>
      </c>
      <c r="Q12" s="94" t="s">
        <v>407</v>
      </c>
      <c r="R12" s="94" t="s">
        <v>576</v>
      </c>
      <c r="S12" s="94" t="s">
        <v>407</v>
      </c>
      <c r="T12" s="94" t="s">
        <v>576</v>
      </c>
      <c r="U12" s="94" t="s">
        <v>407</v>
      </c>
      <c r="V12" s="94" t="s">
        <v>576</v>
      </c>
      <c r="W12" s="94" t="s">
        <v>407</v>
      </c>
      <c r="X12" s="94" t="s">
        <v>576</v>
      </c>
      <c r="Y12" s="94" t="s">
        <v>407</v>
      </c>
      <c r="Z12" s="94" t="s">
        <v>576</v>
      </c>
      <c r="AA12" s="94" t="s">
        <v>219</v>
      </c>
      <c r="AB12" s="94" t="s">
        <v>407</v>
      </c>
      <c r="AC12" s="94" t="s">
        <v>576</v>
      </c>
    </row>
    <row r="13" spans="8:8" ht="18.0" customHeight="1">
      <c r="A13" s="74">
        <v>5.0</v>
      </c>
      <c r="B13" s="75" t="s">
        <v>396</v>
      </c>
      <c r="C13" s="74" t="s">
        <v>347</v>
      </c>
      <c r="D13" s="76"/>
      <c r="E13" s="76"/>
      <c r="F13" s="76"/>
      <c r="G13" s="74">
        <f t="shared" si="0"/>
        <v>0.0</v>
      </c>
      <c r="H13" s="75">
        <f t="shared" si="1"/>
        <v>0.0</v>
      </c>
      <c r="J13" s="95" t="s">
        <v>130</v>
      </c>
      <c r="K13" s="76">
        <v>0.0</v>
      </c>
      <c r="L13" s="76">
        <v>0.0</v>
      </c>
      <c r="M13" s="76">
        <v>0.0</v>
      </c>
      <c r="N13" s="76">
        <v>0.0</v>
      </c>
      <c r="O13" s="76">
        <v>0.0</v>
      </c>
      <c r="P13" s="76">
        <v>0.0</v>
      </c>
      <c r="Q13" s="96">
        <v>0.0</v>
      </c>
      <c r="R13" s="96">
        <v>0.0</v>
      </c>
      <c r="S13" s="96">
        <v>0.0</v>
      </c>
      <c r="T13" s="96">
        <v>0.0</v>
      </c>
      <c r="U13" s="96">
        <v>0.0</v>
      </c>
      <c r="V13" s="96">
        <v>0.0</v>
      </c>
      <c r="W13" s="96">
        <v>1.0</v>
      </c>
      <c r="X13" s="96">
        <v>1.0</v>
      </c>
      <c r="Y13" s="96">
        <v>0.0</v>
      </c>
      <c r="Z13" s="96">
        <v>0.0</v>
      </c>
      <c r="AA13" s="97" t="s">
        <v>145</v>
      </c>
      <c r="AB13" s="76">
        <v>0.0</v>
      </c>
      <c r="AC13" s="76">
        <v>0.0</v>
      </c>
    </row>
    <row r="14" spans="8:8" ht="18.0" customHeight="1">
      <c r="A14" s="74">
        <v>6.0</v>
      </c>
      <c r="B14" s="75" t="s">
        <v>315</v>
      </c>
      <c r="C14" s="74" t="s">
        <v>346</v>
      </c>
      <c r="D14" s="76"/>
      <c r="E14" s="76"/>
      <c r="F14" s="76"/>
      <c r="G14" s="74">
        <f t="shared" si="0"/>
        <v>0.0</v>
      </c>
      <c r="H14" s="75">
        <f t="shared" si="1"/>
        <v>0.0</v>
      </c>
      <c r="J14" s="95" t="s">
        <v>131</v>
      </c>
      <c r="K14" s="76">
        <v>3.0</v>
      </c>
      <c r="L14" s="76">
        <v>3.0</v>
      </c>
      <c r="M14" s="76">
        <v>3.0</v>
      </c>
      <c r="N14" s="76">
        <v>3.0</v>
      </c>
      <c r="O14" s="76">
        <v>3.0</v>
      </c>
      <c r="P14" s="76">
        <v>3.0</v>
      </c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7" t="s">
        <v>146</v>
      </c>
      <c r="AB14" s="76">
        <v>0.0</v>
      </c>
      <c r="AC14" s="76">
        <v>0.0</v>
      </c>
    </row>
    <row r="15" spans="8:8" ht="18.0" customHeight="1">
      <c r="A15" s="74">
        <v>7.0</v>
      </c>
      <c r="B15" s="99" t="s">
        <v>397</v>
      </c>
      <c r="C15" s="74" t="s">
        <v>346</v>
      </c>
      <c r="D15" s="76"/>
      <c r="E15" s="76"/>
      <c r="F15" s="76"/>
      <c r="G15" s="74">
        <f t="shared" si="0"/>
        <v>0.0</v>
      </c>
      <c r="H15" s="99">
        <f t="shared" si="1"/>
        <v>0.0</v>
      </c>
      <c r="J15" s="95" t="s">
        <v>32</v>
      </c>
      <c r="K15" s="100">
        <f t="shared" si="2" ref="K15:Z15">SUM(K13:K14)</f>
        <v>3.0</v>
      </c>
      <c r="L15" s="100">
        <f>SUM(L13:L14)</f>
        <v>3.0</v>
      </c>
      <c r="M15" s="100">
        <f t="shared" si="2"/>
        <v>3.0</v>
      </c>
      <c r="N15" s="100">
        <f t="shared" si="2"/>
        <v>3.0</v>
      </c>
      <c r="O15" s="100">
        <f t="shared" si="2"/>
        <v>3.0</v>
      </c>
      <c r="P15" s="100">
        <f t="shared" si="2"/>
        <v>3.0</v>
      </c>
      <c r="Q15" s="100">
        <f t="shared" si="2"/>
        <v>0.0</v>
      </c>
      <c r="R15" s="100">
        <f t="shared" si="2"/>
        <v>0.0</v>
      </c>
      <c r="S15" s="100">
        <f t="shared" si="2"/>
        <v>0.0</v>
      </c>
      <c r="T15" s="100">
        <f t="shared" si="2"/>
        <v>0.0</v>
      </c>
      <c r="U15" s="100">
        <f t="shared" si="2"/>
        <v>0.0</v>
      </c>
      <c r="V15" s="100">
        <f t="shared" si="2"/>
        <v>0.0</v>
      </c>
      <c r="W15" s="100">
        <f t="shared" si="2"/>
        <v>1.0</v>
      </c>
      <c r="X15" s="100">
        <f t="shared" si="2"/>
        <v>1.0</v>
      </c>
      <c r="Y15" s="100">
        <f t="shared" si="2"/>
        <v>0.0</v>
      </c>
      <c r="Z15" s="100">
        <f t="shared" si="2"/>
        <v>0.0</v>
      </c>
      <c r="AA15" s="101" t="s">
        <v>32</v>
      </c>
      <c r="AB15" s="100">
        <f>SUM(AB13:AB14)</f>
        <v>0.0</v>
      </c>
      <c r="AC15" s="100">
        <f>SUM(AC13:AC14)</f>
        <v>0.0</v>
      </c>
    </row>
    <row r="16" spans="8:8" ht="18.0" customHeight="1">
      <c r="A16" s="74">
        <v>8.0</v>
      </c>
      <c r="B16" s="75" t="s">
        <v>330</v>
      </c>
      <c r="C16" s="74" t="s">
        <v>345</v>
      </c>
      <c r="D16" s="76"/>
      <c r="E16" s="76"/>
      <c r="F16" s="76"/>
      <c r="G16" s="74">
        <f t="shared" si="0"/>
        <v>0.0</v>
      </c>
      <c r="H16" s="75">
        <f t="shared" si="1"/>
        <v>0.0</v>
      </c>
    </row>
    <row r="17" spans="8:8" ht="18.0" customHeight="1">
      <c r="A17" s="74">
        <v>9.0</v>
      </c>
      <c r="B17" s="75" t="s">
        <v>329</v>
      </c>
      <c r="C17" s="74" t="s">
        <v>345</v>
      </c>
      <c r="D17" s="76"/>
      <c r="E17" s="76"/>
      <c r="F17" s="76"/>
      <c r="G17" s="74">
        <f t="shared" si="0"/>
        <v>0.0</v>
      </c>
      <c r="H17" s="75">
        <f t="shared" si="1"/>
        <v>0.0</v>
      </c>
    </row>
    <row r="18" spans="8:8" ht="18.0" customHeight="1">
      <c r="A18" s="74">
        <v>10.0</v>
      </c>
      <c r="B18" s="102" t="s">
        <v>342</v>
      </c>
      <c r="C18" s="74" t="s">
        <v>345</v>
      </c>
      <c r="D18" s="76"/>
      <c r="E18" s="76"/>
      <c r="F18" s="76"/>
      <c r="G18" s="74">
        <f t="shared" si="0"/>
        <v>0.0</v>
      </c>
      <c r="H18" s="102">
        <f t="shared" si="1"/>
        <v>0.0</v>
      </c>
      <c r="O18" s="70"/>
    </row>
    <row r="19" spans="8:8" ht="18.0" customHeight="1">
      <c r="A19" s="74">
        <v>11.0</v>
      </c>
      <c r="B19" s="75" t="s">
        <v>312</v>
      </c>
      <c r="C19" s="74" t="s">
        <v>345</v>
      </c>
      <c r="D19" s="76"/>
      <c r="E19" s="76"/>
      <c r="F19" s="76"/>
      <c r="G19" s="74">
        <f t="shared" si="0"/>
        <v>0.0</v>
      </c>
      <c r="H19" s="75">
        <f t="shared" si="1"/>
        <v>0.0</v>
      </c>
      <c r="J19" s="103" t="s">
        <v>184</v>
      </c>
      <c r="K19" s="104"/>
      <c r="L19" s="104"/>
      <c r="M19" s="104"/>
      <c r="N19" s="104"/>
      <c r="O19" s="104"/>
    </row>
    <row r="20" spans="8:8" ht="18.0" customHeight="1">
      <c r="A20" s="74">
        <v>12.0</v>
      </c>
      <c r="B20" s="75" t="s">
        <v>331</v>
      </c>
      <c r="C20" s="74" t="s">
        <v>345</v>
      </c>
      <c r="D20" s="76"/>
      <c r="E20" s="76"/>
      <c r="F20" s="76"/>
      <c r="G20" s="74">
        <f t="shared" si="0"/>
        <v>0.0</v>
      </c>
      <c r="H20" s="75">
        <f t="shared" si="1"/>
        <v>0.0</v>
      </c>
      <c r="J20" s="103" t="s">
        <v>577</v>
      </c>
      <c r="K20" s="104"/>
      <c r="L20" s="104"/>
      <c r="M20" s="104"/>
      <c r="N20" s="104"/>
      <c r="O20" s="104"/>
    </row>
    <row r="21" spans="8:8" ht="18.0" customHeight="1">
      <c r="A21" s="74">
        <v>13.0</v>
      </c>
      <c r="B21" s="92" t="s">
        <v>333</v>
      </c>
      <c r="C21" s="74" t="s">
        <v>345</v>
      </c>
      <c r="D21" s="76"/>
      <c r="E21" s="76"/>
      <c r="F21" s="76"/>
      <c r="G21" s="74">
        <f t="shared" si="0"/>
        <v>0.0</v>
      </c>
      <c r="H21" s="92">
        <f t="shared" si="1"/>
        <v>0.0</v>
      </c>
      <c r="J21" s="103" t="s">
        <v>189</v>
      </c>
      <c r="K21" s="104"/>
      <c r="L21" s="104"/>
      <c r="M21" s="104" t="s">
        <v>188</v>
      </c>
      <c r="N21" s="104"/>
      <c r="O21" s="104"/>
    </row>
    <row r="22" spans="8:8" ht="18.0" customHeight="1">
      <c r="A22" s="74">
        <v>14.0</v>
      </c>
      <c r="B22" s="75" t="s">
        <v>337</v>
      </c>
      <c r="C22" s="74" t="s">
        <v>345</v>
      </c>
      <c r="D22" s="76"/>
      <c r="E22" s="76"/>
      <c r="F22" s="76"/>
      <c r="G22" s="74">
        <f t="shared" si="0"/>
        <v>0.0</v>
      </c>
      <c r="H22" s="75">
        <f t="shared" si="1"/>
        <v>0.0</v>
      </c>
      <c r="J22" s="105">
        <v>30000.0</v>
      </c>
      <c r="K22" s="106"/>
      <c r="L22" s="107"/>
      <c r="M22" s="105">
        <v>0.0</v>
      </c>
      <c r="N22" s="106"/>
      <c r="O22" s="107"/>
    </row>
    <row r="23" spans="8:8" ht="18.0" customHeight="1">
      <c r="A23" s="74">
        <v>15.0</v>
      </c>
      <c r="B23" s="75" t="s">
        <v>326</v>
      </c>
      <c r="C23" s="74" t="s">
        <v>303</v>
      </c>
      <c r="D23" s="76"/>
      <c r="E23" s="76"/>
      <c r="F23" s="76"/>
      <c r="G23" s="74">
        <f t="shared" si="0"/>
        <v>0.0</v>
      </c>
      <c r="H23" s="75">
        <f t="shared" si="1"/>
        <v>0.0</v>
      </c>
    </row>
    <row r="24" spans="8:8" ht="18.0" customHeight="1">
      <c r="A24" s="74">
        <v>16.0</v>
      </c>
      <c r="B24" s="92" t="s">
        <v>341</v>
      </c>
      <c r="C24" s="74" t="s">
        <v>303</v>
      </c>
      <c r="D24" s="76"/>
      <c r="E24" s="76"/>
      <c r="F24" s="76"/>
      <c r="G24" s="74">
        <f t="shared" si="0"/>
        <v>0.0</v>
      </c>
      <c r="H24" s="92">
        <f t="shared" si="1"/>
        <v>0.0</v>
      </c>
    </row>
    <row r="25" spans="8:8" ht="18.0" customHeight="1">
      <c r="A25" s="74">
        <v>17.0</v>
      </c>
      <c r="B25" s="92" t="s">
        <v>321</v>
      </c>
      <c r="C25" s="74" t="s">
        <v>303</v>
      </c>
      <c r="D25" s="76"/>
      <c r="E25" s="76"/>
      <c r="F25" s="76"/>
      <c r="G25" s="74">
        <f t="shared" si="0"/>
        <v>0.0</v>
      </c>
      <c r="H25" s="92">
        <f t="shared" si="1"/>
        <v>0.0</v>
      </c>
    </row>
    <row r="26" spans="8:8" ht="18.0" customHeight="1">
      <c r="A26" s="74">
        <v>18.0</v>
      </c>
      <c r="B26" s="75" t="s">
        <v>338</v>
      </c>
      <c r="C26" s="74" t="s">
        <v>303</v>
      </c>
      <c r="D26" s="76"/>
      <c r="E26" s="76"/>
      <c r="F26" s="76"/>
      <c r="G26" s="74">
        <f t="shared" si="0"/>
        <v>0.0</v>
      </c>
      <c r="H26" s="75">
        <f t="shared" si="1"/>
        <v>0.0</v>
      </c>
    </row>
    <row r="27" spans="8:8" ht="18.0" customHeight="1">
      <c r="A27" s="74">
        <v>19.0</v>
      </c>
      <c r="B27" s="75" t="s">
        <v>325</v>
      </c>
      <c r="C27" s="74" t="s">
        <v>303</v>
      </c>
      <c r="D27" s="76"/>
      <c r="E27" s="76"/>
      <c r="F27" s="76"/>
      <c r="G27" s="74">
        <f t="shared" si="0"/>
        <v>0.0</v>
      </c>
      <c r="H27" s="75">
        <f t="shared" si="1"/>
        <v>0.0</v>
      </c>
      <c r="J27" s="108" t="s">
        <v>386</v>
      </c>
      <c r="K27" s="109"/>
      <c r="L27" s="109"/>
      <c r="M27" s="109"/>
      <c r="N27" s="109"/>
      <c r="O27" s="110"/>
      <c r="P27" s="111"/>
      <c r="Q27" s="111"/>
      <c r="R27" s="111"/>
      <c r="S27" s="111"/>
      <c r="T27" s="111"/>
      <c r="X27" s="112"/>
      <c r="Y27" s="112"/>
      <c r="Z27" s="112"/>
      <c r="AA27" s="112"/>
    </row>
    <row r="28" spans="8:8" ht="18.0" customHeight="1">
      <c r="A28" s="74">
        <v>20.0</v>
      </c>
      <c r="B28" s="113" t="s">
        <v>624</v>
      </c>
      <c r="C28" s="114" t="s">
        <v>303</v>
      </c>
      <c r="D28" s="76"/>
      <c r="E28" s="76"/>
      <c r="F28" s="76"/>
      <c r="G28" s="74">
        <f t="shared" si="3" ref="G28">SUM(E28:F28)</f>
        <v>0.0</v>
      </c>
      <c r="H28" s="75">
        <f t="shared" si="4" ref="H28">D28-G28</f>
        <v>0.0</v>
      </c>
      <c r="J28" s="115"/>
      <c r="K28" s="116"/>
      <c r="L28" s="116"/>
      <c r="M28" s="116"/>
      <c r="N28" s="116"/>
      <c r="O28" s="117"/>
      <c r="P28" s="111"/>
      <c r="Q28" s="111"/>
      <c r="R28" s="111"/>
      <c r="S28" s="111"/>
      <c r="T28" s="111"/>
      <c r="X28" s="112"/>
      <c r="Y28" s="112"/>
      <c r="Z28" s="112"/>
      <c r="AA28" s="112"/>
    </row>
    <row r="29" spans="8:8" ht="18.0" customHeight="1">
      <c r="A29" s="74">
        <v>21.0</v>
      </c>
      <c r="B29" s="92" t="s">
        <v>336</v>
      </c>
      <c r="C29" s="74" t="s">
        <v>304</v>
      </c>
      <c r="D29" s="76">
        <v>2.0</v>
      </c>
      <c r="E29" s="76">
        <v>2.0</v>
      </c>
      <c r="F29" s="76"/>
      <c r="G29" s="74">
        <f t="shared" si="0"/>
        <v>2.0</v>
      </c>
      <c r="H29" s="92">
        <f t="shared" si="1"/>
        <v>0.0</v>
      </c>
      <c r="J29" s="115"/>
      <c r="K29" s="118"/>
      <c r="L29" s="118"/>
      <c r="M29" s="118"/>
      <c r="N29" s="118"/>
      <c r="O29" s="117"/>
      <c r="P29" s="119"/>
      <c r="Q29" s="119"/>
      <c r="X29" s="112"/>
      <c r="Y29" s="112"/>
      <c r="Z29" s="112"/>
      <c r="AA29" s="112"/>
    </row>
    <row r="30" spans="8:8" ht="18.0" customHeight="1">
      <c r="A30" s="74">
        <v>22.0</v>
      </c>
      <c r="B30" s="75" t="s">
        <v>322</v>
      </c>
      <c r="C30" s="74" t="s">
        <v>304</v>
      </c>
      <c r="D30" s="76"/>
      <c r="E30" s="76"/>
      <c r="F30" s="76"/>
      <c r="G30" s="74">
        <f t="shared" si="0"/>
        <v>0.0</v>
      </c>
      <c r="H30" s="75">
        <f t="shared" si="1"/>
        <v>0.0</v>
      </c>
      <c r="J30" s="115"/>
      <c r="K30" s="118"/>
      <c r="L30" s="118"/>
      <c r="M30" s="118"/>
      <c r="N30" s="118"/>
      <c r="O30" s="117"/>
      <c r="P30" s="119"/>
      <c r="Q30" s="119"/>
      <c r="X30" s="112"/>
      <c r="Y30" s="112"/>
      <c r="Z30" s="112"/>
      <c r="AA30" s="112"/>
    </row>
    <row r="31" spans="8:8" ht="18.0" customHeight="1">
      <c r="A31" s="74">
        <v>23.0</v>
      </c>
      <c r="B31" s="75" t="s">
        <v>319</v>
      </c>
      <c r="C31" s="74" t="s">
        <v>304</v>
      </c>
      <c r="D31" s="76"/>
      <c r="E31" s="76"/>
      <c r="F31" s="76"/>
      <c r="G31" s="74">
        <f t="shared" si="0"/>
        <v>0.0</v>
      </c>
      <c r="H31" s="75">
        <f t="shared" si="1"/>
        <v>0.0</v>
      </c>
      <c r="J31" s="115"/>
      <c r="K31" s="118"/>
      <c r="L31" s="118"/>
      <c r="M31" s="118"/>
      <c r="N31" s="118"/>
      <c r="O31" s="117"/>
      <c r="P31" s="119"/>
      <c r="Q31" s="119"/>
      <c r="X31" s="112"/>
      <c r="Y31" s="112"/>
      <c r="Z31" s="112"/>
      <c r="AA31" s="112"/>
    </row>
    <row r="32" spans="8:8" ht="18.0" customHeight="1">
      <c r="A32" s="74">
        <v>24.0</v>
      </c>
      <c r="B32" s="75" t="s">
        <v>320</v>
      </c>
      <c r="C32" s="74" t="s">
        <v>304</v>
      </c>
      <c r="D32" s="76"/>
      <c r="E32" s="76"/>
      <c r="F32" s="76"/>
      <c r="G32" s="74">
        <f t="shared" si="0"/>
        <v>0.0</v>
      </c>
      <c r="H32" s="75">
        <f t="shared" si="1"/>
        <v>0.0</v>
      </c>
      <c r="J32" s="115"/>
      <c r="K32" s="118"/>
      <c r="L32" s="118"/>
      <c r="M32" s="118"/>
      <c r="N32" s="118"/>
      <c r="O32" s="117"/>
      <c r="P32" s="119"/>
      <c r="Q32" s="119"/>
      <c r="X32" s="112"/>
      <c r="Y32" s="112"/>
      <c r="Z32" s="112"/>
      <c r="AA32" s="112"/>
    </row>
    <row r="33" spans="8:8" ht="18.0" customHeight="1">
      <c r="A33" s="74">
        <v>25.0</v>
      </c>
      <c r="B33" s="92" t="s">
        <v>334</v>
      </c>
      <c r="C33" s="74" t="s">
        <v>304</v>
      </c>
      <c r="D33" s="76"/>
      <c r="E33" s="76"/>
      <c r="F33" s="76"/>
      <c r="G33" s="74">
        <f t="shared" si="0"/>
        <v>0.0</v>
      </c>
      <c r="H33" s="92">
        <f t="shared" si="1"/>
        <v>0.0</v>
      </c>
      <c r="J33" s="115"/>
      <c r="K33" s="118"/>
      <c r="L33" s="118"/>
      <c r="M33" s="118"/>
      <c r="N33" s="118"/>
      <c r="O33" s="117"/>
      <c r="P33" s="119"/>
      <c r="Q33" s="119"/>
      <c r="X33" s="112"/>
      <c r="Y33" s="112"/>
      <c r="Z33" s="112"/>
      <c r="AA33" s="112"/>
    </row>
    <row r="34" spans="8:8" ht="18.0" customHeight="1">
      <c r="A34" s="74">
        <v>26.0</v>
      </c>
      <c r="B34" s="102" t="s">
        <v>354</v>
      </c>
      <c r="C34" s="74" t="s">
        <v>304</v>
      </c>
      <c r="D34" s="76"/>
      <c r="E34" s="76"/>
      <c r="F34" s="76"/>
      <c r="G34" s="74">
        <f t="shared" si="0"/>
        <v>0.0</v>
      </c>
      <c r="H34" s="102">
        <f t="shared" si="1"/>
        <v>0.0</v>
      </c>
      <c r="J34" s="120"/>
      <c r="K34" s="121"/>
      <c r="L34" s="121"/>
      <c r="M34" s="121"/>
      <c r="N34" s="121"/>
      <c r="O34" s="122"/>
      <c r="P34" s="119"/>
      <c r="Q34" s="119"/>
      <c r="X34" s="112"/>
      <c r="Y34" s="112"/>
      <c r="Z34" s="112"/>
      <c r="AA34" s="112"/>
    </row>
    <row r="35" spans="8:8" ht="18.0" customHeight="1">
      <c r="A35" s="74">
        <v>27.0</v>
      </c>
      <c r="B35" s="92" t="s">
        <v>339</v>
      </c>
      <c r="C35" s="74" t="s">
        <v>304</v>
      </c>
      <c r="D35" s="76">
        <v>1.0</v>
      </c>
      <c r="E35" s="76">
        <v>0.0</v>
      </c>
      <c r="F35" s="76">
        <v>1.0</v>
      </c>
      <c r="G35" s="74">
        <f t="shared" si="0"/>
        <v>1.0</v>
      </c>
      <c r="H35" s="92">
        <f t="shared" si="1"/>
        <v>0.0</v>
      </c>
      <c r="P35" s="119"/>
      <c r="Q35" s="119"/>
      <c r="X35" s="112"/>
      <c r="Y35" s="112"/>
      <c r="Z35" s="112"/>
      <c r="AA35" s="112"/>
    </row>
    <row r="36" spans="8:8" ht="18.0" customHeight="1">
      <c r="A36" s="74">
        <v>28.0</v>
      </c>
      <c r="B36" s="92" t="s">
        <v>324</v>
      </c>
      <c r="C36" s="74" t="s">
        <v>304</v>
      </c>
      <c r="D36" s="76"/>
      <c r="E36" s="76"/>
      <c r="F36" s="76"/>
      <c r="G36" s="74">
        <f t="shared" si="0"/>
        <v>0.0</v>
      </c>
      <c r="H36" s="92">
        <f t="shared" si="1"/>
        <v>0.0</v>
      </c>
      <c r="P36" s="119"/>
      <c r="Q36" s="119"/>
      <c r="X36" s="112"/>
      <c r="Y36" s="112"/>
      <c r="Z36" s="112"/>
      <c r="AA36" s="112"/>
    </row>
    <row r="37" spans="8:8" ht="18.0" customHeight="1">
      <c r="A37" s="74">
        <v>29.0</v>
      </c>
      <c r="B37" s="102" t="s">
        <v>344</v>
      </c>
      <c r="C37" s="74" t="s">
        <v>304</v>
      </c>
      <c r="D37" s="76"/>
      <c r="E37" s="76"/>
      <c r="F37" s="76"/>
      <c r="G37" s="74">
        <f t="shared" si="0"/>
        <v>0.0</v>
      </c>
      <c r="H37" s="102">
        <f t="shared" si="1"/>
        <v>0.0</v>
      </c>
      <c r="P37" s="119"/>
      <c r="Q37" s="119"/>
      <c r="X37" s="112"/>
      <c r="Y37" s="112"/>
      <c r="Z37" s="112"/>
      <c r="AA37" s="112"/>
    </row>
    <row r="38" spans="8:8" ht="18.0" customHeight="1">
      <c r="A38" s="74">
        <v>30.0</v>
      </c>
      <c r="B38" s="75" t="s">
        <v>378</v>
      </c>
      <c r="C38" s="74" t="s">
        <v>304</v>
      </c>
      <c r="D38" s="76"/>
      <c r="E38" s="76"/>
      <c r="F38" s="76"/>
      <c r="G38" s="74">
        <f>SUM(E38:F38)</f>
        <v>0.0</v>
      </c>
      <c r="H38" s="75">
        <f>D38-G38</f>
        <v>0.0</v>
      </c>
      <c r="P38" s="119"/>
      <c r="Q38" s="119"/>
      <c r="X38" s="112"/>
      <c r="Y38" s="112"/>
      <c r="Z38" s="112"/>
      <c r="AA38" s="112"/>
    </row>
    <row r="39" spans="8:8" ht="18.0" customHeight="1">
      <c r="A39" s="74">
        <v>31.0</v>
      </c>
      <c r="B39" s="102" t="s">
        <v>353</v>
      </c>
      <c r="C39" s="74" t="s">
        <v>352</v>
      </c>
      <c r="D39" s="76"/>
      <c r="E39" s="76"/>
      <c r="F39" s="76"/>
      <c r="G39" s="74">
        <f t="shared" si="0"/>
        <v>0.0</v>
      </c>
      <c r="H39" s="102">
        <f t="shared" si="1"/>
        <v>0.0</v>
      </c>
      <c r="P39" s="119"/>
      <c r="Q39" s="119"/>
      <c r="X39" s="112"/>
      <c r="Y39" s="112"/>
      <c r="Z39" s="112"/>
      <c r="AA39" s="112"/>
    </row>
    <row r="40" spans="8:8" ht="18.0" customHeight="1">
      <c r="A40" s="74">
        <v>32.0</v>
      </c>
      <c r="B40" s="92" t="s">
        <v>327</v>
      </c>
      <c r="C40" s="74" t="s">
        <v>352</v>
      </c>
      <c r="D40" s="76"/>
      <c r="E40" s="76"/>
      <c r="F40" s="76"/>
      <c r="G40" s="74">
        <f t="shared" si="0"/>
        <v>0.0</v>
      </c>
      <c r="H40" s="92">
        <f t="shared" si="1"/>
        <v>0.0</v>
      </c>
      <c r="P40" s="119"/>
      <c r="Q40" s="119"/>
      <c r="X40" s="112"/>
      <c r="Y40" s="112"/>
      <c r="Z40" s="112"/>
      <c r="AA40" s="112"/>
    </row>
    <row r="41" spans="8:8" ht="18.0" customHeight="1">
      <c r="A41" s="74">
        <v>33.0</v>
      </c>
      <c r="B41" s="99" t="s">
        <v>379</v>
      </c>
      <c r="C41" s="74" t="s">
        <v>352</v>
      </c>
      <c r="D41" s="76"/>
      <c r="E41" s="76"/>
      <c r="F41" s="76"/>
      <c r="G41" s="74">
        <f>SUM(E41:F41)</f>
        <v>0.0</v>
      </c>
      <c r="H41" s="99">
        <f>D41-G41</f>
        <v>0.0</v>
      </c>
      <c r="P41" s="119"/>
      <c r="Q41" s="119"/>
      <c r="X41" s="112"/>
      <c r="Y41" s="112"/>
      <c r="Z41" s="112"/>
      <c r="AA41" s="112"/>
    </row>
    <row r="42" spans="8:8" ht="18.0" customHeight="1">
      <c r="A42" s="74">
        <v>34.0</v>
      </c>
      <c r="B42" s="92" t="s">
        <v>328</v>
      </c>
      <c r="C42" s="74" t="s">
        <v>351</v>
      </c>
      <c r="D42" s="76"/>
      <c r="E42" s="76"/>
      <c r="F42" s="76"/>
      <c r="G42" s="74">
        <f t="shared" si="0"/>
        <v>0.0</v>
      </c>
      <c r="H42" s="92">
        <f t="shared" si="1"/>
        <v>0.0</v>
      </c>
      <c r="P42" s="119"/>
      <c r="Q42" s="119"/>
      <c r="X42" s="112"/>
      <c r="Y42" s="112"/>
      <c r="Z42" s="112"/>
      <c r="AA42" s="112"/>
    </row>
    <row r="43" spans="8:8" ht="18.0" customHeight="1">
      <c r="A43" s="74">
        <v>35.0</v>
      </c>
      <c r="B43" s="75" t="s">
        <v>340</v>
      </c>
      <c r="C43" s="74" t="s">
        <v>351</v>
      </c>
      <c r="D43" s="76"/>
      <c r="E43" s="76"/>
      <c r="F43" s="76"/>
      <c r="G43" s="74">
        <f t="shared" si="0"/>
        <v>0.0</v>
      </c>
      <c r="H43" s="75">
        <f t="shared" si="1"/>
        <v>0.0</v>
      </c>
      <c r="P43" s="119"/>
      <c r="Q43" s="119"/>
      <c r="X43" s="112"/>
      <c r="Y43" s="112"/>
      <c r="Z43" s="112"/>
      <c r="AA43" s="112"/>
    </row>
    <row r="44" spans="8:8" ht="18.0" customHeight="1">
      <c r="A44" s="74">
        <v>36.0</v>
      </c>
      <c r="B44" s="75" t="s">
        <v>317</v>
      </c>
      <c r="C44" s="74" t="s">
        <v>351</v>
      </c>
      <c r="D44" s="76"/>
      <c r="E44" s="76"/>
      <c r="F44" s="76"/>
      <c r="G44" s="74">
        <f t="shared" si="0"/>
        <v>0.0</v>
      </c>
      <c r="H44" s="75">
        <f t="shared" si="1"/>
        <v>0.0</v>
      </c>
      <c r="P44" s="119"/>
      <c r="Q44" s="119"/>
      <c r="X44" s="112"/>
      <c r="Y44" s="112"/>
      <c r="Z44" s="112"/>
      <c r="AA44" s="112"/>
    </row>
    <row r="45" spans="8:8" ht="18.0" customHeight="1">
      <c r="A45" s="74">
        <v>37.0</v>
      </c>
      <c r="B45" s="92" t="s">
        <v>313</v>
      </c>
      <c r="C45" s="74" t="s">
        <v>350</v>
      </c>
      <c r="D45" s="76"/>
      <c r="E45" s="76"/>
      <c r="F45" s="76"/>
      <c r="G45" s="74">
        <f t="shared" si="0"/>
        <v>0.0</v>
      </c>
      <c r="H45" s="92">
        <f t="shared" si="1"/>
        <v>0.0</v>
      </c>
      <c r="P45" s="119"/>
      <c r="Q45" s="119"/>
      <c r="X45" s="112"/>
      <c r="Y45" s="112"/>
      <c r="Z45" s="112"/>
      <c r="AA45" s="112"/>
    </row>
    <row r="46" spans="8:8" ht="18.0" customHeight="1">
      <c r="A46" s="74">
        <v>38.0</v>
      </c>
      <c r="B46" s="75" t="s">
        <v>318</v>
      </c>
      <c r="C46" s="74" t="s">
        <v>350</v>
      </c>
      <c r="D46" s="76"/>
      <c r="E46" s="76"/>
      <c r="F46" s="76"/>
      <c r="G46" s="74">
        <f t="shared" si="0"/>
        <v>0.0</v>
      </c>
      <c r="H46" s="75">
        <f t="shared" si="1"/>
        <v>0.0</v>
      </c>
      <c r="P46" s="119"/>
      <c r="Q46" s="119"/>
      <c r="X46" s="112"/>
      <c r="Y46" s="112"/>
      <c r="Z46" s="112"/>
      <c r="AA46" s="112"/>
    </row>
    <row r="47" spans="8:8" ht="18.0" customHeight="1">
      <c r="A47" s="74">
        <v>39.0</v>
      </c>
      <c r="B47" s="92" t="s">
        <v>332</v>
      </c>
      <c r="C47" s="74" t="s">
        <v>350</v>
      </c>
      <c r="D47" s="76"/>
      <c r="E47" s="76"/>
      <c r="F47" s="76"/>
      <c r="G47" s="74">
        <f t="shared" si="0"/>
        <v>0.0</v>
      </c>
      <c r="H47" s="92">
        <f t="shared" si="1"/>
        <v>0.0</v>
      </c>
      <c r="P47" s="119"/>
      <c r="Q47" s="119"/>
      <c r="X47" s="112"/>
      <c r="Y47" s="112"/>
      <c r="Z47" s="112"/>
      <c r="AA47" s="112"/>
    </row>
    <row r="48" spans="8:8" ht="18.0" customHeight="1">
      <c r="A48" s="74">
        <v>40.0</v>
      </c>
      <c r="B48" s="123" t="s">
        <v>625</v>
      </c>
      <c r="C48" s="74" t="s">
        <v>352</v>
      </c>
      <c r="D48" s="76"/>
      <c r="E48" s="76"/>
      <c r="F48" s="76"/>
      <c r="G48" s="74">
        <f t="shared" si="5" ref="G48:G49">SUM(E48:F48)</f>
        <v>0.0</v>
      </c>
      <c r="H48" s="92">
        <f t="shared" si="6" ref="H48:H49">D48-G48</f>
        <v>0.0</v>
      </c>
      <c r="P48" s="119"/>
      <c r="Q48" s="119"/>
      <c r="X48" s="112"/>
      <c r="Y48" s="112"/>
      <c r="Z48" s="112"/>
      <c r="AA48" s="112"/>
    </row>
    <row r="49" spans="8:8" ht="18.0" customHeight="1">
      <c r="A49" s="74">
        <v>41.0</v>
      </c>
      <c r="B49" s="123" t="s">
        <v>626</v>
      </c>
      <c r="C49" s="114" t="s">
        <v>627</v>
      </c>
      <c r="D49" s="76"/>
      <c r="E49" s="76"/>
      <c r="F49" s="76"/>
      <c r="G49" s="74">
        <f t="shared" si="5"/>
        <v>0.0</v>
      </c>
      <c r="H49" s="92">
        <f t="shared" si="6"/>
        <v>0.0</v>
      </c>
      <c r="P49" s="119"/>
      <c r="Q49" s="119"/>
      <c r="X49" s="112"/>
      <c r="Y49" s="112"/>
      <c r="Z49" s="112"/>
      <c r="AA49" s="112"/>
    </row>
    <row r="50" spans="8:8" ht="25.35" customHeight="1">
      <c r="A50" s="124" t="s">
        <v>32</v>
      </c>
      <c r="B50" s="124"/>
      <c r="C50" s="124"/>
      <c r="D50" s="125">
        <f>SUM(D9:D47)</f>
        <v>3.0</v>
      </c>
      <c r="E50" s="125">
        <f>SUM(E9:E47)</f>
        <v>2.0</v>
      </c>
      <c r="F50" s="125">
        <f>SUM(F9:F47)</f>
        <v>1.0</v>
      </c>
      <c r="G50" s="125">
        <f>SUM(G9:G47)</f>
        <v>3.0</v>
      </c>
      <c r="H50" s="125">
        <f>SUM(H9:H47)</f>
        <v>0.0</v>
      </c>
      <c r="P50" s="119"/>
      <c r="Q50" s="119"/>
      <c r="X50" s="112"/>
      <c r="Y50" s="112"/>
      <c r="Z50" s="112"/>
      <c r="AA50" s="112"/>
    </row>
    <row r="51" spans="8:8" ht="20.25" customHeight="1"/>
    <row r="52" spans="8:8" ht="25.35" customHeight="1">
      <c r="B52" s="45" t="s">
        <v>611</v>
      </c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46"/>
      <c r="O52" s="127" t="s">
        <v>615</v>
      </c>
      <c r="P52" s="128"/>
      <c r="Q52" s="128"/>
      <c r="R52" s="128"/>
      <c r="S52" s="129"/>
    </row>
    <row r="53" spans="8:8" ht="35.1" customHeight="1">
      <c r="B53" s="130" t="s">
        <v>196</v>
      </c>
      <c r="C53" s="131" t="s">
        <v>247</v>
      </c>
      <c r="D53" s="131" t="s">
        <v>248</v>
      </c>
      <c r="E53" s="131" t="s">
        <v>249</v>
      </c>
      <c r="F53" s="131" t="s">
        <v>250</v>
      </c>
      <c r="G53" s="131" t="s">
        <v>251</v>
      </c>
      <c r="H53" s="131" t="s">
        <v>253</v>
      </c>
      <c r="I53" s="131" t="s">
        <v>252</v>
      </c>
      <c r="J53" s="131" t="s">
        <v>254</v>
      </c>
      <c r="K53" s="131" t="s">
        <v>255</v>
      </c>
      <c r="L53" s="131" t="s">
        <v>255</v>
      </c>
      <c r="M53" s="131" t="s">
        <v>32</v>
      </c>
      <c r="O53" s="132"/>
      <c r="P53" s="133"/>
      <c r="Q53" s="133"/>
      <c r="R53" s="133"/>
      <c r="S53" s="134"/>
    </row>
    <row r="54" spans="8:8" ht="22.35" customHeight="1">
      <c r="B54" s="135" t="s">
        <v>37</v>
      </c>
      <c r="C54" s="136">
        <v>0.0</v>
      </c>
      <c r="D54" s="136">
        <v>0.0</v>
      </c>
      <c r="E54" s="136">
        <v>0.0</v>
      </c>
      <c r="F54" s="136">
        <v>0.0</v>
      </c>
      <c r="G54" s="136">
        <v>0.0</v>
      </c>
      <c r="H54" s="136">
        <v>0.0</v>
      </c>
      <c r="I54" s="136">
        <v>0.0</v>
      </c>
      <c r="J54" s="136">
        <v>0.0</v>
      </c>
      <c r="K54" s="136">
        <v>0.0</v>
      </c>
      <c r="L54" s="136">
        <v>0.0</v>
      </c>
      <c r="M54" s="135">
        <f>SUM(C54:L54)</f>
        <v>0.0</v>
      </c>
      <c r="O54" s="132"/>
      <c r="P54" s="133"/>
      <c r="Q54" s="133"/>
      <c r="R54" s="133"/>
      <c r="S54" s="134"/>
    </row>
    <row r="55" spans="8:8" ht="22.35" customHeight="1">
      <c r="B55" s="137" t="s">
        <v>297</v>
      </c>
      <c r="C55" s="136">
        <v>0.0</v>
      </c>
      <c r="D55" s="136">
        <v>0.0</v>
      </c>
      <c r="E55" s="136">
        <v>0.0</v>
      </c>
      <c r="F55" s="136">
        <v>0.0</v>
      </c>
      <c r="G55" s="136">
        <v>0.0</v>
      </c>
      <c r="H55" s="136">
        <v>0.0</v>
      </c>
      <c r="I55" s="136">
        <v>0.0</v>
      </c>
      <c r="J55" s="136">
        <v>0.0</v>
      </c>
      <c r="K55" s="136">
        <v>0.0</v>
      </c>
      <c r="L55" s="136">
        <v>0.0</v>
      </c>
      <c r="M55" s="137">
        <f>SUM(C55:L55)</f>
        <v>0.0</v>
      </c>
      <c r="O55" s="132"/>
      <c r="P55" s="133"/>
      <c r="Q55" s="133"/>
      <c r="R55" s="133"/>
      <c r="S55" s="134"/>
    </row>
    <row r="56" spans="8:8" ht="22.35" customHeight="1">
      <c r="B56" s="137" t="s">
        <v>298</v>
      </c>
      <c r="C56" s="135">
        <f>C54-C55</f>
        <v>0.0</v>
      </c>
      <c r="D56" s="135">
        <f t="shared" si="7" ref="D56:L56">D54-D55</f>
        <v>0.0</v>
      </c>
      <c r="E56" s="135">
        <f t="shared" si="7"/>
        <v>0.0</v>
      </c>
      <c r="F56" s="135">
        <f t="shared" si="7"/>
        <v>0.0</v>
      </c>
      <c r="G56" s="135">
        <f t="shared" si="7"/>
        <v>0.0</v>
      </c>
      <c r="H56" s="135">
        <f t="shared" si="7"/>
        <v>0.0</v>
      </c>
      <c r="I56" s="135">
        <f t="shared" si="7"/>
        <v>0.0</v>
      </c>
      <c r="J56" s="135">
        <f t="shared" si="7"/>
        <v>0.0</v>
      </c>
      <c r="K56" s="135">
        <f t="shared" si="7"/>
        <v>0.0</v>
      </c>
      <c r="L56" s="135">
        <f t="shared" si="7"/>
        <v>0.0</v>
      </c>
      <c r="M56" s="135">
        <f>SUM(C56:L56)</f>
        <v>0.0</v>
      </c>
      <c r="O56" s="138"/>
      <c r="P56" s="139"/>
      <c r="Q56" s="139"/>
      <c r="R56" s="139"/>
      <c r="S56" s="140"/>
    </row>
    <row r="57" spans="8:8" ht="20.25" customHeight="1"/>
    <row r="58" spans="8:8" ht="35.1" hidden="1" customHeight="1"/>
    <row r="59" spans="8:8" ht="35.1" hidden="1" customHeight="1"/>
    <row r="60" spans="8:8" ht="35.1" hidden="1" customHeight="1"/>
    <row r="61" spans="8:8" ht="35.1" hidden="1" customHeight="1"/>
    <row r="62" spans="8:8" ht="35.1" hidden="1" customHeight="1"/>
    <row r="63" spans="8:8" ht="35.1" hidden="1" customHeight="1"/>
    <row r="64" spans="8:8" ht="35.1" hidden="1" customHeight="1"/>
    <row r="65" spans="8:8" ht="35.1" hidden="1" customHeight="1"/>
    <row r="66" spans="8:8" ht="35.1" hidden="1" customHeight="1"/>
    <row r="67" spans="8:8" ht="35.1" hidden="1" customHeight="1"/>
    <row r="68" spans="8:8" ht="35.1" hidden="1" customHeight="1"/>
    <row r="69" spans="8:8" ht="35.1" hidden="1" customHeight="1"/>
    <row r="70" spans="8:8" ht="35.1" hidden="1" customHeight="1"/>
    <row r="71" spans="8:8" ht="35.1" hidden="1" customHeight="1"/>
    <row r="72" spans="8:8" ht="35.1" hidden="1" customHeight="1"/>
    <row r="73" spans="8:8" ht="35.1" hidden="1" customHeight="1"/>
    <row r="74" spans="8:8" ht="35.1" hidden="1" customHeight="1"/>
    <row r="75" spans="8:8" ht="35.1" hidden="1" customHeight="1"/>
    <row r="76" spans="8:8" ht="35.1" hidden="1" customHeight="1"/>
    <row r="77" spans="8:8" ht="35.1" hidden="1" customHeight="1"/>
    <row r="78" spans="8:8" ht="35.1" hidden="1" customHeight="1"/>
    <row r="79" spans="8:8" ht="35.1" hidden="1" customHeight="1"/>
    <row r="80" spans="8:8" ht="35.1" hidden="1" customHeight="1"/>
    <row r="81" spans="8:8" ht="35.1" hidden="1" customHeight="1"/>
    <row r="82" spans="8:8" ht="35.1" hidden="1" customHeight="1"/>
    <row r="83" spans="8:8" ht="35.1" hidden="1" customHeight="1"/>
    <row r="84" spans="8:8" ht="35.1" hidden="1" customHeight="1"/>
    <row r="85" spans="8:8" ht="35.1" hidden="1" customHeight="1"/>
    <row r="86" spans="8:8" ht="35.1" hidden="1" customHeight="1"/>
    <row r="87" spans="8:8" ht="35.1" hidden="1" customHeight="1"/>
    <row r="88" spans="8:8" ht="35.1" hidden="1" customHeight="1"/>
    <row r="89" spans="8:8" ht="35.1" hidden="1" customHeight="1"/>
    <row r="90" spans="8:8" ht="35.1" hidden="1" customHeight="1"/>
    <row r="91" spans="8:8" ht="35.1" hidden="1" customHeight="1"/>
    <row r="92" spans="8:8" ht="20.25">
      <c r="B92" s="45" t="s">
        <v>612</v>
      </c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46"/>
      <c r="O92" s="127" t="s">
        <v>616</v>
      </c>
      <c r="P92" s="128"/>
      <c r="Q92" s="128"/>
      <c r="R92" s="128"/>
      <c r="S92" s="129"/>
    </row>
    <row r="93" spans="8:8" ht="31.5">
      <c r="B93" s="141" t="s">
        <v>196</v>
      </c>
      <c r="C93" s="142" t="s">
        <v>247</v>
      </c>
      <c r="D93" s="142" t="s">
        <v>248</v>
      </c>
      <c r="E93" s="142" t="s">
        <v>249</v>
      </c>
      <c r="F93" s="142" t="s">
        <v>250</v>
      </c>
      <c r="G93" s="142" t="s">
        <v>251</v>
      </c>
      <c r="H93" s="142" t="s">
        <v>253</v>
      </c>
      <c r="I93" s="142" t="s">
        <v>252</v>
      </c>
      <c r="J93" s="142" t="s">
        <v>254</v>
      </c>
      <c r="K93" s="142" t="s">
        <v>255</v>
      </c>
      <c r="L93" s="142" t="s">
        <v>255</v>
      </c>
      <c r="M93" s="142" t="s">
        <v>32</v>
      </c>
      <c r="O93" s="132"/>
      <c r="P93" s="133"/>
      <c r="Q93" s="133"/>
      <c r="R93" s="133"/>
      <c r="S93" s="134"/>
    </row>
    <row r="94" spans="8:8" ht="15.6" customHeight="1">
      <c r="B94" s="135" t="s">
        <v>37</v>
      </c>
      <c r="C94" s="136">
        <v>0.0</v>
      </c>
      <c r="D94" s="136">
        <v>0.0</v>
      </c>
      <c r="E94" s="136">
        <v>0.0</v>
      </c>
      <c r="F94" s="136">
        <v>0.0</v>
      </c>
      <c r="G94" s="136">
        <v>0.0</v>
      </c>
      <c r="H94" s="136">
        <v>0.0</v>
      </c>
      <c r="I94" s="136">
        <v>0.0</v>
      </c>
      <c r="J94" s="136">
        <v>0.0</v>
      </c>
      <c r="K94" s="136">
        <v>0.0</v>
      </c>
      <c r="L94" s="136">
        <v>0.0</v>
      </c>
      <c r="M94" s="135">
        <f>SUM(C94:L94)</f>
        <v>0.0</v>
      </c>
      <c r="O94" s="132"/>
      <c r="P94" s="133"/>
      <c r="Q94" s="133"/>
      <c r="R94" s="133"/>
      <c r="S94" s="134"/>
    </row>
    <row r="95" spans="8:8" ht="15.6" customHeight="1">
      <c r="B95" s="137" t="s">
        <v>297</v>
      </c>
      <c r="C95" s="136">
        <v>0.0</v>
      </c>
      <c r="D95" s="136">
        <v>0.0</v>
      </c>
      <c r="E95" s="136">
        <v>0.0</v>
      </c>
      <c r="F95" s="136">
        <v>0.0</v>
      </c>
      <c r="G95" s="136">
        <v>0.0</v>
      </c>
      <c r="H95" s="136">
        <v>0.0</v>
      </c>
      <c r="I95" s="136">
        <v>0.0</v>
      </c>
      <c r="J95" s="136">
        <v>0.0</v>
      </c>
      <c r="K95" s="136">
        <v>0.0</v>
      </c>
      <c r="L95" s="136">
        <v>0.0</v>
      </c>
      <c r="M95" s="137">
        <f>SUM(C95:L95)</f>
        <v>0.0</v>
      </c>
      <c r="O95" s="132"/>
      <c r="P95" s="133"/>
      <c r="Q95" s="133"/>
      <c r="R95" s="133"/>
      <c r="S95" s="134"/>
    </row>
    <row r="96" spans="8:8" ht="15.6" customHeight="1">
      <c r="B96" s="137" t="s">
        <v>298</v>
      </c>
      <c r="C96" s="135">
        <f>C94-C95</f>
        <v>0.0</v>
      </c>
      <c r="D96" s="135">
        <f t="shared" si="8" ref="D96:M96">D94-D95</f>
        <v>0.0</v>
      </c>
      <c r="E96" s="135">
        <f t="shared" si="8"/>
        <v>0.0</v>
      </c>
      <c r="F96" s="135">
        <f t="shared" si="8"/>
        <v>0.0</v>
      </c>
      <c r="G96" s="135">
        <f t="shared" si="8"/>
        <v>0.0</v>
      </c>
      <c r="H96" s="135">
        <f t="shared" si="8"/>
        <v>0.0</v>
      </c>
      <c r="I96" s="135">
        <f t="shared" si="8"/>
        <v>0.0</v>
      </c>
      <c r="J96" s="135">
        <f t="shared" si="8"/>
        <v>0.0</v>
      </c>
      <c r="K96" s="135">
        <f t="shared" si="8"/>
        <v>0.0</v>
      </c>
      <c r="L96" s="135">
        <f t="shared" si="8"/>
        <v>0.0</v>
      </c>
      <c r="M96" s="135">
        <f t="shared" si="8"/>
        <v>0.0</v>
      </c>
      <c r="O96" s="138"/>
      <c r="P96" s="139"/>
      <c r="Q96" s="139"/>
      <c r="R96" s="139"/>
      <c r="S96" s="140"/>
    </row>
    <row r="97" spans="8:8" ht="35.1" hidden="1" customHeight="1">
      <c r="C97" s="143" t="s">
        <v>220</v>
      </c>
      <c r="D97" s="144"/>
      <c r="E97" s="143" t="s">
        <v>299</v>
      </c>
      <c r="O97" s="111"/>
      <c r="P97" s="111"/>
      <c r="Q97" s="111"/>
      <c r="R97" s="111"/>
      <c r="S97" s="111"/>
    </row>
    <row r="98" spans="8:8" ht="35.1" hidden="1" customHeight="1">
      <c r="C98" s="143" t="s">
        <v>222</v>
      </c>
      <c r="D98" s="144"/>
      <c r="E98" s="143" t="s">
        <v>300</v>
      </c>
      <c r="O98" s="111"/>
      <c r="P98" s="111"/>
      <c r="Q98" s="111"/>
      <c r="R98" s="111"/>
      <c r="S98" s="111"/>
    </row>
    <row r="99" spans="8:8" ht="35.1" hidden="1" customHeight="1">
      <c r="C99" s="143" t="s">
        <v>221</v>
      </c>
      <c r="D99" s="144"/>
      <c r="E99" s="143" t="s">
        <v>305</v>
      </c>
      <c r="O99" s="111"/>
      <c r="P99" s="111"/>
      <c r="Q99" s="111"/>
      <c r="R99" s="111"/>
      <c r="S99" s="111"/>
    </row>
    <row r="100" spans="8:8" ht="35.1" hidden="1" customHeight="1">
      <c r="C100" s="143" t="s">
        <v>223</v>
      </c>
      <c r="D100" s="144"/>
      <c r="E100" s="143" t="s">
        <v>305</v>
      </c>
      <c r="O100" s="111"/>
      <c r="P100" s="111"/>
      <c r="Q100" s="111"/>
      <c r="R100" s="111"/>
      <c r="S100" s="111"/>
    </row>
    <row r="101" spans="8:8" ht="35.1" hidden="1" customHeight="1">
      <c r="C101" s="143" t="s">
        <v>224</v>
      </c>
      <c r="D101" s="144"/>
      <c r="E101" s="145"/>
      <c r="O101" s="111"/>
      <c r="P101" s="111"/>
      <c r="Q101" s="111"/>
      <c r="R101" s="111"/>
      <c r="S101" s="111"/>
    </row>
    <row r="102" spans="8:8" ht="35.1" hidden="1" customHeight="1">
      <c r="C102" s="143" t="s">
        <v>225</v>
      </c>
      <c r="D102" s="144"/>
      <c r="E102" s="145"/>
    </row>
    <row r="103" spans="8:8" ht="35.1" hidden="1" customHeight="1">
      <c r="C103" s="143" t="s">
        <v>226</v>
      </c>
      <c r="D103" s="144"/>
      <c r="E103" s="146"/>
    </row>
    <row r="104" spans="8:8" ht="35.1" hidden="1" customHeight="1">
      <c r="C104" s="143" t="s">
        <v>227</v>
      </c>
      <c r="D104" s="144"/>
      <c r="E104" s="145"/>
    </row>
    <row r="105" spans="8:8" ht="35.1" hidden="1" customHeight="1">
      <c r="C105" s="143" t="s">
        <v>228</v>
      </c>
      <c r="D105" s="144"/>
      <c r="E105" s="145"/>
    </row>
    <row r="106" spans="8:8" ht="35.1" hidden="1" customHeight="1">
      <c r="C106" s="143" t="s">
        <v>229</v>
      </c>
      <c r="D106" s="144"/>
      <c r="E106" s="145"/>
    </row>
    <row r="107" spans="8:8" ht="35.1" hidden="1" customHeight="1">
      <c r="C107" s="143" t="s">
        <v>230</v>
      </c>
      <c r="D107" s="144"/>
      <c r="E107" s="146"/>
    </row>
    <row r="108" spans="8:8" ht="35.1" hidden="1" customHeight="1">
      <c r="C108" s="143" t="s">
        <v>231</v>
      </c>
      <c r="D108" s="144"/>
      <c r="E108" s="145"/>
    </row>
    <row r="109" spans="8:8" ht="35.1" hidden="1" customHeight="1">
      <c r="C109" s="143" t="s">
        <v>232</v>
      </c>
      <c r="D109" s="144"/>
      <c r="E109" s="145"/>
    </row>
    <row r="110" spans="8:8" ht="35.1" hidden="1" customHeight="1">
      <c r="C110" s="143" t="s">
        <v>233</v>
      </c>
      <c r="D110" s="144"/>
      <c r="E110" s="145"/>
    </row>
    <row r="111" spans="8:8" ht="35.1" hidden="1" customHeight="1">
      <c r="C111" s="143" t="s">
        <v>234</v>
      </c>
      <c r="D111" s="144"/>
      <c r="E111" s="145"/>
    </row>
    <row r="112" spans="8:8" ht="35.1" hidden="1" customHeight="1">
      <c r="C112" s="143" t="s">
        <v>235</v>
      </c>
      <c r="D112" s="144"/>
      <c r="E112" s="145"/>
    </row>
    <row r="113" spans="8:8" ht="35.1" hidden="1" customHeight="1">
      <c r="C113" s="143" t="s">
        <v>236</v>
      </c>
      <c r="D113" s="144"/>
      <c r="E113" s="145"/>
    </row>
    <row r="114" spans="8:8" ht="35.1" hidden="1" customHeight="1">
      <c r="C114" s="143" t="s">
        <v>237</v>
      </c>
      <c r="D114" s="144"/>
      <c r="E114" s="145"/>
    </row>
    <row r="115" spans="8:8" ht="35.1" hidden="1" customHeight="1">
      <c r="C115" s="143" t="s">
        <v>238</v>
      </c>
      <c r="D115" s="144"/>
      <c r="E115" s="145"/>
    </row>
    <row r="116" spans="8:8" ht="30.0" customHeight="1"/>
    <row r="117" spans="8:8" ht="20.25">
      <c r="B117" s="45" t="s">
        <v>613</v>
      </c>
      <c r="C117" s="126"/>
      <c r="D117" s="126"/>
      <c r="E117" s="126"/>
      <c r="F117" s="126"/>
      <c r="G117" s="126"/>
      <c r="H117" s="126"/>
      <c r="I117" s="126"/>
      <c r="J117" s="126"/>
      <c r="K117" s="126"/>
      <c r="L117" s="126"/>
      <c r="M117" s="46"/>
    </row>
    <row r="118" spans="8:8" ht="31.5">
      <c r="B118" s="141" t="s">
        <v>196</v>
      </c>
      <c r="C118" s="142" t="s">
        <v>247</v>
      </c>
      <c r="D118" s="142" t="s">
        <v>248</v>
      </c>
      <c r="E118" s="142" t="s">
        <v>249</v>
      </c>
      <c r="F118" s="142" t="s">
        <v>250</v>
      </c>
      <c r="G118" s="142" t="s">
        <v>251</v>
      </c>
      <c r="H118" s="142" t="s">
        <v>253</v>
      </c>
      <c r="I118" s="142" t="s">
        <v>252</v>
      </c>
      <c r="J118" s="142" t="s">
        <v>254</v>
      </c>
      <c r="K118" s="142" t="s">
        <v>255</v>
      </c>
      <c r="L118" s="142" t="s">
        <v>255</v>
      </c>
      <c r="M118" s="142" t="s">
        <v>32</v>
      </c>
      <c r="O118" s="147" t="s">
        <v>412</v>
      </c>
      <c r="P118" s="148"/>
      <c r="Q118" s="148"/>
      <c r="R118" s="148"/>
      <c r="S118" s="149"/>
    </row>
    <row r="119" spans="8:8" ht="27.0" customHeight="1">
      <c r="B119" s="135" t="s">
        <v>37</v>
      </c>
      <c r="C119" s="135">
        <f>C122</f>
        <v>0.0</v>
      </c>
      <c r="D119" s="135">
        <f t="shared" si="9" ref="D119:L119">D122</f>
        <v>0.0</v>
      </c>
      <c r="E119" s="135">
        <f t="shared" si="9"/>
        <v>0.0</v>
      </c>
      <c r="F119" s="135">
        <f t="shared" si="9"/>
        <v>0.0</v>
      </c>
      <c r="G119" s="135">
        <f t="shared" si="9"/>
        <v>0.0</v>
      </c>
      <c r="H119" s="135">
        <f t="shared" si="9"/>
        <v>0.0</v>
      </c>
      <c r="I119" s="135">
        <f t="shared" si="9"/>
        <v>0.0</v>
      </c>
      <c r="J119" s="135">
        <f t="shared" si="9"/>
        <v>0.0</v>
      </c>
      <c r="K119" s="135">
        <f t="shared" si="9"/>
        <v>0.0</v>
      </c>
      <c r="L119" s="135">
        <f t="shared" si="9"/>
        <v>0.0</v>
      </c>
      <c r="M119" s="135">
        <f>SUM(C119:L119)</f>
        <v>0.0</v>
      </c>
      <c r="O119" s="150"/>
      <c r="P119" s="151"/>
      <c r="Q119" s="151"/>
      <c r="R119" s="151"/>
      <c r="S119" s="152"/>
    </row>
    <row r="120" spans="8:8" ht="18.75">
      <c r="B120" s="137" t="s">
        <v>393</v>
      </c>
      <c r="C120" s="136">
        <v>0.0</v>
      </c>
      <c r="D120" s="136">
        <v>0.0</v>
      </c>
      <c r="E120" s="136">
        <v>0.0</v>
      </c>
      <c r="F120" s="136">
        <v>0.0</v>
      </c>
      <c r="G120" s="136">
        <v>0.0</v>
      </c>
      <c r="H120" s="136">
        <v>0.0</v>
      </c>
      <c r="I120" s="136">
        <v>0.0</v>
      </c>
      <c r="J120" s="136">
        <v>0.0</v>
      </c>
      <c r="K120" s="136">
        <v>0.0</v>
      </c>
      <c r="L120" s="136">
        <v>0.0</v>
      </c>
      <c r="M120" s="135">
        <f>SUM(C120:L120)</f>
        <v>0.0</v>
      </c>
      <c r="O120" s="150"/>
      <c r="P120" s="151"/>
      <c r="Q120" s="151"/>
      <c r="R120" s="151"/>
      <c r="S120" s="152"/>
    </row>
    <row r="121" spans="8:8" ht="18.75">
      <c r="B121" s="137" t="s">
        <v>394</v>
      </c>
      <c r="C121" s="136">
        <v>0.0</v>
      </c>
      <c r="D121" s="136">
        <v>0.0</v>
      </c>
      <c r="E121" s="136">
        <v>0.0</v>
      </c>
      <c r="F121" s="136">
        <v>0.0</v>
      </c>
      <c r="G121" s="136">
        <v>0.0</v>
      </c>
      <c r="H121" s="136">
        <v>0.0</v>
      </c>
      <c r="I121" s="136">
        <v>0.0</v>
      </c>
      <c r="J121" s="136">
        <v>0.0</v>
      </c>
      <c r="K121" s="136">
        <v>0.0</v>
      </c>
      <c r="L121" s="136">
        <v>0.0</v>
      </c>
      <c r="M121" s="137">
        <f>SUM(C121:L121)</f>
        <v>0.0</v>
      </c>
      <c r="O121" s="150"/>
      <c r="P121" s="151"/>
      <c r="Q121" s="151"/>
      <c r="R121" s="151"/>
      <c r="S121" s="152"/>
    </row>
    <row r="122" spans="8:8" ht="18.75">
      <c r="B122" s="137" t="s">
        <v>395</v>
      </c>
      <c r="C122" s="135">
        <f>SUM(C120:C121)</f>
        <v>0.0</v>
      </c>
      <c r="D122" s="135">
        <f t="shared" si="10" ref="D122:L122">SUM(D120:D121)</f>
        <v>0.0</v>
      </c>
      <c r="E122" s="135">
        <f t="shared" si="10"/>
        <v>0.0</v>
      </c>
      <c r="F122" s="135">
        <f t="shared" si="10"/>
        <v>0.0</v>
      </c>
      <c r="G122" s="135">
        <f t="shared" si="10"/>
        <v>0.0</v>
      </c>
      <c r="H122" s="135">
        <f t="shared" si="10"/>
        <v>0.0</v>
      </c>
      <c r="I122" s="135">
        <f t="shared" si="10"/>
        <v>0.0</v>
      </c>
      <c r="J122" s="135">
        <f t="shared" si="10"/>
        <v>0.0</v>
      </c>
      <c r="K122" s="135">
        <f t="shared" si="10"/>
        <v>0.0</v>
      </c>
      <c r="L122" s="135">
        <f t="shared" si="10"/>
        <v>0.0</v>
      </c>
      <c r="M122" s="135">
        <f>SUM(M120:M121)</f>
        <v>0.0</v>
      </c>
      <c r="O122" s="153"/>
      <c r="P122" s="154"/>
      <c r="Q122" s="154"/>
      <c r="R122" s="154"/>
      <c r="S122" s="155"/>
    </row>
    <row r="123" spans="8:8" ht="18.75">
      <c r="B123" s="137" t="s">
        <v>197</v>
      </c>
      <c r="C123" s="137">
        <f t="shared" si="11" ref="C123:M123">C119-C122</f>
        <v>0.0</v>
      </c>
      <c r="D123" s="137">
        <f t="shared" si="11"/>
        <v>0.0</v>
      </c>
      <c r="E123" s="137">
        <f t="shared" si="11"/>
        <v>0.0</v>
      </c>
      <c r="F123" s="137">
        <f t="shared" si="11"/>
        <v>0.0</v>
      </c>
      <c r="G123" s="137">
        <f t="shared" si="11"/>
        <v>0.0</v>
      </c>
      <c r="H123" s="137">
        <f t="shared" si="11"/>
        <v>0.0</v>
      </c>
      <c r="I123" s="137">
        <f t="shared" si="11"/>
        <v>0.0</v>
      </c>
      <c r="J123" s="137">
        <f t="shared" si="11"/>
        <v>0.0</v>
      </c>
      <c r="K123" s="137">
        <f t="shared" si="11"/>
        <v>0.0</v>
      </c>
      <c r="L123" s="137">
        <f t="shared" si="11"/>
        <v>0.0</v>
      </c>
      <c r="M123" s="137">
        <f t="shared" si="11"/>
        <v>0.0</v>
      </c>
    </row>
    <row r="124" spans="8:8">
      <c r="P124" s="54"/>
    </row>
    <row r="125" spans="8:8" ht="20.25">
      <c r="B125" s="45" t="s">
        <v>614</v>
      </c>
      <c r="C125" s="126"/>
      <c r="D125" s="126"/>
      <c r="E125" s="126"/>
      <c r="F125" s="126"/>
      <c r="G125" s="126"/>
      <c r="H125" s="126"/>
      <c r="I125" s="126"/>
      <c r="J125" s="126"/>
      <c r="K125" s="126"/>
      <c r="L125" s="126"/>
      <c r="M125" s="46"/>
      <c r="O125" s="147" t="s">
        <v>617</v>
      </c>
      <c r="P125" s="148"/>
      <c r="Q125" s="148"/>
      <c r="R125" s="148"/>
      <c r="S125" s="149"/>
    </row>
    <row r="126" spans="8:8" ht="31.5">
      <c r="B126" s="141" t="s">
        <v>196</v>
      </c>
      <c r="C126" s="142" t="s">
        <v>247</v>
      </c>
      <c r="D126" s="142" t="s">
        <v>248</v>
      </c>
      <c r="E126" s="142" t="s">
        <v>249</v>
      </c>
      <c r="F126" s="142" t="s">
        <v>250</v>
      </c>
      <c r="G126" s="142" t="s">
        <v>251</v>
      </c>
      <c r="H126" s="142" t="s">
        <v>253</v>
      </c>
      <c r="I126" s="142" t="s">
        <v>252</v>
      </c>
      <c r="J126" s="142" t="s">
        <v>254</v>
      </c>
      <c r="K126" s="142" t="s">
        <v>255</v>
      </c>
      <c r="L126" s="142" t="s">
        <v>255</v>
      </c>
      <c r="M126" s="142" t="s">
        <v>32</v>
      </c>
      <c r="O126" s="150"/>
      <c r="P126" s="151"/>
      <c r="Q126" s="151"/>
      <c r="R126" s="151"/>
      <c r="S126" s="152"/>
    </row>
    <row r="127" spans="8:8" ht="21.75" customHeight="1">
      <c r="B127" s="135" t="s">
        <v>37</v>
      </c>
      <c r="C127" s="135">
        <f>C130</f>
        <v>0.0</v>
      </c>
      <c r="D127" s="135">
        <f t="shared" si="12" ref="D127:M127">D130</f>
        <v>0.0</v>
      </c>
      <c r="E127" s="135">
        <f t="shared" si="12"/>
        <v>0.0</v>
      </c>
      <c r="F127" s="135">
        <f t="shared" si="12"/>
        <v>0.0</v>
      </c>
      <c r="G127" s="135">
        <f t="shared" si="12"/>
        <v>0.0</v>
      </c>
      <c r="H127" s="135">
        <f t="shared" si="12"/>
        <v>0.0</v>
      </c>
      <c r="I127" s="135">
        <f t="shared" si="12"/>
        <v>0.0</v>
      </c>
      <c r="J127" s="135">
        <f t="shared" si="12"/>
        <v>0.0</v>
      </c>
      <c r="K127" s="135">
        <f t="shared" si="12"/>
        <v>0.0</v>
      </c>
      <c r="L127" s="135">
        <f t="shared" si="12"/>
        <v>0.0</v>
      </c>
      <c r="M127" s="135">
        <f t="shared" si="12"/>
        <v>0.0</v>
      </c>
      <c r="O127" s="150"/>
      <c r="P127" s="151"/>
      <c r="Q127" s="151"/>
      <c r="R127" s="151"/>
      <c r="S127" s="152"/>
    </row>
    <row r="128" spans="8:8" ht="18.75">
      <c r="B128" s="137" t="s">
        <v>409</v>
      </c>
      <c r="C128" s="136">
        <v>0.0</v>
      </c>
      <c r="D128" s="136">
        <v>0.0</v>
      </c>
      <c r="E128" s="136">
        <v>0.0</v>
      </c>
      <c r="F128" s="136">
        <v>0.0</v>
      </c>
      <c r="G128" s="136">
        <v>0.0</v>
      </c>
      <c r="H128" s="136">
        <v>0.0</v>
      </c>
      <c r="I128" s="136">
        <v>0.0</v>
      </c>
      <c r="J128" s="136">
        <v>0.0</v>
      </c>
      <c r="K128" s="136">
        <v>0.0</v>
      </c>
      <c r="L128" s="136">
        <v>0.0</v>
      </c>
      <c r="M128" s="137">
        <f>SUM(C128:L128)</f>
        <v>0.0</v>
      </c>
      <c r="O128" s="150"/>
      <c r="P128" s="151"/>
      <c r="Q128" s="151"/>
      <c r="R128" s="151"/>
      <c r="S128" s="152"/>
    </row>
    <row r="129" spans="8:8" ht="18.75">
      <c r="B129" s="137" t="s">
        <v>410</v>
      </c>
      <c r="C129" s="136">
        <v>0.0</v>
      </c>
      <c r="D129" s="136">
        <v>0.0</v>
      </c>
      <c r="E129" s="136">
        <v>0.0</v>
      </c>
      <c r="F129" s="136">
        <v>0.0</v>
      </c>
      <c r="G129" s="136">
        <v>0.0</v>
      </c>
      <c r="H129" s="136">
        <v>0.0</v>
      </c>
      <c r="I129" s="136">
        <v>0.0</v>
      </c>
      <c r="J129" s="136">
        <v>0.0</v>
      </c>
      <c r="K129" s="136">
        <v>0.0</v>
      </c>
      <c r="L129" s="136">
        <v>0.0</v>
      </c>
      <c r="M129" s="137">
        <f>SUM(C129:L129)</f>
        <v>0.0</v>
      </c>
      <c r="O129" s="153"/>
      <c r="P129" s="154"/>
      <c r="Q129" s="154"/>
      <c r="R129" s="154"/>
      <c r="S129" s="155"/>
    </row>
    <row r="130" spans="8:8" ht="18.75">
      <c r="B130" s="137" t="s">
        <v>411</v>
      </c>
      <c r="C130" s="135">
        <f>SUM(C128:C129)</f>
        <v>0.0</v>
      </c>
      <c r="D130" s="135">
        <f t="shared" si="13" ref="D130:L130">SUM(D128:D129)</f>
        <v>0.0</v>
      </c>
      <c r="E130" s="135">
        <f t="shared" si="13"/>
        <v>0.0</v>
      </c>
      <c r="F130" s="135">
        <f t="shared" si="13"/>
        <v>0.0</v>
      </c>
      <c r="G130" s="135">
        <f t="shared" si="13"/>
        <v>0.0</v>
      </c>
      <c r="H130" s="135">
        <f t="shared" si="13"/>
        <v>0.0</v>
      </c>
      <c r="I130" s="135">
        <f t="shared" si="13"/>
        <v>0.0</v>
      </c>
      <c r="J130" s="135">
        <f t="shared" si="13"/>
        <v>0.0</v>
      </c>
      <c r="K130" s="135">
        <f t="shared" si="13"/>
        <v>0.0</v>
      </c>
      <c r="L130" s="135">
        <f t="shared" si="13"/>
        <v>0.0</v>
      </c>
      <c r="M130" s="135">
        <f>SUM(M128:M129)</f>
        <v>0.0</v>
      </c>
    </row>
    <row r="131" spans="8:8" ht="18.75">
      <c r="B131" s="137" t="s">
        <v>197</v>
      </c>
      <c r="C131" s="137">
        <f t="shared" si="14" ref="C131:M131">C127-C130</f>
        <v>0.0</v>
      </c>
      <c r="D131" s="137">
        <f t="shared" si="14"/>
        <v>0.0</v>
      </c>
      <c r="E131" s="137">
        <f t="shared" si="14"/>
        <v>0.0</v>
      </c>
      <c r="F131" s="137">
        <f t="shared" si="14"/>
        <v>0.0</v>
      </c>
      <c r="G131" s="137">
        <f t="shared" si="14"/>
        <v>0.0</v>
      </c>
      <c r="H131" s="137">
        <f t="shared" si="14"/>
        <v>0.0</v>
      </c>
      <c r="I131" s="137">
        <f t="shared" si="14"/>
        <v>0.0</v>
      </c>
      <c r="J131" s="137">
        <f t="shared" si="14"/>
        <v>0.0</v>
      </c>
      <c r="K131" s="137">
        <f t="shared" si="14"/>
        <v>0.0</v>
      </c>
      <c r="L131" s="137">
        <f t="shared" si="14"/>
        <v>0.0</v>
      </c>
      <c r="M131" s="137">
        <f t="shared" si="14"/>
        <v>0.0</v>
      </c>
    </row>
    <row r="132" spans="8:8" ht="3.0" customHeight="1"/>
    <row r="133" spans="8:8" ht="3.0" customHeight="1"/>
    <row r="134" spans="8:8" ht="3.0" customHeight="1"/>
    <row r="135" spans="8:8"/>
    <row r="136" spans="8:8" ht="72.0" customHeight="1">
      <c r="B136" s="156" t="s">
        <v>447</v>
      </c>
      <c r="C136" s="157"/>
      <c r="D136" s="157"/>
      <c r="E136" s="157"/>
      <c r="F136" s="157"/>
      <c r="G136" s="157"/>
      <c r="H136" s="157"/>
      <c r="I136" s="157"/>
      <c r="J136" s="157"/>
      <c r="K136" s="157"/>
      <c r="L136" s="158"/>
    </row>
    <row r="137" spans="8:8" hidden="1"/>
    <row r="138" spans="8:8" hidden="1"/>
    <row r="139" spans="8:8" hidden="1"/>
    <row r="140" spans="8:8" hidden="1"/>
    <row r="141" spans="8:8" hidden="1"/>
    <row r="142" spans="8:8" hidden="1"/>
    <row r="143" spans="8:8" hidden="1"/>
    <row r="144" spans="8:8" hidden="1"/>
    <row r="145" spans="8:8" hidden="1"/>
    <row r="146" spans="8:8" hidden="1"/>
    <row r="147" spans="8:8" hidden="1"/>
    <row r="148" spans="8:8" hidden="1"/>
    <row r="149" spans="8:8" hidden="1"/>
    <row r="150" spans="8:8" hidden="1"/>
    <row r="151" spans="8:8" hidden="1"/>
    <row r="152" spans="8:8" hidden="1"/>
    <row r="153" spans="8:8" hidden="1"/>
    <row r="154" spans="8:8" hidden="1"/>
    <row r="155" spans="8:8" hidden="1"/>
    <row r="156" spans="8:8" hidden="1"/>
    <row r="157" spans="8:8" hidden="1"/>
    <row r="158" spans="8:8" hidden="1"/>
    <row r="159" spans="8:8" hidden="1"/>
    <row r="160" spans="8:8" hidden="1"/>
    <row r="161" spans="8:8" hidden="1"/>
    <row r="162" spans="8:8" hidden="1"/>
    <row r="163" spans="8:8" hidden="1"/>
    <row r="164" spans="8:8" hidden="1"/>
    <row r="165" spans="8:8" hidden="1"/>
    <row r="166" spans="8:8" hidden="1"/>
    <row r="167" spans="8:8" hidden="1"/>
    <row r="168" spans="8:8" hidden="1"/>
    <row r="169" spans="8:8" hidden="1"/>
    <row r="170" spans="8:8" hidden="1"/>
    <row r="171" spans="8:8" hidden="1"/>
    <row r="172" spans="8:8" hidden="1"/>
    <row r="173" spans="8:8" hidden="1"/>
    <row r="174" spans="8:8" hidden="1"/>
    <row r="175" spans="8:8" hidden="1"/>
    <row r="176" spans="8:8" hidden="1"/>
    <row r="177" spans="8:8" hidden="1"/>
  </sheetData>
  <sheetProtection algorithmName="SHA-512" hashValue="ai3ZGAuqfwCVloH/pE7IG4AR9GkxIxdlqaqo7/WdbL4VgZkskcUvrfDI0+sdvWa/RX2PE7k72ysnvMHZnB1eDA==" saltValue="YkYhGRU3qoMzbKivmTBKIg==" spinCount="100000" sheet="1" objects="1" scenarios="1"/>
  <mergeCells count="64">
    <mergeCell ref="B136:L136"/>
    <mergeCell ref="B125:M125"/>
    <mergeCell ref="O125:S129"/>
    <mergeCell ref="B92:M92"/>
    <mergeCell ref="O92:S96"/>
    <mergeCell ref="X13:X14"/>
    <mergeCell ref="A5:H5"/>
    <mergeCell ref="S2:T2"/>
    <mergeCell ref="Y11:Z11"/>
    <mergeCell ref="B52:M52"/>
    <mergeCell ref="Q10:AC10"/>
    <mergeCell ref="A1:B1"/>
    <mergeCell ref="D7:D8"/>
    <mergeCell ref="U13:U14"/>
    <mergeCell ref="U11:V11"/>
    <mergeCell ref="O10:P11"/>
    <mergeCell ref="Q11:R11"/>
    <mergeCell ref="M10:N11"/>
    <mergeCell ref="J27:O34"/>
    <mergeCell ref="O118:S122"/>
    <mergeCell ref="A4:B4"/>
    <mergeCell ref="R13:R14"/>
    <mergeCell ref="J9:AC9"/>
    <mergeCell ref="J22:L22"/>
    <mergeCell ref="Y13:Y14"/>
    <mergeCell ref="A6:H6"/>
    <mergeCell ref="L1:O1"/>
    <mergeCell ref="A3:B3"/>
    <mergeCell ref="T13:T14"/>
    <mergeCell ref="AA11:AC11"/>
    <mergeCell ref="L2:O2"/>
    <mergeCell ref="A2:B2"/>
    <mergeCell ref="Q13:Q14"/>
    <mergeCell ref="S3:T3"/>
    <mergeCell ref="H4:J4"/>
    <mergeCell ref="K10:L11"/>
    <mergeCell ref="C7:C8"/>
    <mergeCell ref="B117:M117"/>
    <mergeCell ref="C3:J3"/>
    <mergeCell ref="S13:S14"/>
    <mergeCell ref="Q1:T1"/>
    <mergeCell ref="J10:J12"/>
    <mergeCell ref="E7:F7"/>
    <mergeCell ref="H7:H8"/>
    <mergeCell ref="M22:O22"/>
    <mergeCell ref="A50:C50"/>
    <mergeCell ref="V13:V14"/>
    <mergeCell ref="Q3:R3"/>
    <mergeCell ref="Z13:Z14"/>
    <mergeCell ref="G7:G8"/>
    <mergeCell ref="Q2:R2"/>
    <mergeCell ref="S11:T11"/>
    <mergeCell ref="L4:O4"/>
    <mergeCell ref="J21:L21"/>
    <mergeCell ref="M21:O21"/>
    <mergeCell ref="J19:O19"/>
    <mergeCell ref="C4:G4"/>
    <mergeCell ref="W11:X11"/>
    <mergeCell ref="J20:O20"/>
    <mergeCell ref="B7:B8"/>
    <mergeCell ref="O52:S56"/>
    <mergeCell ref="W13:W14"/>
    <mergeCell ref="A7:A8"/>
    <mergeCell ref="L3:O3"/>
  </mergeCells>
  <dataValidations count="1">
    <dataValidation allowBlank="1" type="list" errorStyle="stop" showInputMessage="1" showErrorMessage="1" sqref="C97:D115">
      <formula1>$C$97:$C$115</formula1>
    </dataValidation>
  </dataValidations>
  <pageMargins left="0.7" right="0.7" top="0.75" bottom="0.75" header="0.3" footer="0.3"/>
</worksheet>
</file>

<file path=xl/worksheets/sheet20.xml><?xml version="1.0" encoding="utf-8"?>
<worksheet xmlns:r="http://schemas.openxmlformats.org/officeDocument/2006/relationships" xmlns="http://schemas.openxmlformats.org/spreadsheetml/2006/main">
  <sheetPr>
    <tabColor rgb="FFFFFF00"/>
    <pageSetUpPr fitToPage="1"/>
  </sheetPr>
  <dimension ref="A1:U27"/>
  <sheetViews>
    <sheetView workbookViewId="0" showRowColHeaders="0">
      <selection activeCell="A3" sqref="A3:P3"/>
    </sheetView>
  </sheetViews>
  <sheetFormatPr defaultRowHeight="12.75" defaultColWidth="9" zeroHeight="1"/>
  <cols>
    <col min="1" max="1" customWidth="1" width="5.4257812" style="54"/>
    <col min="2" max="2" customWidth="1" width="12.855469" style="54"/>
    <col min="3" max="3" customWidth="1" width="21.570312" style="54"/>
    <col min="4" max="4" customWidth="1" width="10.5703125" style="54"/>
    <col min="5" max="5" customWidth="1" width="10.425781" style="54"/>
    <col min="6" max="7" customWidth="1" width="11.425781" style="54"/>
    <col min="8" max="8" customWidth="1" width="10.5703125" style="54"/>
    <col min="9" max="9" customWidth="1" width="11.425781" style="54"/>
    <col min="10" max="10" customWidth="1" width="10.425781" style="54"/>
    <col min="11" max="11" customWidth="1" width="9.5703125" style="54"/>
    <col min="12" max="12" customWidth="1" width="10.5703125" style="54"/>
    <col min="13" max="15" customWidth="1" width="12.425781" style="54"/>
    <col min="16" max="16" customWidth="1" width="10.425781" style="54"/>
    <col min="17" max="16384" customWidth="0" width="9.425781" style="54"/>
  </cols>
  <sheetData>
    <row r="1" spans="8:8" ht="33.75" customHeight="1">
      <c r="A1" s="631" t="str">
        <f>'MASTER DATA SHEET 1'!C1</f>
        <v>dk;kZy; iz/kkukpk;Z jktdh; mPp ek/;fed fo/kky; Mlk.kk joqZn ¼ekSyklj½ MhMokuk dqpkeu </v>
      </c>
      <c r="B1" s="631"/>
      <c r="C1" s="631"/>
      <c r="D1" s="631"/>
      <c r="E1" s="631"/>
      <c r="F1" s="631"/>
      <c r="G1" s="631"/>
      <c r="H1" s="631"/>
      <c r="I1" s="631"/>
      <c r="J1" s="631"/>
      <c r="K1" s="631"/>
      <c r="L1" s="631"/>
      <c r="M1" s="631"/>
      <c r="N1" s="631"/>
      <c r="O1" s="631"/>
      <c r="P1" s="631"/>
    </row>
    <row r="2" spans="8:8" ht="26.25">
      <c r="A2" s="632" t="s">
        <v>263</v>
      </c>
      <c r="B2" s="632"/>
      <c r="C2" s="632"/>
      <c r="D2" s="632"/>
      <c r="E2" s="632"/>
      <c r="F2" s="632"/>
      <c r="G2" s="632"/>
      <c r="H2" s="632"/>
      <c r="I2" s="632"/>
      <c r="J2" s="632"/>
      <c r="K2" s="632"/>
      <c r="L2" s="632"/>
      <c r="M2" s="632"/>
      <c r="N2" s="632"/>
      <c r="O2" s="632"/>
      <c r="P2" s="632"/>
    </row>
    <row r="3" spans="8:8" ht="30.75">
      <c r="A3" s="633" t="s">
        <v>422</v>
      </c>
      <c r="B3" s="633"/>
      <c r="C3" s="633"/>
      <c r="D3" s="633"/>
      <c r="E3" s="633"/>
      <c r="F3" s="633"/>
      <c r="G3" s="633"/>
      <c r="H3" s="633"/>
      <c r="I3" s="633"/>
      <c r="J3" s="633"/>
      <c r="K3" s="633"/>
      <c r="L3" s="633"/>
      <c r="M3" s="633"/>
      <c r="N3" s="633"/>
      <c r="O3" s="633"/>
      <c r="P3" s="633"/>
    </row>
    <row r="4" spans="8:8" ht="23.25">
      <c r="A4" s="634" t="s">
        <v>293</v>
      </c>
      <c r="B4" s="634"/>
      <c r="C4" s="634"/>
      <c r="D4" s="635" t="str">
        <f>'MASTER DATA SHEET 1'!C4</f>
        <v>2202-02-109-27-01</v>
      </c>
      <c r="E4" s="635"/>
      <c r="F4" s="635"/>
      <c r="G4" s="635"/>
      <c r="H4" s="636" t="str">
        <f>'MASTER DATA SHEET 1'!H4</f>
        <v>STATE FUND</v>
      </c>
      <c r="I4" s="636"/>
      <c r="J4" s="636"/>
      <c r="K4" s="637"/>
      <c r="L4" s="637"/>
      <c r="M4" s="637"/>
      <c r="N4" s="637"/>
      <c r="O4" s="637"/>
      <c r="P4" s="638"/>
    </row>
    <row r="5" spans="8:8" ht="18.75">
      <c r="A5" s="639"/>
      <c r="B5" s="639"/>
      <c r="C5" s="639"/>
      <c r="D5" s="637"/>
      <c r="E5" s="637"/>
      <c r="F5" s="637"/>
      <c r="G5" s="637"/>
      <c r="H5" s="640"/>
      <c r="I5" s="640"/>
      <c r="K5" s="641"/>
      <c r="L5" s="637"/>
      <c r="M5" s="637"/>
      <c r="N5" s="637"/>
      <c r="O5" s="637"/>
      <c r="P5" s="638"/>
    </row>
    <row r="6" spans="8:8" ht="56.25">
      <c r="A6" s="642" t="s">
        <v>0</v>
      </c>
      <c r="B6" s="642" t="s">
        <v>74</v>
      </c>
      <c r="C6" s="642" t="s">
        <v>261</v>
      </c>
      <c r="D6" s="642" t="s">
        <v>264</v>
      </c>
      <c r="E6" s="642" t="s">
        <v>265</v>
      </c>
      <c r="F6" s="642" t="s">
        <v>266</v>
      </c>
      <c r="G6" s="642" t="s">
        <v>267</v>
      </c>
      <c r="H6" s="642" t="s">
        <v>268</v>
      </c>
      <c r="I6" s="642" t="s">
        <v>269</v>
      </c>
      <c r="J6" s="642" t="s">
        <v>270</v>
      </c>
      <c r="K6" s="642" t="s">
        <v>21</v>
      </c>
      <c r="L6" s="642" t="s">
        <v>271</v>
      </c>
      <c r="M6" s="642" t="s">
        <v>272</v>
      </c>
      <c r="N6" s="642" t="s">
        <v>20</v>
      </c>
      <c r="O6" s="642" t="s">
        <v>20</v>
      </c>
      <c r="P6" s="642" t="s">
        <v>273</v>
      </c>
    </row>
    <row r="7" spans="8:8" ht="18.75">
      <c r="A7" s="642">
        <v>1.0</v>
      </c>
      <c r="B7" s="642">
        <v>2.0</v>
      </c>
      <c r="C7" s="642">
        <v>3.0</v>
      </c>
      <c r="D7" s="642">
        <v>4.0</v>
      </c>
      <c r="E7" s="642">
        <v>5.0</v>
      </c>
      <c r="F7" s="642">
        <v>6.0</v>
      </c>
      <c r="G7" s="642">
        <v>7.0</v>
      </c>
      <c r="H7" s="642">
        <v>8.0</v>
      </c>
      <c r="I7" s="642">
        <v>9.0</v>
      </c>
      <c r="J7" s="642">
        <v>10.0</v>
      </c>
      <c r="K7" s="642">
        <v>11.0</v>
      </c>
      <c r="L7" s="642">
        <v>12.0</v>
      </c>
      <c r="M7" s="642">
        <v>13.0</v>
      </c>
      <c r="N7" s="642">
        <v>14.0</v>
      </c>
      <c r="O7" s="642">
        <v>15.0</v>
      </c>
      <c r="P7" s="642">
        <v>16.0</v>
      </c>
    </row>
    <row r="8" spans="8:8" s="643" ht="92.25" customFormat="1" customHeight="1">
      <c r="A8" s="644" t="s">
        <v>274</v>
      </c>
      <c r="B8" s="626">
        <f>'MASTER DATA SHEET 1'!C3</f>
        <v>111111.0</v>
      </c>
      <c r="C8" s="642" t="str">
        <f>'MASTER DATA SHEET 1'!C2</f>
        <v>jktdh; mPp ek/;fed fo/kky; Mlk.kk joqZn ¼ekSyklj½ MhMokuk dqpkeu </v>
      </c>
      <c r="D8" s="645">
        <v>0.0</v>
      </c>
      <c r="E8" s="645">
        <v>0.0</v>
      </c>
      <c r="F8" s="645">
        <v>0.0</v>
      </c>
      <c r="G8" s="645">
        <v>0.0</v>
      </c>
      <c r="H8" s="626">
        <f>P9G2!K9</f>
        <v>0.0</v>
      </c>
      <c r="I8" s="626">
        <f>SUM(D8:H8)</f>
        <v>0.0</v>
      </c>
      <c r="J8" s="626">
        <f>P9G2!K13</f>
        <v>0.0</v>
      </c>
      <c r="K8" s="626">
        <f>P9G2!K11</f>
        <v>0.0</v>
      </c>
      <c r="L8" s="626">
        <f>P9G2!K12</f>
        <v>0.0</v>
      </c>
      <c r="M8" s="626">
        <f>P9G2!K14</f>
        <v>0.0</v>
      </c>
      <c r="N8" s="626">
        <f>P9G2!K15</f>
        <v>0.0</v>
      </c>
      <c r="O8" s="626">
        <f>P9G2!K16</f>
        <v>0.0</v>
      </c>
      <c r="P8" s="626">
        <f>SUM(I8:O8)</f>
        <v>0.0</v>
      </c>
    </row>
    <row r="9" spans="8:8"/>
    <row r="10" spans="8:8"/>
    <row r="11" spans="8:8"/>
    <row r="12" spans="8:8" ht="20.25">
      <c r="J12" s="629" t="str">
        <f>'MASTER DATA SHEET 1'!L2</f>
        <v>iz/kkukpk;Z</v>
      </c>
      <c r="K12" s="629"/>
      <c r="L12" s="629"/>
      <c r="M12" s="629"/>
      <c r="N12" s="629"/>
      <c r="O12" s="629"/>
      <c r="P12" s="629"/>
    </row>
    <row r="13" spans="8:8" ht="20.25">
      <c r="J13" s="629" t="str">
        <f>'MASTER DATA SHEET 1'!L3</f>
        <v>jk-m-ek-fo-Mlk.kk [kqnZ</v>
      </c>
      <c r="K13" s="629"/>
      <c r="L13" s="629"/>
      <c r="M13" s="629"/>
      <c r="N13" s="629"/>
      <c r="O13" s="629"/>
      <c r="P13" s="629"/>
    </row>
    <row r="14" spans="8:8" ht="20.25">
      <c r="J14" s="629" t="str">
        <f>'MASTER DATA SHEET 1'!L4</f>
        <v> ¼ekSyklj½ MhMokuk dqpkeu</v>
      </c>
      <c r="K14" s="629"/>
      <c r="L14" s="629"/>
      <c r="M14" s="629"/>
      <c r="N14" s="629"/>
      <c r="O14" s="629"/>
      <c r="P14" s="629"/>
    </row>
    <row r="15" spans="8:8"/>
    <row r="16" spans="8:8" ht="18.0">
      <c r="G16" s="226"/>
    </row>
    <row r="17" spans="8:8"/>
    <row r="18" spans="8:8"/>
    <row r="19" spans="8:8"/>
    <row r="20" spans="8:8"/>
    <row r="21" spans="8:8" ht="30.75">
      <c r="C21" s="630" t="s">
        <v>371</v>
      </c>
      <c r="D21" s="630"/>
      <c r="E21" s="630"/>
      <c r="F21" s="630"/>
      <c r="G21" s="630"/>
      <c r="H21" s="630"/>
      <c r="I21" s="630"/>
      <c r="J21" s="630"/>
      <c r="K21" s="630"/>
      <c r="L21" s="630"/>
      <c r="M21" s="630"/>
      <c r="N21" s="630"/>
      <c r="O21" s="630"/>
      <c r="P21" s="630"/>
    </row>
    <row r="22" spans="8:8"/>
    <row r="23" spans="8:8"/>
    <row r="24" spans="8:8"/>
    <row r="25" spans="8:8"/>
    <row r="26" spans="8:8"/>
    <row r="27" spans="8:8"/>
  </sheetData>
  <sheetProtection algorithmName="SHA-512" hashValue="ai3ZGAuqfwCVloH/pE7IG4AR9GkxIxdlqaqo7/WdbL4VgZkskcUvrfDI0+sdvWa/RX2PE7k72ysnvMHZnB1eDA==" saltValue="YkYhGRU3qoMzbKivmTBKIg==" spinCount="100000" sheet="1" formatRows="0"/>
  <mergeCells count="11">
    <mergeCell ref="C21:P21"/>
    <mergeCell ref="J12:P12"/>
    <mergeCell ref="J13:P13"/>
    <mergeCell ref="J14:P14"/>
    <mergeCell ref="A1:P1"/>
    <mergeCell ref="A2:P2"/>
    <mergeCell ref="A3:P3"/>
    <mergeCell ref="D4:G4"/>
    <mergeCell ref="H4:J4"/>
    <mergeCell ref="H5:I5"/>
    <mergeCell ref="A4:C5"/>
  </mergeCells>
  <printOptions horizontalCentered="1"/>
  <pageMargins left="0.708661417322835" right="0.708661417322835" top="0.748031496062992" bottom="0.748031496062992" header="0.31496062992126" footer="0.31496062992126"/>
  <pageSetup paperSize="9" scale="72" orientation="landscape"/>
  <headerFooter>
    <oddFooter>&amp;C&amp;Z&amp;F&amp;R&amp;A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tabColor rgb="FFFFFF00"/>
    <pageSetUpPr fitToPage="1"/>
  </sheetPr>
  <dimension ref="A1:U27"/>
  <sheetViews>
    <sheetView workbookViewId="0" showRowColHeaders="0">
      <selection activeCell="A3" sqref="A3:P3"/>
    </sheetView>
  </sheetViews>
  <sheetFormatPr defaultRowHeight="12.75" defaultColWidth="9" zeroHeight="1"/>
  <cols>
    <col min="1" max="1" customWidth="1" width="5.4257812" style="54"/>
    <col min="2" max="2" customWidth="0" width="9.425781" style="54"/>
    <col min="3" max="3" customWidth="1" width="29.425781" style="54"/>
    <col min="4" max="4" customWidth="1" width="10.5703125" style="54"/>
    <col min="5" max="5" customWidth="1" width="10.425781" style="54"/>
    <col min="6" max="7" customWidth="1" width="11.425781" style="54"/>
    <col min="8" max="8" customWidth="1" width="10.5703125" style="54"/>
    <col min="9" max="9" customWidth="1" width="11.425781" style="54"/>
    <col min="10" max="10" customWidth="1" width="10.425781" style="54"/>
    <col min="11" max="11" customWidth="1" width="9.5703125" style="54"/>
    <col min="12" max="12" customWidth="1" width="10.5703125" style="54"/>
    <col min="13" max="15" customWidth="1" width="12.425781" style="54"/>
    <col min="16" max="16" customWidth="1" width="10.425781" style="54"/>
    <col min="17" max="16384" customWidth="0" width="9.425781" style="54"/>
  </cols>
  <sheetData>
    <row r="1" spans="8:8" ht="33.75" customHeight="1">
      <c r="A1" s="631" t="str">
        <f>'MASTER DATA SHEET 1'!C1</f>
        <v>dk;kZy; iz/kkukpk;Z jktdh; mPp ek/;fed fo/kky; Mlk.kk joqZn ¼ekSyklj½ MhMokuk dqpkeu </v>
      </c>
      <c r="B1" s="631"/>
      <c r="C1" s="631"/>
      <c r="D1" s="631"/>
      <c r="E1" s="631"/>
      <c r="F1" s="631"/>
      <c r="G1" s="631"/>
      <c r="H1" s="631"/>
      <c r="I1" s="631"/>
      <c r="J1" s="631"/>
      <c r="K1" s="631"/>
      <c r="L1" s="631"/>
      <c r="M1" s="631"/>
      <c r="N1" s="631"/>
      <c r="O1" s="631"/>
      <c r="P1" s="631"/>
    </row>
    <row r="2" spans="8:8" ht="26.25">
      <c r="A2" s="632" t="s">
        <v>263</v>
      </c>
      <c r="B2" s="632"/>
      <c r="C2" s="632"/>
      <c r="D2" s="632"/>
      <c r="E2" s="632"/>
      <c r="F2" s="632"/>
      <c r="G2" s="632"/>
      <c r="H2" s="632"/>
      <c r="I2" s="632"/>
      <c r="J2" s="632"/>
      <c r="K2" s="632"/>
      <c r="L2" s="632"/>
      <c r="M2" s="632"/>
      <c r="N2" s="632"/>
      <c r="O2" s="632"/>
      <c r="P2" s="632"/>
    </row>
    <row r="3" spans="8:8" ht="30.75">
      <c r="A3" s="633" t="s">
        <v>600</v>
      </c>
      <c r="B3" s="633"/>
      <c r="C3" s="633"/>
      <c r="D3" s="633"/>
      <c r="E3" s="633"/>
      <c r="F3" s="633"/>
      <c r="G3" s="633"/>
      <c r="H3" s="633"/>
      <c r="I3" s="633"/>
      <c r="J3" s="633"/>
      <c r="K3" s="633"/>
      <c r="L3" s="633"/>
      <c r="M3" s="633"/>
      <c r="N3" s="633"/>
      <c r="O3" s="633"/>
      <c r="P3" s="633"/>
    </row>
    <row r="4" spans="8:8" ht="23.25">
      <c r="A4" s="634" t="s">
        <v>293</v>
      </c>
      <c r="B4" s="634"/>
      <c r="C4" s="634"/>
      <c r="D4" s="635" t="str">
        <f>'MASTER DATA SHEET 1'!C4</f>
        <v>2202-02-109-27-01</v>
      </c>
      <c r="E4" s="635"/>
      <c r="F4" s="635"/>
      <c r="G4" s="635"/>
      <c r="H4" s="636" t="str">
        <f>'MASTER DATA SHEET 1'!H4</f>
        <v>STATE FUND</v>
      </c>
      <c r="I4" s="636"/>
      <c r="J4" s="636"/>
      <c r="K4" s="637"/>
      <c r="L4" s="637"/>
      <c r="M4" s="637"/>
      <c r="N4" s="637"/>
      <c r="O4" s="637"/>
      <c r="P4" s="638"/>
    </row>
    <row r="5" spans="8:8" ht="18.75">
      <c r="A5" s="639"/>
      <c r="B5" s="639"/>
      <c r="C5" s="639"/>
      <c r="D5" s="637"/>
      <c r="E5" s="637"/>
      <c r="F5" s="637"/>
      <c r="G5" s="637"/>
      <c r="H5" s="640"/>
      <c r="I5" s="640"/>
      <c r="K5" s="641"/>
      <c r="L5" s="637"/>
      <c r="M5" s="637"/>
      <c r="N5" s="637"/>
      <c r="O5" s="637"/>
      <c r="P5" s="638"/>
    </row>
    <row r="6" spans="8:8" ht="56.25">
      <c r="A6" s="642" t="s">
        <v>0</v>
      </c>
      <c r="B6" s="642" t="s">
        <v>74</v>
      </c>
      <c r="C6" s="642" t="s">
        <v>261</v>
      </c>
      <c r="D6" s="642" t="s">
        <v>264</v>
      </c>
      <c r="E6" s="642" t="s">
        <v>265</v>
      </c>
      <c r="F6" s="642" t="s">
        <v>266</v>
      </c>
      <c r="G6" s="642" t="s">
        <v>267</v>
      </c>
      <c r="H6" s="642" t="s">
        <v>268</v>
      </c>
      <c r="I6" s="642" t="s">
        <v>269</v>
      </c>
      <c r="J6" s="642" t="s">
        <v>270</v>
      </c>
      <c r="K6" s="642" t="s">
        <v>21</v>
      </c>
      <c r="L6" s="642" t="s">
        <v>271</v>
      </c>
      <c r="M6" s="642" t="s">
        <v>272</v>
      </c>
      <c r="N6" s="642" t="s">
        <v>20</v>
      </c>
      <c r="O6" s="642" t="s">
        <v>20</v>
      </c>
      <c r="P6" s="642" t="s">
        <v>273</v>
      </c>
    </row>
    <row r="7" spans="8:8" ht="18.75">
      <c r="A7" s="642">
        <v>1.0</v>
      </c>
      <c r="B7" s="642">
        <v>2.0</v>
      </c>
      <c r="C7" s="642">
        <v>3.0</v>
      </c>
      <c r="D7" s="642">
        <v>4.0</v>
      </c>
      <c r="E7" s="642">
        <v>5.0</v>
      </c>
      <c r="F7" s="642">
        <v>6.0</v>
      </c>
      <c r="G7" s="642">
        <v>7.0</v>
      </c>
      <c r="H7" s="642">
        <v>8.0</v>
      </c>
      <c r="I7" s="642">
        <v>9.0</v>
      </c>
      <c r="J7" s="642">
        <v>10.0</v>
      </c>
      <c r="K7" s="642">
        <v>11.0</v>
      </c>
      <c r="L7" s="642">
        <v>12.0</v>
      </c>
      <c r="M7" s="642">
        <v>13.0</v>
      </c>
      <c r="N7" s="642">
        <v>14.0</v>
      </c>
      <c r="O7" s="642">
        <v>15.0</v>
      </c>
      <c r="P7" s="642">
        <v>16.0</v>
      </c>
    </row>
    <row r="8" spans="8:8" s="643" ht="92.25" customFormat="1" customHeight="1">
      <c r="A8" s="644" t="s">
        <v>274</v>
      </c>
      <c r="B8" s="626">
        <f>'MASTER DATA SHEET 1'!C3</f>
        <v>111111.0</v>
      </c>
      <c r="C8" s="642" t="str">
        <f>'MASTER DATA SHEET 1'!C2</f>
        <v>jktdh; mPp ek/;fed fo/kky; Mlk.kk joqZn ¼ekSyklj½ MhMokuk dqpkeu </v>
      </c>
      <c r="D8" s="645">
        <v>0.0</v>
      </c>
      <c r="E8" s="645">
        <v>0.0</v>
      </c>
      <c r="F8" s="645">
        <v>0.0</v>
      </c>
      <c r="G8" s="645">
        <v>0.0</v>
      </c>
      <c r="H8" s="626">
        <f>P9G2!L9</f>
        <v>0.0</v>
      </c>
      <c r="I8" s="626">
        <f>SUM(D8:H8)</f>
        <v>0.0</v>
      </c>
      <c r="J8" s="626">
        <f>P9G2!L13</f>
        <v>0.0</v>
      </c>
      <c r="K8" s="626">
        <f>P9G2!L11</f>
        <v>0.0</v>
      </c>
      <c r="L8" s="626">
        <f>P9G2!L12</f>
        <v>0.0</v>
      </c>
      <c r="M8" s="626">
        <f>P9G2!L14</f>
        <v>0.0</v>
      </c>
      <c r="N8" s="626">
        <f>P9G2!L15</f>
        <v>0.0</v>
      </c>
      <c r="O8" s="626">
        <f>P9G2!L16</f>
        <v>0.0</v>
      </c>
      <c r="P8" s="626">
        <f>SUM(I8:O8)</f>
        <v>0.0</v>
      </c>
    </row>
    <row r="9" spans="8:8"/>
    <row r="10" spans="8:8"/>
    <row r="11" spans="8:8"/>
    <row r="12" spans="8:8" ht="20.25">
      <c r="J12" s="629" t="str">
        <f>'MASTER DATA SHEET 1'!L2</f>
        <v>iz/kkukpk;Z</v>
      </c>
      <c r="K12" s="629"/>
      <c r="L12" s="629"/>
      <c r="M12" s="629"/>
      <c r="N12" s="629"/>
      <c r="O12" s="629"/>
      <c r="P12" s="629"/>
    </row>
    <row r="13" spans="8:8" ht="20.25">
      <c r="J13" s="629" t="str">
        <f>'MASTER DATA SHEET 1'!L3</f>
        <v>jk-m-ek-fo-Mlk.kk [kqnZ</v>
      </c>
      <c r="K13" s="629"/>
      <c r="L13" s="629"/>
      <c r="M13" s="629"/>
      <c r="N13" s="629"/>
      <c r="O13" s="629"/>
      <c r="P13" s="629"/>
    </row>
    <row r="14" spans="8:8" ht="20.25">
      <c r="J14" s="629" t="str">
        <f>'MASTER DATA SHEET 1'!L4</f>
        <v> ¼ekSyklj½ MhMokuk dqpkeu</v>
      </c>
      <c r="K14" s="629"/>
      <c r="L14" s="629"/>
      <c r="M14" s="629"/>
      <c r="N14" s="629"/>
      <c r="O14" s="629"/>
      <c r="P14" s="629"/>
    </row>
    <row r="15" spans="8:8"/>
    <row r="16" spans="8:8" ht="18.0">
      <c r="F16" s="646"/>
    </row>
    <row r="17" spans="8:8"/>
    <row r="18" spans="8:8"/>
    <row r="19" spans="8:8"/>
    <row r="20" spans="8:8"/>
    <row r="21" spans="8:8"/>
    <row r="22" spans="8:8"/>
    <row r="23" spans="8:8"/>
    <row r="24" spans="8:8" ht="30.75">
      <c r="B24" s="630" t="s">
        <v>371</v>
      </c>
      <c r="C24" s="630"/>
      <c r="D24" s="630"/>
      <c r="E24" s="630"/>
      <c r="F24" s="630"/>
      <c r="G24" s="630"/>
      <c r="H24" s="630"/>
      <c r="I24" s="630"/>
      <c r="J24" s="630"/>
      <c r="K24" s="630"/>
      <c r="L24" s="630"/>
      <c r="M24" s="630"/>
      <c r="N24" s="630"/>
      <c r="O24" s="630"/>
    </row>
    <row r="25" spans="8:8"/>
    <row r="26" spans="8:8"/>
    <row r="27" spans="8:8"/>
  </sheetData>
  <sheetProtection algorithmName="SHA-512" hashValue="ai3ZGAuqfwCVloH/pE7IG4AR9GkxIxdlqaqo7/WdbL4VgZkskcUvrfDI0+sdvWa/RX2PE7k72ysnvMHZnB1eDA==" saltValue="YkYhGRU3qoMzbKivmTBKIg==" spinCount="100000" sheet="1" formatRows="0"/>
  <mergeCells count="11">
    <mergeCell ref="A1:P1"/>
    <mergeCell ref="J13:P13"/>
    <mergeCell ref="J14:P14"/>
    <mergeCell ref="A2:P2"/>
    <mergeCell ref="D4:G4"/>
    <mergeCell ref="H5:I5"/>
    <mergeCell ref="A4:C5"/>
    <mergeCell ref="H4:J4"/>
    <mergeCell ref="A3:P3"/>
    <mergeCell ref="J12:P12"/>
    <mergeCell ref="B24:O24"/>
  </mergeCells>
  <printOptions horizontalCentered="1"/>
  <pageMargins left="0.708661417322835" right="0.708661417322835" top="0.748031496062992" bottom="0.748031496062992" header="0.31496062992126" footer="0.31496062992126"/>
  <pageSetup paperSize="9" scale="71" orientation="landscape"/>
  <headerFooter>
    <oddFooter>&amp;C&amp;Z&amp;F&amp;R&amp;A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tabColor rgb="FFFFFF00"/>
    <pageSetUpPr fitToPage="1"/>
  </sheetPr>
  <dimension ref="A1:AC22"/>
  <sheetViews>
    <sheetView workbookViewId="0" topLeftCell="T1" showRowColHeaders="0" zoomScale="85">
      <selection activeCell="Y2" sqref="Y2"/>
    </sheetView>
  </sheetViews>
  <sheetFormatPr defaultRowHeight="12.75" defaultColWidth="9" zeroHeight="1"/>
  <cols>
    <col min="1" max="1" customWidth="1" width="4.5703125" style="54"/>
    <col min="2" max="2" customWidth="1" width="8.425781" style="54"/>
    <col min="3" max="3" customWidth="1" width="23.570312" style="54"/>
    <col min="4" max="4" customWidth="1" width="10.5703125" style="54"/>
    <col min="5" max="5" customWidth="0" width="9.425781" style="54"/>
    <col min="6" max="6" customWidth="1" width="10.425781" style="54"/>
    <col min="7" max="7" customWidth="0" width="9.425781" style="54"/>
    <col min="8" max="8" customWidth="1" width="8.425781" style="54"/>
    <col min="9" max="16384" customWidth="0" width="9.425781" style="54"/>
  </cols>
  <sheetData>
    <row r="1" spans="8:8" ht="23.25">
      <c r="A1" s="631" t="str">
        <f>'MASTER DATA SHEET 1'!C1</f>
        <v>dk;kZy; iz/kkukpk;Z jktdh; mPp ek/;fed fo/kky; Mlk.kk joqZn ¼ekSyklj½ MhMokuk dqpkeu </v>
      </c>
      <c r="B1" s="631"/>
      <c r="C1" s="631"/>
      <c r="D1" s="631"/>
      <c r="E1" s="631"/>
      <c r="F1" s="631"/>
      <c r="G1" s="631"/>
      <c r="H1" s="631"/>
      <c r="I1" s="631"/>
      <c r="J1" s="631"/>
      <c r="K1" s="631"/>
      <c r="L1" s="631"/>
      <c r="M1" s="631"/>
      <c r="N1" s="631"/>
      <c r="O1" s="631"/>
      <c r="P1" s="631"/>
      <c r="Q1" s="631"/>
      <c r="R1" s="631"/>
      <c r="S1" s="631"/>
      <c r="T1" s="631"/>
      <c r="U1" s="631"/>
      <c r="V1" s="631"/>
      <c r="W1" s="631"/>
      <c r="X1" s="631"/>
    </row>
    <row r="2" spans="8:8" ht="30.75">
      <c r="A2" s="647" t="s">
        <v>601</v>
      </c>
      <c r="B2" s="647"/>
      <c r="C2" s="647"/>
      <c r="D2" s="647"/>
      <c r="E2" s="647"/>
      <c r="F2" s="647"/>
      <c r="G2" s="647"/>
      <c r="H2" s="647"/>
      <c r="I2" s="647"/>
      <c r="J2" s="647"/>
      <c r="K2" s="647"/>
      <c r="L2" s="647"/>
      <c r="M2" s="647"/>
      <c r="N2" s="647"/>
      <c r="O2" s="647"/>
      <c r="P2" s="647"/>
      <c r="Q2" s="647"/>
      <c r="R2" s="647"/>
      <c r="S2" s="647"/>
      <c r="T2" s="647"/>
      <c r="U2" s="647"/>
      <c r="V2" s="647"/>
      <c r="W2" s="647"/>
      <c r="X2" s="647"/>
    </row>
    <row r="3" spans="8:8" ht="28.5">
      <c r="A3" s="648" t="s">
        <v>293</v>
      </c>
      <c r="B3" s="648"/>
      <c r="C3" s="648"/>
      <c r="D3" s="648"/>
      <c r="E3" s="649"/>
      <c r="F3" s="620" t="str">
        <f>'MASTER DATA SHEET 1'!C4</f>
        <v>2202-02-109-27-01</v>
      </c>
      <c r="G3" s="620"/>
      <c r="H3" s="620"/>
      <c r="I3" s="620"/>
      <c r="J3" s="620"/>
      <c r="K3" s="620"/>
      <c r="L3" s="650"/>
      <c r="M3" s="621" t="str">
        <f>'MASTER DATA SHEET 1'!H4</f>
        <v>STATE FUND</v>
      </c>
      <c r="N3" s="621"/>
      <c r="O3" s="621"/>
      <c r="P3" s="621"/>
      <c r="Q3" s="651"/>
      <c r="R3" s="651"/>
      <c r="S3" s="651"/>
      <c r="T3" s="651"/>
      <c r="U3" s="651"/>
      <c r="V3" s="651"/>
      <c r="W3" s="651"/>
      <c r="X3" s="651"/>
    </row>
    <row r="4" spans="8:8" ht="60.75" customHeight="1">
      <c r="A4" s="652" t="s">
        <v>275</v>
      </c>
      <c r="B4" s="652" t="s">
        <v>276</v>
      </c>
      <c r="C4" s="652" t="s">
        <v>277</v>
      </c>
      <c r="D4" s="653" t="s">
        <v>285</v>
      </c>
      <c r="E4" s="653" t="s">
        <v>286</v>
      </c>
      <c r="F4" s="654" t="s">
        <v>292</v>
      </c>
      <c r="G4" s="654" t="s">
        <v>278</v>
      </c>
      <c r="H4" s="654" t="s">
        <v>287</v>
      </c>
      <c r="I4" s="654" t="s">
        <v>279</v>
      </c>
      <c r="J4" s="654" t="s">
        <v>288</v>
      </c>
      <c r="K4" s="654" t="s">
        <v>280</v>
      </c>
      <c r="L4" s="654" t="s">
        <v>381</v>
      </c>
      <c r="M4" s="654" t="s">
        <v>281</v>
      </c>
      <c r="N4" s="654" t="s">
        <v>289</v>
      </c>
      <c r="O4" s="654" t="s">
        <v>290</v>
      </c>
      <c r="P4" s="654" t="s">
        <v>291</v>
      </c>
      <c r="Q4" s="654" t="s">
        <v>294</v>
      </c>
      <c r="R4" s="654" t="s">
        <v>376</v>
      </c>
      <c r="S4" s="654" t="s">
        <v>377</v>
      </c>
      <c r="T4" s="654" t="s">
        <v>382</v>
      </c>
      <c r="U4" s="654" t="s">
        <v>383</v>
      </c>
      <c r="V4" s="654" t="s">
        <v>282</v>
      </c>
      <c r="W4" s="654" t="s">
        <v>283</v>
      </c>
      <c r="X4" s="654" t="s">
        <v>384</v>
      </c>
    </row>
    <row r="5" spans="8:8">
      <c r="A5" s="652">
        <v>1.0</v>
      </c>
      <c r="B5" s="652">
        <v>2.0</v>
      </c>
      <c r="C5" s="652">
        <v>3.0</v>
      </c>
      <c r="D5" s="652">
        <v>4.0</v>
      </c>
      <c r="E5" s="652">
        <v>5.0</v>
      </c>
      <c r="F5" s="652">
        <v>6.0</v>
      </c>
      <c r="G5" s="652">
        <v>7.0</v>
      </c>
      <c r="H5" s="652">
        <v>8.0</v>
      </c>
      <c r="I5" s="652">
        <v>9.0</v>
      </c>
      <c r="J5" s="652">
        <v>10.0</v>
      </c>
      <c r="K5" s="652">
        <v>11.0</v>
      </c>
      <c r="L5" s="652">
        <v>12.0</v>
      </c>
      <c r="M5" s="652">
        <v>13.0</v>
      </c>
      <c r="N5" s="652">
        <v>14.0</v>
      </c>
      <c r="O5" s="652">
        <v>15.0</v>
      </c>
      <c r="P5" s="652">
        <v>16.0</v>
      </c>
      <c r="Q5" s="652">
        <v>17.0</v>
      </c>
      <c r="R5" s="652">
        <v>18.0</v>
      </c>
      <c r="S5" s="652">
        <v>19.0</v>
      </c>
      <c r="T5" s="652">
        <v>20.0</v>
      </c>
      <c r="U5" s="652">
        <v>21.0</v>
      </c>
      <c r="V5" s="652">
        <v>22.0</v>
      </c>
      <c r="W5" s="652">
        <v>23.0</v>
      </c>
      <c r="X5" s="652">
        <v>24.0</v>
      </c>
    </row>
    <row r="6" spans="8:8" ht="88.5" customHeight="1">
      <c r="A6" s="655">
        <v>1.0</v>
      </c>
      <c r="B6" s="655">
        <f>'MASTER DATA SHEET 1'!C3</f>
        <v>111111.0</v>
      </c>
      <c r="C6" s="642" t="str">
        <f>'MASTER DATA SHEET 1'!C2</f>
        <v>jktdh; mPp ek/;fed fo/kky; Mlk.kk joqZn ¼ekSyklj½ MhMokuk dqpkeu </v>
      </c>
      <c r="D6" s="655">
        <f>P8G1!N68</f>
        <v>0.0</v>
      </c>
      <c r="E6" s="655">
        <f>P8G1!N69</f>
        <v>950800.0</v>
      </c>
      <c r="F6" s="655">
        <f>SUM(D6:E6)</f>
        <v>950800.0</v>
      </c>
      <c r="G6" s="655">
        <f>P8G1!N73</f>
        <v>522940.0</v>
      </c>
      <c r="H6" s="655">
        <f>P8G1!N79</f>
        <v>3108.0</v>
      </c>
      <c r="I6" s="655">
        <f>P8G1!N76</f>
        <v>95080.0</v>
      </c>
      <c r="J6" s="655">
        <f>P8G1!N82</f>
        <v>64000.0</v>
      </c>
      <c r="K6" s="655">
        <f>P8G1!N85</f>
        <v>6774.0</v>
      </c>
      <c r="L6" s="655">
        <f>P8G1!N84</f>
        <v>0.0</v>
      </c>
      <c r="M6" s="656">
        <f>P8G1!N87</f>
        <v>0.0</v>
      </c>
      <c r="N6" s="655">
        <f>P8G1!N80</f>
        <v>0.0</v>
      </c>
      <c r="O6" s="655">
        <f>P8G1!N81</f>
        <v>0.0</v>
      </c>
      <c r="P6" s="655">
        <f>P8G1!N86</f>
        <v>0.0</v>
      </c>
      <c r="Q6" s="657">
        <f>P8G1!N83</f>
        <v>0.0</v>
      </c>
      <c r="R6" s="657">
        <f>P8G1!N88</f>
        <v>0.0</v>
      </c>
      <c r="S6" s="657">
        <f>P8G1!N89</f>
        <v>0.0</v>
      </c>
      <c r="T6" s="655">
        <f>SUM(G6:S6)</f>
        <v>691902.0</v>
      </c>
      <c r="U6" s="655">
        <f>F6+T6</f>
        <v>1642702.0</v>
      </c>
      <c r="V6" s="656">
        <f>P8G1!N92</f>
        <v>30000.0</v>
      </c>
      <c r="W6" s="656">
        <f>P8G1!N93</f>
        <v>0.0</v>
      </c>
      <c r="X6" s="656">
        <f>U6+V6+W6</f>
        <v>1672702.0</v>
      </c>
    </row>
    <row r="7" spans="8:8"/>
    <row r="8" spans="8:8"/>
    <row r="9" spans="8:8"/>
    <row r="10" spans="8:8" ht="18.75">
      <c r="Q10" s="331" t="str">
        <f>'MASTER DATA SHEET 1'!L2</f>
        <v>iz/kkukpk;Z</v>
      </c>
      <c r="R10" s="331"/>
      <c r="S10" s="331"/>
      <c r="T10" s="331"/>
      <c r="U10" s="331"/>
      <c r="V10" s="331"/>
      <c r="W10" s="331"/>
    </row>
    <row r="11" spans="8:8" ht="18.75">
      <c r="Q11" s="331" t="str">
        <f>'MASTER DATA SHEET 1'!L3</f>
        <v>jk-m-ek-fo-Mlk.kk [kqnZ</v>
      </c>
      <c r="R11" s="331"/>
      <c r="S11" s="331"/>
      <c r="T11" s="331"/>
      <c r="U11" s="331"/>
      <c r="V11" s="331"/>
      <c r="W11" s="331"/>
    </row>
    <row r="12" spans="8:8" ht="18.75">
      <c r="J12" s="646"/>
      <c r="Q12" s="331" t="str">
        <f>'MASTER DATA SHEET 1'!L4</f>
        <v> ¼ekSyklj½ MhMokuk dqpkeu</v>
      </c>
      <c r="R12" s="331"/>
      <c r="S12" s="331"/>
      <c r="T12" s="331"/>
      <c r="U12" s="331"/>
      <c r="V12" s="331"/>
      <c r="W12" s="331"/>
    </row>
    <row r="13" spans="8:8"/>
    <row r="14" spans="8:8"/>
    <row r="15" spans="8:8"/>
    <row r="16" spans="8:8"/>
    <row r="17" spans="8:8" ht="57.0" customHeight="1">
      <c r="C17" s="566" t="s">
        <v>371</v>
      </c>
      <c r="D17" s="566"/>
      <c r="E17" s="566"/>
      <c r="F17" s="566"/>
      <c r="G17" s="566"/>
      <c r="H17" s="566"/>
      <c r="I17" s="566"/>
      <c r="J17" s="566"/>
      <c r="K17" s="566"/>
    </row>
    <row r="18" spans="8:8"/>
    <row r="19" spans="8:8"/>
    <row r="20" spans="8:8"/>
    <row r="21" spans="8:8"/>
    <row r="22" spans="8:8"/>
  </sheetData>
  <sheetProtection algorithmName="SHA-512" hashValue="ai3ZGAuqfwCVloH/pE7IG4AR9GkxIxdlqaqo7/WdbL4VgZkskcUvrfDI0+sdvWa/RX2PE7k72ysnvMHZnB1eDA==" saltValue="YkYhGRU3qoMzbKivmTBKIg==" spinCount="100000" sheet="1" formatRows="0"/>
  <mergeCells count="9">
    <mergeCell ref="C17:K17"/>
    <mergeCell ref="Q10:W10"/>
    <mergeCell ref="Q11:W11"/>
    <mergeCell ref="Q12:W12"/>
    <mergeCell ref="A1:X1"/>
    <mergeCell ref="A2:X2"/>
    <mergeCell ref="A3:E3"/>
    <mergeCell ref="F3:K3"/>
    <mergeCell ref="M3:P3"/>
  </mergeCells>
  <printOptions horizontalCentered="1"/>
  <pageMargins left="0.7086614173228347" right="0.7086614173228347" top="0.7480314960629921" bottom="0.7480314960629921" header="0.31496062992125984" footer="0.31496062992125984"/>
  <pageSetup paperSize="9" scale="52" orientation="landscape"/>
  <headerFooter>
    <oddFooter>&amp;F</oddFooter>
  </headerFooter>
</worksheet>
</file>

<file path=xl/worksheets/sheet23.xml><?xml version="1.0" encoding="utf-8"?>
<worksheet xmlns:r="http://schemas.openxmlformats.org/officeDocument/2006/relationships" xmlns="http://schemas.openxmlformats.org/spreadsheetml/2006/main">
  <sheetPr>
    <tabColor rgb="FFFFFF00"/>
    <pageSetUpPr fitToPage="1"/>
  </sheetPr>
  <dimension ref="A1:AC18"/>
  <sheetViews>
    <sheetView workbookViewId="0" showRowColHeaders="0" zoomScale="85">
      <selection activeCell="A2" sqref="A2:X2"/>
    </sheetView>
  </sheetViews>
  <sheetFormatPr defaultRowHeight="12.75" defaultColWidth="9"/>
  <cols>
    <col min="1" max="1" customWidth="1" width="5.4257812" style="54"/>
    <col min="2" max="2" customWidth="1" width="8.425781" style="54"/>
    <col min="3" max="3" customWidth="1" width="20.570312" style="54"/>
    <col min="4" max="4" customWidth="1" width="10.5703125" style="54"/>
    <col min="5" max="5" customWidth="1" width="12.5703125" style="54"/>
    <col min="6" max="6" customWidth="1" width="9.5703125" style="54"/>
    <col min="7" max="7" customWidth="1" width="10.425781" style="54"/>
    <col min="8" max="8" customWidth="1" width="9.425781" style="54"/>
    <col min="9" max="9" customWidth="1" width="9.5703125" style="54"/>
    <col min="10" max="13" customWidth="0" width="9.425781" style="54"/>
    <col min="14" max="14" customWidth="1" width="11.425781" style="54"/>
    <col min="15" max="19" customWidth="0" width="9.425781" style="54"/>
    <col min="20" max="20" customWidth="1" width="10.0" style="54"/>
    <col min="21" max="23" customWidth="0" width="9.425781" style="54"/>
    <col min="24" max="24" customWidth="1" width="11.0" style="54"/>
    <col min="25" max="16384" customWidth="0" width="9.425781" style="54"/>
  </cols>
  <sheetData>
    <row r="1" spans="8:8" ht="26.25">
      <c r="A1" s="658" t="str">
        <f>'MASTER DATA SHEET 1'!C1</f>
        <v>dk;kZy; iz/kkukpk;Z jktdh; mPp ek/;fed fo/kky; Mlk.kk joqZn ¼ekSyklj½ MhMokuk dqpkeu </v>
      </c>
      <c r="B1" s="658"/>
      <c r="C1" s="658"/>
      <c r="D1" s="658"/>
      <c r="E1" s="658"/>
      <c r="F1" s="658"/>
      <c r="G1" s="658"/>
      <c r="H1" s="658"/>
      <c r="I1" s="658"/>
      <c r="J1" s="658"/>
      <c r="K1" s="658"/>
      <c r="L1" s="658"/>
      <c r="M1" s="658"/>
      <c r="N1" s="658"/>
      <c r="O1" s="658"/>
      <c r="P1" s="658"/>
      <c r="Q1" s="658"/>
      <c r="R1" s="658"/>
      <c r="S1" s="658"/>
      <c r="T1" s="658"/>
      <c r="U1" s="658"/>
      <c r="V1" s="658"/>
      <c r="W1" s="658"/>
      <c r="X1" s="658"/>
    </row>
    <row r="2" spans="8:8" ht="22.95">
      <c r="A2" s="659" t="s">
        <v>645</v>
      </c>
      <c r="B2" s="659"/>
      <c r="C2" s="659"/>
      <c r="D2" s="659"/>
      <c r="E2" s="659"/>
      <c r="F2" s="659"/>
      <c r="G2" s="659"/>
      <c r="H2" s="659"/>
      <c r="I2" s="659"/>
      <c r="J2" s="659"/>
      <c r="K2" s="659"/>
      <c r="L2" s="659"/>
      <c r="M2" s="659"/>
      <c r="N2" s="659"/>
      <c r="O2" s="659"/>
      <c r="P2" s="659"/>
      <c r="Q2" s="659"/>
      <c r="R2" s="659"/>
      <c r="S2" s="659"/>
      <c r="T2" s="659"/>
      <c r="U2" s="659"/>
      <c r="V2" s="659"/>
      <c r="W2" s="659"/>
      <c r="X2" s="659"/>
    </row>
    <row r="3" spans="8:8" ht="28.5">
      <c r="A3" s="660" t="s">
        <v>293</v>
      </c>
      <c r="B3" s="660"/>
      <c r="C3" s="660"/>
      <c r="D3" s="660"/>
      <c r="E3" s="661"/>
      <c r="F3" s="620" t="str">
        <f>'MASTER DATA SHEET 1'!C4</f>
        <v>2202-02-109-27-01</v>
      </c>
      <c r="G3" s="620"/>
      <c r="H3" s="620"/>
      <c r="I3" s="620"/>
      <c r="J3" s="620"/>
      <c r="K3" s="620"/>
      <c r="L3" s="650"/>
      <c r="M3" s="621" t="str">
        <f>'MASTER DATA SHEET 1'!H4</f>
        <v>STATE FUND</v>
      </c>
      <c r="N3" s="621"/>
      <c r="O3" s="621"/>
      <c r="P3" s="621"/>
      <c r="Q3" s="651"/>
      <c r="R3" s="651"/>
      <c r="S3" s="651"/>
      <c r="T3" s="651"/>
      <c r="U3" s="651"/>
      <c r="V3" s="651"/>
      <c r="W3" s="651"/>
      <c r="X3" s="651"/>
    </row>
    <row r="4" spans="8:8" ht="65.25" customHeight="1">
      <c r="A4" s="652" t="s">
        <v>275</v>
      </c>
      <c r="B4" s="652" t="s">
        <v>276</v>
      </c>
      <c r="C4" s="652" t="s">
        <v>277</v>
      </c>
      <c r="D4" s="653" t="s">
        <v>285</v>
      </c>
      <c r="E4" s="653" t="s">
        <v>286</v>
      </c>
      <c r="F4" s="654" t="s">
        <v>292</v>
      </c>
      <c r="G4" s="654" t="s">
        <v>278</v>
      </c>
      <c r="H4" s="654" t="s">
        <v>287</v>
      </c>
      <c r="I4" s="654" t="s">
        <v>279</v>
      </c>
      <c r="J4" s="654" t="s">
        <v>288</v>
      </c>
      <c r="K4" s="654" t="s">
        <v>280</v>
      </c>
      <c r="L4" s="654" t="s">
        <v>381</v>
      </c>
      <c r="M4" s="654" t="s">
        <v>281</v>
      </c>
      <c r="N4" s="654" t="s">
        <v>289</v>
      </c>
      <c r="O4" s="654" t="s">
        <v>290</v>
      </c>
      <c r="P4" s="654" t="s">
        <v>291</v>
      </c>
      <c r="Q4" s="654" t="s">
        <v>294</v>
      </c>
      <c r="R4" s="654" t="s">
        <v>376</v>
      </c>
      <c r="S4" s="654" t="s">
        <v>377</v>
      </c>
      <c r="T4" s="654" t="s">
        <v>382</v>
      </c>
      <c r="U4" s="654" t="s">
        <v>383</v>
      </c>
      <c r="V4" s="654" t="s">
        <v>282</v>
      </c>
      <c r="W4" s="654" t="s">
        <v>283</v>
      </c>
      <c r="X4" s="654" t="s">
        <v>384</v>
      </c>
    </row>
    <row r="5" spans="8:8">
      <c r="A5" s="652">
        <v>1.0</v>
      </c>
      <c r="B5" s="652">
        <v>2.0</v>
      </c>
      <c r="C5" s="652">
        <v>3.0</v>
      </c>
      <c r="D5" s="652">
        <v>4.0</v>
      </c>
      <c r="E5" s="652">
        <v>5.0</v>
      </c>
      <c r="F5" s="652">
        <v>6.0</v>
      </c>
      <c r="G5" s="652">
        <v>7.0</v>
      </c>
      <c r="H5" s="652">
        <v>8.0</v>
      </c>
      <c r="I5" s="652">
        <v>9.0</v>
      </c>
      <c r="J5" s="652">
        <v>10.0</v>
      </c>
      <c r="K5" s="652">
        <v>11.0</v>
      </c>
      <c r="L5" s="652">
        <v>12.0</v>
      </c>
      <c r="M5" s="652">
        <v>13.0</v>
      </c>
      <c r="N5" s="652">
        <v>14.0</v>
      </c>
      <c r="O5" s="652">
        <v>15.0</v>
      </c>
      <c r="P5" s="652">
        <v>16.0</v>
      </c>
      <c r="Q5" s="652">
        <v>17.0</v>
      </c>
      <c r="R5" s="652">
        <v>18.0</v>
      </c>
      <c r="S5" s="652">
        <v>19.0</v>
      </c>
      <c r="T5" s="652">
        <v>20.0</v>
      </c>
      <c r="U5" s="652">
        <v>21.0</v>
      </c>
      <c r="V5" s="652">
        <v>22.0</v>
      </c>
      <c r="W5" s="652">
        <v>23.0</v>
      </c>
      <c r="X5" s="652">
        <v>24.0</v>
      </c>
    </row>
    <row r="6" spans="8:8" ht="117.0" customHeight="1">
      <c r="A6" s="655">
        <v>1.0</v>
      </c>
      <c r="B6" s="655">
        <f>'MASTER DATA SHEET 1'!C3</f>
        <v>111111.0</v>
      </c>
      <c r="C6" s="625" t="str">
        <f>'MASTER DATA SHEET 1'!C2</f>
        <v>jktdh; mPp ek/;fed fo/kky; Mlk.kk joqZn ¼ekSyklj½ MhMokuk dqpkeu </v>
      </c>
      <c r="D6" s="655">
        <f>P8G1!M68</f>
        <v>0.0</v>
      </c>
      <c r="E6" s="655">
        <f>P8G1!M69</f>
        <v>979200.0</v>
      </c>
      <c r="F6" s="655">
        <f>SUM(D6:E6)</f>
        <v>979200.0</v>
      </c>
      <c r="G6" s="655">
        <f>P8G1!M73</f>
        <v>538560.0</v>
      </c>
      <c r="H6" s="655">
        <f>P8G1!M79</f>
        <v>0.0</v>
      </c>
      <c r="I6" s="655">
        <f>P8G1!M76</f>
        <v>97920.0</v>
      </c>
      <c r="J6" s="655">
        <f>P8G1!M82</f>
        <v>65920.0</v>
      </c>
      <c r="K6" s="655">
        <f>P8G1!M85</f>
        <v>6774.0</v>
      </c>
      <c r="L6" s="655">
        <f>P8G1!M84</f>
        <v>0.0</v>
      </c>
      <c r="M6" s="655">
        <f>P8G1!M87</f>
        <v>0.0</v>
      </c>
      <c r="N6" s="655">
        <f>P8G1!M80</f>
        <v>0.0</v>
      </c>
      <c r="O6" s="655">
        <f>P8G1!M81</f>
        <v>0.0</v>
      </c>
      <c r="P6" s="655">
        <f>P8G1!M86</f>
        <v>0.0</v>
      </c>
      <c r="Q6" s="655">
        <f>P8G1!M83</f>
        <v>0.0</v>
      </c>
      <c r="R6" s="655">
        <f>P8G1!M88</f>
        <v>0.0</v>
      </c>
      <c r="S6" s="655">
        <f>P8G1!M89</f>
        <v>0.0</v>
      </c>
      <c r="T6" s="655">
        <f>SUM(G6:S6)</f>
        <v>709174.0</v>
      </c>
      <c r="U6" s="655">
        <f>F6+T6</f>
        <v>1688374.0</v>
      </c>
      <c r="V6" s="655">
        <f>P8G1!M92</f>
        <v>30000.0</v>
      </c>
      <c r="W6" s="655">
        <f>P8G1!M93</f>
        <v>0.0</v>
      </c>
      <c r="X6" s="655">
        <f>SUM(U6:W6)</f>
        <v>1718374.0</v>
      </c>
    </row>
    <row r="10" spans="8:8" ht="18.75">
      <c r="Q10" s="331" t="str">
        <f>'MASTER DATA SHEET 1'!L2</f>
        <v>iz/kkukpk;Z</v>
      </c>
      <c r="R10" s="331"/>
      <c r="S10" s="331"/>
      <c r="T10" s="331"/>
      <c r="U10" s="331"/>
      <c r="V10" s="331"/>
      <c r="W10" s="331"/>
    </row>
    <row r="11" spans="8:8" ht="18.75">
      <c r="Q11" s="331" t="str">
        <f>'MASTER DATA SHEET 1'!L3</f>
        <v>jk-m-ek-fo-Mlk.kk [kqnZ</v>
      </c>
      <c r="R11" s="331"/>
      <c r="S11" s="331"/>
      <c r="T11" s="331"/>
      <c r="U11" s="331"/>
      <c r="V11" s="331"/>
      <c r="W11" s="331"/>
    </row>
    <row r="12" spans="8:8" ht="18.75">
      <c r="I12" s="646"/>
      <c r="Q12" s="331" t="str">
        <f>'MASTER DATA SHEET 1'!L4</f>
        <v> ¼ekSyklj½ MhMokuk dqpkeu</v>
      </c>
      <c r="R12" s="331"/>
      <c r="S12" s="331"/>
      <c r="T12" s="331"/>
      <c r="U12" s="331"/>
      <c r="V12" s="331"/>
      <c r="W12" s="331"/>
    </row>
    <row r="18" spans="8:8" ht="62.25" customHeight="1">
      <c r="C18" s="566" t="s">
        <v>371</v>
      </c>
      <c r="D18" s="566"/>
      <c r="E18" s="566"/>
      <c r="F18" s="566"/>
      <c r="G18" s="566"/>
      <c r="H18" s="566"/>
      <c r="I18" s="566"/>
      <c r="J18" s="566"/>
      <c r="K18" s="566"/>
    </row>
  </sheetData>
  <sheetProtection algorithmName="SHA-512" hashValue="ai3ZGAuqfwCVloH/pE7IG4AR9GkxIxdlqaqo7/WdbL4VgZkskcUvrfDI0+sdvWa/RX2PE7k72ysnvMHZnB1eDA==" saltValue="YkYhGRU3qoMzbKivmTBKIg==" spinCount="100000" sheet="1" objects="1" scenarios="1"/>
  <mergeCells count="9">
    <mergeCell ref="C18:K18"/>
    <mergeCell ref="Q10:W10"/>
    <mergeCell ref="Q11:W11"/>
    <mergeCell ref="Q12:W12"/>
    <mergeCell ref="A1:X1"/>
    <mergeCell ref="A2:X2"/>
    <mergeCell ref="F3:K3"/>
    <mergeCell ref="M3:P3"/>
    <mergeCell ref="A3:E3"/>
  </mergeCells>
  <printOptions horizontalCentered="1"/>
  <pageMargins left="0.7086614173228347" right="0.4330708661417323" top="0.5118110236220472" bottom="0.5118110236220472" header="0.31496062992125984" footer="0.31496062992125984"/>
  <pageSetup paperSize="9" scale="53" orientation="landscape"/>
  <headerFooter differentOddEven="1">
    <oddFooter>&amp;F</oddFooter>
  </headerFooter>
</worksheet>
</file>

<file path=xl/worksheets/sheet24.xml><?xml version="1.0" encoding="utf-8"?>
<worksheet xmlns:r="http://schemas.openxmlformats.org/officeDocument/2006/relationships" xmlns="http://schemas.openxmlformats.org/spreadsheetml/2006/main">
  <sheetPr>
    <tabColor rgb="FFFFFF00"/>
  </sheetPr>
  <dimension ref="A1:Q19"/>
  <sheetViews>
    <sheetView workbookViewId="0" topLeftCell="I1" showRowColHeaders="0" zoomScale="115">
      <selection activeCell="L4" sqref="L4"/>
    </sheetView>
  </sheetViews>
  <sheetFormatPr defaultRowHeight="12.75" defaultColWidth="9"/>
  <cols>
    <col min="1" max="1" customWidth="1" width="5.4257812" style="54"/>
    <col min="2" max="2" customWidth="1" width="17.425781" style="54"/>
    <col min="3" max="3" customWidth="1" width="19.425781" style="54"/>
    <col min="4" max="4" customWidth="1" width="13.5703125" style="54"/>
    <col min="5" max="5" customWidth="1" width="11.0" style="54"/>
    <col min="6" max="6" customWidth="1" width="9.0" style="54"/>
    <col min="7" max="7" customWidth="1" width="11.425781" style="54"/>
    <col min="8" max="8" customWidth="1" width="10.425781" style="54"/>
    <col min="9" max="12" customWidth="1" width="10.5703125" style="54"/>
    <col min="13" max="16384" customWidth="0" width="9.425781" style="54"/>
  </cols>
  <sheetData>
    <row r="1" spans="8:8" ht="25.5" customHeight="1">
      <c r="A1" s="662" t="str">
        <f>'MASTER DATA SHEET 1'!C1</f>
        <v>dk;kZy; iz/kkukpk;Z jktdh; mPp ek/;fed fo/kky; Mlk.kk joqZn ¼ekSyklj½ MhMokuk dqpkeu </v>
      </c>
      <c r="B1" s="662"/>
      <c r="C1" s="662"/>
      <c r="D1" s="662"/>
      <c r="E1" s="662"/>
      <c r="F1" s="662"/>
      <c r="G1" s="662"/>
      <c r="H1" s="662"/>
      <c r="I1" s="662"/>
      <c r="J1" s="662"/>
      <c r="K1" s="662"/>
      <c r="L1" s="662"/>
    </row>
    <row r="2" spans="8:8" ht="29.25" customHeight="1">
      <c r="A2" s="663" t="s">
        <v>603</v>
      </c>
      <c r="B2" s="663"/>
      <c r="C2" s="663"/>
      <c r="D2" s="663"/>
      <c r="E2" s="663"/>
      <c r="F2" s="663"/>
      <c r="G2" s="663"/>
      <c r="H2" s="663"/>
      <c r="I2" s="663"/>
      <c r="J2" s="663"/>
      <c r="K2" s="663"/>
      <c r="L2" s="663"/>
    </row>
    <row r="3" spans="8:8" ht="26.25">
      <c r="A3" s="664" t="s">
        <v>364</v>
      </c>
      <c r="B3" s="664"/>
      <c r="C3" s="665" t="str">
        <f>'MASTER DATA SHEET 1'!C4</f>
        <v>2202-02-109-27-01</v>
      </c>
      <c r="E3" s="666" t="str">
        <f>'MASTER DATA SHEET 1'!H4</f>
        <v>STATE FUND</v>
      </c>
      <c r="F3" s="666"/>
      <c r="H3" s="667"/>
      <c r="I3" s="668" t="s">
        <v>198</v>
      </c>
      <c r="J3" s="668"/>
      <c r="K3" s="669">
        <f>'MASTER DATA SHEET 1'!C3</f>
        <v>111111.0</v>
      </c>
      <c r="L3" s="670"/>
    </row>
    <row r="4" spans="8:8" ht="58.4">
      <c r="A4" s="671" t="s">
        <v>0</v>
      </c>
      <c r="B4" s="671" t="s">
        <v>33</v>
      </c>
      <c r="C4" s="671" t="s">
        <v>34</v>
      </c>
      <c r="D4" s="671" t="s">
        <v>28</v>
      </c>
      <c r="E4" s="671" t="s">
        <v>246</v>
      </c>
      <c r="F4" s="671" t="s">
        <v>639</v>
      </c>
      <c r="G4" s="671" t="s">
        <v>640</v>
      </c>
      <c r="H4" s="671" t="s">
        <v>641</v>
      </c>
      <c r="I4" s="671" t="s">
        <v>642</v>
      </c>
      <c r="J4" s="671" t="s">
        <v>643</v>
      </c>
      <c r="K4" s="671" t="s">
        <v>644</v>
      </c>
      <c r="L4" s="671" t="s">
        <v>32</v>
      </c>
    </row>
    <row r="5" spans="8:8" ht="26.25" customHeight="1">
      <c r="A5" s="672">
        <v>1.0</v>
      </c>
      <c r="B5" s="673" t="str">
        <f>'MASTER DATA SHEET 1'!C2</f>
        <v>jktdh; mPp ek/;fed fo/kky; Mlk.kk joqZn ¼ekSyklj½ MhMokuk dqpkeu </v>
      </c>
      <c r="C5" s="674" t="s">
        <v>391</v>
      </c>
      <c r="D5" s="674" t="s">
        <v>391</v>
      </c>
      <c r="E5" s="675" t="s">
        <v>391</v>
      </c>
      <c r="F5" s="674" t="s">
        <v>391</v>
      </c>
      <c r="G5" s="674" t="s">
        <v>391</v>
      </c>
      <c r="H5" s="674" t="s">
        <v>391</v>
      </c>
      <c r="I5" s="674" t="s">
        <v>391</v>
      </c>
      <c r="J5" s="674" t="s">
        <v>391</v>
      </c>
      <c r="K5" s="674" t="s">
        <v>391</v>
      </c>
      <c r="L5" s="676">
        <f>SUM(F5:K5)</f>
        <v>0.0</v>
      </c>
    </row>
    <row r="6" spans="8:8" ht="26.25" customHeight="1">
      <c r="A6" s="672">
        <v>2.0</v>
      </c>
      <c r="B6" s="677"/>
      <c r="C6" s="674"/>
      <c r="D6" s="674"/>
      <c r="E6" s="675"/>
      <c r="F6" s="674"/>
      <c r="G6" s="674"/>
      <c r="H6" s="674"/>
      <c r="I6" s="674"/>
      <c r="J6" s="674"/>
      <c r="K6" s="674"/>
      <c r="L6" s="676">
        <f t="shared" si="0" ref="L6:L11">SUM(F6:K6)</f>
        <v>0.0</v>
      </c>
    </row>
    <row r="7" spans="8:8" ht="26.25" customHeight="1">
      <c r="A7" s="672">
        <v>3.0</v>
      </c>
      <c r="B7" s="677"/>
      <c r="C7" s="674"/>
      <c r="D7" s="674"/>
      <c r="E7" s="675"/>
      <c r="F7" s="674"/>
      <c r="G7" s="674"/>
      <c r="H7" s="674"/>
      <c r="I7" s="674"/>
      <c r="J7" s="674"/>
      <c r="K7" s="674"/>
      <c r="L7" s="676">
        <f t="shared" si="0"/>
        <v>0.0</v>
      </c>
    </row>
    <row r="8" spans="8:8" ht="26.25" customHeight="1">
      <c r="A8" s="672">
        <v>4.0</v>
      </c>
      <c r="B8" s="677"/>
      <c r="C8" s="674"/>
      <c r="D8" s="674"/>
      <c r="E8" s="675"/>
      <c r="F8" s="674"/>
      <c r="G8" s="674"/>
      <c r="H8" s="674"/>
      <c r="I8" s="674"/>
      <c r="J8" s="674"/>
      <c r="K8" s="674"/>
      <c r="L8" s="676">
        <f t="shared" si="0"/>
        <v>0.0</v>
      </c>
    </row>
    <row r="9" spans="8:8" ht="26.25" customHeight="1">
      <c r="A9" s="672">
        <v>5.0</v>
      </c>
      <c r="B9" s="677"/>
      <c r="C9" s="674"/>
      <c r="D9" s="674"/>
      <c r="E9" s="675"/>
      <c r="F9" s="674"/>
      <c r="G9" s="674"/>
      <c r="H9" s="674"/>
      <c r="I9" s="674"/>
      <c r="J9" s="674"/>
      <c r="K9" s="674"/>
      <c r="L9" s="676">
        <f t="shared" si="0"/>
        <v>0.0</v>
      </c>
    </row>
    <row r="10" spans="8:8" ht="26.25" customHeight="1">
      <c r="A10" s="672">
        <v>6.0</v>
      </c>
      <c r="B10" s="677"/>
      <c r="C10" s="674"/>
      <c r="D10" s="674"/>
      <c r="E10" s="675"/>
      <c r="F10" s="674"/>
      <c r="G10" s="674"/>
      <c r="H10" s="674"/>
      <c r="I10" s="674"/>
      <c r="J10" s="674"/>
      <c r="K10" s="674"/>
      <c r="L10" s="676">
        <f t="shared" si="0"/>
        <v>0.0</v>
      </c>
    </row>
    <row r="11" spans="8:8" ht="26.25" customHeight="1">
      <c r="A11" s="672">
        <v>7.0</v>
      </c>
      <c r="B11" s="678"/>
      <c r="C11" s="674"/>
      <c r="D11" s="674"/>
      <c r="E11" s="675"/>
      <c r="F11" s="674"/>
      <c r="G11" s="674"/>
      <c r="H11" s="674"/>
      <c r="I11" s="674"/>
      <c r="J11" s="674"/>
      <c r="K11" s="674"/>
      <c r="L11" s="676">
        <f t="shared" si="0"/>
        <v>0.0</v>
      </c>
    </row>
    <row r="12" spans="8:8" ht="35.25" customHeight="1">
      <c r="A12" s="679" t="s">
        <v>7</v>
      </c>
      <c r="B12" s="679"/>
      <c r="C12" s="679"/>
      <c r="D12" s="679"/>
      <c r="E12" s="679"/>
      <c r="F12" s="680">
        <f t="shared" si="1" ref="F12:L12">SUM(F5:F11)</f>
        <v>0.0</v>
      </c>
      <c r="G12" s="680">
        <f t="shared" si="1"/>
        <v>0.0</v>
      </c>
      <c r="H12" s="680">
        <f t="shared" si="1"/>
        <v>0.0</v>
      </c>
      <c r="I12" s="680">
        <f t="shared" si="1"/>
        <v>0.0</v>
      </c>
      <c r="J12" s="680">
        <f t="shared" si="1"/>
        <v>0.0</v>
      </c>
      <c r="K12" s="680">
        <f t="shared" si="1"/>
        <v>0.0</v>
      </c>
      <c r="L12" s="680">
        <f t="shared" si="1"/>
        <v>0.0</v>
      </c>
    </row>
    <row r="13" spans="8:8">
      <c r="A13" s="681"/>
      <c r="B13" s="681"/>
      <c r="C13" s="681"/>
      <c r="D13" s="681"/>
      <c r="E13" s="681"/>
      <c r="F13" s="681"/>
      <c r="G13" s="681"/>
      <c r="H13" s="681"/>
      <c r="I13" s="681"/>
      <c r="J13" s="681"/>
      <c r="K13" s="681"/>
      <c r="L13" s="681"/>
    </row>
    <row r="14" spans="8:8">
      <c r="A14" s="681"/>
      <c r="B14" s="681"/>
      <c r="C14" s="681"/>
      <c r="D14" s="681"/>
      <c r="E14" s="681"/>
      <c r="F14" s="681"/>
      <c r="G14" s="681"/>
      <c r="H14" s="681"/>
      <c r="I14" s="681"/>
      <c r="J14" s="681"/>
      <c r="K14" s="681"/>
      <c r="L14" s="681"/>
    </row>
    <row r="15" spans="8:8" ht="18.75">
      <c r="A15" s="681"/>
      <c r="B15" s="681"/>
      <c r="C15" s="681"/>
      <c r="D15" s="681"/>
      <c r="H15" s="681"/>
      <c r="I15" s="682" t="str">
        <f>'MASTER DATA SHEET 1'!L2</f>
        <v>iz/kkukpk;Z</v>
      </c>
      <c r="J15" s="682"/>
      <c r="K15" s="682"/>
      <c r="L15" s="683"/>
    </row>
    <row r="16" spans="8:8" ht="18.75">
      <c r="A16" s="681"/>
      <c r="B16" s="681"/>
      <c r="C16" s="681"/>
      <c r="D16" s="681"/>
      <c r="H16" s="681"/>
      <c r="I16" s="682" t="str">
        <f>'MASTER DATA SHEET 1'!L3</f>
        <v>jk-m-ek-fo-Mlk.kk [kqnZ</v>
      </c>
      <c r="J16" s="682"/>
      <c r="K16" s="682"/>
      <c r="L16" s="683"/>
    </row>
    <row r="17" spans="8:8" ht="18.75">
      <c r="A17" s="681"/>
      <c r="B17" s="681"/>
      <c r="C17" s="681"/>
      <c r="D17" s="681"/>
      <c r="E17" s="226"/>
      <c r="H17" s="681"/>
      <c r="I17" s="682" t="str">
        <f>'MASTER DATA SHEET 1'!L4</f>
        <v> ¼ekSyklj½ MhMokuk dqpkeu</v>
      </c>
      <c r="J17" s="682"/>
      <c r="K17" s="682"/>
      <c r="L17" s="683"/>
    </row>
    <row r="18" spans="8:8">
      <c r="A18" s="681"/>
      <c r="B18" s="681"/>
      <c r="C18" s="681"/>
      <c r="D18" s="681"/>
      <c r="E18" s="681"/>
      <c r="F18" s="681"/>
      <c r="G18" s="681"/>
      <c r="H18" s="681"/>
      <c r="I18" s="681"/>
      <c r="J18" s="681"/>
      <c r="K18" s="681"/>
      <c r="L18" s="681"/>
    </row>
    <row r="19" spans="8:8" ht="26.25" customHeight="1">
      <c r="B19" s="684" t="s">
        <v>368</v>
      </c>
      <c r="C19" s="684"/>
      <c r="D19" s="684"/>
      <c r="E19" s="684"/>
      <c r="F19" s="684"/>
      <c r="G19" s="684"/>
      <c r="H19" s="684"/>
      <c r="I19" s="684"/>
      <c r="J19" s="684"/>
      <c r="K19" s="684"/>
      <c r="L19" s="684"/>
    </row>
  </sheetData>
  <sheetProtection algorithmName="SHA-512" hashValue="ai3ZGAuqfwCVloH/pE7IG4AR9GkxIxdlqaqo7/WdbL4VgZkskcUvrfDI0+sdvWa/RX2PE7k72ysnvMHZnB1eDA==" saltValue="YkYhGRU3qoMzbKivmTBKIg==" spinCount="100000" sheet="1" formatRows="0"/>
  <mergeCells count="11">
    <mergeCell ref="B19:L19"/>
    <mergeCell ref="I16:K16"/>
    <mergeCell ref="I17:K17"/>
    <mergeCell ref="I15:K15"/>
    <mergeCell ref="A12:E12"/>
    <mergeCell ref="A1:L1"/>
    <mergeCell ref="A2:L2"/>
    <mergeCell ref="I3:J3"/>
    <mergeCell ref="B5:B11"/>
    <mergeCell ref="K3:L3"/>
    <mergeCell ref="E3:F3"/>
  </mergeCells>
  <printOptions horizontalCentered="1"/>
  <pageMargins left="0.31496062992125984" right="0.31496062992125984" top="0.15748031496062992" bottom="0.35433070866141736" header="0.31496062992125984" footer="0.31496062992125984"/>
  <pageSetup paperSize="9" fitToWidth="0" fitToHeight="0" orientation="landscape"/>
  <headerFooter alignWithMargins="0">
    <oddFooter>&amp;F</oddFooter>
  </headerFooter>
</worksheet>
</file>

<file path=xl/worksheets/sheet25.xml><?xml version="1.0" encoding="utf-8"?>
<worksheet xmlns:r="http://schemas.openxmlformats.org/officeDocument/2006/relationships" xmlns="http://schemas.openxmlformats.org/spreadsheetml/2006/main">
  <sheetPr>
    <tabColor rgb="FFFFFF00"/>
    <pageSetUpPr fitToPage="1"/>
  </sheetPr>
  <dimension ref="A1:U16"/>
  <sheetViews>
    <sheetView workbookViewId="0" topLeftCell="J1" showRowColHeaders="0">
      <selection activeCell="L4" sqref="L4:N4"/>
    </sheetView>
  </sheetViews>
  <sheetFormatPr defaultRowHeight="12.75" defaultColWidth="9"/>
  <cols>
    <col min="1" max="1" customWidth="1" width="7.5703125" style="54"/>
    <col min="2" max="2" customWidth="1" width="16.570312" style="54"/>
    <col min="3" max="3" customWidth="1" width="22.0" style="54"/>
    <col min="4" max="4" customWidth="1" width="14.5703125" style="54"/>
    <col min="5" max="14" customWidth="1" width="9.0" style="54"/>
    <col min="15" max="16384" customWidth="0" width="9.425781" style="54"/>
  </cols>
  <sheetData>
    <row r="1" spans="8:8" ht="23.25">
      <c r="A1" s="685" t="str">
        <f>'MASTER DATA SHEET 1'!C1</f>
        <v>dk;kZy; iz/kkukpk;Z jktdh; mPp ek/;fed fo/kky; Mlk.kk joqZn ¼ekSyklj½ MhMokuk dqpkeu </v>
      </c>
      <c r="B1" s="686"/>
      <c r="C1" s="686"/>
      <c r="D1" s="686"/>
      <c r="E1" s="686"/>
      <c r="F1" s="686"/>
      <c r="G1" s="686"/>
      <c r="H1" s="686"/>
      <c r="I1" s="686"/>
      <c r="J1" s="686"/>
      <c r="K1" s="686"/>
      <c r="L1" s="686"/>
      <c r="M1" s="686"/>
      <c r="N1" s="687"/>
      <c r="O1" s="688"/>
      <c r="P1" s="688"/>
    </row>
    <row r="2" spans="8:8" ht="23.25">
      <c r="A2" s="689" t="s">
        <v>140</v>
      </c>
      <c r="B2" s="689"/>
      <c r="C2" s="689"/>
      <c r="D2" s="689"/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8"/>
      <c r="P2" s="688"/>
    </row>
    <row r="3" spans="8:8" ht="23.25">
      <c r="A3" s="690" t="s">
        <v>147</v>
      </c>
      <c r="B3" s="691"/>
      <c r="C3" s="692" t="str">
        <f>'MASTER DATA SHEET 1'!C4</f>
        <v>2202-02-109-27-01</v>
      </c>
      <c r="D3" s="692"/>
      <c r="E3" s="692"/>
      <c r="F3" s="692" t="str">
        <f>'MASTER DATA SHEET 1'!H4</f>
        <v>STATE FUND</v>
      </c>
      <c r="G3" s="692"/>
      <c r="H3" s="692"/>
      <c r="I3" s="693"/>
      <c r="J3" s="692" t="s">
        <v>360</v>
      </c>
      <c r="K3" s="692"/>
      <c r="L3" s="692"/>
      <c r="M3" s="692">
        <f>Tamb!H3</f>
        <v>111111.0</v>
      </c>
      <c r="N3" s="694"/>
      <c r="O3" s="688"/>
      <c r="P3" s="688"/>
    </row>
    <row r="4" spans="8:8" ht="18.75" customHeight="1">
      <c r="A4" s="695" t="s">
        <v>38</v>
      </c>
      <c r="B4" s="695" t="s">
        <v>141</v>
      </c>
      <c r="C4" s="695" t="s">
        <v>33</v>
      </c>
      <c r="D4" s="695" t="s">
        <v>142</v>
      </c>
      <c r="E4" s="696" t="s">
        <v>143</v>
      </c>
      <c r="F4" s="696"/>
      <c r="G4" s="696"/>
      <c r="H4" s="695" t="s">
        <v>144</v>
      </c>
      <c r="I4" s="696" t="s">
        <v>423</v>
      </c>
      <c r="J4" s="696"/>
      <c r="K4" s="696"/>
      <c r="L4" s="696" t="s">
        <v>638</v>
      </c>
      <c r="M4" s="696"/>
      <c r="N4" s="696"/>
      <c r="O4" s="697"/>
      <c r="P4" s="697"/>
    </row>
    <row r="5" spans="8:8" ht="67.5" customHeight="1">
      <c r="A5" s="698"/>
      <c r="B5" s="698"/>
      <c r="C5" s="698"/>
      <c r="D5" s="698"/>
      <c r="E5" s="699" t="s">
        <v>145</v>
      </c>
      <c r="F5" s="699" t="s">
        <v>146</v>
      </c>
      <c r="G5" s="699" t="s">
        <v>32</v>
      </c>
      <c r="H5" s="698"/>
      <c r="I5" s="699" t="s">
        <v>424</v>
      </c>
      <c r="J5" s="699" t="s">
        <v>425</v>
      </c>
      <c r="K5" s="699" t="s">
        <v>32</v>
      </c>
      <c r="L5" s="700" t="s">
        <v>424</v>
      </c>
      <c r="M5" s="700" t="s">
        <v>425</v>
      </c>
      <c r="N5" s="699" t="s">
        <v>32</v>
      </c>
      <c r="O5" s="697"/>
      <c r="P5" s="697"/>
    </row>
    <row r="6" spans="8:8">
      <c r="A6" s="323">
        <v>1.0</v>
      </c>
      <c r="B6" s="323">
        <v>2.0</v>
      </c>
      <c r="C6" s="323">
        <v>3.0</v>
      </c>
      <c r="D6" s="323">
        <v>4.0</v>
      </c>
      <c r="E6" s="323">
        <v>5.0</v>
      </c>
      <c r="F6" s="323">
        <v>6.0</v>
      </c>
      <c r="G6" s="323">
        <v>7.0</v>
      </c>
      <c r="H6" s="323">
        <v>8.0</v>
      </c>
      <c r="I6" s="323">
        <v>9.0</v>
      </c>
      <c r="J6" s="323">
        <v>10.0</v>
      </c>
      <c r="K6" s="323">
        <v>11.0</v>
      </c>
      <c r="L6" s="323">
        <v>12.0</v>
      </c>
      <c r="M6" s="323">
        <v>13.0</v>
      </c>
      <c r="N6" s="323">
        <v>14.0</v>
      </c>
    </row>
    <row r="7" spans="8:8" ht="90.0" customHeight="1">
      <c r="A7" s="701">
        <v>1.0</v>
      </c>
      <c r="B7" s="702">
        <f>'MASTER DATA SHEET 1'!C3</f>
        <v>111111.0</v>
      </c>
      <c r="C7" s="703" t="str">
        <f>'MASTER DATA SHEET 1'!C2</f>
        <v>jktdh; mPp ek/;fed fo/kky; Mlk.kk joqZn ¼ekSyklj½ MhMokuk dqpkeu </v>
      </c>
      <c r="D7" s="704">
        <f>'MASTER DATA SHEET 1'!D46+'MASTER DATA SHEET 1'!D47+'MASTER DATA SHEET 1'!D45</f>
        <v>0.0</v>
      </c>
      <c r="E7" s="704">
        <f>'MASTER DATA SHEET 1'!AB13</f>
        <v>0.0</v>
      </c>
      <c r="F7" s="704">
        <f>'MASTER DATA SHEET 1'!AB14</f>
        <v>0.0</v>
      </c>
      <c r="G7" s="704">
        <f>SUM(E7:F7)</f>
        <v>0.0</v>
      </c>
      <c r="H7" s="704">
        <f>D7-G7</f>
        <v>0.0</v>
      </c>
      <c r="I7" s="704">
        <f>L7</f>
        <v>0.0</v>
      </c>
      <c r="J7" s="704">
        <f>M7</f>
        <v>0.0</v>
      </c>
      <c r="K7" s="704">
        <f>SUM(I7:J7)</f>
        <v>0.0</v>
      </c>
      <c r="L7" s="704">
        <f>E7*1650</f>
        <v>0.0</v>
      </c>
      <c r="M7" s="704">
        <f>F7*1950</f>
        <v>0.0</v>
      </c>
      <c r="N7" s="704">
        <f>SUM(L7:M7)</f>
        <v>0.0</v>
      </c>
    </row>
    <row r="10" spans="8:8" ht="18.75">
      <c r="H10" s="544"/>
      <c r="I10" s="544"/>
      <c r="J10" s="544"/>
      <c r="K10" s="331" t="str">
        <f>'MASTER DATA SHEET 1'!L2</f>
        <v>iz/kkukpk;Z</v>
      </c>
      <c r="L10" s="331"/>
      <c r="M10" s="331"/>
      <c r="N10" s="331"/>
    </row>
    <row r="11" spans="8:8" ht="18.75">
      <c r="H11" s="544"/>
      <c r="I11" s="544"/>
      <c r="J11" s="544"/>
      <c r="K11" s="331" t="str">
        <f>'MASTER DATA SHEET 1'!L3</f>
        <v>jk-m-ek-fo-Mlk.kk [kqnZ</v>
      </c>
      <c r="L11" s="331"/>
      <c r="M11" s="331"/>
      <c r="N11" s="331"/>
    </row>
    <row r="12" spans="8:8" ht="18.75">
      <c r="H12" s="544"/>
      <c r="I12" s="544"/>
      <c r="J12" s="544"/>
      <c r="K12" s="331" t="str">
        <f>'MASTER DATA SHEET 1'!L4</f>
        <v> ¼ekSyklj½ MhMokuk dqpkeu</v>
      </c>
      <c r="L12" s="331"/>
      <c r="M12" s="331"/>
      <c r="N12" s="331"/>
    </row>
    <row r="13" spans="8:8" ht="18.0">
      <c r="F13" s="705"/>
    </row>
    <row r="16" spans="8:8" ht="53.25" customHeight="1">
      <c r="A16" s="706" t="s">
        <v>371</v>
      </c>
      <c r="B16" s="706"/>
      <c r="C16" s="706"/>
      <c r="D16" s="706"/>
      <c r="E16" s="706"/>
      <c r="F16" s="706"/>
      <c r="G16" s="706"/>
      <c r="H16" s="706"/>
      <c r="I16" s="706"/>
      <c r="J16" s="706"/>
      <c r="K16" s="706"/>
      <c r="L16" s="706"/>
      <c r="M16" s="706"/>
      <c r="N16" s="706"/>
    </row>
  </sheetData>
  <sheetProtection algorithmName="SHA-512" hashValue="ai3ZGAuqfwCVloH/pE7IG4AR9GkxIxdlqaqo7/WdbL4VgZkskcUvrfDI0+sdvWa/RX2PE7k72ysnvMHZnB1eDA==" saltValue="YkYhGRU3qoMzbKivmTBKIg==" spinCount="100000" sheet="1" objects="1" scenarios="1"/>
  <mergeCells count="18">
    <mergeCell ref="B4:B5"/>
    <mergeCell ref="J3:L3"/>
    <mergeCell ref="L4:N4"/>
    <mergeCell ref="A16:N16"/>
    <mergeCell ref="A1:N1"/>
    <mergeCell ref="D4:D5"/>
    <mergeCell ref="E4:G4"/>
    <mergeCell ref="C4:C5"/>
    <mergeCell ref="H4:H5"/>
    <mergeCell ref="I4:K4"/>
    <mergeCell ref="M3:N3"/>
    <mergeCell ref="K12:N12"/>
    <mergeCell ref="A2:N2"/>
    <mergeCell ref="F3:H3"/>
    <mergeCell ref="A4:A5"/>
    <mergeCell ref="K10:N10"/>
    <mergeCell ref="K11:N11"/>
    <mergeCell ref="C3:E3"/>
  </mergeCells>
  <printOptions horizontalCentered="1"/>
  <pageMargins left="0.9448818897637796" right="0.7086614173228347" top="0.7480314960629921" bottom="0.7480314960629921" header="0.31496062992125984" footer="0.31496062992125984"/>
  <pageSetup paperSize="9" scale="86" orientation="landscape"/>
  <headerFooter>
    <oddFooter>&amp;F</oddFooter>
  </headerFooter>
</worksheet>
</file>

<file path=xl/worksheets/sheet26.xml><?xml version="1.0" encoding="utf-8"?>
<worksheet xmlns:r="http://schemas.openxmlformats.org/officeDocument/2006/relationships" xmlns="http://schemas.openxmlformats.org/spreadsheetml/2006/main">
  <sheetPr>
    <tabColor rgb="FFFFFF00"/>
  </sheetPr>
  <dimension ref="A1:N13"/>
  <sheetViews>
    <sheetView workbookViewId="0" topLeftCell="G2" showRowColHeaders="0" zoomScale="145">
      <selection activeCell="G6" sqref="G6"/>
    </sheetView>
  </sheetViews>
  <sheetFormatPr defaultRowHeight="18.75" defaultColWidth="9"/>
  <cols>
    <col min="1" max="1" customWidth="1" width="7.4257812" style="707"/>
    <col min="2" max="2" customWidth="1" width="9.5703125" style="707"/>
    <col min="3" max="3" customWidth="1" width="28.0" style="707"/>
    <col min="4" max="4" customWidth="1" width="13.5703125" style="707"/>
    <col min="5" max="5" customWidth="1" width="12.7109375" style="707"/>
    <col min="6" max="6" customWidth="1" width="13.0" style="707"/>
    <col min="7" max="9" customWidth="1" width="11.425781" style="707"/>
    <col min="10" max="16384" customWidth="0" width="9.425781" style="707"/>
  </cols>
  <sheetData>
    <row r="1" spans="8:8" ht="15.75" customHeight="1">
      <c r="A1" s="708" t="str">
        <f>'MASTER DATA SHEET 1'!C1</f>
        <v>dk;kZy; iz/kkukpk;Z jktdh; mPp ek/;fed fo/kky; Mlk.kk joqZn ¼ekSyklj½ MhMokuk dqpkeu </v>
      </c>
      <c r="B1" s="708"/>
      <c r="C1" s="708"/>
      <c r="D1" s="708"/>
      <c r="E1" s="708"/>
      <c r="F1" s="708"/>
      <c r="G1" s="708"/>
      <c r="H1" s="708"/>
      <c r="I1" s="708"/>
    </row>
    <row r="2" spans="8:8" ht="15.0" customHeight="1">
      <c r="A2" s="709" t="s">
        <v>184</v>
      </c>
      <c r="B2" s="709"/>
      <c r="C2" s="709"/>
      <c r="D2" s="709"/>
      <c r="E2" s="709"/>
      <c r="F2" s="709"/>
      <c r="G2" s="709"/>
      <c r="H2" s="709"/>
      <c r="I2" s="709"/>
    </row>
    <row r="3" spans="8:8" ht="18.75" customHeight="1">
      <c r="A3" s="710" t="s">
        <v>284</v>
      </c>
      <c r="B3" s="710"/>
      <c r="C3" s="711" t="str">
        <f>'MASTER DATA SHEET 1'!C4</f>
        <v>2202-02-109-27-01</v>
      </c>
      <c r="D3" s="712" t="str">
        <f>'MASTER DATA SHEET 1'!H4</f>
        <v>STATE FUND</v>
      </c>
      <c r="E3" s="712"/>
      <c r="F3" s="713"/>
      <c r="G3" s="714" t="s">
        <v>198</v>
      </c>
      <c r="H3" s="710">
        <f>'MASTER DATA SHEET 1'!C3</f>
        <v>111111.0</v>
      </c>
      <c r="I3" s="710"/>
    </row>
    <row r="4" spans="8:8" ht="32.25" customHeight="1">
      <c r="A4" s="715" t="s">
        <v>185</v>
      </c>
      <c r="B4" s="715" t="s">
        <v>186</v>
      </c>
      <c r="C4" s="716" t="s">
        <v>187</v>
      </c>
      <c r="D4" s="715" t="s">
        <v>577</v>
      </c>
      <c r="E4" s="715"/>
      <c r="F4" s="715" t="s">
        <v>635</v>
      </c>
      <c r="G4" s="715"/>
      <c r="H4" s="715" t="s">
        <v>636</v>
      </c>
      <c r="I4" s="715"/>
    </row>
    <row r="5" spans="8:8" ht="11.25" customHeight="1">
      <c r="A5" s="715"/>
      <c r="B5" s="715"/>
      <c r="C5" s="717"/>
      <c r="D5" s="718" t="s">
        <v>189</v>
      </c>
      <c r="E5" s="718" t="s">
        <v>188</v>
      </c>
      <c r="F5" s="718" t="s">
        <v>189</v>
      </c>
      <c r="G5" s="718" t="s">
        <v>188</v>
      </c>
      <c r="H5" s="718" t="s">
        <v>189</v>
      </c>
      <c r="I5" s="718" t="s">
        <v>188</v>
      </c>
    </row>
    <row r="6" spans="8:8" ht="40.5" customHeight="1">
      <c r="A6" s="719">
        <v>1.0</v>
      </c>
      <c r="B6" s="719">
        <f>'MASTER DATA SHEET 1'!C3</f>
        <v>111111.0</v>
      </c>
      <c r="C6" s="718" t="str">
        <f>'MASTER DATA SHEET 1'!C2</f>
        <v>jktdh; mPp ek/;fed fo/kky; Mlk.kk joqZn ¼ekSyklj½ MhMokuk dqpkeu </v>
      </c>
      <c r="D6" s="720">
        <f>'MASTER DATA SHEET 1'!J22</f>
        <v>30000.0</v>
      </c>
      <c r="E6" s="720">
        <f>'MASTER DATA SHEET 1'!M22</f>
        <v>0.0</v>
      </c>
      <c r="F6" s="720">
        <f>'MASTER DATA SHEET 1'!D127</f>
        <v>0.0</v>
      </c>
      <c r="G6" s="720">
        <f>'MASTER DATA SHEET 1'!E127</f>
        <v>0.0</v>
      </c>
      <c r="H6" s="720">
        <f>D6-F6</f>
        <v>30000.0</v>
      </c>
      <c r="I6" s="720">
        <f>E6-G6</f>
        <v>0.0</v>
      </c>
    </row>
    <row r="7" spans="8:8" ht="18.75" customHeight="1">
      <c r="A7" s="713"/>
    </row>
    <row r="8" spans="8:8" ht="14.25" customHeight="1">
      <c r="G8" s="721" t="str">
        <f>'MASTER DATA SHEET 1'!L2</f>
        <v>iz/kkukpk;Z</v>
      </c>
      <c r="H8" s="721"/>
      <c r="I8" s="721"/>
    </row>
    <row r="9" spans="8:8" ht="18.75" customHeight="1">
      <c r="G9" s="721" t="str">
        <f>'MASTER DATA SHEET 1'!L3</f>
        <v>jk-m-ek-fo-Mlk.kk [kqnZ</v>
      </c>
      <c r="H9" s="721"/>
      <c r="I9" s="721"/>
    </row>
    <row r="10" spans="8:8" ht="16.5" customHeight="1">
      <c r="D10" s="705"/>
      <c r="G10" s="721" t="str">
        <f>'MASTER DATA SHEET 1'!L4</f>
        <v> ¼ekSyklj½ MhMokuk dqpkeu</v>
      </c>
      <c r="H10" s="721"/>
      <c r="I10" s="721"/>
    </row>
    <row r="11" spans="8:8">
      <c r="I11" s="54"/>
    </row>
    <row r="13" spans="8:8" ht="51.0" customHeight="1">
      <c r="A13" s="566" t="s">
        <v>371</v>
      </c>
      <c r="B13" s="566"/>
      <c r="C13" s="566"/>
      <c r="D13" s="566"/>
      <c r="E13" s="566"/>
      <c r="F13" s="566"/>
      <c r="G13" s="566"/>
      <c r="H13" s="566"/>
      <c r="I13" s="566"/>
    </row>
  </sheetData>
  <sheetProtection algorithmName="SHA-512" hashValue="ai3ZGAuqfwCVloH/pE7IG4AR9GkxIxdlqaqo7/WdbL4VgZkskcUvrfDI0+sdvWa/RX2PE7k72ysnvMHZnB1eDA==" saltValue="YkYhGRU3qoMzbKivmTBKIg==" spinCount="100000" sheet="1" formatRows="0"/>
  <mergeCells count="15">
    <mergeCell ref="A13:I13"/>
    <mergeCell ref="G8:I8"/>
    <mergeCell ref="G9:I9"/>
    <mergeCell ref="G10:I10"/>
    <mergeCell ref="A1:I1"/>
    <mergeCell ref="A4:A5"/>
    <mergeCell ref="B4:B5"/>
    <mergeCell ref="H3:I3"/>
    <mergeCell ref="A3:B3"/>
    <mergeCell ref="H4:I4"/>
    <mergeCell ref="F4:G4"/>
    <mergeCell ref="D4:E4"/>
    <mergeCell ref="D3:E3"/>
    <mergeCell ref="A2:I2"/>
    <mergeCell ref="C4:C5"/>
  </mergeCells>
  <printOptions horizontalCentered="1"/>
  <pageMargins left="0.31496062992126" right="0.31496062992126" top="0.748031496062992" bottom="0.748031496062992" header="0.31496062992126" footer="0.31496062992126"/>
  <pageSetup paperSize="9" fitToWidth="0" fitToHeight="0" orientation="landscape"/>
  <headerFooter>
    <oddFooter>&amp;C&amp;Z&amp;F&amp;R&amp;A</oddFooter>
  </headerFooter>
</worksheet>
</file>

<file path=xl/worksheets/sheet27.xml><?xml version="1.0" encoding="utf-8"?>
<worksheet xmlns:r="http://schemas.openxmlformats.org/officeDocument/2006/relationships" xmlns="http://schemas.openxmlformats.org/spreadsheetml/2006/main">
  <sheetPr>
    <tabColor rgb="FF000000"/>
  </sheetPr>
  <dimension ref="A1:S32"/>
  <sheetViews>
    <sheetView workbookViewId="0" topLeftCell="C7">
      <selection activeCell="C11" sqref="C11:L11"/>
    </sheetView>
  </sheetViews>
  <sheetFormatPr defaultRowHeight="14.25" customHeight="1" defaultColWidth="0" zeroHeight="1"/>
  <cols>
    <col min="1" max="1" customWidth="1" width="5.7109375" style="722"/>
    <col min="2" max="2" customWidth="1" bestFit="1" width="55.285156" style="722"/>
    <col min="3" max="3" customWidth="1" width="20.285156" style="722"/>
    <col min="4" max="4" customWidth="1" width="9.285156" style="722"/>
    <col min="5" max="5" customWidth="1" width="6.7109375" style="722"/>
    <col min="6" max="6" customWidth="1" width="9.285156" style="722"/>
    <col min="7" max="7" customWidth="1" width="3.140625" style="722"/>
    <col min="8" max="8" customWidth="1" width="4.2851562" style="722"/>
    <col min="9" max="9" customWidth="1" width="4.140625" style="722"/>
    <col min="10" max="10" customWidth="1" width="9.285156" style="722"/>
    <col min="11" max="11" customWidth="1" width="2.8554688" style="722"/>
    <col min="12" max="12" customWidth="1" width="11.7109375" style="722"/>
    <col min="13" max="13" customWidth="1" width="5.0" style="722"/>
    <col min="14" max="14" customWidth="1" width="9.285156" style="722"/>
    <col min="15" max="16384" hidden="1" customWidth="0" width="10.0" style="722"/>
  </cols>
  <sheetData>
    <row r="1" spans="8:8" ht="27.75" customHeight="1">
      <c r="A1" s="723"/>
      <c r="B1" s="724" t="s">
        <v>451</v>
      </c>
      <c r="C1" s="724"/>
      <c r="D1" s="724"/>
      <c r="E1" s="724"/>
      <c r="F1" s="724"/>
      <c r="G1" s="724"/>
      <c r="H1" s="724"/>
      <c r="I1" s="724"/>
      <c r="J1" s="724"/>
      <c r="K1" s="724"/>
      <c r="L1" s="724"/>
      <c r="M1" s="723"/>
    </row>
    <row r="2" spans="8:8" ht="18.75">
      <c r="A2" s="725">
        <v>1.0</v>
      </c>
      <c r="B2" s="726" t="s">
        <v>80</v>
      </c>
      <c r="C2" s="727" t="s">
        <v>306</v>
      </c>
      <c r="D2" s="727"/>
      <c r="E2" s="727"/>
      <c r="F2" s="727"/>
      <c r="G2" s="727"/>
      <c r="H2" s="727"/>
      <c r="I2" s="727"/>
      <c r="J2" s="727"/>
      <c r="K2" s="727"/>
      <c r="L2" s="727"/>
      <c r="M2" s="728"/>
    </row>
    <row r="3" spans="8:8" ht="18.75">
      <c r="A3" s="725">
        <v>2.0</v>
      </c>
      <c r="B3" s="726" t="s">
        <v>33</v>
      </c>
      <c r="C3" s="729" t="s">
        <v>452</v>
      </c>
      <c r="D3" s="729"/>
      <c r="E3" s="729"/>
      <c r="F3" s="729"/>
      <c r="G3" s="729"/>
      <c r="H3" s="729"/>
      <c r="I3" s="729"/>
      <c r="J3" s="729"/>
      <c r="K3" s="729"/>
      <c r="L3" s="729"/>
      <c r="M3" s="723"/>
    </row>
    <row r="4" spans="8:8" ht="18.75">
      <c r="A4" s="725">
        <v>3.0</v>
      </c>
      <c r="B4" s="726" t="s">
        <v>453</v>
      </c>
      <c r="C4" s="729" t="s">
        <v>454</v>
      </c>
      <c r="D4" s="729"/>
      <c r="E4" s="729"/>
      <c r="F4" s="729"/>
      <c r="G4" s="729"/>
      <c r="H4" s="729"/>
      <c r="I4" s="729"/>
      <c r="J4" s="729"/>
      <c r="K4" s="729"/>
      <c r="L4" s="729"/>
      <c r="M4" s="723"/>
    </row>
    <row r="5" spans="8:8" ht="27.75" customHeight="1">
      <c r="A5" s="725">
        <v>4.0</v>
      </c>
      <c r="B5" s="726" t="s">
        <v>284</v>
      </c>
      <c r="C5" s="730" t="s">
        <v>455</v>
      </c>
      <c r="D5" s="731"/>
      <c r="E5" s="731"/>
      <c r="F5" s="731"/>
      <c r="G5" s="731"/>
      <c r="H5" s="731"/>
      <c r="I5" s="731"/>
      <c r="J5" s="731"/>
      <c r="K5" s="731"/>
      <c r="L5" s="732"/>
      <c r="M5" s="723"/>
    </row>
    <row r="6" spans="8:8" ht="18.75">
      <c r="A6" s="725">
        <v>5.0</v>
      </c>
      <c r="B6" s="726" t="s">
        <v>199</v>
      </c>
      <c r="C6" s="729" t="s">
        <v>387</v>
      </c>
      <c r="D6" s="729"/>
      <c r="E6" s="729"/>
      <c r="F6" s="729"/>
      <c r="G6" s="729"/>
      <c r="H6" s="729"/>
      <c r="I6" s="729"/>
      <c r="J6" s="729"/>
      <c r="K6" s="729"/>
      <c r="L6" s="729"/>
      <c r="M6" s="723"/>
    </row>
    <row r="7" spans="8:8" ht="33.0" customHeight="1">
      <c r="A7" s="725">
        <v>6.0</v>
      </c>
      <c r="B7" s="726" t="s">
        <v>456</v>
      </c>
      <c r="C7" s="730" t="s">
        <v>646</v>
      </c>
      <c r="D7" s="731"/>
      <c r="E7" s="731"/>
      <c r="F7" s="731"/>
      <c r="G7" s="731"/>
      <c r="H7" s="731"/>
      <c r="I7" s="731"/>
      <c r="J7" s="731"/>
      <c r="K7" s="731"/>
      <c r="L7" s="732"/>
      <c r="M7" s="723"/>
    </row>
    <row r="8" spans="8:8" ht="38.25" customHeight="1">
      <c r="A8" s="725">
        <v>7.0</v>
      </c>
      <c r="B8" s="726" t="s">
        <v>458</v>
      </c>
      <c r="C8" s="730" t="s">
        <v>647</v>
      </c>
      <c r="D8" s="731"/>
      <c r="E8" s="731"/>
      <c r="F8" s="731"/>
      <c r="G8" s="731"/>
      <c r="H8" s="731"/>
      <c r="I8" s="731"/>
      <c r="J8" s="731"/>
      <c r="K8" s="731"/>
      <c r="L8" s="732"/>
      <c r="M8" s="723"/>
    </row>
    <row r="9" spans="8:8" ht="18.75">
      <c r="A9" s="725">
        <v>8.0</v>
      </c>
      <c r="B9" s="726" t="s">
        <v>460</v>
      </c>
      <c r="C9" s="733" t="s">
        <v>461</v>
      </c>
      <c r="D9" s="729"/>
      <c r="E9" s="729"/>
      <c r="F9" s="729"/>
      <c r="G9" s="729"/>
      <c r="H9" s="729"/>
      <c r="I9" s="729"/>
      <c r="J9" s="729"/>
      <c r="K9" s="729"/>
      <c r="L9" s="729"/>
      <c r="M9" s="723"/>
    </row>
    <row r="10" spans="8:8" ht="31.5" customHeight="1">
      <c r="A10" s="725">
        <v>9.0</v>
      </c>
      <c r="B10" s="726" t="s">
        <v>462</v>
      </c>
      <c r="C10" s="729" t="s">
        <v>463</v>
      </c>
      <c r="D10" s="729"/>
      <c r="E10" s="729"/>
      <c r="F10" s="729"/>
      <c r="G10" s="729"/>
      <c r="H10" s="729"/>
      <c r="I10" s="729"/>
      <c r="J10" s="729"/>
      <c r="K10" s="729"/>
      <c r="L10" s="729"/>
      <c r="M10" s="723"/>
    </row>
    <row r="11" spans="8:8" ht="44.25" customHeight="1">
      <c r="A11" s="725">
        <v>10.0</v>
      </c>
      <c r="B11" s="734" t="s">
        <v>464</v>
      </c>
      <c r="C11" s="730" t="s">
        <v>465</v>
      </c>
      <c r="D11" s="731"/>
      <c r="E11" s="731"/>
      <c r="F11" s="731"/>
      <c r="G11" s="731"/>
      <c r="H11" s="731"/>
      <c r="I11" s="731"/>
      <c r="J11" s="731"/>
      <c r="K11" s="731"/>
      <c r="L11" s="732"/>
      <c r="M11" s="723"/>
    </row>
    <row r="12" spans="8:8" ht="18.75">
      <c r="A12" s="735"/>
      <c r="B12" s="736"/>
      <c r="C12" s="737"/>
      <c r="D12" s="737"/>
      <c r="E12" s="737"/>
      <c r="F12" s="737"/>
      <c r="G12" s="737"/>
      <c r="H12" s="737"/>
      <c r="I12" s="737"/>
      <c r="J12" s="737"/>
      <c r="K12" s="737"/>
      <c r="L12" s="737"/>
      <c r="M12" s="723"/>
    </row>
    <row r="13" spans="8:8" ht="14.25">
      <c r="A13" s="723"/>
      <c r="B13" s="738" t="s">
        <v>466</v>
      </c>
      <c r="C13" s="738"/>
      <c r="D13" s="738"/>
      <c r="E13" s="738"/>
      <c r="F13" s="738"/>
      <c r="G13" s="738"/>
      <c r="H13" s="738"/>
      <c r="I13" s="738"/>
      <c r="J13" s="738"/>
      <c r="K13" s="738"/>
      <c r="L13" s="738"/>
      <c r="M13" s="723"/>
    </row>
    <row r="14" spans="8:8" ht="14.25">
      <c r="A14" s="723"/>
      <c r="B14" s="738"/>
      <c r="C14" s="738"/>
      <c r="D14" s="738"/>
      <c r="E14" s="738"/>
      <c r="F14" s="738"/>
      <c r="G14" s="738"/>
      <c r="H14" s="738"/>
      <c r="I14" s="738"/>
      <c r="J14" s="738"/>
      <c r="K14" s="738"/>
      <c r="L14" s="738"/>
      <c r="M14" s="723"/>
    </row>
    <row r="15" spans="8:8" ht="28.5" customHeight="1">
      <c r="A15" s="723"/>
      <c r="B15" s="738"/>
      <c r="C15" s="738"/>
      <c r="D15" s="738"/>
      <c r="E15" s="738"/>
      <c r="F15" s="738"/>
      <c r="G15" s="738"/>
      <c r="H15" s="738"/>
      <c r="I15" s="738"/>
      <c r="J15" s="738"/>
      <c r="K15" s="738"/>
      <c r="L15" s="738"/>
      <c r="M15" s="723"/>
    </row>
    <row r="16" spans="8:8" ht="49.5" customHeight="1">
      <c r="A16" s="723"/>
      <c r="B16" s="39" t="s">
        <v>444</v>
      </c>
      <c r="C16" s="39"/>
      <c r="D16" s="39"/>
      <c r="E16" s="39"/>
      <c r="F16" s="39"/>
      <c r="G16" s="39"/>
      <c r="H16" s="39"/>
      <c r="M16" s="723"/>
    </row>
    <row r="17" spans="8:8" ht="23.25">
      <c r="A17" s="723"/>
      <c r="B17" s="40"/>
      <c r="C17" s="40"/>
      <c r="D17" s="40"/>
      <c r="M17" s="723"/>
    </row>
    <row r="18" spans="8:8" ht="23.25">
      <c r="A18" s="723"/>
      <c r="B18" s="40"/>
      <c r="C18" s="40"/>
      <c r="D18" s="40"/>
      <c r="M18" s="723"/>
    </row>
    <row r="19" spans="8:8" ht="23.25">
      <c r="A19" s="723"/>
      <c r="B19" s="40"/>
      <c r="C19" s="40"/>
      <c r="D19" s="40"/>
      <c r="M19" s="723"/>
    </row>
    <row r="20" spans="8:8" ht="23.25">
      <c r="A20" s="723"/>
      <c r="B20" s="40"/>
      <c r="C20" s="40"/>
      <c r="D20" s="40"/>
      <c r="M20" s="723"/>
    </row>
    <row r="21" spans="8:8" ht="23.25">
      <c r="A21" s="723"/>
      <c r="B21" s="40"/>
      <c r="C21" s="40"/>
      <c r="D21" s="40"/>
      <c r="M21" s="723"/>
    </row>
    <row r="22" spans="8:8" ht="23.25">
      <c r="A22" s="723"/>
      <c r="B22" s="40"/>
      <c r="C22" s="40"/>
      <c r="D22" s="40"/>
      <c r="M22" s="723"/>
    </row>
    <row r="23" spans="8:8" ht="23.25">
      <c r="A23" s="723"/>
      <c r="B23" s="40"/>
      <c r="C23" s="40"/>
      <c r="D23" s="40"/>
      <c r="M23" s="723"/>
    </row>
    <row r="24" spans="8:8" ht="23.25">
      <c r="A24" s="723"/>
      <c r="B24" s="40"/>
      <c r="C24" s="40"/>
      <c r="D24" s="40"/>
      <c r="M24" s="723"/>
    </row>
    <row r="25" spans="8:8" ht="14.25">
      <c r="A25" s="723"/>
      <c r="M25" s="723"/>
    </row>
    <row r="26" spans="8:8" ht="14.25">
      <c r="A26" s="723"/>
      <c r="B26" s="723"/>
      <c r="C26" s="723"/>
      <c r="D26" s="723"/>
      <c r="E26" s="723"/>
      <c r="F26" s="723"/>
      <c r="G26" s="723"/>
      <c r="H26" s="723"/>
      <c r="I26" s="723"/>
      <c r="J26" s="723"/>
      <c r="K26" s="723"/>
      <c r="L26" s="723"/>
      <c r="M26" s="723"/>
    </row>
    <row r="27" spans="8:8" ht="14.25"/>
    <row r="28" spans="8:8" ht="14.25" hidden="1"/>
    <row r="29" spans="8:8" ht="14.25" hidden="1"/>
    <row r="30" spans="8:8" ht="14.25" hidden="1"/>
    <row r="31" spans="8:8" ht="14.25" hidden="1"/>
    <row r="32" spans="8:8" ht="14.25" hidden="1"/>
  </sheetData>
  <sheetProtection algorithmName="SHA-512" hashValue="ai3ZGAuqfwCVloH/pE7IG4AR9GkxIxdlqaqo7/WdbL4VgZkskcUvrfDI0+sdvWa/RX2PE7k72ysnvMHZnB1eDA==" saltValue="YkYhGRU3qoMzbKivmTBKIg==" spinCount="100000" sheet="1" objects="1" scenarios="1"/>
  <mergeCells count="13">
    <mergeCell ref="B16:H16"/>
    <mergeCell ref="B13:L15"/>
    <mergeCell ref="C11:L11"/>
    <mergeCell ref="C10:L10"/>
    <mergeCell ref="C9:L9"/>
    <mergeCell ref="C3:L3"/>
    <mergeCell ref="B1:L1"/>
    <mergeCell ref="C2:L2"/>
    <mergeCell ref="C5:L5"/>
    <mergeCell ref="C4:L4"/>
    <mergeCell ref="C7:L7"/>
    <mergeCell ref="C8:L8"/>
    <mergeCell ref="C6:L6"/>
  </mergeCells>
  <pageMargins left="0.7" right="0.7" top="0.75" bottom="0.75" header="0.3" footer="0.3"/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sheetPr>
    <tabColor rgb="FF000000"/>
  </sheetPr>
  <dimension ref="A1:AG106"/>
  <sheetViews>
    <sheetView workbookViewId="0" topLeftCell="I11">
      <selection activeCell="K11" sqref="K11"/>
    </sheetView>
  </sheetViews>
  <sheetFormatPr defaultRowHeight="15.0" defaultColWidth="0" zeroHeight="1"/>
  <cols>
    <col min="1" max="1" customWidth="1" width="20.425781" style="739"/>
    <col min="2" max="2" customWidth="1" width="25.0" style="739"/>
    <col min="3" max="3" customWidth="1" width="11.7109375" style="739"/>
    <col min="4" max="4" customWidth="1" width="13.5703125" style="739"/>
    <col min="5" max="6" customWidth="1" width="9.285156" style="739"/>
    <col min="7" max="7" customWidth="1" width="10.7109375" style="739"/>
    <col min="8" max="8" customWidth="1" width="11.425781" style="739"/>
    <col min="9" max="9" customWidth="1" width="11.5703125" style="739"/>
    <col min="10" max="10" customWidth="1" width="18.710938" style="739"/>
    <col min="11" max="17" customWidth="1" width="9.285156" style="739"/>
    <col min="18" max="27" hidden="1" customWidth="1" width="9.285156" style="739"/>
    <col min="28" max="28" customWidth="1" width="9.285156" style="739"/>
    <col min="29" max="16384" hidden="1" customWidth="0" width="9.285156" style="739"/>
  </cols>
  <sheetData>
    <row r="1" spans="8:8" ht="20.25">
      <c r="A1" s="740" t="s">
        <v>80</v>
      </c>
      <c r="B1" s="740"/>
      <c r="C1" s="741" t="s">
        <v>439</v>
      </c>
      <c r="D1" s="742"/>
      <c r="E1" s="742"/>
      <c r="F1" s="742"/>
      <c r="G1" s="742"/>
      <c r="H1" s="742"/>
      <c r="I1" s="742"/>
      <c r="J1" s="743"/>
      <c r="L1" s="744" t="s">
        <v>199</v>
      </c>
      <c r="M1" s="744"/>
      <c r="N1" s="744"/>
      <c r="O1" s="744"/>
    </row>
    <row r="2" spans="8:8" ht="20.25">
      <c r="A2" s="740" t="s">
        <v>33</v>
      </c>
      <c r="B2" s="740"/>
      <c r="C2" s="741" t="s">
        <v>440</v>
      </c>
      <c r="D2" s="742"/>
      <c r="E2" s="742"/>
      <c r="F2" s="742"/>
      <c r="G2" s="742"/>
      <c r="H2" s="742"/>
      <c r="I2" s="742"/>
      <c r="J2" s="743"/>
      <c r="L2" s="745" t="s">
        <v>467</v>
      </c>
      <c r="M2" s="745"/>
      <c r="N2" s="745"/>
      <c r="O2" s="745"/>
    </row>
    <row r="3" spans="8:8" ht="23.25">
      <c r="A3" s="746" t="s">
        <v>198</v>
      </c>
      <c r="B3" s="746"/>
      <c r="C3" s="747">
        <v>111111.0</v>
      </c>
      <c r="D3" s="748"/>
      <c r="E3" s="748"/>
      <c r="F3" s="748"/>
      <c r="G3" s="748"/>
      <c r="H3" s="748"/>
      <c r="I3" s="748"/>
      <c r="J3" s="748"/>
      <c r="L3" s="745" t="s">
        <v>468</v>
      </c>
      <c r="M3" s="745"/>
      <c r="N3" s="745"/>
      <c r="O3" s="745"/>
    </row>
    <row r="4" spans="8:8" ht="18.75">
      <c r="B4" s="749" t="s">
        <v>572</v>
      </c>
      <c r="C4" s="750"/>
      <c r="D4" s="750"/>
      <c r="E4" s="750"/>
      <c r="F4" s="750"/>
      <c r="G4" s="750"/>
      <c r="L4" s="745" t="s">
        <v>469</v>
      </c>
      <c r="M4" s="745"/>
      <c r="N4" s="745"/>
      <c r="O4" s="745"/>
    </row>
    <row r="5" spans="8:8" ht="3.0" customHeight="1">
      <c r="L5" s="751"/>
      <c r="M5" s="751"/>
      <c r="N5" s="751"/>
      <c r="O5" s="751"/>
    </row>
    <row r="6" spans="8:8" ht="3.0" customHeight="1">
      <c r="L6" s="751"/>
      <c r="M6" s="751"/>
      <c r="N6" s="751"/>
      <c r="O6" s="751"/>
    </row>
    <row r="7" spans="8:8" ht="3.0" customHeight="1">
      <c r="L7" s="751"/>
      <c r="M7" s="751"/>
      <c r="N7" s="751"/>
      <c r="O7" s="751"/>
    </row>
    <row r="8" spans="8:8" ht="20.25">
      <c r="A8" s="752" t="s">
        <v>456</v>
      </c>
      <c r="B8" s="752"/>
      <c r="C8" s="752"/>
      <c r="D8" s="752"/>
      <c r="F8" s="753" t="s">
        <v>458</v>
      </c>
      <c r="G8" s="753"/>
      <c r="H8" s="753"/>
      <c r="I8" s="753"/>
      <c r="J8" s="753"/>
    </row>
    <row r="9" spans="8:8" ht="15.0">
      <c r="A9" s="754" t="s">
        <v>470</v>
      </c>
      <c r="B9" s="755"/>
      <c r="C9" s="754" t="s">
        <v>471</v>
      </c>
      <c r="D9" s="755"/>
      <c r="F9" s="756" t="s">
        <v>472</v>
      </c>
      <c r="G9" s="757" t="s">
        <v>473</v>
      </c>
      <c r="H9" s="758"/>
      <c r="I9" s="757" t="s">
        <v>474</v>
      </c>
      <c r="J9" s="758"/>
    </row>
    <row r="10" spans="8:8" ht="15.0">
      <c r="A10" s="759"/>
      <c r="B10" s="760"/>
      <c r="C10" s="759"/>
      <c r="D10" s="760"/>
      <c r="F10" s="761"/>
      <c r="G10" s="762"/>
      <c r="H10" s="763"/>
      <c r="I10" s="762"/>
      <c r="J10" s="763"/>
    </row>
    <row r="11" spans="8:8" ht="19.25">
      <c r="A11" s="764" t="s">
        <v>476</v>
      </c>
      <c r="B11" s="764" t="s">
        <v>651</v>
      </c>
      <c r="C11" s="764" t="s">
        <v>476</v>
      </c>
      <c r="D11" s="764" t="s">
        <v>651</v>
      </c>
      <c r="F11" s="765"/>
      <c r="G11" s="766" t="s">
        <v>476</v>
      </c>
      <c r="H11" s="766" t="s">
        <v>651</v>
      </c>
      <c r="I11" s="766" t="s">
        <v>476</v>
      </c>
      <c r="J11" s="766" t="s">
        <v>651</v>
      </c>
    </row>
    <row r="12" spans="8:8" ht="21.75" customHeight="1">
      <c r="A12" s="767">
        <v>0.0</v>
      </c>
      <c r="B12" s="767">
        <v>0.0</v>
      </c>
      <c r="C12" s="767">
        <v>0.0</v>
      </c>
      <c r="D12" s="767">
        <v>0.0</v>
      </c>
      <c r="F12" s="768">
        <v>9.0</v>
      </c>
      <c r="G12" s="769"/>
      <c r="H12" s="769"/>
      <c r="I12" s="769"/>
      <c r="J12" s="769"/>
    </row>
    <row r="13" spans="8:8" ht="46.5" customHeight="1">
      <c r="A13" s="770" t="s">
        <v>477</v>
      </c>
      <c r="B13" s="771"/>
      <c r="C13" s="771"/>
      <c r="D13" s="772"/>
      <c r="F13" s="773">
        <v>10.0</v>
      </c>
      <c r="G13" s="769"/>
      <c r="H13" s="769"/>
      <c r="I13" s="769"/>
      <c r="J13" s="769"/>
    </row>
    <row r="14" spans="8:8" ht="15.75">
      <c r="F14" s="773">
        <v>11.0</v>
      </c>
      <c r="G14" s="769"/>
      <c r="H14" s="769"/>
      <c r="I14" s="769"/>
      <c r="J14" s="769"/>
    </row>
    <row r="15" spans="8:8" ht="15.75">
      <c r="F15" s="774">
        <v>12.0</v>
      </c>
      <c r="G15" s="769"/>
      <c r="H15" s="769"/>
      <c r="I15" s="769"/>
      <c r="J15" s="769"/>
    </row>
    <row r="16" spans="8:8" ht="15.75">
      <c r="F16" s="775" t="s">
        <v>355</v>
      </c>
      <c r="G16" s="776">
        <f>SUM(G12:G15)</f>
        <v>0.0</v>
      </c>
      <c r="H16" s="776">
        <f>SUM(H12:H15)</f>
        <v>0.0</v>
      </c>
      <c r="I16" s="776">
        <f>SUM(I12:I15)</f>
        <v>0.0</v>
      </c>
      <c r="J16" s="776">
        <f>SUM(J12:J15)</f>
        <v>0.0</v>
      </c>
    </row>
    <row r="17" spans="8:8" ht="15.75">
      <c r="F17" s="777"/>
      <c r="G17" s="778"/>
      <c r="H17" s="778"/>
      <c r="I17" s="778"/>
      <c r="J17" s="778"/>
    </row>
    <row r="18" spans="8:8" ht="4.5" customHeight="1">
      <c r="F18" s="777"/>
      <c r="G18" s="778"/>
      <c r="H18" s="778"/>
      <c r="I18" s="778"/>
      <c r="J18" s="778"/>
    </row>
    <row r="19" spans="8:8" ht="4.5" customHeight="1">
      <c r="F19" s="777"/>
      <c r="G19" s="778"/>
      <c r="H19" s="778"/>
      <c r="I19" s="778"/>
      <c r="J19" s="778"/>
    </row>
    <row r="20" spans="8:8" ht="3.0" customHeight="1"/>
    <row r="21" spans="8:8" ht="20.25" customHeight="1">
      <c r="A21" s="779" t="s">
        <v>464</v>
      </c>
      <c r="B21" s="779"/>
      <c r="C21" s="779"/>
      <c r="D21" s="779"/>
      <c r="E21" s="779"/>
      <c r="F21" s="779"/>
      <c r="H21" s="780" t="s">
        <v>478</v>
      </c>
      <c r="I21" s="781"/>
      <c r="J21" s="781"/>
      <c r="K21" s="782"/>
      <c r="L21" s="783" t="s">
        <v>479</v>
      </c>
      <c r="M21" s="784"/>
      <c r="N21" s="785"/>
      <c r="O21" s="785"/>
    </row>
    <row r="22" spans="8:8" ht="56.25">
      <c r="A22" s="786" t="s">
        <v>480</v>
      </c>
      <c r="B22" s="786" t="s">
        <v>481</v>
      </c>
      <c r="C22" s="786" t="s">
        <v>482</v>
      </c>
      <c r="D22" s="786" t="s">
        <v>483</v>
      </c>
      <c r="E22" s="786" t="s">
        <v>484</v>
      </c>
      <c r="F22" s="787" t="s">
        <v>32</v>
      </c>
      <c r="H22" s="788"/>
      <c r="I22" s="789"/>
      <c r="J22" s="789"/>
      <c r="K22" s="790"/>
      <c r="L22" s="791"/>
      <c r="M22" s="792"/>
      <c r="N22" s="785"/>
      <c r="O22" s="785"/>
    </row>
    <row r="23" spans="8:8" ht="31.5" customHeight="1">
      <c r="A23" s="793" t="s">
        <v>487</v>
      </c>
      <c r="B23" s="769"/>
      <c r="C23" s="769"/>
      <c r="D23" s="769"/>
      <c r="E23" s="769"/>
      <c r="F23" s="794">
        <f>SUM(B23:E23)</f>
        <v>0.0</v>
      </c>
      <c r="H23" s="795" t="s">
        <v>191</v>
      </c>
      <c r="I23" s="795"/>
      <c r="J23" s="795"/>
      <c r="K23" s="795"/>
      <c r="L23" s="795" t="s">
        <v>191</v>
      </c>
      <c r="M23" s="795"/>
    </row>
    <row r="24" spans="8:8" ht="31.5" customHeight="1">
      <c r="A24" s="793" t="s">
        <v>489</v>
      </c>
      <c r="B24" s="769"/>
      <c r="C24" s="769"/>
      <c r="D24" s="769"/>
      <c r="E24" s="769"/>
      <c r="F24" s="794">
        <f>SUM(B24:E24)</f>
        <v>0.0</v>
      </c>
      <c r="H24" s="795"/>
      <c r="I24" s="795"/>
      <c r="J24" s="795"/>
      <c r="K24" s="795"/>
      <c r="L24" s="795"/>
      <c r="M24" s="795"/>
    </row>
    <row r="25" spans="8:8" ht="31.5" customHeight="1">
      <c r="A25" s="793" t="s">
        <v>648</v>
      </c>
      <c r="B25" s="769"/>
      <c r="C25" s="769"/>
      <c r="D25" s="769"/>
      <c r="E25" s="769"/>
      <c r="F25" s="794">
        <f>SUM(B25:E25)</f>
        <v>0.0</v>
      </c>
      <c r="H25" s="796" t="s">
        <v>488</v>
      </c>
      <c r="I25" s="797"/>
      <c r="J25" s="797"/>
      <c r="K25" s="798"/>
      <c r="L25" s="799" t="s">
        <v>479</v>
      </c>
      <c r="M25" s="800"/>
    </row>
    <row r="26" spans="8:8" ht="31.5" customHeight="1">
      <c r="A26" s="793" t="s">
        <v>649</v>
      </c>
      <c r="B26" s="769"/>
      <c r="C26" s="769"/>
      <c r="D26" s="769"/>
      <c r="E26" s="769"/>
      <c r="F26" s="794">
        <f>SUM(B26:E26)</f>
        <v>0.0</v>
      </c>
      <c r="H26" s="801"/>
      <c r="I26" s="801"/>
      <c r="J26" s="801"/>
      <c r="K26" s="801"/>
      <c r="L26" s="795"/>
      <c r="M26" s="795"/>
    </row>
    <row r="27" spans="8:8" ht="39.0" customHeight="1">
      <c r="A27" s="802" t="s">
        <v>650</v>
      </c>
      <c r="B27" s="802"/>
      <c r="C27" s="802"/>
      <c r="D27" s="802"/>
      <c r="E27" s="802"/>
      <c r="F27" s="802"/>
      <c r="H27" s="801"/>
      <c r="I27" s="801"/>
      <c r="J27" s="801"/>
      <c r="K27" s="801"/>
      <c r="L27" s="795"/>
      <c r="M27" s="795"/>
    </row>
    <row r="28" spans="8:8" ht="15.0"/>
    <row r="29" spans="8:8" ht="15.0"/>
    <row r="30" spans="8:8" ht="15.0"/>
    <row r="31" spans="8:8" ht="15.0" hidden="1"/>
    <row r="32" spans="8:8" ht="15.0" hidden="1"/>
    <row r="33" spans="8:8" ht="15.0" hidden="1"/>
    <row r="34" spans="8:8" ht="15.0" hidden="1"/>
    <row r="35" spans="8:8" ht="15.0" hidden="1"/>
    <row r="36" spans="8:8" ht="15.0" hidden="1"/>
    <row r="37" spans="8:8" ht="15.0" hidden="1"/>
    <row r="38" spans="8:8" ht="15.0" hidden="1"/>
    <row r="39" spans="8:8" ht="15.0" hidden="1"/>
    <row r="40" spans="8:8" ht="15.0" hidden="1"/>
    <row r="41" spans="8:8" ht="15.0" hidden="1"/>
    <row r="42" spans="8:8" ht="15.0" hidden="1"/>
    <row r="43" spans="8:8" ht="15.0" hidden="1"/>
    <row r="44" spans="8:8" ht="15.0" hidden="1"/>
    <row r="45" spans="8:8" ht="15.0" hidden="1"/>
    <row r="46" spans="8:8" ht="15.0" hidden="1"/>
    <row r="47" spans="8:8" ht="15.0" hidden="1"/>
    <row r="48" spans="8:8" ht="15.0" hidden="1"/>
    <row r="49" spans="8:8" ht="15.0" hidden="1"/>
    <row r="50" spans="8:8" ht="15.0" hidden="1"/>
    <row r="51" spans="8:8" ht="15.0" hidden="1"/>
    <row r="52" spans="8:8" ht="15.0" hidden="1"/>
    <row r="53" spans="8:8" ht="15.0" hidden="1"/>
    <row r="54" spans="8:8" ht="15.0" hidden="1"/>
    <row r="55" spans="8:8" ht="15.0" hidden="1"/>
    <row r="56" spans="8:8" ht="15.0" hidden="1"/>
    <row r="57" spans="8:8" ht="15.0" hidden="1"/>
    <row r="58" spans="8:8" ht="15.0" hidden="1"/>
    <row r="59" spans="8:8" ht="15.0" hidden="1"/>
    <row r="60" spans="8:8" ht="15.0" hidden="1"/>
    <row r="61" spans="8:8" ht="15.0" hidden="1"/>
    <row r="62" spans="8:8" ht="15.0" hidden="1"/>
    <row r="63" spans="8:8" ht="15.0" hidden="1"/>
    <row r="64" spans="8:8" ht="15.0" hidden="1"/>
    <row r="65" spans="8:8" ht="15.0" hidden="1"/>
    <row r="66" spans="8:8" ht="15.0" hidden="1"/>
    <row r="67" spans="8:8" ht="15.0" hidden="1"/>
    <row r="68" spans="8:8" ht="15.0" hidden="1"/>
    <row r="69" spans="8:8" ht="15.0" hidden="1"/>
    <row r="70" spans="8:8" ht="15.0" hidden="1"/>
    <row r="71" spans="8:8" ht="15.0" hidden="1"/>
    <row r="72" spans="8:8" ht="15.0" hidden="1"/>
    <row r="73" spans="8:8" ht="15.0" hidden="1"/>
    <row r="74" spans="8:8" ht="15.0" hidden="1"/>
    <row r="75" spans="8:8" ht="15.0" hidden="1"/>
    <row r="76" spans="8:8" ht="15.0" hidden="1"/>
    <row r="77" spans="8:8" ht="15.0" hidden="1"/>
    <row r="78" spans="8:8" ht="15.0" hidden="1"/>
    <row r="79" spans="8:8" ht="15.0" hidden="1"/>
    <row r="80" spans="8:8" ht="15.0" hidden="1"/>
    <row r="81" spans="8:8" ht="15.0" hidden="1"/>
    <row r="82" spans="8:8" ht="15.0" hidden="1"/>
    <row r="83" spans="8:8" ht="15.0" hidden="1"/>
    <row r="84" spans="8:8" ht="15.0" hidden="1"/>
    <row r="85" spans="8:8" ht="15.0" hidden="1"/>
    <row r="86" spans="8:8" ht="15.0" hidden="1"/>
    <row r="87" spans="8:8" ht="15.0" hidden="1"/>
    <row r="88" spans="8:8" ht="15.0" hidden="1"/>
    <row r="89" spans="8:8" ht="15.0" hidden="1"/>
    <row r="90" spans="8:8" ht="15.0" hidden="1"/>
    <row r="91" spans="8:8" ht="15.0" hidden="1"/>
    <row r="92" spans="8:8" ht="15.0" hidden="1"/>
    <row r="93" spans="8:8" ht="15.0" hidden="1"/>
    <row r="94" spans="8:8" ht="15.0" hidden="1"/>
    <row r="95" spans="8:8" ht="15.0" hidden="1"/>
    <row r="96" spans="8:8" ht="15.0" hidden="1"/>
    <row r="97" spans="8:8" ht="15.0" hidden="1"/>
    <row r="98" spans="8:8" ht="15.0" hidden="1"/>
    <row r="99" spans="8:8" ht="15.0" hidden="1"/>
    <row r="100" spans="8:8" ht="15.0" hidden="1"/>
    <row r="101" spans="8:8" ht="15.0" hidden="1"/>
    <row r="102" spans="8:8" ht="15.0" hidden="1"/>
    <row r="103" spans="8:8" ht="15.0"/>
    <row r="104" spans="8:8" ht="15.0"/>
    <row r="105" spans="8:8" ht="15.0"/>
    <row r="106" spans="8:8" ht="15.0"/>
  </sheetData>
  <sheetProtection algorithmName="SHA-512" hashValue="ai3ZGAuqfwCVloH/pE7IG4AR9GkxIxdlqaqo7/WdbL4VgZkskcUvrfDI0+sdvWa/RX2PE7k72ysnvMHZnB1eDA==" saltValue="YkYhGRU3qoMzbKivmTBKIg==" spinCount="100000" sheet="1" objects="1" scenarios="1"/>
  <mergeCells count="31">
    <mergeCell ref="C2:J2"/>
    <mergeCell ref="N21:O21"/>
    <mergeCell ref="H23:K24"/>
    <mergeCell ref="L1:O1"/>
    <mergeCell ref="C1:J1"/>
    <mergeCell ref="C4:G4"/>
    <mergeCell ref="C3:J3"/>
    <mergeCell ref="C9:D10"/>
    <mergeCell ref="L26:M27"/>
    <mergeCell ref="A3:B3"/>
    <mergeCell ref="A9:B10"/>
    <mergeCell ref="A21:F21"/>
    <mergeCell ref="A8:D8"/>
    <mergeCell ref="A27:F27"/>
    <mergeCell ref="A1:B1"/>
    <mergeCell ref="L2:O2"/>
    <mergeCell ref="H21:K22"/>
    <mergeCell ref="L25:M25"/>
    <mergeCell ref="F8:J8"/>
    <mergeCell ref="A2:B2"/>
    <mergeCell ref="L23:M24"/>
    <mergeCell ref="H26:K27"/>
    <mergeCell ref="A13:D13"/>
    <mergeCell ref="H25:K25"/>
    <mergeCell ref="L3:O3"/>
    <mergeCell ref="N22:O22"/>
    <mergeCell ref="L21:M22"/>
    <mergeCell ref="L4:O4"/>
    <mergeCell ref="F9:F11"/>
    <mergeCell ref="G9:H10"/>
    <mergeCell ref="I9:J10"/>
  </mergeCells>
  <pageMargins left="0.7" right="0.7" top="0.75" bottom="0.75" header="0.3" footer="0.3"/>
</worksheet>
</file>

<file path=xl/worksheets/sheet29.xml><?xml version="1.0" encoding="utf-8"?>
<worksheet xmlns:r="http://schemas.openxmlformats.org/officeDocument/2006/relationships" xmlns="http://schemas.openxmlformats.org/spreadsheetml/2006/main">
  <sheetPr>
    <tabColor rgb="FF000000"/>
    <pageSetUpPr fitToPage="1"/>
  </sheetPr>
  <dimension ref="A1:AE26"/>
  <sheetViews>
    <sheetView workbookViewId="0" topLeftCell="K3">
      <selection activeCell="P3" sqref="P3"/>
    </sheetView>
  </sheetViews>
  <sheetFormatPr defaultRowHeight="12.75" defaultColWidth="0" zeroHeight="1"/>
  <cols>
    <col min="1" max="1" customWidth="1" width="11.7109375" style="803"/>
    <col min="2" max="2" customWidth="1" width="13.285156" style="803"/>
    <col min="3" max="3" customWidth="1" width="9.7109375" style="803"/>
    <col min="4" max="4" customWidth="1" width="10.5703125" style="803"/>
    <col min="5" max="5" customWidth="1" width="11.285156" style="803"/>
    <col min="6" max="6" customWidth="1" width="10.0" style="803"/>
    <col min="7" max="7" customWidth="1" width="9.7109375" style="803"/>
    <col min="8" max="8" customWidth="1" width="12.425781" style="803"/>
    <col min="9" max="9" customWidth="1" width="10.285156" style="803"/>
    <col min="10" max="10" customWidth="1" width="10.0" style="803"/>
    <col min="11" max="11" customWidth="1" width="10.285156" style="803"/>
    <col min="12" max="12" customWidth="1" width="11.285156" style="803"/>
    <col min="13" max="13" customWidth="1" width="5.2851562" style="803"/>
    <col min="14" max="14" customWidth="1" width="4.5703125" style="803"/>
    <col min="15" max="15" customWidth="1" width="4.4257812" style="803"/>
    <col min="16" max="16" customWidth="1" width="9.285156" style="803"/>
    <col min="17" max="25" hidden="1" customWidth="1" width="9.285156" style="803"/>
    <col min="26" max="26" customWidth="1" width="9.285156" style="803"/>
    <col min="27" max="16384" hidden="1" customWidth="0" width="9.285156" style="803"/>
  </cols>
  <sheetData>
    <row r="1" spans="8:8" ht="18.75">
      <c r="A1" s="804" t="s">
        <v>491</v>
      </c>
      <c r="B1" s="804"/>
      <c r="C1" s="804"/>
      <c r="D1" s="804"/>
      <c r="E1" s="804"/>
      <c r="F1" s="804"/>
      <c r="G1" s="804"/>
      <c r="H1" s="804"/>
      <c r="I1" s="804"/>
      <c r="J1" s="804"/>
      <c r="K1" s="804"/>
      <c r="L1" s="804"/>
      <c r="M1" s="805"/>
      <c r="N1" s="805"/>
      <c r="O1" s="805"/>
    </row>
    <row r="2" spans="8:8" ht="18.75">
      <c r="A2" s="804" t="s">
        <v>492</v>
      </c>
      <c r="B2" s="804"/>
      <c r="C2" s="804"/>
      <c r="D2" s="804"/>
      <c r="E2" s="804"/>
      <c r="F2" s="804"/>
      <c r="G2" s="804"/>
      <c r="H2" s="804"/>
      <c r="I2" s="804"/>
      <c r="J2" s="804"/>
      <c r="K2" s="804"/>
      <c r="L2" s="804"/>
      <c r="M2" s="804"/>
      <c r="N2" s="804"/>
      <c r="O2" s="804"/>
    </row>
    <row r="3" spans="8:8" ht="14.7">
      <c r="A3" s="804" t="s">
        <v>652</v>
      </c>
      <c r="B3" s="804"/>
      <c r="C3" s="804"/>
      <c r="D3" s="804"/>
      <c r="E3" s="804"/>
      <c r="F3" s="804"/>
      <c r="G3" s="804"/>
      <c r="H3" s="804"/>
      <c r="I3" s="804"/>
      <c r="J3" s="804"/>
      <c r="K3" s="804"/>
      <c r="L3" s="804"/>
      <c r="M3" s="804"/>
      <c r="N3" s="804"/>
      <c r="O3" s="804"/>
    </row>
    <row r="4" spans="8:8" ht="20.25" customHeight="1">
      <c r="A4" s="806" t="s">
        <v>494</v>
      </c>
      <c r="B4" s="806"/>
      <c r="C4" s="807" t="str">
        <f>'[1]MASTER DATA SHEET'!C1</f>
        <v>dk;kZy; iz/kkukpk;Z jktdh; mPp ek/;fed fo/kky; Mlk.kk joqZn ¼ekSyklj½ MhMokuk dqpkeu</v>
      </c>
      <c r="D4" s="807"/>
      <c r="E4" s="807"/>
      <c r="F4" s="807"/>
      <c r="G4" s="807"/>
      <c r="H4" s="807"/>
      <c r="I4" s="807"/>
      <c r="J4" s="807"/>
      <c r="K4" s="807"/>
      <c r="L4" s="807"/>
      <c r="M4" s="807"/>
      <c r="N4" s="807"/>
      <c r="O4" s="807"/>
    </row>
    <row r="5" spans="8:8" customHeight="1">
      <c r="A5" s="808"/>
      <c r="B5" s="808"/>
      <c r="C5" s="808"/>
      <c r="D5" s="808"/>
      <c r="E5" s="808"/>
      <c r="F5" s="808"/>
      <c r="G5" s="808"/>
      <c r="H5" s="808"/>
      <c r="I5" s="808"/>
      <c r="J5" s="808"/>
      <c r="K5" s="808"/>
      <c r="L5" s="808"/>
      <c r="M5" s="808"/>
      <c r="N5" s="808"/>
      <c r="O5" s="808"/>
    </row>
    <row r="6" spans="8:8" ht="15.75">
      <c r="A6" s="809" t="s">
        <v>0</v>
      </c>
      <c r="B6" s="809" t="s">
        <v>1</v>
      </c>
      <c r="C6" s="809" t="s">
        <v>495</v>
      </c>
      <c r="D6" s="809"/>
      <c r="E6" s="809"/>
      <c r="F6" s="809" t="s">
        <v>496</v>
      </c>
      <c r="G6" s="810" t="s">
        <v>497</v>
      </c>
      <c r="H6" s="811"/>
      <c r="I6" s="812"/>
      <c r="J6" s="809" t="s">
        <v>498</v>
      </c>
      <c r="K6" s="809" t="s">
        <v>499</v>
      </c>
      <c r="L6" s="809" t="s">
        <v>500</v>
      </c>
      <c r="M6" s="809" t="s">
        <v>501</v>
      </c>
      <c r="N6" s="809"/>
      <c r="O6" s="809"/>
    </row>
    <row r="7" spans="8:8" ht="29.45">
      <c r="A7" s="809"/>
      <c r="B7" s="809"/>
      <c r="C7" s="813" t="s">
        <v>427</v>
      </c>
      <c r="D7" s="813" t="s">
        <v>428</v>
      </c>
      <c r="E7" s="813" t="s">
        <v>596</v>
      </c>
      <c r="F7" s="809"/>
      <c r="G7" s="814" t="s">
        <v>62</v>
      </c>
      <c r="H7" s="814" t="s">
        <v>502</v>
      </c>
      <c r="I7" s="815" t="s">
        <v>3</v>
      </c>
      <c r="J7" s="809"/>
      <c r="K7" s="809"/>
      <c r="L7" s="809"/>
      <c r="M7" s="814" t="s">
        <v>503</v>
      </c>
      <c r="N7" s="814" t="s">
        <v>504</v>
      </c>
      <c r="O7" s="814" t="s">
        <v>505</v>
      </c>
    </row>
    <row r="8" spans="8:8">
      <c r="A8" s="816">
        <v>1.0</v>
      </c>
      <c r="B8" s="816">
        <v>2.0</v>
      </c>
      <c r="C8" s="816">
        <v>3.0</v>
      </c>
      <c r="D8" s="816">
        <v>4.0</v>
      </c>
      <c r="E8" s="816">
        <v>5.0</v>
      </c>
      <c r="F8" s="816">
        <v>6.0</v>
      </c>
      <c r="G8" s="816">
        <v>7.0</v>
      </c>
      <c r="H8" s="816">
        <v>8.0</v>
      </c>
      <c r="I8" s="816">
        <v>9.0</v>
      </c>
      <c r="J8" s="816">
        <v>10.0</v>
      </c>
      <c r="K8" s="816">
        <v>11.0</v>
      </c>
      <c r="L8" s="816">
        <v>12.0</v>
      </c>
      <c r="M8" s="816">
        <v>13.0</v>
      </c>
      <c r="N8" s="816">
        <v>14.0</v>
      </c>
      <c r="O8" s="816">
        <v>15.0</v>
      </c>
    </row>
    <row r="9" spans="8:8" ht="20.25">
      <c r="A9" s="817" t="s">
        <v>481</v>
      </c>
      <c r="B9" s="817"/>
      <c r="C9" s="818"/>
      <c r="D9" s="818"/>
      <c r="E9" s="819">
        <f>'MASTER DATA SHEET'!B23+'MASTER DATA SHEET'!B24</f>
        <v>0.0</v>
      </c>
      <c r="F9" s="819">
        <f t="shared" si="0" ref="F9:F15">K9</f>
        <v>0.0</v>
      </c>
      <c r="G9" s="819">
        <f>'MASTER DATA SHEET'!B24</f>
        <v>0.0</v>
      </c>
      <c r="H9" s="819">
        <f>'MASTER DATA SHEET'!B25</f>
        <v>0.0</v>
      </c>
      <c r="I9" s="819">
        <f>SUM(G9:H9)</f>
        <v>0.0</v>
      </c>
      <c r="J9" s="819">
        <f>K9-H9</f>
        <v>0.0</v>
      </c>
      <c r="K9" s="819">
        <f>IPA!D11</f>
        <v>0.0</v>
      </c>
      <c r="L9" s="819">
        <f>IPA!F11</f>
        <v>0.0</v>
      </c>
      <c r="M9" s="820"/>
      <c r="N9" s="820"/>
      <c r="O9" s="820"/>
    </row>
    <row r="10" spans="8:8" ht="20.25">
      <c r="A10" s="817" t="s">
        <v>506</v>
      </c>
      <c r="B10" s="817"/>
      <c r="C10" s="818"/>
      <c r="D10" s="818"/>
      <c r="E10" s="819">
        <f>'MASTER DATA SHEET'!C23+'MASTER DATA SHEET'!C24</f>
        <v>0.0</v>
      </c>
      <c r="F10" s="821">
        <f t="shared" si="0"/>
        <v>0.0</v>
      </c>
      <c r="G10" s="819">
        <f>'MASTER DATA SHEET'!C24</f>
        <v>0.0</v>
      </c>
      <c r="H10" s="819">
        <f>'MASTER DATA SHEET'!C25</f>
        <v>0.0</v>
      </c>
      <c r="I10" s="819">
        <f>SUM(G10:H10)</f>
        <v>0.0</v>
      </c>
      <c r="J10" s="819">
        <f>K10-H10</f>
        <v>0.0</v>
      </c>
      <c r="K10" s="819">
        <f>IPA!D18</f>
        <v>0.0</v>
      </c>
      <c r="L10" s="819">
        <f>IPA!F18</f>
        <v>0.0</v>
      </c>
      <c r="M10" s="820"/>
      <c r="N10" s="820"/>
      <c r="O10" s="820"/>
    </row>
    <row r="11" spans="8:8" ht="20.25">
      <c r="A11" s="817" t="s">
        <v>507</v>
      </c>
      <c r="B11" s="817"/>
      <c r="C11" s="818"/>
      <c r="D11" s="818"/>
      <c r="E11" s="819">
        <f>'MASTER DATA SHEET'!D23+'MASTER DATA SHEET'!D24</f>
        <v>0.0</v>
      </c>
      <c r="F11" s="819">
        <f t="shared" si="0"/>
        <v>0.0</v>
      </c>
      <c r="G11" s="819">
        <f>'MASTER DATA SHEET'!D24</f>
        <v>0.0</v>
      </c>
      <c r="H11" s="819">
        <f>'MASTER DATA SHEET'!D25</f>
        <v>0.0</v>
      </c>
      <c r="I11" s="819">
        <f>SUM(G11:H11)</f>
        <v>0.0</v>
      </c>
      <c r="J11" s="819">
        <f>K11-H11</f>
        <v>0.0</v>
      </c>
      <c r="K11" s="819">
        <f>'MASTER DATA SHEET'!A12</f>
        <v>0.0</v>
      </c>
      <c r="L11" s="819">
        <f>'MASTER DATA SHEET'!B12</f>
        <v>0.0</v>
      </c>
      <c r="M11" s="820"/>
      <c r="N11" s="820"/>
      <c r="O11" s="820"/>
    </row>
    <row r="12" spans="8:8" ht="20.25">
      <c r="A12" s="822" t="s">
        <v>7</v>
      </c>
      <c r="B12" s="822"/>
      <c r="C12" s="823">
        <f>SUM(C9:C11)</f>
        <v>0.0</v>
      </c>
      <c r="D12" s="823">
        <f>SUM(D9:D11)</f>
        <v>0.0</v>
      </c>
      <c r="E12" s="824">
        <f>SUM(E9:E11)</f>
        <v>0.0</v>
      </c>
      <c r="F12" s="824">
        <f t="shared" si="0"/>
        <v>0.0</v>
      </c>
      <c r="G12" s="823">
        <f t="shared" si="1" ref="G12:L12">SUM(G9:G11)</f>
        <v>0.0</v>
      </c>
      <c r="H12" s="823">
        <f t="shared" si="1"/>
        <v>0.0</v>
      </c>
      <c r="I12" s="823">
        <f t="shared" si="1"/>
        <v>0.0</v>
      </c>
      <c r="J12" s="823">
        <f t="shared" si="1"/>
        <v>0.0</v>
      </c>
      <c r="K12" s="823">
        <f t="shared" si="1"/>
        <v>0.0</v>
      </c>
      <c r="L12" s="823">
        <f t="shared" si="1"/>
        <v>0.0</v>
      </c>
      <c r="M12" s="825"/>
      <c r="N12" s="825"/>
      <c r="O12" s="825"/>
    </row>
    <row r="13" spans="8:8" ht="20.25">
      <c r="A13" s="817" t="s">
        <v>508</v>
      </c>
      <c r="B13" s="817"/>
      <c r="C13" s="818"/>
      <c r="D13" s="818"/>
      <c r="E13" s="819">
        <f>'MASTER DATA SHEET'!E23+'MASTER DATA SHEET'!E24</f>
        <v>0.0</v>
      </c>
      <c r="F13" s="819">
        <f t="shared" si="0"/>
        <v>0.0</v>
      </c>
      <c r="G13" s="819">
        <f>'MASTER DATA SHEET'!E24</f>
        <v>0.0</v>
      </c>
      <c r="H13" s="819">
        <f>'MASTER DATA SHEET'!E25</f>
        <v>0.0</v>
      </c>
      <c r="I13" s="819">
        <f>SUM(G13:H13)</f>
        <v>0.0</v>
      </c>
      <c r="J13" s="819">
        <f>K13-H13</f>
        <v>0.0</v>
      </c>
      <c r="K13" s="819">
        <f>'MASTER DATA SHEET'!C12</f>
        <v>0.0</v>
      </c>
      <c r="L13" s="819">
        <f>'MASTER DATA SHEET'!D12</f>
        <v>0.0</v>
      </c>
      <c r="M13" s="820"/>
      <c r="N13" s="820"/>
      <c r="O13" s="820"/>
    </row>
    <row r="14" spans="8:8" ht="20.25">
      <c r="A14" s="822" t="s">
        <v>7</v>
      </c>
      <c r="B14" s="822"/>
      <c r="C14" s="823">
        <f>SUM(C13)</f>
        <v>0.0</v>
      </c>
      <c r="D14" s="823">
        <f>SUM(D13)</f>
        <v>0.0</v>
      </c>
      <c r="E14" s="824">
        <f>SUM(E13)</f>
        <v>0.0</v>
      </c>
      <c r="F14" s="819">
        <f t="shared" si="0"/>
        <v>0.0</v>
      </c>
      <c r="G14" s="823">
        <f t="shared" si="2" ref="G14:L14">SUM(G13)</f>
        <v>0.0</v>
      </c>
      <c r="H14" s="823">
        <f t="shared" si="2"/>
        <v>0.0</v>
      </c>
      <c r="I14" s="823">
        <f t="shared" si="2"/>
        <v>0.0</v>
      </c>
      <c r="J14" s="823">
        <f t="shared" si="2"/>
        <v>0.0</v>
      </c>
      <c r="K14" s="823">
        <f t="shared" si="2"/>
        <v>0.0</v>
      </c>
      <c r="L14" s="823">
        <f t="shared" si="2"/>
        <v>0.0</v>
      </c>
      <c r="M14" s="825"/>
      <c r="N14" s="825"/>
      <c r="O14" s="825"/>
    </row>
    <row r="15" spans="8:8" ht="20.25">
      <c r="A15" s="822" t="s">
        <v>23</v>
      </c>
      <c r="B15" s="822"/>
      <c r="C15" s="823">
        <f>C12+C14</f>
        <v>0.0</v>
      </c>
      <c r="D15" s="823">
        <f>D12+D14</f>
        <v>0.0</v>
      </c>
      <c r="E15" s="823">
        <f>E12+E14</f>
        <v>0.0</v>
      </c>
      <c r="F15" s="823">
        <f t="shared" si="0"/>
        <v>0.0</v>
      </c>
      <c r="G15" s="823">
        <f t="shared" si="3" ref="G15:L15">G12+G14</f>
        <v>0.0</v>
      </c>
      <c r="H15" s="823">
        <f t="shared" si="3"/>
        <v>0.0</v>
      </c>
      <c r="I15" s="823">
        <f t="shared" si="3"/>
        <v>0.0</v>
      </c>
      <c r="J15" s="823">
        <f t="shared" si="3"/>
        <v>0.0</v>
      </c>
      <c r="K15" s="823">
        <f t="shared" si="3"/>
        <v>0.0</v>
      </c>
      <c r="L15" s="823">
        <f t="shared" si="3"/>
        <v>0.0</v>
      </c>
      <c r="M15" s="825"/>
      <c r="N15" s="825"/>
      <c r="O15" s="825"/>
    </row>
    <row r="16" spans="8:8">
      <c r="A16" s="808"/>
      <c r="B16" s="808"/>
      <c r="C16" s="808"/>
      <c r="D16" s="808"/>
      <c r="E16" s="808"/>
      <c r="F16" s="808"/>
      <c r="G16" s="808"/>
      <c r="H16" s="808"/>
      <c r="I16" s="808"/>
      <c r="J16" s="808"/>
      <c r="K16" s="808"/>
      <c r="L16" s="808"/>
      <c r="M16" s="808"/>
      <c r="N16" s="808"/>
      <c r="O16" s="808"/>
    </row>
    <row r="17" spans="8:8">
      <c r="A17" s="808"/>
      <c r="B17" s="808"/>
      <c r="C17" s="808"/>
      <c r="D17" s="808"/>
      <c r="E17" s="808"/>
      <c r="F17" s="808"/>
      <c r="G17" s="808"/>
      <c r="H17" s="808"/>
      <c r="I17" s="808"/>
      <c r="J17" s="808"/>
      <c r="K17" s="808"/>
      <c r="L17" s="808"/>
      <c r="M17" s="808"/>
      <c r="N17" s="808"/>
      <c r="O17" s="808"/>
    </row>
    <row r="18" spans="8:8" ht="20.25">
      <c r="A18" s="808"/>
      <c r="B18" s="808"/>
      <c r="C18" s="808"/>
      <c r="D18" s="808"/>
      <c r="E18" s="808"/>
      <c r="F18" s="808"/>
      <c r="G18" s="808"/>
      <c r="H18" s="808"/>
      <c r="I18" s="808"/>
      <c r="J18" s="826" t="str">
        <f>'[1]MASTER DATA SHEET'!L2</f>
        <v>iz/kkukpk;Z</v>
      </c>
      <c r="K18" s="826"/>
      <c r="L18" s="826"/>
      <c r="M18" s="826"/>
      <c r="N18" s="826"/>
      <c r="O18" s="808"/>
    </row>
    <row r="19" spans="8:8" ht="20.25">
      <c r="A19" s="808"/>
      <c r="B19" s="808"/>
      <c r="C19" s="808"/>
      <c r="D19" s="827"/>
      <c r="E19" s="808"/>
      <c r="F19" s="808"/>
      <c r="H19" s="808"/>
      <c r="I19" s="808"/>
      <c r="J19" s="826" t="str">
        <f>'[1]MASTER DATA SHEET'!L3</f>
        <v>jkmekfo Mlk.kk joqZn ¼ekSyklj½</v>
      </c>
      <c r="K19" s="826"/>
      <c r="L19" s="826"/>
      <c r="M19" s="826"/>
      <c r="N19" s="826"/>
      <c r="O19" s="808"/>
    </row>
    <row r="20" spans="8:8" ht="20.25">
      <c r="A20" s="808"/>
      <c r="B20" s="808"/>
      <c r="C20" s="808"/>
      <c r="D20" s="808"/>
      <c r="E20" s="808"/>
      <c r="F20" s="808"/>
      <c r="G20" s="808"/>
      <c r="H20" s="808"/>
      <c r="I20" s="808"/>
      <c r="J20" s="826" t="str">
        <f>'[1]MASTER DATA SHEET'!L4</f>
        <v>MhMokuk dqpkeu ¼jkt0½</v>
      </c>
      <c r="K20" s="826"/>
      <c r="L20" s="826"/>
      <c r="M20" s="826"/>
      <c r="N20" s="826"/>
      <c r="O20" s="739"/>
    </row>
    <row r="21" spans="8:8"/>
    <row r="22" spans="8:8"/>
    <row r="23" spans="8:8"/>
    <row r="24" spans="8:8" ht="27.75">
      <c r="A24" s="828" t="s">
        <v>509</v>
      </c>
      <c r="B24" s="828"/>
      <c r="C24" s="828"/>
      <c r="D24" s="828"/>
      <c r="E24" s="828"/>
      <c r="F24" s="828"/>
      <c r="G24" s="828"/>
      <c r="H24" s="828"/>
      <c r="I24" s="828"/>
      <c r="J24" s="828"/>
      <c r="K24" s="828"/>
      <c r="L24" s="828"/>
      <c r="M24" s="828"/>
      <c r="N24" s="828"/>
      <c r="O24" s="828"/>
    </row>
    <row r="25" spans="8:8"/>
    <row r="26" spans="8:8"/>
  </sheetData>
  <sheetProtection algorithmName="SHA-512" hashValue="ai3ZGAuqfwCVloH/pE7IG4AR9GkxIxdlqaqo7/WdbL4VgZkskcUvrfDI0+sdvWa/RX2PE7k72ysnvMHZnB1eDA==" saltValue="YkYhGRU3qoMzbKivmTBKIg==" spinCount="100000" sheet="1" objects="1" scenarios="1"/>
  <mergeCells count="24">
    <mergeCell ref="A2:O2"/>
    <mergeCell ref="J19:N19"/>
    <mergeCell ref="A11:B11"/>
    <mergeCell ref="A13:B13"/>
    <mergeCell ref="A10:B10"/>
    <mergeCell ref="C6:E6"/>
    <mergeCell ref="J18:N18"/>
    <mergeCell ref="A24:O24"/>
    <mergeCell ref="A15:B15"/>
    <mergeCell ref="M6:O6"/>
    <mergeCell ref="A1:L1"/>
    <mergeCell ref="J20:N20"/>
    <mergeCell ref="C4:O4"/>
    <mergeCell ref="A6:A7"/>
    <mergeCell ref="J6:J7"/>
    <mergeCell ref="L6:L7"/>
    <mergeCell ref="G6:I6"/>
    <mergeCell ref="K6:K7"/>
    <mergeCell ref="A3:O3"/>
    <mergeCell ref="A14:B14"/>
    <mergeCell ref="A12:B12"/>
    <mergeCell ref="F6:F7"/>
    <mergeCell ref="A9:B9"/>
    <mergeCell ref="B6:B7"/>
  </mergeCells>
  <pageMargins left="0.7" right="0.7" top="0.75" bottom="0.75" header="0.3" footer="0.3"/>
  <pageSetup paperSize="9" scale="92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FFFFFF00"/>
  </sheetPr>
  <dimension ref="A1:CE175"/>
  <sheetViews>
    <sheetView workbookViewId="0" topLeftCell="V3">
      <selection activeCell="Z3" sqref="Z3:Z4"/>
    </sheetView>
  </sheetViews>
  <sheetFormatPr defaultRowHeight="12.75" defaultColWidth="0" zeroHeight="1"/>
  <cols>
    <col min="1" max="1" customWidth="1" width="9.285156" style="54"/>
    <col min="2" max="2" customWidth="1" width="35.570312" style="54"/>
    <col min="3" max="3" customWidth="1" width="9.425781" style="54"/>
    <col min="4" max="4" customWidth="1" width="27.570312" style="54"/>
    <col min="5" max="5" customWidth="1" width="17.570312" style="54"/>
    <col min="6" max="6" customWidth="1" bestFit="1" width="11.0" style="54"/>
    <col min="7" max="7" customWidth="1" width="11.5703125" style="54"/>
    <col min="8" max="8" customWidth="1" bestFit="1" width="10.425781" style="54"/>
    <col min="9" max="9" hidden="1" customWidth="1" width="15.5703125" style="54"/>
    <col min="10" max="10" customWidth="1" bestFit="1" width="11.425781" style="54"/>
    <col min="11" max="11" customWidth="1" bestFit="1" width="14.0" style="54"/>
    <col min="12" max="12" customWidth="1" bestFit="1" width="14.425781" style="54"/>
    <col min="13" max="13" customWidth="1" width="19.425781" style="54"/>
    <col min="14" max="14" customWidth="1" bestFit="1" width="14.425781" style="54"/>
    <col min="15" max="15" customWidth="1" width="19.425781" style="54"/>
    <col min="16" max="16" customWidth="1" width="18.425781" style="54"/>
    <col min="17" max="17" customWidth="1" width="19.425781" style="54"/>
    <col min="18" max="18" customWidth="1" width="15.425781" style="54"/>
    <col min="19" max="19" customWidth="1" width="16.285156" style="54"/>
    <col min="20" max="20" customWidth="1" bestFit="1" width="14.425781" style="54"/>
    <col min="21" max="21" customWidth="1" bestFit="1" width="14.5703125" style="54"/>
    <col min="22" max="22" customWidth="1" bestFit="1" width="6.5703125" style="54"/>
    <col min="23" max="23" customWidth="1" width="8.0" style="54"/>
    <col min="24" max="24" customWidth="1" width="7.0" style="54"/>
    <col min="25" max="25" customWidth="1" width="7.140625" style="54"/>
    <col min="26" max="26" customWidth="1" width="6.8554688" style="54"/>
    <col min="27" max="28" customWidth="1" bestFit="1" width="7.5703125" style="54"/>
    <col min="29" max="30" customWidth="1" width="10.425781" style="54"/>
    <col min="31" max="35" customWidth="1" width="9.425781" style="54"/>
    <col min="36" max="42" hidden="1" customWidth="1" width="9.425781" style="54"/>
    <col min="43" max="43" hidden="1" customWidth="1" width="0.0" style="54"/>
    <col min="44" max="44" hidden="1" customWidth="1" width="37.42578" style="54"/>
    <col min="45" max="47" hidden="1" customWidth="1" width="9.425781" style="54"/>
    <col min="48" max="48" hidden="1" customWidth="1" width="10.425781" style="54"/>
    <col min="49" max="77" hidden="1" customWidth="1" width="9.425781" style="54"/>
    <col min="78" max="78" customWidth="1" width="9.425781" style="54"/>
    <col min="79" max="16384" hidden="1" customWidth="0" width="9.425781" style="54"/>
  </cols>
  <sheetData>
    <row r="1" spans="8:8" ht="40.5" customHeight="1">
      <c r="A1" s="159" t="str">
        <f>'MASTER DATA SHEET 1'!C1</f>
        <v>dk;kZy; iz/kkukpk;Z jktdh; mPp ek/;fed fo/kky; Mlk.kk joqZn ¼ekSyklj½ MhMokuk dqpkeu 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</row>
    <row r="2" spans="8:8" ht="31.5" customHeight="1">
      <c r="A2" s="160" t="s">
        <v>578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</row>
    <row r="3" spans="8:8" ht="57.0" customHeight="1">
      <c r="A3" s="162" t="s">
        <v>38</v>
      </c>
      <c r="B3" s="163" t="s">
        <v>34</v>
      </c>
      <c r="C3" s="164" t="s">
        <v>28</v>
      </c>
      <c r="D3" s="165"/>
      <c r="E3" s="164" t="s">
        <v>193</v>
      </c>
      <c r="F3" s="165"/>
      <c r="G3" s="164" t="s">
        <v>194</v>
      </c>
      <c r="H3" s="165"/>
      <c r="I3" s="163" t="s">
        <v>208</v>
      </c>
      <c r="J3" s="166" t="s">
        <v>374</v>
      </c>
      <c r="K3" s="167" t="s">
        <v>619</v>
      </c>
      <c r="L3" s="168" t="s">
        <v>579</v>
      </c>
      <c r="M3" s="168"/>
      <c r="N3" s="168" t="s">
        <v>580</v>
      </c>
      <c r="O3" s="168"/>
      <c r="P3" s="168" t="s">
        <v>620</v>
      </c>
      <c r="Q3" s="168"/>
      <c r="R3" s="166" t="s">
        <v>154</v>
      </c>
      <c r="S3" s="166" t="s">
        <v>123</v>
      </c>
      <c r="T3" s="166" t="s">
        <v>35</v>
      </c>
      <c r="U3" s="166" t="s">
        <v>582</v>
      </c>
      <c r="V3" s="166" t="s">
        <v>135</v>
      </c>
      <c r="W3" s="166" t="s">
        <v>213</v>
      </c>
      <c r="X3" s="166" t="s">
        <v>214</v>
      </c>
      <c r="Y3" s="166" t="s">
        <v>415</v>
      </c>
      <c r="Z3" s="166" t="s">
        <v>583</v>
      </c>
      <c r="AA3" s="166" t="s">
        <v>215</v>
      </c>
      <c r="AB3" s="166" t="s">
        <v>301</v>
      </c>
      <c r="AC3" s="166" t="s">
        <v>621</v>
      </c>
      <c r="AD3" s="166" t="s">
        <v>622</v>
      </c>
      <c r="AE3" s="166" t="s">
        <v>403</v>
      </c>
    </row>
    <row r="4" spans="8:8" ht="123.0" customHeight="1">
      <c r="A4" s="169"/>
      <c r="B4" s="170"/>
      <c r="C4" s="171"/>
      <c r="D4" s="172"/>
      <c r="E4" s="171"/>
      <c r="F4" s="172"/>
      <c r="G4" s="171"/>
      <c r="H4" s="172"/>
      <c r="I4" s="170"/>
      <c r="J4" s="173"/>
      <c r="K4" s="174"/>
      <c r="L4" s="175" t="s">
        <v>416</v>
      </c>
      <c r="M4" s="175" t="s">
        <v>413</v>
      </c>
      <c r="N4" s="175" t="s">
        <v>416</v>
      </c>
      <c r="O4" s="175" t="s">
        <v>413</v>
      </c>
      <c r="P4" s="175" t="s">
        <v>414</v>
      </c>
      <c r="Q4" s="175" t="s">
        <v>581</v>
      </c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</row>
    <row r="5" spans="8:8" ht="25.5" customHeight="1">
      <c r="A5" s="176">
        <f t="shared" si="0" ref="A5:A37">IF(ISBLANK(B5)," ",A4+1)</f>
        <v>1.0</v>
      </c>
      <c r="B5" s="177" t="s">
        <v>448</v>
      </c>
      <c r="C5" s="178" t="s">
        <v>336</v>
      </c>
      <c r="D5" s="179"/>
      <c r="E5" s="180" t="s">
        <v>449</v>
      </c>
      <c r="F5" s="180"/>
      <c r="G5" s="180">
        <v>0.0</v>
      </c>
      <c r="H5" s="180"/>
      <c r="I5" s="181" t="str">
        <f t="shared" si="1" ref="I5:I36">_xlfn.IFERROR(HLOOKUP(J5,Pay_Band,2,0)&amp;"-"&amp;HLOOKUP(J5,Pay_Band,3,0),"")</f>
        <v/>
      </c>
      <c r="J5" s="182" t="s">
        <v>346</v>
      </c>
      <c r="K5" s="183">
        <v>80000.0</v>
      </c>
      <c r="L5" s="184">
        <v>4.0</v>
      </c>
      <c r="M5" s="184">
        <v>8.0</v>
      </c>
      <c r="N5" s="184">
        <v>4.0</v>
      </c>
      <c r="O5" s="184">
        <v>8.0</v>
      </c>
      <c r="P5" s="184">
        <v>0.0</v>
      </c>
      <c r="Q5" s="184">
        <v>0.0</v>
      </c>
      <c r="R5" s="185">
        <v>25294.0</v>
      </c>
      <c r="S5" s="185">
        <v>34171.0</v>
      </c>
      <c r="T5" s="186">
        <f>EOMONTH(DATE(YEAR(R5)+60,MONTH(R5),DAY(R5)),0)</f>
        <v>47238.0</v>
      </c>
      <c r="U5" s="187" t="s">
        <v>300</v>
      </c>
      <c r="V5" s="185" t="s">
        <v>400</v>
      </c>
      <c r="W5" s="185" t="s">
        <v>400</v>
      </c>
      <c r="X5" s="185" t="s">
        <v>400</v>
      </c>
      <c r="Y5" s="185" t="s">
        <v>401</v>
      </c>
      <c r="Z5" s="185" t="s">
        <v>401</v>
      </c>
      <c r="AA5" s="185" t="s">
        <v>400</v>
      </c>
      <c r="AB5" s="185" t="s">
        <v>450</v>
      </c>
      <c r="AC5" s="185" t="s">
        <v>401</v>
      </c>
      <c r="AD5" s="185" t="s">
        <v>401</v>
      </c>
      <c r="AE5" s="185" t="s">
        <v>401</v>
      </c>
      <c r="AR5" s="188" t="str">
        <f>AS5&amp;"_"&amp;COUNTIF($AS$5:AS5,AS5)</f>
        <v>NG-Regular_1</v>
      </c>
      <c r="AS5" s="189" t="str">
        <f>U5</f>
        <v>NG-Regular</v>
      </c>
      <c r="AT5" s="188" t="str">
        <f>B5</f>
        <v>HkkxhjFk ey</v>
      </c>
      <c r="AU5" s="188" t="str">
        <f>C5</f>
        <v>अध्यापक</v>
      </c>
      <c r="AV5" s="189">
        <f>S5</f>
        <v>34171.0</v>
      </c>
      <c r="AW5" s="188">
        <f>P5</f>
        <v>0.0</v>
      </c>
      <c r="AX5" s="188">
        <f>Q5</f>
        <v>0.0</v>
      </c>
    </row>
    <row r="6" spans="8:8" ht="21.0">
      <c r="A6" s="176" t="str">
        <f t="shared" si="0"/>
        <v> </v>
      </c>
      <c r="B6" s="177"/>
      <c r="C6" s="178"/>
      <c r="D6" s="179"/>
      <c r="E6" s="180"/>
      <c r="F6" s="180"/>
      <c r="G6" s="180"/>
      <c r="H6" s="180"/>
      <c r="I6" s="181"/>
      <c r="J6" s="182"/>
      <c r="K6" s="183"/>
      <c r="L6" s="184"/>
      <c r="M6" s="184"/>
      <c r="N6" s="184"/>
      <c r="O6" s="184"/>
      <c r="P6" s="184"/>
      <c r="Q6" s="184"/>
      <c r="R6" s="185"/>
      <c r="S6" s="185"/>
      <c r="T6" s="186">
        <f>EOMONTH(DATE(YEAR(R6)+60,MONTH(R6),DAY(R6)),0)</f>
        <v>21915.0</v>
      </c>
      <c r="U6" s="187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R6" s="188" t="str">
        <f>AS6&amp;"_"&amp;COUNTIF($AS$5:AS6,AS6)</f>
        <v>0_1</v>
      </c>
      <c r="AS6" s="189">
        <f t="shared" si="2" ref="AS6:AS61">U6</f>
        <v>0.0</v>
      </c>
      <c r="AT6" s="188">
        <f t="shared" si="3" ref="AT6:AT61">B6</f>
        <v>0.0</v>
      </c>
      <c r="AU6" s="188">
        <f t="shared" si="4" ref="AU6:AU61">C6</f>
        <v>0.0</v>
      </c>
      <c r="AV6" s="189">
        <f t="shared" si="5" ref="AV6:AV61">S6</f>
        <v>0.0</v>
      </c>
      <c r="AW6" s="188">
        <f t="shared" si="6" ref="AW6:AW61">P6</f>
        <v>0.0</v>
      </c>
      <c r="AX6" s="188">
        <f t="shared" si="7" ref="AX6:AX61">Q6</f>
        <v>0.0</v>
      </c>
    </row>
    <row r="7" spans="8:8" ht="15.75" customHeight="1">
      <c r="A7" s="176" t="str">
        <f>IF(ISBLANK(B7)," ",A6+1)</f>
        <v> </v>
      </c>
      <c r="B7" s="177"/>
      <c r="C7" s="178"/>
      <c r="D7" s="179"/>
      <c r="E7" s="180"/>
      <c r="F7" s="180"/>
      <c r="G7" s="180"/>
      <c r="H7" s="180"/>
      <c r="I7" s="181"/>
      <c r="J7" s="182"/>
      <c r="K7" s="183"/>
      <c r="L7" s="184"/>
      <c r="M7" s="184"/>
      <c r="N7" s="184"/>
      <c r="O7" s="184"/>
      <c r="P7" s="184"/>
      <c r="Q7" s="184"/>
      <c r="R7" s="185"/>
      <c r="S7" s="185"/>
      <c r="T7" s="186">
        <f>EOMONTH(DATE(YEAR(R7)+60,MONTH(R7),DAY(R7)),0)</f>
        <v>21915.0</v>
      </c>
      <c r="U7" s="187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R7" s="188" t="str">
        <f>AS7&amp;"_"&amp;COUNTIF($AS$5:AS7,AS7)</f>
        <v>0_2</v>
      </c>
      <c r="AS7" s="189">
        <f t="shared" si="2"/>
        <v>0.0</v>
      </c>
      <c r="AT7" s="188">
        <f>B7</f>
        <v>0.0</v>
      </c>
      <c r="AU7" s="188">
        <f t="shared" si="4"/>
        <v>0.0</v>
      </c>
      <c r="AV7" s="189">
        <f t="shared" si="5"/>
        <v>0.0</v>
      </c>
      <c r="AW7" s="188">
        <f t="shared" si="6"/>
        <v>0.0</v>
      </c>
      <c r="AX7" s="188">
        <f t="shared" si="7"/>
        <v>0.0</v>
      </c>
    </row>
    <row r="8" spans="8:8" ht="15.75" customHeight="1">
      <c r="A8" s="176" t="str">
        <f>IF(ISBLANK(B8)," ",A7+1)</f>
        <v> </v>
      </c>
      <c r="B8" s="177"/>
      <c r="C8" s="178"/>
      <c r="D8" s="179"/>
      <c r="E8" s="180"/>
      <c r="F8" s="180"/>
      <c r="G8" s="180"/>
      <c r="H8" s="180"/>
      <c r="I8" s="181" t="str">
        <f t="shared" si="1"/>
        <v/>
      </c>
      <c r="J8" s="182"/>
      <c r="K8" s="183"/>
      <c r="L8" s="184"/>
      <c r="M8" s="184"/>
      <c r="N8" s="184"/>
      <c r="O8" s="184"/>
      <c r="P8" s="184"/>
      <c r="Q8" s="184"/>
      <c r="R8" s="185"/>
      <c r="S8" s="185"/>
      <c r="T8" s="186">
        <f>EOMONTH(DATE(YEAR(R8)+60,MONTH(R8),DAY(R8)),0)</f>
        <v>21915.0</v>
      </c>
      <c r="U8" s="187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R8" s="188" t="str">
        <f>AS8&amp;"_"&amp;COUNTIF($AS$5:AS8,AS8)</f>
        <v>0_3</v>
      </c>
      <c r="AS8" s="189">
        <f t="shared" si="2"/>
        <v>0.0</v>
      </c>
      <c r="AT8" s="188">
        <f>B8</f>
        <v>0.0</v>
      </c>
      <c r="AU8" s="188">
        <f t="shared" si="4"/>
        <v>0.0</v>
      </c>
      <c r="AV8" s="189">
        <f t="shared" si="5"/>
        <v>0.0</v>
      </c>
      <c r="AW8" s="188">
        <f t="shared" si="6"/>
        <v>0.0</v>
      </c>
      <c r="AX8" s="188">
        <f t="shared" si="7"/>
        <v>0.0</v>
      </c>
    </row>
    <row r="9" spans="8:8" ht="15.75" customHeight="1">
      <c r="A9" s="176" t="str">
        <f t="shared" si="0"/>
        <v> </v>
      </c>
      <c r="B9" s="177"/>
      <c r="C9" s="178"/>
      <c r="D9" s="179"/>
      <c r="E9" s="180"/>
      <c r="F9" s="180"/>
      <c r="G9" s="180"/>
      <c r="H9" s="180"/>
      <c r="I9" s="181" t="str">
        <f t="shared" si="1"/>
        <v/>
      </c>
      <c r="J9" s="182"/>
      <c r="K9" s="183"/>
      <c r="L9" s="184"/>
      <c r="M9" s="184"/>
      <c r="N9" s="184"/>
      <c r="O9" s="184"/>
      <c r="P9" s="184"/>
      <c r="Q9" s="184"/>
      <c r="R9" s="185"/>
      <c r="S9" s="185"/>
      <c r="T9" s="186">
        <f t="shared" si="8" ref="T9:T61">EOMONTH(DATE(YEAR(R9)+60,MONTH(R9),DAY(R9)),0)</f>
        <v>21915.0</v>
      </c>
      <c r="U9" s="187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R9" s="188" t="str">
        <f>AS9&amp;"_"&amp;COUNTIF($AS$5:AS9,AS9)</f>
        <v>0_4</v>
      </c>
      <c r="AS9" s="189">
        <f t="shared" si="2"/>
        <v>0.0</v>
      </c>
      <c r="AT9" s="188">
        <f t="shared" si="3"/>
        <v>0.0</v>
      </c>
      <c r="AU9" s="188">
        <f t="shared" si="4"/>
        <v>0.0</v>
      </c>
      <c r="AV9" s="189">
        <f t="shared" si="5"/>
        <v>0.0</v>
      </c>
      <c r="AW9" s="188">
        <f t="shared" si="6"/>
        <v>0.0</v>
      </c>
      <c r="AX9" s="188">
        <f t="shared" si="7"/>
        <v>0.0</v>
      </c>
    </row>
    <row r="10" spans="8:8" ht="15.75" customHeight="1">
      <c r="A10" s="176" t="str">
        <f t="shared" si="0"/>
        <v> </v>
      </c>
      <c r="B10" s="177"/>
      <c r="C10" s="178"/>
      <c r="D10" s="179"/>
      <c r="E10" s="180"/>
      <c r="F10" s="180"/>
      <c r="G10" s="180"/>
      <c r="H10" s="180"/>
      <c r="I10" s="181" t="str">
        <f t="shared" si="1"/>
        <v/>
      </c>
      <c r="J10" s="182"/>
      <c r="K10" s="183"/>
      <c r="L10" s="184"/>
      <c r="M10" s="184"/>
      <c r="N10" s="184"/>
      <c r="O10" s="184"/>
      <c r="P10" s="184"/>
      <c r="Q10" s="184"/>
      <c r="R10" s="185"/>
      <c r="S10" s="185"/>
      <c r="T10" s="186">
        <f t="shared" si="8"/>
        <v>21915.0</v>
      </c>
      <c r="U10" s="190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R10" s="188" t="str">
        <f>AS10&amp;"_"&amp;COUNTIF($AS$5:AS10,AS10)</f>
        <v>0_5</v>
      </c>
      <c r="AS10" s="189">
        <f t="shared" si="2"/>
        <v>0.0</v>
      </c>
      <c r="AT10" s="188">
        <f t="shared" si="3"/>
        <v>0.0</v>
      </c>
      <c r="AU10" s="188">
        <f t="shared" si="4"/>
        <v>0.0</v>
      </c>
      <c r="AV10" s="189">
        <f t="shared" si="5"/>
        <v>0.0</v>
      </c>
      <c r="AW10" s="188">
        <f t="shared" si="6"/>
        <v>0.0</v>
      </c>
      <c r="AX10" s="188">
        <f t="shared" si="7"/>
        <v>0.0</v>
      </c>
    </row>
    <row r="11" spans="8:8" ht="15.75" customHeight="1">
      <c r="A11" s="192" t="str">
        <f t="shared" si="0"/>
        <v> </v>
      </c>
      <c r="B11" s="177"/>
      <c r="C11" s="178"/>
      <c r="D11" s="179"/>
      <c r="E11" s="193"/>
      <c r="F11" s="193"/>
      <c r="G11" s="193"/>
      <c r="H11" s="193"/>
      <c r="I11" s="194" t="str">
        <f t="shared" si="1"/>
        <v/>
      </c>
      <c r="J11" s="182"/>
      <c r="K11" s="183"/>
      <c r="L11" s="184"/>
      <c r="M11" s="184"/>
      <c r="N11" s="184"/>
      <c r="O11" s="184"/>
      <c r="P11" s="184"/>
      <c r="Q11" s="184"/>
      <c r="R11" s="185"/>
      <c r="S11" s="185"/>
      <c r="T11" s="186">
        <f t="shared" si="8"/>
        <v>21915.0</v>
      </c>
      <c r="U11" s="190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R11" s="188" t="str">
        <f>AS11&amp;"_"&amp;COUNTIF($AS$5:AS11,AS11)</f>
        <v>0_6</v>
      </c>
      <c r="AS11" s="189">
        <f t="shared" si="2"/>
        <v>0.0</v>
      </c>
      <c r="AT11" s="188">
        <f t="shared" si="3"/>
        <v>0.0</v>
      </c>
      <c r="AU11" s="188">
        <f t="shared" si="4"/>
        <v>0.0</v>
      </c>
      <c r="AV11" s="189">
        <f t="shared" si="5"/>
        <v>0.0</v>
      </c>
      <c r="AW11" s="188">
        <f t="shared" si="6"/>
        <v>0.0</v>
      </c>
      <c r="AX11" s="188">
        <f t="shared" si="7"/>
        <v>0.0</v>
      </c>
    </row>
    <row r="12" spans="8:8" ht="15.75" customHeight="1">
      <c r="A12" s="192" t="str">
        <f t="shared" si="0"/>
        <v> </v>
      </c>
      <c r="B12" s="177"/>
      <c r="C12" s="178"/>
      <c r="D12" s="179"/>
      <c r="E12" s="193"/>
      <c r="F12" s="193"/>
      <c r="G12" s="193"/>
      <c r="H12" s="193"/>
      <c r="I12" s="194" t="str">
        <f t="shared" si="1"/>
        <v/>
      </c>
      <c r="J12" s="182"/>
      <c r="K12" s="183"/>
      <c r="L12" s="184"/>
      <c r="M12" s="184"/>
      <c r="N12" s="184"/>
      <c r="O12" s="184"/>
      <c r="P12" s="184"/>
      <c r="Q12" s="184"/>
      <c r="R12" s="185"/>
      <c r="S12" s="185"/>
      <c r="T12" s="186">
        <f t="shared" si="8"/>
        <v>21915.0</v>
      </c>
      <c r="U12" s="190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R12" s="188" t="str">
        <f>AS12&amp;"_"&amp;COUNTIF($AS$5:AS12,AS12)</f>
        <v>0_7</v>
      </c>
      <c r="AS12" s="189">
        <f t="shared" si="2"/>
        <v>0.0</v>
      </c>
      <c r="AT12" s="188">
        <f t="shared" si="3"/>
        <v>0.0</v>
      </c>
      <c r="AU12" s="188">
        <f t="shared" si="4"/>
        <v>0.0</v>
      </c>
      <c r="AV12" s="189">
        <f t="shared" si="5"/>
        <v>0.0</v>
      </c>
      <c r="AW12" s="188">
        <f t="shared" si="6"/>
        <v>0.0</v>
      </c>
      <c r="AX12" s="188">
        <f t="shared" si="7"/>
        <v>0.0</v>
      </c>
    </row>
    <row r="13" spans="8:8" ht="15.75" customHeight="1">
      <c r="A13" s="192" t="str">
        <f t="shared" si="0"/>
        <v> </v>
      </c>
      <c r="B13" s="177"/>
      <c r="C13" s="177"/>
      <c r="D13" s="195"/>
      <c r="E13" s="193"/>
      <c r="F13" s="193"/>
      <c r="G13" s="193"/>
      <c r="H13" s="193"/>
      <c r="I13" s="194" t="str">
        <f t="shared" si="1"/>
        <v/>
      </c>
      <c r="J13" s="182"/>
      <c r="K13" s="183"/>
      <c r="L13" s="184"/>
      <c r="M13" s="184"/>
      <c r="N13" s="184"/>
      <c r="O13" s="184"/>
      <c r="P13" s="184"/>
      <c r="Q13" s="184"/>
      <c r="R13" s="185"/>
      <c r="S13" s="185"/>
      <c r="T13" s="186">
        <f t="shared" si="8"/>
        <v>21915.0</v>
      </c>
      <c r="U13" s="190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R13" s="188" t="str">
        <f>AS13&amp;"_"&amp;COUNTIF($AS$5:AS13,AS13)</f>
        <v>0_8</v>
      </c>
      <c r="AS13" s="189">
        <f t="shared" si="2"/>
        <v>0.0</v>
      </c>
      <c r="AT13" s="188">
        <f t="shared" si="3"/>
        <v>0.0</v>
      </c>
      <c r="AU13" s="188">
        <f t="shared" si="4"/>
        <v>0.0</v>
      </c>
      <c r="AV13" s="189">
        <f t="shared" si="5"/>
        <v>0.0</v>
      </c>
      <c r="AW13" s="188">
        <f t="shared" si="6"/>
        <v>0.0</v>
      </c>
      <c r="AX13" s="188">
        <f t="shared" si="7"/>
        <v>0.0</v>
      </c>
    </row>
    <row r="14" spans="8:8" ht="15.75" customHeight="1">
      <c r="A14" s="192" t="str">
        <f t="shared" si="0"/>
        <v> </v>
      </c>
      <c r="B14" s="177"/>
      <c r="C14" s="178"/>
      <c r="D14" s="179"/>
      <c r="E14" s="193"/>
      <c r="F14" s="193"/>
      <c r="G14" s="193"/>
      <c r="H14" s="193"/>
      <c r="I14" s="194" t="str">
        <f t="shared" si="1"/>
        <v/>
      </c>
      <c r="J14" s="182"/>
      <c r="K14" s="183"/>
      <c r="L14" s="184"/>
      <c r="M14" s="184"/>
      <c r="N14" s="184"/>
      <c r="O14" s="184"/>
      <c r="P14" s="184"/>
      <c r="Q14" s="184"/>
      <c r="R14" s="185"/>
      <c r="S14" s="185"/>
      <c r="T14" s="186">
        <f t="shared" si="8"/>
        <v>21915.0</v>
      </c>
      <c r="U14" s="190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R14" s="188" t="str">
        <f>AS14&amp;"_"&amp;COUNTIF($AS$5:AS14,AS14)</f>
        <v>0_9</v>
      </c>
      <c r="AS14" s="189">
        <f t="shared" si="2"/>
        <v>0.0</v>
      </c>
      <c r="AT14" s="188">
        <f t="shared" si="3"/>
        <v>0.0</v>
      </c>
      <c r="AU14" s="188">
        <f t="shared" si="4"/>
        <v>0.0</v>
      </c>
      <c r="AV14" s="189">
        <f t="shared" si="5"/>
        <v>0.0</v>
      </c>
      <c r="AW14" s="188">
        <f t="shared" si="6"/>
        <v>0.0</v>
      </c>
      <c r="AX14" s="188">
        <f t="shared" si="7"/>
        <v>0.0</v>
      </c>
    </row>
    <row r="15" spans="8:8" ht="15.75" customHeight="1">
      <c r="A15" s="192" t="str">
        <f t="shared" si="0"/>
        <v> </v>
      </c>
      <c r="B15" s="177"/>
      <c r="C15" s="178"/>
      <c r="D15" s="179"/>
      <c r="E15" s="193"/>
      <c r="F15" s="193"/>
      <c r="G15" s="193"/>
      <c r="H15" s="193"/>
      <c r="I15" s="194" t="str">
        <f t="shared" si="1"/>
        <v/>
      </c>
      <c r="J15" s="182"/>
      <c r="K15" s="183"/>
      <c r="L15" s="184"/>
      <c r="M15" s="184"/>
      <c r="N15" s="184"/>
      <c r="O15" s="184"/>
      <c r="P15" s="184"/>
      <c r="Q15" s="184"/>
      <c r="R15" s="185"/>
      <c r="S15" s="185"/>
      <c r="T15" s="186">
        <f t="shared" si="8"/>
        <v>21915.0</v>
      </c>
      <c r="U15" s="190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R15" s="188" t="str">
        <f>AS15&amp;"_"&amp;COUNTIF($AS$5:AS15,AS15)</f>
        <v>0_10</v>
      </c>
      <c r="AS15" s="189">
        <f t="shared" si="2"/>
        <v>0.0</v>
      </c>
      <c r="AT15" s="188">
        <f t="shared" si="3"/>
        <v>0.0</v>
      </c>
      <c r="AU15" s="188">
        <f t="shared" si="4"/>
        <v>0.0</v>
      </c>
      <c r="AV15" s="189">
        <f t="shared" si="5"/>
        <v>0.0</v>
      </c>
      <c r="AW15" s="188">
        <f t="shared" si="6"/>
        <v>0.0</v>
      </c>
      <c r="AX15" s="188">
        <f t="shared" si="7"/>
        <v>0.0</v>
      </c>
    </row>
    <row r="16" spans="8:8" ht="15.75" customHeight="1">
      <c r="A16" s="192" t="str">
        <f t="shared" si="0"/>
        <v> </v>
      </c>
      <c r="B16" s="177"/>
      <c r="C16" s="178"/>
      <c r="D16" s="179"/>
      <c r="E16" s="193"/>
      <c r="F16" s="193"/>
      <c r="G16" s="193"/>
      <c r="H16" s="193"/>
      <c r="I16" s="194" t="str">
        <f t="shared" si="1"/>
        <v/>
      </c>
      <c r="J16" s="182"/>
      <c r="K16" s="183"/>
      <c r="L16" s="184"/>
      <c r="M16" s="184"/>
      <c r="N16" s="184"/>
      <c r="O16" s="184"/>
      <c r="P16" s="184"/>
      <c r="Q16" s="184"/>
      <c r="R16" s="185"/>
      <c r="S16" s="185"/>
      <c r="T16" s="186">
        <f t="shared" si="8"/>
        <v>21915.0</v>
      </c>
      <c r="U16" s="190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R16" s="188" t="str">
        <f>AS16&amp;"_"&amp;COUNTIF($AS$5:AS16,AS16)</f>
        <v>0_11</v>
      </c>
      <c r="AS16" s="189">
        <f t="shared" si="2"/>
        <v>0.0</v>
      </c>
      <c r="AT16" s="188">
        <f t="shared" si="3"/>
        <v>0.0</v>
      </c>
      <c r="AU16" s="188">
        <f t="shared" si="4"/>
        <v>0.0</v>
      </c>
      <c r="AV16" s="189">
        <f t="shared" si="5"/>
        <v>0.0</v>
      </c>
      <c r="AW16" s="188">
        <f t="shared" si="6"/>
        <v>0.0</v>
      </c>
      <c r="AX16" s="188">
        <f t="shared" si="7"/>
        <v>0.0</v>
      </c>
    </row>
    <row r="17" spans="8:8" ht="15.75" customHeight="1">
      <c r="A17" s="192" t="str">
        <f t="shared" si="0"/>
        <v> </v>
      </c>
      <c r="B17" s="177"/>
      <c r="C17" s="178"/>
      <c r="D17" s="179"/>
      <c r="E17" s="193"/>
      <c r="F17" s="193"/>
      <c r="G17" s="193"/>
      <c r="H17" s="193"/>
      <c r="I17" s="194" t="str">
        <f t="shared" si="1"/>
        <v/>
      </c>
      <c r="J17" s="182"/>
      <c r="K17" s="183"/>
      <c r="L17" s="184"/>
      <c r="M17" s="184"/>
      <c r="N17" s="184"/>
      <c r="O17" s="184"/>
      <c r="P17" s="184"/>
      <c r="Q17" s="184"/>
      <c r="R17" s="185"/>
      <c r="S17" s="185"/>
      <c r="T17" s="186">
        <f t="shared" si="8"/>
        <v>21915.0</v>
      </c>
      <c r="U17" s="190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R17" s="188" t="str">
        <f>AS17&amp;"_"&amp;COUNTIF($AS$5:AS17,AS17)</f>
        <v>0_12</v>
      </c>
      <c r="AS17" s="189">
        <f t="shared" si="2"/>
        <v>0.0</v>
      </c>
      <c r="AT17" s="188">
        <f t="shared" si="3"/>
        <v>0.0</v>
      </c>
      <c r="AU17" s="188">
        <f t="shared" si="4"/>
        <v>0.0</v>
      </c>
      <c r="AV17" s="189">
        <f t="shared" si="5"/>
        <v>0.0</v>
      </c>
      <c r="AW17" s="188">
        <f t="shared" si="6"/>
        <v>0.0</v>
      </c>
      <c r="AX17" s="188">
        <f t="shared" si="7"/>
        <v>0.0</v>
      </c>
    </row>
    <row r="18" spans="8:8" ht="15.75" customHeight="1">
      <c r="A18" s="192" t="str">
        <f t="shared" si="0"/>
        <v> </v>
      </c>
      <c r="B18" s="177"/>
      <c r="C18" s="178"/>
      <c r="D18" s="179"/>
      <c r="E18" s="193"/>
      <c r="F18" s="193"/>
      <c r="G18" s="193"/>
      <c r="H18" s="193"/>
      <c r="I18" s="194" t="str">
        <f t="shared" si="1"/>
        <v/>
      </c>
      <c r="J18" s="182"/>
      <c r="K18" s="183"/>
      <c r="L18" s="184"/>
      <c r="M18" s="184"/>
      <c r="N18" s="184"/>
      <c r="O18" s="184"/>
      <c r="P18" s="184"/>
      <c r="Q18" s="184"/>
      <c r="R18" s="185"/>
      <c r="S18" s="185"/>
      <c r="T18" s="186">
        <f t="shared" si="8"/>
        <v>21915.0</v>
      </c>
      <c r="U18" s="190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R18" s="188" t="str">
        <f>AS18&amp;"_"&amp;COUNTIF($AS$5:AS18,AS18)</f>
        <v>0_13</v>
      </c>
      <c r="AS18" s="189">
        <f t="shared" si="2"/>
        <v>0.0</v>
      </c>
      <c r="AT18" s="188">
        <f t="shared" si="3"/>
        <v>0.0</v>
      </c>
      <c r="AU18" s="188">
        <f t="shared" si="4"/>
        <v>0.0</v>
      </c>
      <c r="AV18" s="189">
        <f t="shared" si="5"/>
        <v>0.0</v>
      </c>
      <c r="AW18" s="188">
        <f t="shared" si="6"/>
        <v>0.0</v>
      </c>
      <c r="AX18" s="188">
        <f t="shared" si="7"/>
        <v>0.0</v>
      </c>
    </row>
    <row r="19" spans="8:8" ht="15.75" customHeight="1">
      <c r="A19" s="192" t="str">
        <f t="shared" si="0"/>
        <v> </v>
      </c>
      <c r="B19" s="177"/>
      <c r="C19" s="178"/>
      <c r="D19" s="179"/>
      <c r="E19" s="193"/>
      <c r="F19" s="193"/>
      <c r="G19" s="193"/>
      <c r="H19" s="193"/>
      <c r="I19" s="194" t="str">
        <f t="shared" si="1"/>
        <v/>
      </c>
      <c r="J19" s="182"/>
      <c r="K19" s="183"/>
      <c r="L19" s="184"/>
      <c r="M19" s="184"/>
      <c r="N19" s="184"/>
      <c r="O19" s="184"/>
      <c r="P19" s="184"/>
      <c r="Q19" s="184"/>
      <c r="R19" s="185"/>
      <c r="S19" s="185"/>
      <c r="T19" s="186">
        <f t="shared" si="8"/>
        <v>21915.0</v>
      </c>
      <c r="U19" s="190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R19" s="188" t="str">
        <f>AS19&amp;"_"&amp;COUNTIF($AS$5:AS19,AS19)</f>
        <v>0_14</v>
      </c>
      <c r="AS19" s="189">
        <f t="shared" si="2"/>
        <v>0.0</v>
      </c>
      <c r="AT19" s="188">
        <f t="shared" si="3"/>
        <v>0.0</v>
      </c>
      <c r="AU19" s="188">
        <f t="shared" si="4"/>
        <v>0.0</v>
      </c>
      <c r="AV19" s="189">
        <f t="shared" si="5"/>
        <v>0.0</v>
      </c>
      <c r="AW19" s="188">
        <f t="shared" si="6"/>
        <v>0.0</v>
      </c>
      <c r="AX19" s="188">
        <f t="shared" si="7"/>
        <v>0.0</v>
      </c>
    </row>
    <row r="20" spans="8:8" ht="15.75" customHeight="1">
      <c r="A20" s="192" t="str">
        <f t="shared" si="0"/>
        <v> </v>
      </c>
      <c r="B20" s="177"/>
      <c r="C20" s="178"/>
      <c r="D20" s="179"/>
      <c r="E20" s="193"/>
      <c r="F20" s="193"/>
      <c r="G20" s="193"/>
      <c r="H20" s="193"/>
      <c r="I20" s="194" t="str">
        <f t="shared" si="1"/>
        <v/>
      </c>
      <c r="J20" s="182"/>
      <c r="K20" s="183"/>
      <c r="L20" s="184"/>
      <c r="M20" s="184"/>
      <c r="N20" s="184"/>
      <c r="O20" s="184"/>
      <c r="P20" s="184"/>
      <c r="Q20" s="184"/>
      <c r="R20" s="185"/>
      <c r="S20" s="185"/>
      <c r="T20" s="186">
        <f t="shared" si="8"/>
        <v>21915.0</v>
      </c>
      <c r="U20" s="190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R20" s="188" t="str">
        <f>AS20&amp;"_"&amp;COUNTIF($AS$5:AS20,AS20)</f>
        <v>0_15</v>
      </c>
      <c r="AS20" s="189">
        <f t="shared" si="2"/>
        <v>0.0</v>
      </c>
      <c r="AT20" s="188">
        <f t="shared" si="3"/>
        <v>0.0</v>
      </c>
      <c r="AU20" s="188">
        <f t="shared" si="4"/>
        <v>0.0</v>
      </c>
      <c r="AV20" s="189">
        <f t="shared" si="5"/>
        <v>0.0</v>
      </c>
      <c r="AW20" s="188">
        <f t="shared" si="6"/>
        <v>0.0</v>
      </c>
      <c r="AX20" s="188">
        <f t="shared" si="7"/>
        <v>0.0</v>
      </c>
    </row>
    <row r="21" spans="8:8" ht="15.75" customHeight="1">
      <c r="A21" s="192" t="str">
        <f t="shared" si="0"/>
        <v> </v>
      </c>
      <c r="B21" s="177"/>
      <c r="C21" s="178"/>
      <c r="D21" s="179"/>
      <c r="E21" s="193"/>
      <c r="F21" s="193"/>
      <c r="G21" s="193"/>
      <c r="H21" s="193"/>
      <c r="I21" s="194" t="str">
        <f t="shared" si="1"/>
        <v/>
      </c>
      <c r="J21" s="182"/>
      <c r="K21" s="183"/>
      <c r="L21" s="184"/>
      <c r="M21" s="184"/>
      <c r="N21" s="184"/>
      <c r="O21" s="184"/>
      <c r="P21" s="184"/>
      <c r="Q21" s="184"/>
      <c r="R21" s="185"/>
      <c r="S21" s="185"/>
      <c r="T21" s="186">
        <f t="shared" si="8"/>
        <v>21915.0</v>
      </c>
      <c r="U21" s="190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R21" s="188" t="str">
        <f>AS21&amp;"_"&amp;COUNTIF($AS$5:AS21,AS21)</f>
        <v>0_16</v>
      </c>
      <c r="AS21" s="189">
        <f t="shared" si="2"/>
        <v>0.0</v>
      </c>
      <c r="AT21" s="188">
        <f t="shared" si="3"/>
        <v>0.0</v>
      </c>
      <c r="AU21" s="188">
        <f t="shared" si="4"/>
        <v>0.0</v>
      </c>
      <c r="AV21" s="189">
        <f t="shared" si="5"/>
        <v>0.0</v>
      </c>
      <c r="AW21" s="188">
        <f t="shared" si="6"/>
        <v>0.0</v>
      </c>
      <c r="AX21" s="188">
        <f t="shared" si="7"/>
        <v>0.0</v>
      </c>
    </row>
    <row r="22" spans="8:8" ht="15.75" customHeight="1">
      <c r="A22" s="192" t="str">
        <f t="shared" si="0"/>
        <v> </v>
      </c>
      <c r="B22" s="177"/>
      <c r="C22" s="178"/>
      <c r="D22" s="179"/>
      <c r="E22" s="193"/>
      <c r="F22" s="193"/>
      <c r="G22" s="193"/>
      <c r="H22" s="193"/>
      <c r="I22" s="194" t="str">
        <f t="shared" si="1"/>
        <v/>
      </c>
      <c r="J22" s="182"/>
      <c r="K22" s="183"/>
      <c r="L22" s="184"/>
      <c r="M22" s="184"/>
      <c r="N22" s="184"/>
      <c r="O22" s="184"/>
      <c r="P22" s="184"/>
      <c r="Q22" s="184"/>
      <c r="R22" s="185"/>
      <c r="S22" s="185"/>
      <c r="T22" s="186">
        <f t="shared" si="8"/>
        <v>21915.0</v>
      </c>
      <c r="U22" s="190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R22" s="188" t="str">
        <f>AS22&amp;"_"&amp;COUNTIF($AS$5:AS22,AS22)</f>
        <v>0_17</v>
      </c>
      <c r="AS22" s="189">
        <f t="shared" si="2"/>
        <v>0.0</v>
      </c>
      <c r="AT22" s="188">
        <f t="shared" si="3"/>
        <v>0.0</v>
      </c>
      <c r="AU22" s="188">
        <f t="shared" si="4"/>
        <v>0.0</v>
      </c>
      <c r="AV22" s="189">
        <f t="shared" si="5"/>
        <v>0.0</v>
      </c>
      <c r="AW22" s="188">
        <f t="shared" si="6"/>
        <v>0.0</v>
      </c>
      <c r="AX22" s="188">
        <f t="shared" si="7"/>
        <v>0.0</v>
      </c>
    </row>
    <row r="23" spans="8:8" ht="15.75" customHeight="1">
      <c r="A23" s="192" t="str">
        <f t="shared" si="0"/>
        <v> </v>
      </c>
      <c r="B23" s="177"/>
      <c r="C23" s="178"/>
      <c r="D23" s="179"/>
      <c r="E23" s="193"/>
      <c r="F23" s="193"/>
      <c r="G23" s="193"/>
      <c r="H23" s="193"/>
      <c r="I23" s="194" t="str">
        <f t="shared" si="1"/>
        <v/>
      </c>
      <c r="J23" s="182"/>
      <c r="K23" s="183"/>
      <c r="L23" s="184"/>
      <c r="M23" s="184"/>
      <c r="N23" s="184"/>
      <c r="O23" s="184"/>
      <c r="P23" s="184"/>
      <c r="Q23" s="184"/>
      <c r="R23" s="185"/>
      <c r="S23" s="185"/>
      <c r="T23" s="186">
        <f t="shared" si="8"/>
        <v>21915.0</v>
      </c>
      <c r="U23" s="190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R23" s="188" t="str">
        <f>AS23&amp;"_"&amp;COUNTIF($AS$5:AS23,AS23)</f>
        <v>0_18</v>
      </c>
      <c r="AS23" s="189">
        <f t="shared" si="2"/>
        <v>0.0</v>
      </c>
      <c r="AT23" s="188">
        <f t="shared" si="3"/>
        <v>0.0</v>
      </c>
      <c r="AU23" s="188">
        <f t="shared" si="4"/>
        <v>0.0</v>
      </c>
      <c r="AV23" s="189">
        <f t="shared" si="5"/>
        <v>0.0</v>
      </c>
      <c r="AW23" s="188">
        <f t="shared" si="6"/>
        <v>0.0</v>
      </c>
      <c r="AX23" s="188">
        <f t="shared" si="7"/>
        <v>0.0</v>
      </c>
    </row>
    <row r="24" spans="8:8" ht="21.0">
      <c r="A24" s="192" t="str">
        <f t="shared" si="0"/>
        <v> </v>
      </c>
      <c r="B24" s="177"/>
      <c r="C24" s="178"/>
      <c r="D24" s="179"/>
      <c r="E24" s="193"/>
      <c r="F24" s="193"/>
      <c r="G24" s="193"/>
      <c r="H24" s="193"/>
      <c r="I24" s="194" t="str">
        <f t="shared" si="1"/>
        <v/>
      </c>
      <c r="J24" s="182"/>
      <c r="K24" s="183"/>
      <c r="L24" s="184"/>
      <c r="M24" s="184"/>
      <c r="N24" s="184"/>
      <c r="O24" s="184"/>
      <c r="P24" s="184"/>
      <c r="Q24" s="184"/>
      <c r="R24" s="185"/>
      <c r="S24" s="185"/>
      <c r="T24" s="186">
        <f t="shared" si="8"/>
        <v>21915.0</v>
      </c>
      <c r="U24" s="190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R24" s="188" t="str">
        <f>AS24&amp;"_"&amp;COUNTIF($AS$5:AS24,AS24)</f>
        <v>0_19</v>
      </c>
      <c r="AS24" s="189">
        <f t="shared" si="2"/>
        <v>0.0</v>
      </c>
      <c r="AT24" s="188">
        <f t="shared" si="3"/>
        <v>0.0</v>
      </c>
      <c r="AU24" s="188">
        <f t="shared" si="4"/>
        <v>0.0</v>
      </c>
      <c r="AV24" s="189">
        <f t="shared" si="5"/>
        <v>0.0</v>
      </c>
      <c r="AW24" s="188">
        <f t="shared" si="6"/>
        <v>0.0</v>
      </c>
      <c r="AX24" s="188">
        <f t="shared" si="7"/>
        <v>0.0</v>
      </c>
    </row>
    <row r="25" spans="8:8" ht="21.0">
      <c r="A25" s="192" t="str">
        <f t="shared" si="0"/>
        <v> </v>
      </c>
      <c r="B25" s="177"/>
      <c r="C25" s="178"/>
      <c r="D25" s="179"/>
      <c r="E25" s="193"/>
      <c r="F25" s="193"/>
      <c r="G25" s="193"/>
      <c r="H25" s="193"/>
      <c r="I25" s="194" t="str">
        <f t="shared" si="1"/>
        <v/>
      </c>
      <c r="J25" s="182"/>
      <c r="K25" s="183"/>
      <c r="L25" s="184"/>
      <c r="M25" s="184"/>
      <c r="N25" s="184"/>
      <c r="O25" s="184"/>
      <c r="P25" s="184"/>
      <c r="Q25" s="184"/>
      <c r="R25" s="185"/>
      <c r="S25" s="185"/>
      <c r="T25" s="186">
        <f t="shared" si="8"/>
        <v>21915.0</v>
      </c>
      <c r="U25" s="190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R25" s="188" t="str">
        <f>AS25&amp;"_"&amp;COUNTIF($AS$5:AS25,AS25)</f>
        <v>0_20</v>
      </c>
      <c r="AS25" s="189">
        <f t="shared" si="2"/>
        <v>0.0</v>
      </c>
      <c r="AT25" s="188">
        <f t="shared" si="3"/>
        <v>0.0</v>
      </c>
      <c r="AU25" s="188">
        <f t="shared" si="4"/>
        <v>0.0</v>
      </c>
      <c r="AV25" s="189">
        <f t="shared" si="5"/>
        <v>0.0</v>
      </c>
      <c r="AW25" s="188">
        <f t="shared" si="6"/>
        <v>0.0</v>
      </c>
      <c r="AX25" s="188">
        <f t="shared" si="7"/>
        <v>0.0</v>
      </c>
    </row>
    <row r="26" spans="8:8" ht="21.0">
      <c r="A26" s="192" t="str">
        <f t="shared" si="0"/>
        <v> </v>
      </c>
      <c r="B26" s="177"/>
      <c r="C26" s="178"/>
      <c r="D26" s="179"/>
      <c r="E26" s="193"/>
      <c r="F26" s="193"/>
      <c r="G26" s="193"/>
      <c r="H26" s="193"/>
      <c r="I26" s="194" t="str">
        <f t="shared" si="1"/>
        <v/>
      </c>
      <c r="J26" s="182"/>
      <c r="K26" s="183"/>
      <c r="L26" s="184"/>
      <c r="M26" s="184"/>
      <c r="N26" s="184"/>
      <c r="O26" s="184"/>
      <c r="P26" s="184"/>
      <c r="Q26" s="184"/>
      <c r="R26" s="185"/>
      <c r="S26" s="185"/>
      <c r="T26" s="186">
        <f t="shared" si="8"/>
        <v>21915.0</v>
      </c>
      <c r="U26" s="190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R26" s="188" t="str">
        <f>AS26&amp;"_"&amp;COUNTIF($AS$5:AS26,AS26)</f>
        <v>0_21</v>
      </c>
      <c r="AS26" s="189">
        <f t="shared" si="2"/>
        <v>0.0</v>
      </c>
      <c r="AT26" s="188">
        <f t="shared" si="3"/>
        <v>0.0</v>
      </c>
      <c r="AU26" s="188">
        <f t="shared" si="4"/>
        <v>0.0</v>
      </c>
      <c r="AV26" s="189">
        <f t="shared" si="5"/>
        <v>0.0</v>
      </c>
      <c r="AW26" s="188">
        <f t="shared" si="6"/>
        <v>0.0</v>
      </c>
      <c r="AX26" s="188">
        <f t="shared" si="7"/>
        <v>0.0</v>
      </c>
    </row>
    <row r="27" spans="8:8" ht="21.0">
      <c r="A27" s="192" t="str">
        <f t="shared" si="0"/>
        <v> </v>
      </c>
      <c r="B27" s="177"/>
      <c r="C27" s="178"/>
      <c r="D27" s="179"/>
      <c r="E27" s="193"/>
      <c r="F27" s="193"/>
      <c r="G27" s="193"/>
      <c r="H27" s="193"/>
      <c r="I27" s="194" t="str">
        <f t="shared" si="1"/>
        <v/>
      </c>
      <c r="J27" s="182"/>
      <c r="K27" s="183"/>
      <c r="L27" s="184"/>
      <c r="M27" s="184"/>
      <c r="N27" s="184"/>
      <c r="O27" s="184"/>
      <c r="P27" s="184"/>
      <c r="Q27" s="184"/>
      <c r="R27" s="185"/>
      <c r="S27" s="185"/>
      <c r="T27" s="186">
        <f t="shared" si="8"/>
        <v>21915.0</v>
      </c>
      <c r="U27" s="190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R27" s="188" t="str">
        <f>AS27&amp;"_"&amp;COUNTIF($AS$5:AS27,AS27)</f>
        <v>0_22</v>
      </c>
      <c r="AS27" s="189">
        <f t="shared" si="2"/>
        <v>0.0</v>
      </c>
      <c r="AT27" s="188">
        <f t="shared" si="3"/>
        <v>0.0</v>
      </c>
      <c r="AU27" s="188">
        <f t="shared" si="4"/>
        <v>0.0</v>
      </c>
      <c r="AV27" s="189">
        <f t="shared" si="5"/>
        <v>0.0</v>
      </c>
      <c r="AW27" s="188">
        <f t="shared" si="6"/>
        <v>0.0</v>
      </c>
      <c r="AX27" s="188">
        <f t="shared" si="7"/>
        <v>0.0</v>
      </c>
    </row>
    <row r="28" spans="8:8" ht="21.0">
      <c r="A28" s="192" t="str">
        <f t="shared" si="0"/>
        <v> </v>
      </c>
      <c r="B28" s="177"/>
      <c r="C28" s="178"/>
      <c r="D28" s="179"/>
      <c r="E28" s="193"/>
      <c r="F28" s="193"/>
      <c r="G28" s="193"/>
      <c r="H28" s="193"/>
      <c r="I28" s="194" t="str">
        <f t="shared" si="1"/>
        <v/>
      </c>
      <c r="J28" s="182"/>
      <c r="K28" s="183"/>
      <c r="L28" s="184"/>
      <c r="M28" s="184"/>
      <c r="N28" s="184"/>
      <c r="O28" s="184"/>
      <c r="P28" s="184"/>
      <c r="Q28" s="184"/>
      <c r="R28" s="185"/>
      <c r="S28" s="185"/>
      <c r="T28" s="186">
        <f t="shared" si="8"/>
        <v>21915.0</v>
      </c>
      <c r="U28" s="190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R28" s="188" t="str">
        <f>AS28&amp;"_"&amp;COUNTIF($AS$5:AS28,AS28)</f>
        <v>0_23</v>
      </c>
      <c r="AS28" s="189">
        <f t="shared" si="2"/>
        <v>0.0</v>
      </c>
      <c r="AT28" s="188">
        <f t="shared" si="3"/>
        <v>0.0</v>
      </c>
      <c r="AU28" s="188">
        <f t="shared" si="4"/>
        <v>0.0</v>
      </c>
      <c r="AV28" s="189">
        <f t="shared" si="5"/>
        <v>0.0</v>
      </c>
      <c r="AW28" s="188">
        <f t="shared" si="6"/>
        <v>0.0</v>
      </c>
      <c r="AX28" s="188">
        <f t="shared" si="7"/>
        <v>0.0</v>
      </c>
    </row>
    <row r="29" spans="8:8" ht="21.0">
      <c r="A29" s="192" t="str">
        <f t="shared" si="0"/>
        <v> </v>
      </c>
      <c r="B29" s="177"/>
      <c r="C29" s="178"/>
      <c r="D29" s="179"/>
      <c r="E29" s="193"/>
      <c r="F29" s="193"/>
      <c r="G29" s="193"/>
      <c r="H29" s="193"/>
      <c r="I29" s="194" t="str">
        <f t="shared" si="1"/>
        <v/>
      </c>
      <c r="J29" s="182"/>
      <c r="K29" s="183"/>
      <c r="L29" s="184"/>
      <c r="M29" s="184"/>
      <c r="N29" s="184"/>
      <c r="O29" s="184"/>
      <c r="P29" s="184"/>
      <c r="Q29" s="184"/>
      <c r="R29" s="185"/>
      <c r="S29" s="185"/>
      <c r="T29" s="186">
        <f t="shared" si="8"/>
        <v>21915.0</v>
      </c>
      <c r="U29" s="190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R29" s="188" t="str">
        <f>AS29&amp;"_"&amp;COUNTIF($AS$5:AS29,AS29)</f>
        <v>0_24</v>
      </c>
      <c r="AS29" s="189">
        <f t="shared" si="2"/>
        <v>0.0</v>
      </c>
      <c r="AT29" s="188">
        <f t="shared" si="3"/>
        <v>0.0</v>
      </c>
      <c r="AU29" s="188">
        <f t="shared" si="4"/>
        <v>0.0</v>
      </c>
      <c r="AV29" s="189">
        <f t="shared" si="5"/>
        <v>0.0</v>
      </c>
      <c r="AW29" s="188">
        <f t="shared" si="6"/>
        <v>0.0</v>
      </c>
      <c r="AX29" s="188">
        <f t="shared" si="7"/>
        <v>0.0</v>
      </c>
    </row>
    <row r="30" spans="8:8" ht="21.0">
      <c r="A30" s="192" t="str">
        <f t="shared" si="0"/>
        <v> </v>
      </c>
      <c r="B30" s="177"/>
      <c r="C30" s="178"/>
      <c r="D30" s="179"/>
      <c r="E30" s="193"/>
      <c r="F30" s="193"/>
      <c r="G30" s="193"/>
      <c r="H30" s="193"/>
      <c r="I30" s="194" t="str">
        <f t="shared" si="1"/>
        <v/>
      </c>
      <c r="J30" s="182"/>
      <c r="K30" s="183"/>
      <c r="L30" s="184"/>
      <c r="M30" s="184"/>
      <c r="N30" s="184"/>
      <c r="O30" s="184"/>
      <c r="P30" s="184"/>
      <c r="Q30" s="184"/>
      <c r="R30" s="185"/>
      <c r="S30" s="185"/>
      <c r="T30" s="186">
        <f t="shared" si="8"/>
        <v>21915.0</v>
      </c>
      <c r="U30" s="190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R30" s="188" t="str">
        <f>AS30&amp;"_"&amp;COUNTIF($AS$5:AS30,AS30)</f>
        <v>0_25</v>
      </c>
      <c r="AS30" s="189">
        <f t="shared" si="2"/>
        <v>0.0</v>
      </c>
      <c r="AT30" s="188">
        <f t="shared" si="3"/>
        <v>0.0</v>
      </c>
      <c r="AU30" s="188">
        <f t="shared" si="4"/>
        <v>0.0</v>
      </c>
      <c r="AV30" s="189">
        <f t="shared" si="5"/>
        <v>0.0</v>
      </c>
      <c r="AW30" s="188">
        <f t="shared" si="6"/>
        <v>0.0</v>
      </c>
      <c r="AX30" s="188">
        <f t="shared" si="7"/>
        <v>0.0</v>
      </c>
    </row>
    <row r="31" spans="8:8" ht="21.0">
      <c r="A31" s="192" t="str">
        <f t="shared" si="0"/>
        <v> </v>
      </c>
      <c r="B31" s="177"/>
      <c r="C31" s="178"/>
      <c r="D31" s="179"/>
      <c r="E31" s="193"/>
      <c r="F31" s="193"/>
      <c r="G31" s="193"/>
      <c r="H31" s="193"/>
      <c r="I31" s="194" t="str">
        <f t="shared" si="1"/>
        <v/>
      </c>
      <c r="J31" s="182"/>
      <c r="K31" s="183"/>
      <c r="L31" s="184"/>
      <c r="M31" s="184"/>
      <c r="N31" s="184"/>
      <c r="O31" s="184"/>
      <c r="P31" s="184"/>
      <c r="Q31" s="184"/>
      <c r="R31" s="185"/>
      <c r="S31" s="185"/>
      <c r="T31" s="186">
        <f t="shared" si="8"/>
        <v>21915.0</v>
      </c>
      <c r="U31" s="190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R31" s="188" t="str">
        <f>AS31&amp;"_"&amp;COUNTIF($AS$5:AS31,AS31)</f>
        <v>0_26</v>
      </c>
      <c r="AS31" s="189">
        <f t="shared" si="2"/>
        <v>0.0</v>
      </c>
      <c r="AT31" s="188">
        <f t="shared" si="3"/>
        <v>0.0</v>
      </c>
      <c r="AU31" s="188">
        <f t="shared" si="4"/>
        <v>0.0</v>
      </c>
      <c r="AV31" s="189">
        <f t="shared" si="5"/>
        <v>0.0</v>
      </c>
      <c r="AW31" s="188">
        <f t="shared" si="6"/>
        <v>0.0</v>
      </c>
      <c r="AX31" s="188">
        <f t="shared" si="7"/>
        <v>0.0</v>
      </c>
    </row>
    <row r="32" spans="8:8" ht="21.0">
      <c r="A32" s="192" t="str">
        <f t="shared" si="0"/>
        <v> </v>
      </c>
      <c r="B32" s="177"/>
      <c r="C32" s="178"/>
      <c r="D32" s="179"/>
      <c r="E32" s="193"/>
      <c r="F32" s="193"/>
      <c r="G32" s="193"/>
      <c r="H32" s="193"/>
      <c r="I32" s="194" t="str">
        <f t="shared" si="1"/>
        <v/>
      </c>
      <c r="J32" s="182"/>
      <c r="K32" s="183"/>
      <c r="L32" s="184"/>
      <c r="M32" s="184"/>
      <c r="N32" s="184"/>
      <c r="O32" s="184"/>
      <c r="P32" s="184"/>
      <c r="Q32" s="184"/>
      <c r="R32" s="185"/>
      <c r="S32" s="185"/>
      <c r="T32" s="186">
        <f t="shared" si="8"/>
        <v>21915.0</v>
      </c>
      <c r="U32" s="190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R32" s="188" t="str">
        <f>AS32&amp;"_"&amp;COUNTIF($AS$5:AS32,AS32)</f>
        <v>0_27</v>
      </c>
      <c r="AS32" s="189">
        <f t="shared" si="2"/>
        <v>0.0</v>
      </c>
      <c r="AT32" s="188">
        <f t="shared" si="3"/>
        <v>0.0</v>
      </c>
      <c r="AU32" s="188">
        <f t="shared" si="4"/>
        <v>0.0</v>
      </c>
      <c r="AV32" s="189">
        <f t="shared" si="5"/>
        <v>0.0</v>
      </c>
      <c r="AW32" s="188">
        <f t="shared" si="6"/>
        <v>0.0</v>
      </c>
      <c r="AX32" s="188">
        <f t="shared" si="7"/>
        <v>0.0</v>
      </c>
    </row>
    <row r="33" spans="8:8" ht="21.0">
      <c r="A33" s="192" t="str">
        <f t="shared" si="0"/>
        <v> </v>
      </c>
      <c r="B33" s="177"/>
      <c r="C33" s="178"/>
      <c r="D33" s="179"/>
      <c r="E33" s="193"/>
      <c r="F33" s="193"/>
      <c r="G33" s="193"/>
      <c r="H33" s="193"/>
      <c r="I33" s="194" t="str">
        <f t="shared" si="1"/>
        <v/>
      </c>
      <c r="J33" s="182"/>
      <c r="K33" s="183"/>
      <c r="L33" s="184"/>
      <c r="M33" s="184"/>
      <c r="N33" s="184"/>
      <c r="O33" s="184"/>
      <c r="P33" s="184"/>
      <c r="Q33" s="184"/>
      <c r="R33" s="185"/>
      <c r="S33" s="185"/>
      <c r="T33" s="186">
        <f t="shared" si="8"/>
        <v>21915.0</v>
      </c>
      <c r="U33" s="190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R33" s="188" t="str">
        <f>AS33&amp;"_"&amp;COUNTIF($AS$5:AS33,AS33)</f>
        <v>0_28</v>
      </c>
      <c r="AS33" s="189">
        <f t="shared" si="2"/>
        <v>0.0</v>
      </c>
      <c r="AT33" s="188">
        <f t="shared" si="3"/>
        <v>0.0</v>
      </c>
      <c r="AU33" s="188">
        <f t="shared" si="4"/>
        <v>0.0</v>
      </c>
      <c r="AV33" s="189">
        <f t="shared" si="5"/>
        <v>0.0</v>
      </c>
      <c r="AW33" s="188">
        <f t="shared" si="6"/>
        <v>0.0</v>
      </c>
      <c r="AX33" s="188">
        <f t="shared" si="7"/>
        <v>0.0</v>
      </c>
    </row>
    <row r="34" spans="8:8" ht="21.0">
      <c r="A34" s="192" t="str">
        <f t="shared" si="0"/>
        <v> </v>
      </c>
      <c r="B34" s="177"/>
      <c r="C34" s="178"/>
      <c r="D34" s="179"/>
      <c r="E34" s="193"/>
      <c r="F34" s="193"/>
      <c r="G34" s="193"/>
      <c r="H34" s="193"/>
      <c r="I34" s="194" t="str">
        <f t="shared" si="1"/>
        <v/>
      </c>
      <c r="J34" s="182"/>
      <c r="K34" s="183"/>
      <c r="L34" s="184"/>
      <c r="M34" s="184"/>
      <c r="N34" s="184"/>
      <c r="O34" s="184"/>
      <c r="P34" s="184"/>
      <c r="Q34" s="184"/>
      <c r="R34" s="185"/>
      <c r="S34" s="185"/>
      <c r="T34" s="186">
        <f t="shared" si="8"/>
        <v>21915.0</v>
      </c>
      <c r="U34" s="190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R34" s="188" t="str">
        <f>AS34&amp;"_"&amp;COUNTIF($AS$5:AS34,AS34)</f>
        <v>0_29</v>
      </c>
      <c r="AS34" s="189">
        <f t="shared" si="2"/>
        <v>0.0</v>
      </c>
      <c r="AT34" s="188">
        <f t="shared" si="3"/>
        <v>0.0</v>
      </c>
      <c r="AU34" s="188">
        <f t="shared" si="4"/>
        <v>0.0</v>
      </c>
      <c r="AV34" s="189">
        <f t="shared" si="5"/>
        <v>0.0</v>
      </c>
      <c r="AW34" s="188">
        <f t="shared" si="6"/>
        <v>0.0</v>
      </c>
      <c r="AX34" s="188">
        <f t="shared" si="7"/>
        <v>0.0</v>
      </c>
    </row>
    <row r="35" spans="8:8" ht="21.0">
      <c r="A35" s="192" t="str">
        <f t="shared" si="0"/>
        <v> </v>
      </c>
      <c r="B35" s="177"/>
      <c r="C35" s="178"/>
      <c r="D35" s="179"/>
      <c r="E35" s="193"/>
      <c r="F35" s="193"/>
      <c r="G35" s="193"/>
      <c r="H35" s="193"/>
      <c r="I35" s="194" t="str">
        <f t="shared" si="1"/>
        <v/>
      </c>
      <c r="J35" s="182"/>
      <c r="K35" s="183"/>
      <c r="L35" s="184"/>
      <c r="M35" s="184"/>
      <c r="N35" s="184"/>
      <c r="O35" s="184"/>
      <c r="P35" s="184"/>
      <c r="Q35" s="184"/>
      <c r="R35" s="185"/>
      <c r="S35" s="185"/>
      <c r="T35" s="186">
        <f t="shared" si="8"/>
        <v>21915.0</v>
      </c>
      <c r="U35" s="190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R35" s="188" t="str">
        <f>AS35&amp;"_"&amp;COUNTIF($AS$5:AS35,AS35)</f>
        <v>0_30</v>
      </c>
      <c r="AS35" s="189">
        <f t="shared" si="2"/>
        <v>0.0</v>
      </c>
      <c r="AT35" s="188">
        <f t="shared" si="3"/>
        <v>0.0</v>
      </c>
      <c r="AU35" s="188">
        <f t="shared" si="4"/>
        <v>0.0</v>
      </c>
      <c r="AV35" s="189">
        <f t="shared" si="5"/>
        <v>0.0</v>
      </c>
      <c r="AW35" s="188">
        <f t="shared" si="6"/>
        <v>0.0</v>
      </c>
      <c r="AX35" s="188">
        <f t="shared" si="7"/>
        <v>0.0</v>
      </c>
    </row>
    <row r="36" spans="8:8" ht="21.0">
      <c r="A36" s="192" t="str">
        <f t="shared" si="0"/>
        <v> </v>
      </c>
      <c r="B36" s="177"/>
      <c r="C36" s="178"/>
      <c r="D36" s="179"/>
      <c r="E36" s="193"/>
      <c r="F36" s="193"/>
      <c r="G36" s="193"/>
      <c r="H36" s="193"/>
      <c r="I36" s="194" t="str">
        <f t="shared" si="1"/>
        <v/>
      </c>
      <c r="J36" s="182"/>
      <c r="K36" s="183"/>
      <c r="L36" s="184"/>
      <c r="M36" s="184"/>
      <c r="N36" s="184"/>
      <c r="O36" s="184"/>
      <c r="P36" s="184"/>
      <c r="Q36" s="184"/>
      <c r="R36" s="185"/>
      <c r="S36" s="185"/>
      <c r="T36" s="186">
        <f t="shared" si="8"/>
        <v>21915.0</v>
      </c>
      <c r="U36" s="190"/>
      <c r="V36" s="191"/>
      <c r="W36" s="191"/>
      <c r="X36" s="191"/>
      <c r="Y36" s="191"/>
      <c r="Z36" s="191"/>
      <c r="AA36" s="191"/>
      <c r="AB36" s="191"/>
      <c r="AC36" s="191"/>
      <c r="AD36" s="191"/>
      <c r="AE36" s="191"/>
      <c r="AR36" s="188" t="str">
        <f>AS36&amp;"_"&amp;COUNTIF($AS$5:AS36,AS36)</f>
        <v>0_31</v>
      </c>
      <c r="AS36" s="189">
        <f t="shared" si="2"/>
        <v>0.0</v>
      </c>
      <c r="AT36" s="188">
        <f t="shared" si="3"/>
        <v>0.0</v>
      </c>
      <c r="AU36" s="188">
        <f t="shared" si="4"/>
        <v>0.0</v>
      </c>
      <c r="AV36" s="189">
        <f t="shared" si="5"/>
        <v>0.0</v>
      </c>
      <c r="AW36" s="188">
        <f t="shared" si="6"/>
        <v>0.0</v>
      </c>
      <c r="AX36" s="188">
        <f t="shared" si="7"/>
        <v>0.0</v>
      </c>
    </row>
    <row r="37" spans="8:8" ht="21.0">
      <c r="A37" s="192" t="str">
        <f t="shared" si="0"/>
        <v> </v>
      </c>
      <c r="B37" s="177"/>
      <c r="C37" s="178"/>
      <c r="D37" s="179"/>
      <c r="E37" s="193"/>
      <c r="F37" s="193"/>
      <c r="G37" s="193"/>
      <c r="H37" s="193"/>
      <c r="I37" s="194" t="str">
        <f t="shared" si="9" ref="I37:I61">_xlfn.IFERROR(HLOOKUP(J37,Pay_Band,2,0)&amp;"-"&amp;HLOOKUP(J37,Pay_Band,3,0),"")</f>
        <v/>
      </c>
      <c r="J37" s="182"/>
      <c r="K37" s="183"/>
      <c r="L37" s="184"/>
      <c r="M37" s="184"/>
      <c r="N37" s="184"/>
      <c r="O37" s="184"/>
      <c r="P37" s="184"/>
      <c r="Q37" s="184"/>
      <c r="R37" s="185"/>
      <c r="S37" s="185"/>
      <c r="T37" s="186">
        <f t="shared" si="8"/>
        <v>21915.0</v>
      </c>
      <c r="U37" s="190"/>
      <c r="V37" s="191"/>
      <c r="W37" s="191"/>
      <c r="X37" s="191"/>
      <c r="Y37" s="191"/>
      <c r="Z37" s="191"/>
      <c r="AA37" s="191"/>
      <c r="AB37" s="191"/>
      <c r="AC37" s="191"/>
      <c r="AD37" s="191"/>
      <c r="AE37" s="191"/>
      <c r="AR37" s="188" t="str">
        <f>AS37&amp;"_"&amp;COUNTIF($AS$5:AS37,AS37)</f>
        <v>0_32</v>
      </c>
      <c r="AS37" s="189">
        <f t="shared" si="2"/>
        <v>0.0</v>
      </c>
      <c r="AT37" s="188">
        <f t="shared" si="3"/>
        <v>0.0</v>
      </c>
      <c r="AU37" s="188">
        <f t="shared" si="4"/>
        <v>0.0</v>
      </c>
      <c r="AV37" s="189">
        <f t="shared" si="5"/>
        <v>0.0</v>
      </c>
      <c r="AW37" s="188">
        <f t="shared" si="6"/>
        <v>0.0</v>
      </c>
      <c r="AX37" s="188">
        <f t="shared" si="7"/>
        <v>0.0</v>
      </c>
    </row>
    <row r="38" spans="8:8" ht="21.0">
      <c r="A38" s="192" t="str">
        <f t="shared" si="10" ref="A38:A61">IF(ISBLANK(B38)," ",A37+1)</f>
        <v> </v>
      </c>
      <c r="B38" s="177"/>
      <c r="C38" s="178"/>
      <c r="D38" s="179"/>
      <c r="E38" s="193"/>
      <c r="F38" s="193"/>
      <c r="G38" s="193"/>
      <c r="H38" s="193"/>
      <c r="I38" s="194" t="str">
        <f t="shared" si="9"/>
        <v/>
      </c>
      <c r="J38" s="182"/>
      <c r="K38" s="183"/>
      <c r="L38" s="184"/>
      <c r="M38" s="184"/>
      <c r="N38" s="184"/>
      <c r="O38" s="184"/>
      <c r="P38" s="184"/>
      <c r="Q38" s="184"/>
      <c r="R38" s="185"/>
      <c r="S38" s="185"/>
      <c r="T38" s="186">
        <f t="shared" si="8"/>
        <v>21915.0</v>
      </c>
      <c r="U38" s="190"/>
      <c r="V38" s="191"/>
      <c r="W38" s="191"/>
      <c r="X38" s="191"/>
      <c r="Y38" s="191"/>
      <c r="Z38" s="191"/>
      <c r="AA38" s="191"/>
      <c r="AB38" s="191"/>
      <c r="AC38" s="191"/>
      <c r="AD38" s="191"/>
      <c r="AE38" s="191"/>
      <c r="AR38" s="188" t="str">
        <f>AS38&amp;"_"&amp;COUNTIF($AS$5:AS38,AS38)</f>
        <v>0_33</v>
      </c>
      <c r="AS38" s="189">
        <f t="shared" si="2"/>
        <v>0.0</v>
      </c>
      <c r="AT38" s="188">
        <f t="shared" si="3"/>
        <v>0.0</v>
      </c>
      <c r="AU38" s="188">
        <f t="shared" si="4"/>
        <v>0.0</v>
      </c>
      <c r="AV38" s="189">
        <f t="shared" si="5"/>
        <v>0.0</v>
      </c>
      <c r="AW38" s="188">
        <f t="shared" si="6"/>
        <v>0.0</v>
      </c>
      <c r="AX38" s="188">
        <f t="shared" si="7"/>
        <v>0.0</v>
      </c>
    </row>
    <row r="39" spans="8:8" ht="21.0">
      <c r="A39" s="192" t="str">
        <f t="shared" si="10"/>
        <v> </v>
      </c>
      <c r="B39" s="177"/>
      <c r="C39" s="178"/>
      <c r="D39" s="179"/>
      <c r="E39" s="193"/>
      <c r="F39" s="193"/>
      <c r="G39" s="193"/>
      <c r="H39" s="193"/>
      <c r="I39" s="194" t="str">
        <f t="shared" si="9"/>
        <v/>
      </c>
      <c r="J39" s="182"/>
      <c r="K39" s="183"/>
      <c r="L39" s="184"/>
      <c r="M39" s="184"/>
      <c r="N39" s="184"/>
      <c r="O39" s="184"/>
      <c r="P39" s="184"/>
      <c r="Q39" s="184"/>
      <c r="R39" s="185"/>
      <c r="S39" s="185"/>
      <c r="T39" s="186">
        <f t="shared" si="8"/>
        <v>21915.0</v>
      </c>
      <c r="U39" s="190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R39" s="188" t="str">
        <f>AS39&amp;"_"&amp;COUNTIF($AS$5:AS39,AS39)</f>
        <v>0_34</v>
      </c>
      <c r="AS39" s="189">
        <f t="shared" si="2"/>
        <v>0.0</v>
      </c>
      <c r="AT39" s="188">
        <f t="shared" si="3"/>
        <v>0.0</v>
      </c>
      <c r="AU39" s="188">
        <f t="shared" si="4"/>
        <v>0.0</v>
      </c>
      <c r="AV39" s="189">
        <f t="shared" si="5"/>
        <v>0.0</v>
      </c>
      <c r="AW39" s="188">
        <f t="shared" si="6"/>
        <v>0.0</v>
      </c>
      <c r="AX39" s="188">
        <f t="shared" si="7"/>
        <v>0.0</v>
      </c>
    </row>
    <row r="40" spans="8:8" ht="21.0">
      <c r="A40" s="192" t="str">
        <f t="shared" si="10"/>
        <v> </v>
      </c>
      <c r="B40" s="177"/>
      <c r="C40" s="178"/>
      <c r="D40" s="179"/>
      <c r="E40" s="193"/>
      <c r="F40" s="193"/>
      <c r="G40" s="193"/>
      <c r="H40" s="193"/>
      <c r="I40" s="194" t="str">
        <f t="shared" si="9"/>
        <v/>
      </c>
      <c r="J40" s="182"/>
      <c r="K40" s="183"/>
      <c r="L40" s="184"/>
      <c r="M40" s="184"/>
      <c r="N40" s="184"/>
      <c r="O40" s="184"/>
      <c r="P40" s="184"/>
      <c r="Q40" s="184"/>
      <c r="R40" s="185"/>
      <c r="S40" s="185"/>
      <c r="T40" s="186">
        <f t="shared" si="8"/>
        <v>21915.0</v>
      </c>
      <c r="U40" s="190"/>
      <c r="V40" s="191"/>
      <c r="W40" s="191"/>
      <c r="X40" s="191"/>
      <c r="Y40" s="191"/>
      <c r="Z40" s="191"/>
      <c r="AA40" s="191"/>
      <c r="AB40" s="191"/>
      <c r="AC40" s="191"/>
      <c r="AD40" s="191"/>
      <c r="AE40" s="191"/>
      <c r="AR40" s="188" t="str">
        <f>AS40&amp;"_"&amp;COUNTIF($AS$5:AS40,AS40)</f>
        <v>0_35</v>
      </c>
      <c r="AS40" s="189">
        <f t="shared" si="2"/>
        <v>0.0</v>
      </c>
      <c r="AT40" s="188">
        <f t="shared" si="3"/>
        <v>0.0</v>
      </c>
      <c r="AU40" s="188">
        <f t="shared" si="4"/>
        <v>0.0</v>
      </c>
      <c r="AV40" s="189">
        <f t="shared" si="5"/>
        <v>0.0</v>
      </c>
      <c r="AW40" s="188">
        <f t="shared" si="6"/>
        <v>0.0</v>
      </c>
      <c r="AX40" s="188">
        <f t="shared" si="7"/>
        <v>0.0</v>
      </c>
    </row>
    <row r="41" spans="8:8" ht="21.0">
      <c r="A41" s="192" t="str">
        <f t="shared" si="10"/>
        <v> </v>
      </c>
      <c r="B41" s="177"/>
      <c r="C41" s="178"/>
      <c r="D41" s="179"/>
      <c r="E41" s="193"/>
      <c r="F41" s="193"/>
      <c r="G41" s="193"/>
      <c r="H41" s="193"/>
      <c r="I41" s="194" t="str">
        <f t="shared" si="9"/>
        <v/>
      </c>
      <c r="J41" s="182"/>
      <c r="K41" s="183"/>
      <c r="L41" s="184"/>
      <c r="M41" s="184"/>
      <c r="N41" s="184"/>
      <c r="O41" s="184"/>
      <c r="P41" s="184"/>
      <c r="Q41" s="184"/>
      <c r="R41" s="185"/>
      <c r="S41" s="185"/>
      <c r="T41" s="186">
        <f t="shared" si="8"/>
        <v>21915.0</v>
      </c>
      <c r="U41" s="190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R41" s="188" t="str">
        <f>AS41&amp;"_"&amp;COUNTIF($AS$5:AS41,AS41)</f>
        <v>0_36</v>
      </c>
      <c r="AS41" s="189">
        <f t="shared" si="2"/>
        <v>0.0</v>
      </c>
      <c r="AT41" s="188">
        <f t="shared" si="3"/>
        <v>0.0</v>
      </c>
      <c r="AU41" s="188">
        <f t="shared" si="4"/>
        <v>0.0</v>
      </c>
      <c r="AV41" s="189">
        <f t="shared" si="5"/>
        <v>0.0</v>
      </c>
      <c r="AW41" s="188">
        <f t="shared" si="6"/>
        <v>0.0</v>
      </c>
      <c r="AX41" s="188">
        <f t="shared" si="7"/>
        <v>0.0</v>
      </c>
    </row>
    <row r="42" spans="8:8" ht="21.0">
      <c r="A42" s="192" t="str">
        <f t="shared" si="10"/>
        <v> </v>
      </c>
      <c r="B42" s="177"/>
      <c r="C42" s="178"/>
      <c r="D42" s="179"/>
      <c r="E42" s="193"/>
      <c r="F42" s="193"/>
      <c r="G42" s="193"/>
      <c r="H42" s="193"/>
      <c r="I42" s="194" t="str">
        <f t="shared" si="9"/>
        <v/>
      </c>
      <c r="J42" s="182"/>
      <c r="K42" s="183"/>
      <c r="L42" s="184"/>
      <c r="M42" s="184"/>
      <c r="N42" s="184"/>
      <c r="O42" s="184"/>
      <c r="P42" s="184"/>
      <c r="Q42" s="184"/>
      <c r="R42" s="185"/>
      <c r="S42" s="185"/>
      <c r="T42" s="186">
        <f t="shared" si="8"/>
        <v>21915.0</v>
      </c>
      <c r="U42" s="190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R42" s="188" t="str">
        <f>AS42&amp;"_"&amp;COUNTIF($AS$5:AS42,AS42)</f>
        <v>0_37</v>
      </c>
      <c r="AS42" s="189">
        <f t="shared" si="2"/>
        <v>0.0</v>
      </c>
      <c r="AT42" s="188">
        <f t="shared" si="3"/>
        <v>0.0</v>
      </c>
      <c r="AU42" s="188">
        <f t="shared" si="4"/>
        <v>0.0</v>
      </c>
      <c r="AV42" s="189">
        <f t="shared" si="5"/>
        <v>0.0</v>
      </c>
      <c r="AW42" s="188">
        <f t="shared" si="6"/>
        <v>0.0</v>
      </c>
      <c r="AX42" s="188">
        <f t="shared" si="7"/>
        <v>0.0</v>
      </c>
    </row>
    <row r="43" spans="8:8" ht="21.0">
      <c r="A43" s="192" t="str">
        <f t="shared" si="10"/>
        <v> </v>
      </c>
      <c r="B43" s="177"/>
      <c r="C43" s="178"/>
      <c r="D43" s="179"/>
      <c r="E43" s="193"/>
      <c r="F43" s="193"/>
      <c r="G43" s="193"/>
      <c r="H43" s="193"/>
      <c r="I43" s="194" t="str">
        <f t="shared" si="9"/>
        <v/>
      </c>
      <c r="J43" s="182"/>
      <c r="K43" s="183"/>
      <c r="L43" s="184"/>
      <c r="M43" s="184"/>
      <c r="N43" s="184"/>
      <c r="O43" s="184"/>
      <c r="P43" s="184"/>
      <c r="Q43" s="184"/>
      <c r="R43" s="185"/>
      <c r="S43" s="185"/>
      <c r="T43" s="186">
        <f t="shared" si="8"/>
        <v>21915.0</v>
      </c>
      <c r="U43" s="190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R43" s="188" t="str">
        <f>AS43&amp;"_"&amp;COUNTIF($AS$5:AS43,AS43)</f>
        <v>0_38</v>
      </c>
      <c r="AS43" s="189">
        <f t="shared" si="2"/>
        <v>0.0</v>
      </c>
      <c r="AT43" s="188">
        <f t="shared" si="3"/>
        <v>0.0</v>
      </c>
      <c r="AU43" s="188">
        <f t="shared" si="4"/>
        <v>0.0</v>
      </c>
      <c r="AV43" s="189">
        <f t="shared" si="5"/>
        <v>0.0</v>
      </c>
      <c r="AW43" s="188">
        <f t="shared" si="6"/>
        <v>0.0</v>
      </c>
      <c r="AX43" s="188">
        <f t="shared" si="7"/>
        <v>0.0</v>
      </c>
    </row>
    <row r="44" spans="8:8" ht="21.0">
      <c r="A44" s="192" t="str">
        <f t="shared" si="10"/>
        <v> </v>
      </c>
      <c r="B44" s="177"/>
      <c r="C44" s="178"/>
      <c r="D44" s="179"/>
      <c r="E44" s="193"/>
      <c r="F44" s="193"/>
      <c r="G44" s="193"/>
      <c r="H44" s="193"/>
      <c r="I44" s="194" t="str">
        <f t="shared" si="9"/>
        <v/>
      </c>
      <c r="J44" s="182"/>
      <c r="K44" s="183"/>
      <c r="L44" s="184"/>
      <c r="M44" s="184"/>
      <c r="N44" s="184"/>
      <c r="O44" s="184"/>
      <c r="P44" s="184"/>
      <c r="Q44" s="184"/>
      <c r="R44" s="185"/>
      <c r="S44" s="185"/>
      <c r="T44" s="186">
        <f t="shared" si="8"/>
        <v>21915.0</v>
      </c>
      <c r="U44" s="190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R44" s="188" t="str">
        <f>AS44&amp;"_"&amp;COUNTIF($AS$5:AS44,AS44)</f>
        <v>0_39</v>
      </c>
      <c r="AS44" s="189">
        <f t="shared" si="2"/>
        <v>0.0</v>
      </c>
      <c r="AT44" s="188">
        <f t="shared" si="3"/>
        <v>0.0</v>
      </c>
      <c r="AU44" s="188">
        <f t="shared" si="4"/>
        <v>0.0</v>
      </c>
      <c r="AV44" s="189">
        <f t="shared" si="5"/>
        <v>0.0</v>
      </c>
      <c r="AW44" s="188">
        <f t="shared" si="6"/>
        <v>0.0</v>
      </c>
      <c r="AX44" s="188">
        <f t="shared" si="7"/>
        <v>0.0</v>
      </c>
    </row>
    <row r="45" spans="8:8" ht="21.0">
      <c r="A45" s="192" t="str">
        <f t="shared" si="10"/>
        <v> </v>
      </c>
      <c r="B45" s="177"/>
      <c r="C45" s="178"/>
      <c r="D45" s="179"/>
      <c r="E45" s="193"/>
      <c r="F45" s="193"/>
      <c r="G45" s="193"/>
      <c r="H45" s="193"/>
      <c r="I45" s="194" t="str">
        <f t="shared" si="9"/>
        <v/>
      </c>
      <c r="J45" s="182"/>
      <c r="K45" s="183"/>
      <c r="L45" s="184"/>
      <c r="M45" s="184"/>
      <c r="N45" s="184"/>
      <c r="O45" s="184"/>
      <c r="P45" s="184"/>
      <c r="Q45" s="184"/>
      <c r="R45" s="185"/>
      <c r="S45" s="185"/>
      <c r="T45" s="186">
        <f t="shared" si="8"/>
        <v>21915.0</v>
      </c>
      <c r="U45" s="190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R45" s="188" t="str">
        <f>AS45&amp;"_"&amp;COUNTIF($AS$5:AS45,AS45)</f>
        <v>0_40</v>
      </c>
      <c r="AS45" s="189">
        <f t="shared" si="2"/>
        <v>0.0</v>
      </c>
      <c r="AT45" s="188">
        <f t="shared" si="3"/>
        <v>0.0</v>
      </c>
      <c r="AU45" s="188">
        <f t="shared" si="4"/>
        <v>0.0</v>
      </c>
      <c r="AV45" s="189">
        <f t="shared" si="5"/>
        <v>0.0</v>
      </c>
      <c r="AW45" s="188">
        <f t="shared" si="6"/>
        <v>0.0</v>
      </c>
      <c r="AX45" s="188">
        <f t="shared" si="7"/>
        <v>0.0</v>
      </c>
    </row>
    <row r="46" spans="8:8" ht="21.0">
      <c r="A46" s="192" t="str">
        <f t="shared" si="10"/>
        <v> </v>
      </c>
      <c r="B46" s="177"/>
      <c r="C46" s="178"/>
      <c r="D46" s="179"/>
      <c r="E46" s="193"/>
      <c r="F46" s="193"/>
      <c r="G46" s="193"/>
      <c r="H46" s="193"/>
      <c r="I46" s="194" t="str">
        <f t="shared" si="9"/>
        <v/>
      </c>
      <c r="J46" s="182"/>
      <c r="K46" s="183"/>
      <c r="L46" s="184"/>
      <c r="M46" s="184"/>
      <c r="N46" s="184"/>
      <c r="O46" s="184"/>
      <c r="P46" s="184"/>
      <c r="Q46" s="184"/>
      <c r="R46" s="185"/>
      <c r="S46" s="185"/>
      <c r="T46" s="186">
        <f t="shared" si="8"/>
        <v>21915.0</v>
      </c>
      <c r="U46" s="190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R46" s="188" t="str">
        <f>AS46&amp;"_"&amp;COUNTIF($AS$5:AS46,AS46)</f>
        <v>0_41</v>
      </c>
      <c r="AS46" s="189">
        <f t="shared" si="2"/>
        <v>0.0</v>
      </c>
      <c r="AT46" s="188">
        <f t="shared" si="3"/>
        <v>0.0</v>
      </c>
      <c r="AU46" s="188">
        <f t="shared" si="4"/>
        <v>0.0</v>
      </c>
      <c r="AV46" s="189">
        <f t="shared" si="5"/>
        <v>0.0</v>
      </c>
      <c r="AW46" s="188">
        <f t="shared" si="6"/>
        <v>0.0</v>
      </c>
      <c r="AX46" s="188">
        <f t="shared" si="7"/>
        <v>0.0</v>
      </c>
    </row>
    <row r="47" spans="8:8" ht="21.0">
      <c r="A47" s="192" t="str">
        <f t="shared" si="10"/>
        <v> </v>
      </c>
      <c r="B47" s="177"/>
      <c r="C47" s="178"/>
      <c r="D47" s="179"/>
      <c r="E47" s="193"/>
      <c r="F47" s="193"/>
      <c r="G47" s="193"/>
      <c r="H47" s="193"/>
      <c r="I47" s="194" t="str">
        <f t="shared" si="9"/>
        <v/>
      </c>
      <c r="J47" s="182"/>
      <c r="K47" s="183"/>
      <c r="L47" s="184"/>
      <c r="M47" s="184"/>
      <c r="N47" s="184"/>
      <c r="O47" s="184"/>
      <c r="P47" s="184"/>
      <c r="Q47" s="184"/>
      <c r="R47" s="185"/>
      <c r="S47" s="185"/>
      <c r="T47" s="186">
        <f t="shared" si="8"/>
        <v>21915.0</v>
      </c>
      <c r="U47" s="190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R47" s="188" t="str">
        <f>AS47&amp;"_"&amp;COUNTIF($AS$5:AS47,AS47)</f>
        <v>0_42</v>
      </c>
      <c r="AS47" s="189">
        <f t="shared" si="2"/>
        <v>0.0</v>
      </c>
      <c r="AT47" s="188">
        <f t="shared" si="3"/>
        <v>0.0</v>
      </c>
      <c r="AU47" s="188">
        <f t="shared" si="4"/>
        <v>0.0</v>
      </c>
      <c r="AV47" s="189">
        <f t="shared" si="5"/>
        <v>0.0</v>
      </c>
      <c r="AW47" s="188">
        <f t="shared" si="6"/>
        <v>0.0</v>
      </c>
      <c r="AX47" s="188">
        <f t="shared" si="7"/>
        <v>0.0</v>
      </c>
    </row>
    <row r="48" spans="8:8" ht="21.0">
      <c r="A48" s="192" t="str">
        <f t="shared" si="10"/>
        <v> </v>
      </c>
      <c r="B48" s="177"/>
      <c r="C48" s="178"/>
      <c r="D48" s="179"/>
      <c r="E48" s="193"/>
      <c r="F48" s="193"/>
      <c r="G48" s="193"/>
      <c r="H48" s="193"/>
      <c r="I48" s="194" t="str">
        <f t="shared" si="9"/>
        <v/>
      </c>
      <c r="J48" s="182"/>
      <c r="K48" s="183"/>
      <c r="L48" s="184"/>
      <c r="M48" s="184"/>
      <c r="N48" s="184"/>
      <c r="O48" s="184"/>
      <c r="P48" s="184"/>
      <c r="Q48" s="184"/>
      <c r="R48" s="185"/>
      <c r="S48" s="185"/>
      <c r="T48" s="186">
        <f t="shared" si="8"/>
        <v>21915.0</v>
      </c>
      <c r="U48" s="190"/>
      <c r="V48" s="191"/>
      <c r="W48" s="191"/>
      <c r="X48" s="191"/>
      <c r="Y48" s="191"/>
      <c r="Z48" s="191"/>
      <c r="AA48" s="191"/>
      <c r="AB48" s="191"/>
      <c r="AC48" s="191"/>
      <c r="AD48" s="191"/>
      <c r="AE48" s="191"/>
      <c r="AR48" s="188" t="str">
        <f>AS48&amp;"_"&amp;COUNTIF($AS$5:AS48,AS48)</f>
        <v>0_43</v>
      </c>
      <c r="AS48" s="189">
        <f t="shared" si="2"/>
        <v>0.0</v>
      </c>
      <c r="AT48" s="188">
        <f t="shared" si="3"/>
        <v>0.0</v>
      </c>
      <c r="AU48" s="188">
        <f t="shared" si="4"/>
        <v>0.0</v>
      </c>
      <c r="AV48" s="189">
        <f t="shared" si="5"/>
        <v>0.0</v>
      </c>
      <c r="AW48" s="188">
        <f t="shared" si="6"/>
        <v>0.0</v>
      </c>
      <c r="AX48" s="188">
        <f t="shared" si="7"/>
        <v>0.0</v>
      </c>
    </row>
    <row r="49" spans="8:8" ht="21.0">
      <c r="A49" s="192" t="str">
        <f t="shared" si="10"/>
        <v> </v>
      </c>
      <c r="B49" s="177"/>
      <c r="C49" s="178"/>
      <c r="D49" s="179"/>
      <c r="E49" s="193"/>
      <c r="F49" s="193"/>
      <c r="G49" s="193"/>
      <c r="H49" s="193"/>
      <c r="I49" s="194" t="str">
        <f t="shared" si="9"/>
        <v/>
      </c>
      <c r="J49" s="182"/>
      <c r="K49" s="183"/>
      <c r="L49" s="184"/>
      <c r="M49" s="184"/>
      <c r="N49" s="184"/>
      <c r="O49" s="184"/>
      <c r="P49" s="184"/>
      <c r="Q49" s="184"/>
      <c r="R49" s="185"/>
      <c r="S49" s="185"/>
      <c r="T49" s="186">
        <f t="shared" si="8"/>
        <v>21915.0</v>
      </c>
      <c r="U49" s="190"/>
      <c r="V49" s="191"/>
      <c r="W49" s="191"/>
      <c r="X49" s="191"/>
      <c r="Y49" s="191"/>
      <c r="Z49" s="191"/>
      <c r="AA49" s="191"/>
      <c r="AB49" s="191"/>
      <c r="AC49" s="191"/>
      <c r="AD49" s="191"/>
      <c r="AE49" s="191"/>
      <c r="AR49" s="188" t="str">
        <f>AS49&amp;"_"&amp;COUNTIF($AS$5:AS49,AS49)</f>
        <v>0_44</v>
      </c>
      <c r="AS49" s="189">
        <f t="shared" si="2"/>
        <v>0.0</v>
      </c>
      <c r="AT49" s="188">
        <f t="shared" si="3"/>
        <v>0.0</v>
      </c>
      <c r="AU49" s="188">
        <f t="shared" si="4"/>
        <v>0.0</v>
      </c>
      <c r="AV49" s="189">
        <f t="shared" si="5"/>
        <v>0.0</v>
      </c>
      <c r="AW49" s="188">
        <f t="shared" si="6"/>
        <v>0.0</v>
      </c>
      <c r="AX49" s="188">
        <f t="shared" si="7"/>
        <v>0.0</v>
      </c>
    </row>
    <row r="50" spans="8:8" ht="21.0">
      <c r="A50" s="192" t="str">
        <f t="shared" si="10"/>
        <v> </v>
      </c>
      <c r="B50" s="177"/>
      <c r="C50" s="178"/>
      <c r="D50" s="179"/>
      <c r="E50" s="193"/>
      <c r="F50" s="193"/>
      <c r="G50" s="193"/>
      <c r="H50" s="193"/>
      <c r="I50" s="194" t="str">
        <f t="shared" si="9"/>
        <v/>
      </c>
      <c r="J50" s="182"/>
      <c r="K50" s="183"/>
      <c r="L50" s="184"/>
      <c r="M50" s="184"/>
      <c r="N50" s="184"/>
      <c r="O50" s="184"/>
      <c r="P50" s="184"/>
      <c r="Q50" s="184"/>
      <c r="R50" s="185"/>
      <c r="S50" s="185"/>
      <c r="T50" s="186">
        <f t="shared" si="8"/>
        <v>21915.0</v>
      </c>
      <c r="U50" s="190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R50" s="188" t="str">
        <f>AS50&amp;"_"&amp;COUNTIF($AS$5:AS50,AS50)</f>
        <v>0_45</v>
      </c>
      <c r="AS50" s="189">
        <f t="shared" si="2"/>
        <v>0.0</v>
      </c>
      <c r="AT50" s="188">
        <f t="shared" si="3"/>
        <v>0.0</v>
      </c>
      <c r="AU50" s="188">
        <f t="shared" si="4"/>
        <v>0.0</v>
      </c>
      <c r="AV50" s="189">
        <f t="shared" si="5"/>
        <v>0.0</v>
      </c>
      <c r="AW50" s="188">
        <f t="shared" si="6"/>
        <v>0.0</v>
      </c>
      <c r="AX50" s="188">
        <f t="shared" si="7"/>
        <v>0.0</v>
      </c>
    </row>
    <row r="51" spans="8:8" ht="21.0">
      <c r="A51" s="192" t="str">
        <f t="shared" si="10"/>
        <v> </v>
      </c>
      <c r="B51" s="177"/>
      <c r="C51" s="178"/>
      <c r="D51" s="179"/>
      <c r="E51" s="193"/>
      <c r="F51" s="193"/>
      <c r="G51" s="193"/>
      <c r="H51" s="193"/>
      <c r="I51" s="194" t="str">
        <f t="shared" si="9"/>
        <v/>
      </c>
      <c r="J51" s="182"/>
      <c r="K51" s="183"/>
      <c r="L51" s="184"/>
      <c r="M51" s="184"/>
      <c r="N51" s="184"/>
      <c r="O51" s="184"/>
      <c r="P51" s="184"/>
      <c r="Q51" s="184"/>
      <c r="R51" s="185"/>
      <c r="S51" s="185"/>
      <c r="T51" s="186">
        <f t="shared" si="8"/>
        <v>21915.0</v>
      </c>
      <c r="U51" s="190"/>
      <c r="V51" s="191"/>
      <c r="W51" s="191"/>
      <c r="X51" s="191"/>
      <c r="Y51" s="191"/>
      <c r="Z51" s="191"/>
      <c r="AA51" s="191"/>
      <c r="AB51" s="191"/>
      <c r="AC51" s="191"/>
      <c r="AD51" s="191"/>
      <c r="AE51" s="191"/>
      <c r="AR51" s="188" t="str">
        <f>AS51&amp;"_"&amp;COUNTIF($AS$5:AS51,AS51)</f>
        <v>0_46</v>
      </c>
      <c r="AS51" s="189">
        <f t="shared" si="2"/>
        <v>0.0</v>
      </c>
      <c r="AT51" s="188">
        <f t="shared" si="3"/>
        <v>0.0</v>
      </c>
      <c r="AU51" s="188">
        <f t="shared" si="4"/>
        <v>0.0</v>
      </c>
      <c r="AV51" s="189">
        <f t="shared" si="5"/>
        <v>0.0</v>
      </c>
      <c r="AW51" s="188">
        <f t="shared" si="6"/>
        <v>0.0</v>
      </c>
      <c r="AX51" s="188">
        <f t="shared" si="7"/>
        <v>0.0</v>
      </c>
    </row>
    <row r="52" spans="8:8" ht="21.0">
      <c r="A52" s="192" t="str">
        <f t="shared" si="10"/>
        <v> </v>
      </c>
      <c r="B52" s="177"/>
      <c r="C52" s="178"/>
      <c r="D52" s="179"/>
      <c r="E52" s="193"/>
      <c r="F52" s="193"/>
      <c r="G52" s="193"/>
      <c r="H52" s="193"/>
      <c r="I52" s="194" t="str">
        <f t="shared" si="9"/>
        <v/>
      </c>
      <c r="J52" s="182"/>
      <c r="K52" s="183"/>
      <c r="L52" s="184"/>
      <c r="M52" s="184"/>
      <c r="N52" s="184"/>
      <c r="O52" s="184"/>
      <c r="P52" s="184"/>
      <c r="Q52" s="184"/>
      <c r="R52" s="185"/>
      <c r="S52" s="185"/>
      <c r="T52" s="186">
        <f t="shared" si="8"/>
        <v>21915.0</v>
      </c>
      <c r="U52" s="190"/>
      <c r="V52" s="191"/>
      <c r="W52" s="191"/>
      <c r="X52" s="191"/>
      <c r="Y52" s="191"/>
      <c r="Z52" s="191"/>
      <c r="AA52" s="191"/>
      <c r="AB52" s="191"/>
      <c r="AC52" s="191"/>
      <c r="AD52" s="191"/>
      <c r="AE52" s="191"/>
      <c r="AR52" s="188" t="str">
        <f>AS52&amp;"_"&amp;COUNTIF($AS$5:AS52,AS52)</f>
        <v>0_47</v>
      </c>
      <c r="AS52" s="189">
        <f t="shared" si="2"/>
        <v>0.0</v>
      </c>
      <c r="AT52" s="188">
        <f t="shared" si="3"/>
        <v>0.0</v>
      </c>
      <c r="AU52" s="188">
        <f t="shared" si="4"/>
        <v>0.0</v>
      </c>
      <c r="AV52" s="189">
        <f t="shared" si="5"/>
        <v>0.0</v>
      </c>
      <c r="AW52" s="188">
        <f t="shared" si="6"/>
        <v>0.0</v>
      </c>
      <c r="AX52" s="188">
        <f t="shared" si="7"/>
        <v>0.0</v>
      </c>
    </row>
    <row r="53" spans="8:8" ht="21.0">
      <c r="A53" s="192" t="str">
        <f t="shared" si="10"/>
        <v> </v>
      </c>
      <c r="B53" s="177"/>
      <c r="C53" s="178"/>
      <c r="D53" s="179"/>
      <c r="E53" s="193"/>
      <c r="F53" s="193"/>
      <c r="G53" s="193"/>
      <c r="H53" s="193"/>
      <c r="I53" s="194" t="str">
        <f t="shared" si="9"/>
        <v/>
      </c>
      <c r="J53" s="182"/>
      <c r="K53" s="183"/>
      <c r="L53" s="184"/>
      <c r="M53" s="184"/>
      <c r="N53" s="184"/>
      <c r="O53" s="184"/>
      <c r="P53" s="184"/>
      <c r="Q53" s="184"/>
      <c r="R53" s="185"/>
      <c r="S53" s="185"/>
      <c r="T53" s="186">
        <f t="shared" si="8"/>
        <v>21915.0</v>
      </c>
      <c r="U53" s="190"/>
      <c r="V53" s="191"/>
      <c r="W53" s="191"/>
      <c r="X53" s="191"/>
      <c r="Y53" s="191"/>
      <c r="Z53" s="191"/>
      <c r="AA53" s="191"/>
      <c r="AB53" s="191"/>
      <c r="AC53" s="191"/>
      <c r="AD53" s="191"/>
      <c r="AE53" s="191"/>
      <c r="AR53" s="188" t="str">
        <f>AS53&amp;"_"&amp;COUNTIF($AS$5:AS53,AS53)</f>
        <v>0_48</v>
      </c>
      <c r="AS53" s="189">
        <f t="shared" si="2"/>
        <v>0.0</v>
      </c>
      <c r="AT53" s="188">
        <f t="shared" si="3"/>
        <v>0.0</v>
      </c>
      <c r="AU53" s="188">
        <f t="shared" si="4"/>
        <v>0.0</v>
      </c>
      <c r="AV53" s="189">
        <f t="shared" si="5"/>
        <v>0.0</v>
      </c>
      <c r="AW53" s="188">
        <f t="shared" si="6"/>
        <v>0.0</v>
      </c>
      <c r="AX53" s="188">
        <f t="shared" si="7"/>
        <v>0.0</v>
      </c>
    </row>
    <row r="54" spans="8:8" ht="21.0">
      <c r="A54" s="192" t="str">
        <f t="shared" si="10"/>
        <v> </v>
      </c>
      <c r="B54" s="177"/>
      <c r="C54" s="178"/>
      <c r="D54" s="179"/>
      <c r="E54" s="193"/>
      <c r="F54" s="193"/>
      <c r="G54" s="193"/>
      <c r="H54" s="193"/>
      <c r="I54" s="194" t="str">
        <f t="shared" si="9"/>
        <v/>
      </c>
      <c r="J54" s="182"/>
      <c r="K54" s="183"/>
      <c r="L54" s="184"/>
      <c r="M54" s="184"/>
      <c r="N54" s="184"/>
      <c r="O54" s="184"/>
      <c r="P54" s="184"/>
      <c r="Q54" s="184"/>
      <c r="R54" s="185"/>
      <c r="S54" s="185"/>
      <c r="T54" s="186">
        <f t="shared" si="8"/>
        <v>21915.0</v>
      </c>
      <c r="U54" s="190"/>
      <c r="V54" s="191"/>
      <c r="W54" s="191"/>
      <c r="X54" s="191"/>
      <c r="Y54" s="191"/>
      <c r="Z54" s="191"/>
      <c r="AA54" s="191"/>
      <c r="AB54" s="191"/>
      <c r="AC54" s="191"/>
      <c r="AD54" s="191"/>
      <c r="AE54" s="191"/>
      <c r="AR54" s="188" t="str">
        <f>AS54&amp;"_"&amp;COUNTIF($AS$5:AS54,AS54)</f>
        <v>0_49</v>
      </c>
      <c r="AS54" s="189">
        <f t="shared" si="2"/>
        <v>0.0</v>
      </c>
      <c r="AT54" s="188">
        <f t="shared" si="3"/>
        <v>0.0</v>
      </c>
      <c r="AU54" s="188">
        <f t="shared" si="4"/>
        <v>0.0</v>
      </c>
      <c r="AV54" s="189">
        <f t="shared" si="5"/>
        <v>0.0</v>
      </c>
      <c r="AW54" s="188">
        <f t="shared" si="6"/>
        <v>0.0</v>
      </c>
      <c r="AX54" s="188">
        <f t="shared" si="7"/>
        <v>0.0</v>
      </c>
    </row>
    <row r="55" spans="8:8" ht="21.0">
      <c r="A55" s="192" t="str">
        <f t="shared" si="10"/>
        <v> </v>
      </c>
      <c r="B55" s="177"/>
      <c r="C55" s="178"/>
      <c r="D55" s="179"/>
      <c r="E55" s="193"/>
      <c r="F55" s="193"/>
      <c r="G55" s="193"/>
      <c r="H55" s="193"/>
      <c r="I55" s="194" t="str">
        <f t="shared" si="9"/>
        <v/>
      </c>
      <c r="J55" s="182"/>
      <c r="K55" s="183"/>
      <c r="L55" s="184"/>
      <c r="M55" s="184"/>
      <c r="N55" s="184"/>
      <c r="O55" s="184"/>
      <c r="P55" s="184"/>
      <c r="Q55" s="184"/>
      <c r="R55" s="185"/>
      <c r="S55" s="185"/>
      <c r="T55" s="186">
        <f t="shared" si="8"/>
        <v>21915.0</v>
      </c>
      <c r="U55" s="190"/>
      <c r="V55" s="191"/>
      <c r="W55" s="191"/>
      <c r="X55" s="191"/>
      <c r="Y55" s="191"/>
      <c r="Z55" s="191"/>
      <c r="AA55" s="191"/>
      <c r="AB55" s="191"/>
      <c r="AC55" s="191"/>
      <c r="AD55" s="191"/>
      <c r="AE55" s="191"/>
      <c r="AR55" s="188" t="str">
        <f>AS55&amp;"_"&amp;COUNTIF($AS$5:AS55,AS55)</f>
        <v>0_50</v>
      </c>
      <c r="AS55" s="189">
        <f t="shared" si="2"/>
        <v>0.0</v>
      </c>
      <c r="AT55" s="188">
        <f t="shared" si="3"/>
        <v>0.0</v>
      </c>
      <c r="AU55" s="188">
        <f t="shared" si="4"/>
        <v>0.0</v>
      </c>
      <c r="AV55" s="189">
        <f t="shared" si="5"/>
        <v>0.0</v>
      </c>
      <c r="AW55" s="188">
        <f t="shared" si="6"/>
        <v>0.0</v>
      </c>
      <c r="AX55" s="188">
        <f t="shared" si="7"/>
        <v>0.0</v>
      </c>
    </row>
    <row r="56" spans="8:8" ht="21.0">
      <c r="A56" s="192" t="str">
        <f t="shared" si="10"/>
        <v> </v>
      </c>
      <c r="B56" s="177"/>
      <c r="C56" s="178"/>
      <c r="D56" s="179"/>
      <c r="E56" s="193"/>
      <c r="F56" s="193"/>
      <c r="G56" s="193"/>
      <c r="H56" s="193"/>
      <c r="I56" s="194" t="str">
        <f t="shared" si="9"/>
        <v/>
      </c>
      <c r="J56" s="182"/>
      <c r="K56" s="183"/>
      <c r="L56" s="184"/>
      <c r="M56" s="184"/>
      <c r="N56" s="184"/>
      <c r="O56" s="184"/>
      <c r="P56" s="184"/>
      <c r="Q56" s="184"/>
      <c r="R56" s="185"/>
      <c r="S56" s="185"/>
      <c r="T56" s="186">
        <f t="shared" si="8"/>
        <v>21915.0</v>
      </c>
      <c r="U56" s="190"/>
      <c r="V56" s="191"/>
      <c r="W56" s="191"/>
      <c r="X56" s="191"/>
      <c r="Y56" s="191"/>
      <c r="Z56" s="191"/>
      <c r="AA56" s="191"/>
      <c r="AB56" s="191"/>
      <c r="AC56" s="191"/>
      <c r="AD56" s="191"/>
      <c r="AE56" s="191"/>
      <c r="AR56" s="188" t="str">
        <f>AS56&amp;"_"&amp;COUNTIF($AS$5:AS56,AS56)</f>
        <v>0_51</v>
      </c>
      <c r="AS56" s="189">
        <f t="shared" si="2"/>
        <v>0.0</v>
      </c>
      <c r="AT56" s="188">
        <f t="shared" si="3"/>
        <v>0.0</v>
      </c>
      <c r="AU56" s="188">
        <f t="shared" si="4"/>
        <v>0.0</v>
      </c>
      <c r="AV56" s="189">
        <f t="shared" si="5"/>
        <v>0.0</v>
      </c>
      <c r="AW56" s="188">
        <f t="shared" si="6"/>
        <v>0.0</v>
      </c>
      <c r="AX56" s="188">
        <f t="shared" si="7"/>
        <v>0.0</v>
      </c>
    </row>
    <row r="57" spans="8:8" ht="21.0">
      <c r="A57" s="192" t="str">
        <f t="shared" si="10"/>
        <v> </v>
      </c>
      <c r="B57" s="177"/>
      <c r="C57" s="178"/>
      <c r="D57" s="179"/>
      <c r="E57" s="193"/>
      <c r="F57" s="193"/>
      <c r="G57" s="193"/>
      <c r="H57" s="193"/>
      <c r="I57" s="194" t="str">
        <f t="shared" si="9"/>
        <v/>
      </c>
      <c r="J57" s="182"/>
      <c r="K57" s="183"/>
      <c r="L57" s="184"/>
      <c r="M57" s="184"/>
      <c r="N57" s="184"/>
      <c r="O57" s="184"/>
      <c r="P57" s="184"/>
      <c r="Q57" s="184"/>
      <c r="R57" s="185"/>
      <c r="S57" s="185"/>
      <c r="T57" s="186">
        <f t="shared" si="8"/>
        <v>21915.0</v>
      </c>
      <c r="U57" s="190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R57" s="188" t="str">
        <f>AS57&amp;"_"&amp;COUNTIF($AS$5:AS57,AS57)</f>
        <v>0_52</v>
      </c>
      <c r="AS57" s="189">
        <f t="shared" si="2"/>
        <v>0.0</v>
      </c>
      <c r="AT57" s="188">
        <f t="shared" si="3"/>
        <v>0.0</v>
      </c>
      <c r="AU57" s="188">
        <f t="shared" si="4"/>
        <v>0.0</v>
      </c>
      <c r="AV57" s="189">
        <f t="shared" si="5"/>
        <v>0.0</v>
      </c>
      <c r="AW57" s="188">
        <f t="shared" si="6"/>
        <v>0.0</v>
      </c>
      <c r="AX57" s="188">
        <f t="shared" si="7"/>
        <v>0.0</v>
      </c>
    </row>
    <row r="58" spans="8:8" ht="21.0">
      <c r="A58" s="192" t="str">
        <f t="shared" si="10"/>
        <v> </v>
      </c>
      <c r="B58" s="177"/>
      <c r="C58" s="178"/>
      <c r="D58" s="179"/>
      <c r="E58" s="193"/>
      <c r="F58" s="193"/>
      <c r="G58" s="193"/>
      <c r="H58" s="193"/>
      <c r="I58" s="194" t="str">
        <f t="shared" si="9"/>
        <v/>
      </c>
      <c r="J58" s="182"/>
      <c r="K58" s="183"/>
      <c r="L58" s="184"/>
      <c r="M58" s="184"/>
      <c r="N58" s="184"/>
      <c r="O58" s="184"/>
      <c r="P58" s="184"/>
      <c r="Q58" s="184"/>
      <c r="R58" s="185"/>
      <c r="S58" s="185"/>
      <c r="T58" s="186">
        <f t="shared" si="8"/>
        <v>21915.0</v>
      </c>
      <c r="U58" s="190"/>
      <c r="V58" s="191"/>
      <c r="W58" s="191"/>
      <c r="X58" s="191"/>
      <c r="Y58" s="191"/>
      <c r="Z58" s="191"/>
      <c r="AA58" s="191"/>
      <c r="AB58" s="191"/>
      <c r="AC58" s="191"/>
      <c r="AD58" s="191"/>
      <c r="AE58" s="191"/>
      <c r="AR58" s="188" t="str">
        <f>AS58&amp;"_"&amp;COUNTIF($AS$5:AS58,AS58)</f>
        <v>0_53</v>
      </c>
      <c r="AS58" s="189">
        <f t="shared" si="2"/>
        <v>0.0</v>
      </c>
      <c r="AT58" s="188">
        <f t="shared" si="3"/>
        <v>0.0</v>
      </c>
      <c r="AU58" s="188">
        <f t="shared" si="4"/>
        <v>0.0</v>
      </c>
      <c r="AV58" s="189">
        <f t="shared" si="5"/>
        <v>0.0</v>
      </c>
      <c r="AW58" s="188">
        <f t="shared" si="6"/>
        <v>0.0</v>
      </c>
      <c r="AX58" s="188">
        <f t="shared" si="7"/>
        <v>0.0</v>
      </c>
    </row>
    <row r="59" spans="8:8" ht="21.0">
      <c r="A59" s="192" t="str">
        <f t="shared" si="10"/>
        <v> </v>
      </c>
      <c r="B59" s="177"/>
      <c r="C59" s="178"/>
      <c r="D59" s="179"/>
      <c r="E59" s="193"/>
      <c r="F59" s="193"/>
      <c r="G59" s="193"/>
      <c r="H59" s="193"/>
      <c r="I59" s="194" t="str">
        <f t="shared" si="9"/>
        <v/>
      </c>
      <c r="J59" s="182"/>
      <c r="K59" s="183"/>
      <c r="L59" s="184"/>
      <c r="M59" s="184"/>
      <c r="N59" s="184"/>
      <c r="O59" s="184"/>
      <c r="P59" s="184"/>
      <c r="Q59" s="184"/>
      <c r="R59" s="185"/>
      <c r="S59" s="185"/>
      <c r="T59" s="186">
        <f t="shared" si="8"/>
        <v>21915.0</v>
      </c>
      <c r="U59" s="190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R59" s="188" t="str">
        <f>AS59&amp;"_"&amp;COUNTIF($AS$5:AS59,AS59)</f>
        <v>0_54</v>
      </c>
      <c r="AS59" s="189">
        <f t="shared" si="2"/>
        <v>0.0</v>
      </c>
      <c r="AT59" s="188">
        <f t="shared" si="3"/>
        <v>0.0</v>
      </c>
      <c r="AU59" s="188">
        <f t="shared" si="4"/>
        <v>0.0</v>
      </c>
      <c r="AV59" s="189">
        <f t="shared" si="5"/>
        <v>0.0</v>
      </c>
      <c r="AW59" s="188">
        <f t="shared" si="6"/>
        <v>0.0</v>
      </c>
      <c r="AX59" s="188">
        <f t="shared" si="7"/>
        <v>0.0</v>
      </c>
    </row>
    <row r="60" spans="8:8" ht="21.0">
      <c r="A60" s="192" t="str">
        <f t="shared" si="10"/>
        <v> </v>
      </c>
      <c r="B60" s="177"/>
      <c r="C60" s="178"/>
      <c r="D60" s="179"/>
      <c r="E60" s="193"/>
      <c r="F60" s="193"/>
      <c r="G60" s="193"/>
      <c r="H60" s="193"/>
      <c r="I60" s="194" t="str">
        <f t="shared" si="9"/>
        <v/>
      </c>
      <c r="J60" s="182"/>
      <c r="K60" s="183"/>
      <c r="L60" s="184"/>
      <c r="M60" s="184"/>
      <c r="N60" s="184"/>
      <c r="O60" s="184"/>
      <c r="P60" s="184"/>
      <c r="Q60" s="184"/>
      <c r="R60" s="185"/>
      <c r="S60" s="185"/>
      <c r="T60" s="186">
        <f t="shared" si="8"/>
        <v>21915.0</v>
      </c>
      <c r="U60" s="190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R60" s="188" t="str">
        <f>AS60&amp;"_"&amp;COUNTIF($AS$5:AS60,AS60)</f>
        <v>0_55</v>
      </c>
      <c r="AS60" s="189">
        <f t="shared" si="2"/>
        <v>0.0</v>
      </c>
      <c r="AT60" s="188">
        <f t="shared" si="3"/>
        <v>0.0</v>
      </c>
      <c r="AU60" s="188">
        <f t="shared" si="4"/>
        <v>0.0</v>
      </c>
      <c r="AV60" s="189">
        <f t="shared" si="5"/>
        <v>0.0</v>
      </c>
      <c r="AW60" s="188">
        <f t="shared" si="6"/>
        <v>0.0</v>
      </c>
      <c r="AX60" s="188">
        <f t="shared" si="7"/>
        <v>0.0</v>
      </c>
    </row>
    <row r="61" spans="8:8" ht="21.0">
      <c r="A61" s="192" t="str">
        <f t="shared" si="10"/>
        <v> </v>
      </c>
      <c r="B61" s="177"/>
      <c r="C61" s="178"/>
      <c r="D61" s="179"/>
      <c r="E61" s="193"/>
      <c r="F61" s="193"/>
      <c r="G61" s="193"/>
      <c r="H61" s="193"/>
      <c r="I61" s="194" t="str">
        <f t="shared" si="9"/>
        <v/>
      </c>
      <c r="J61" s="182"/>
      <c r="K61" s="183"/>
      <c r="L61" s="184"/>
      <c r="M61" s="184"/>
      <c r="N61" s="184"/>
      <c r="O61" s="184"/>
      <c r="P61" s="184"/>
      <c r="Q61" s="184"/>
      <c r="R61" s="185"/>
      <c r="S61" s="185"/>
      <c r="T61" s="186">
        <f t="shared" si="8"/>
        <v>21915.0</v>
      </c>
      <c r="U61" s="190"/>
      <c r="V61" s="191"/>
      <c r="W61" s="191"/>
      <c r="X61" s="191"/>
      <c r="Y61" s="191"/>
      <c r="Z61" s="191"/>
      <c r="AA61" s="191"/>
      <c r="AB61" s="191"/>
      <c r="AC61" s="191"/>
      <c r="AD61" s="191"/>
      <c r="AE61" s="191"/>
      <c r="AR61" s="188" t="str">
        <f>AS61&amp;"_"&amp;COUNTIF($AS$5:AS61,AS61)</f>
        <v>0_56</v>
      </c>
      <c r="AS61" s="189">
        <f t="shared" si="2"/>
        <v>0.0</v>
      </c>
      <c r="AT61" s="188">
        <f t="shared" si="3"/>
        <v>0.0</v>
      </c>
      <c r="AU61" s="188">
        <f t="shared" si="4"/>
        <v>0.0</v>
      </c>
      <c r="AV61" s="189">
        <f t="shared" si="5"/>
        <v>0.0</v>
      </c>
      <c r="AW61" s="188">
        <f t="shared" si="6"/>
        <v>0.0</v>
      </c>
      <c r="AX61" s="188">
        <f t="shared" si="7"/>
        <v>0.0</v>
      </c>
    </row>
    <row r="62" spans="8:8"/>
    <row r="63" spans="8:8" hidden="1">
      <c r="P63" s="196"/>
    </row>
    <row r="64" spans="8:8" hidden="1">
      <c r="B64" s="197" t="s">
        <v>343</v>
      </c>
      <c r="N64" s="196"/>
      <c r="Q64" s="196"/>
    </row>
    <row r="65" spans="8:8" ht="15.0" hidden="1">
      <c r="B65" s="198" t="s">
        <v>311</v>
      </c>
    </row>
    <row r="66" spans="8:8" ht="15.0" hidden="1">
      <c r="B66" s="198" t="s">
        <v>326</v>
      </c>
    </row>
    <row r="67" spans="8:8" ht="15.0" hidden="1">
      <c r="B67" s="199" t="s">
        <v>336</v>
      </c>
    </row>
    <row r="68" spans="8:8" ht="15.0" hidden="1">
      <c r="B68" s="198" t="s">
        <v>322</v>
      </c>
    </row>
    <row r="69" spans="8:8" ht="15.0" hidden="1">
      <c r="B69" s="198" t="s">
        <v>315</v>
      </c>
    </row>
    <row r="70" spans="8:8" ht="15.0" hidden="1">
      <c r="B70" s="198" t="s">
        <v>314</v>
      </c>
    </row>
    <row r="71" spans="8:8" ht="15.0" hidden="1">
      <c r="B71" s="198" t="s">
        <v>319</v>
      </c>
    </row>
    <row r="72" spans="8:8" ht="15.0" hidden="1">
      <c r="B72" s="198" t="s">
        <v>320</v>
      </c>
    </row>
    <row r="73" spans="8:8" ht="15.0" hidden="1">
      <c r="B73" s="199" t="s">
        <v>328</v>
      </c>
    </row>
    <row r="74" spans="8:8" ht="15.0" hidden="1">
      <c r="B74" s="198" t="s">
        <v>330</v>
      </c>
    </row>
    <row r="75" spans="8:8" ht="15.0" hidden="1">
      <c r="B75" s="198" t="s">
        <v>329</v>
      </c>
    </row>
    <row r="76" spans="8:8" ht="15.0" hidden="1">
      <c r="B76" s="199" t="s">
        <v>313</v>
      </c>
    </row>
    <row r="77" spans="8:8" ht="15.0" hidden="1">
      <c r="B77" s="198" t="s">
        <v>318</v>
      </c>
    </row>
    <row r="78" spans="8:8" ht="15.0" hidden="1">
      <c r="B78" s="198" t="s">
        <v>316</v>
      </c>
    </row>
    <row r="79" spans="8:8" ht="15.0" hidden="1">
      <c r="B79" s="199" t="s">
        <v>341</v>
      </c>
    </row>
    <row r="80" spans="8:8" ht="15.0" hidden="1">
      <c r="B80" s="199" t="s">
        <v>334</v>
      </c>
    </row>
    <row r="81" spans="8:8" ht="15.0" hidden="1">
      <c r="B81" s="198" t="s">
        <v>342</v>
      </c>
    </row>
    <row r="82" spans="8:8" ht="15.0" hidden="1">
      <c r="B82" s="199" t="s">
        <v>335</v>
      </c>
    </row>
    <row r="83" spans="8:8" ht="15.0" hidden="1">
      <c r="B83" s="199" t="s">
        <v>397</v>
      </c>
    </row>
    <row r="84" spans="8:8" ht="15.0" hidden="1">
      <c r="B84" s="199" t="s">
        <v>332</v>
      </c>
    </row>
    <row r="85" spans="8:8" ht="15.0" hidden="1">
      <c r="B85" s="198" t="s">
        <v>354</v>
      </c>
    </row>
    <row r="86" spans="8:8" ht="15.0" hidden="1">
      <c r="B86" s="198" t="s">
        <v>353</v>
      </c>
    </row>
    <row r="87" spans="8:8" ht="15.0" hidden="1">
      <c r="B87" s="198" t="s">
        <v>312</v>
      </c>
    </row>
    <row r="88" spans="8:8" ht="15.0" hidden="1">
      <c r="B88" s="198" t="s">
        <v>331</v>
      </c>
    </row>
    <row r="89" spans="8:8" ht="15.0" hidden="1">
      <c r="B89" s="198" t="s">
        <v>340</v>
      </c>
    </row>
    <row r="90" spans="8:8" ht="15.0" hidden="1">
      <c r="B90" s="199" t="s">
        <v>321</v>
      </c>
    </row>
    <row r="91" spans="8:8" ht="15.0" hidden="1">
      <c r="B91" s="199" t="s">
        <v>327</v>
      </c>
    </row>
    <row r="92" spans="8:8" ht="15.0" hidden="1">
      <c r="B92" s="198" t="s">
        <v>317</v>
      </c>
    </row>
    <row r="93" spans="8:8" ht="15.0" hidden="1">
      <c r="B93" s="199" t="s">
        <v>333</v>
      </c>
    </row>
    <row r="94" spans="8:8" ht="15.0" hidden="1">
      <c r="B94" s="198" t="s">
        <v>337</v>
      </c>
    </row>
    <row r="95" spans="8:8" ht="15.0" hidden="1">
      <c r="B95" s="198" t="s">
        <v>338</v>
      </c>
    </row>
    <row r="96" spans="8:8" ht="15.0" hidden="1">
      <c r="B96" s="199" t="s">
        <v>339</v>
      </c>
    </row>
    <row r="97" spans="8:8" ht="15.0" hidden="1">
      <c r="B97" s="199" t="s">
        <v>324</v>
      </c>
    </row>
    <row r="98" spans="8:8" ht="15.0" hidden="1">
      <c r="B98" s="198" t="s">
        <v>325</v>
      </c>
    </row>
    <row r="99" spans="8:8" ht="15.0" hidden="1">
      <c r="B99" s="198" t="s">
        <v>323</v>
      </c>
    </row>
    <row r="100" spans="8:8" ht="15.0" hidden="1">
      <c r="B100" s="198" t="s">
        <v>344</v>
      </c>
    </row>
    <row r="101" spans="8:8" ht="15.0" hidden="1">
      <c r="B101" s="198" t="s">
        <v>379</v>
      </c>
    </row>
    <row r="102" spans="8:8" ht="15.0" hidden="1">
      <c r="B102" s="199" t="s">
        <v>378</v>
      </c>
    </row>
    <row r="103" spans="8:8" hidden="1">
      <c r="B103" s="200"/>
    </row>
    <row r="104" spans="8:8" hidden="1">
      <c r="B104" s="200"/>
    </row>
    <row r="105" spans="8:8" hidden="1">
      <c r="B105" s="201"/>
    </row>
    <row r="106" spans="8:8" hidden="1"/>
    <row r="107" spans="8:8" hidden="1"/>
    <row r="108" spans="8:8" hidden="1"/>
    <row r="109" spans="8:8" hidden="1"/>
    <row r="110" spans="8:8" hidden="1"/>
    <row r="111" spans="8:8" hidden="1">
      <c r="L111" s="202"/>
      <c r="N111" s="202"/>
      <c r="P111" s="202"/>
    </row>
    <row r="112" spans="8:8" hidden="1"/>
    <row r="113" spans="8:8" hidden="1"/>
    <row r="114" spans="8:8" hidden="1"/>
    <row r="115" spans="8:8" hidden="1"/>
    <row r="116" spans="8:8" hidden="1"/>
    <row r="117" spans="8:8" hidden="1"/>
    <row r="118" spans="8:8" hidden="1"/>
    <row r="119" spans="8:8" hidden="1"/>
    <row r="120" spans="8:8" hidden="1"/>
    <row r="121" spans="8:8" hidden="1"/>
    <row r="122" spans="8:8" hidden="1"/>
    <row r="123" spans="8:8" hidden="1"/>
    <row r="124" spans="8:8" hidden="1"/>
    <row r="125" spans="8:8" hidden="1"/>
    <row r="126" spans="8:8" hidden="1"/>
    <row r="127" spans="8:8" hidden="1"/>
    <row r="128" spans="8:8" hidden="1"/>
    <row r="129" spans="8:8" hidden="1"/>
    <row r="130" spans="8:8" hidden="1"/>
    <row r="131" spans="8:8" hidden="1"/>
    <row r="132" spans="8:8" hidden="1"/>
    <row r="133" spans="8:8" hidden="1"/>
    <row r="134" spans="8:8" hidden="1"/>
    <row r="135" spans="8:8" hidden="1"/>
    <row r="136" spans="8:8" hidden="1"/>
    <row r="137" spans="8:8" hidden="1"/>
    <row r="138" spans="8:8" hidden="1"/>
    <row r="139" spans="8:8" hidden="1"/>
    <row r="140" spans="8:8" hidden="1"/>
    <row r="141" spans="8:8" hidden="1"/>
    <row r="142" spans="8:8" hidden="1"/>
    <row r="143" spans="8:8" hidden="1"/>
    <row r="144" spans="8:8" hidden="1"/>
    <row r="145" spans="8:8" hidden="1"/>
    <row r="146" spans="8:8" hidden="1"/>
    <row r="147" spans="8:8" hidden="1"/>
    <row r="148" spans="8:8" hidden="1"/>
    <row r="149" spans="8:8" hidden="1"/>
    <row r="150" spans="8:8" hidden="1"/>
    <row r="151" spans="8:8" hidden="1"/>
    <row r="152" spans="8:8" hidden="1"/>
    <row r="153" spans="8:8" hidden="1"/>
    <row r="154" spans="8:8" hidden="1"/>
    <row r="155" spans="8:8" hidden="1"/>
    <row r="156" spans="8:8" hidden="1"/>
    <row r="157" spans="8:8" hidden="1"/>
    <row r="158" spans="8:8" hidden="1"/>
    <row r="159" spans="8:8" hidden="1"/>
    <row r="160" spans="8:8" hidden="1"/>
    <row r="161" spans="8:8" hidden="1"/>
    <row r="162" spans="8:8" hidden="1"/>
    <row r="163" spans="8:8" hidden="1"/>
    <row r="164" spans="8:8" hidden="1"/>
    <row r="165" spans="8:8" hidden="1"/>
    <row r="166" spans="8:8" hidden="1"/>
    <row r="167" spans="8:8" hidden="1"/>
    <row r="168" spans="8:8" hidden="1"/>
    <row r="169" spans="8:8" hidden="1"/>
    <row r="170" spans="8:8" hidden="1"/>
    <row r="171" spans="8:8" hidden="1"/>
    <row r="172" spans="8:8" hidden="1"/>
    <row r="173" spans="8:8" hidden="1"/>
    <row r="174" spans="8:8" hidden="1"/>
    <row r="175" spans="8:8"/>
  </sheetData>
  <sheetProtection algorithmName="SHA-512" hashValue="ai3ZGAuqfwCVloH/pE7IG4AR9GkxIxdlqaqo7/WdbL4VgZkskcUvrfDI0+sdvWa/RX2PE7k72ysnvMHZnB1eDA==" saltValue="YkYhGRU3qoMzbKivmTBKIg==" spinCount="100000" sheet="1" objects="1" scenarios="1"/>
  <mergeCells count="197">
    <mergeCell ref="C51:D51"/>
    <mergeCell ref="G36:H36"/>
    <mergeCell ref="C32:D32"/>
    <mergeCell ref="E40:F40"/>
    <mergeCell ref="E37:F37"/>
    <mergeCell ref="C31:D31"/>
    <mergeCell ref="E46:F46"/>
    <mergeCell ref="E43:F43"/>
    <mergeCell ref="C42:D42"/>
    <mergeCell ref="E14:F14"/>
    <mergeCell ref="G32:H32"/>
    <mergeCell ref="C8:D8"/>
    <mergeCell ref="AA3:AA4"/>
    <mergeCell ref="AB3:AB4"/>
    <mergeCell ref="C47:D47"/>
    <mergeCell ref="G15:H15"/>
    <mergeCell ref="E41:F41"/>
    <mergeCell ref="E39:F39"/>
    <mergeCell ref="G10:H10"/>
    <mergeCell ref="C37:D37"/>
    <mergeCell ref="E48:F48"/>
    <mergeCell ref="G28:H28"/>
    <mergeCell ref="C34:D34"/>
    <mergeCell ref="G49:H49"/>
    <mergeCell ref="G26:H26"/>
    <mergeCell ref="E26:F26"/>
    <mergeCell ref="C22:D22"/>
    <mergeCell ref="C14:D14"/>
    <mergeCell ref="C48:D48"/>
    <mergeCell ref="G29:H29"/>
    <mergeCell ref="E29:F29"/>
    <mergeCell ref="G39:H39"/>
    <mergeCell ref="G44:H44"/>
    <mergeCell ref="G35:H35"/>
    <mergeCell ref="G23:H23"/>
    <mergeCell ref="E12:F12"/>
    <mergeCell ref="C49:D49"/>
    <mergeCell ref="G41:H41"/>
    <mergeCell ref="E35:F35"/>
    <mergeCell ref="E49:F49"/>
    <mergeCell ref="E20:F20"/>
    <mergeCell ref="G14:H14"/>
    <mergeCell ref="E44:F44"/>
    <mergeCell ref="C16:D16"/>
    <mergeCell ref="G46:H46"/>
    <mergeCell ref="G37:H37"/>
    <mergeCell ref="V3:V4"/>
    <mergeCell ref="G59:H59"/>
    <mergeCell ref="E34:F34"/>
    <mergeCell ref="G24:H24"/>
    <mergeCell ref="C39:D39"/>
    <mergeCell ref="G61:H61"/>
    <mergeCell ref="C61:D61"/>
    <mergeCell ref="A1:AE1"/>
    <mergeCell ref="G5:H5"/>
    <mergeCell ref="C23:D23"/>
    <mergeCell ref="G11:H11"/>
    <mergeCell ref="E7:F7"/>
    <mergeCell ref="E24:F24"/>
    <mergeCell ref="C55:D55"/>
    <mergeCell ref="G50:H50"/>
    <mergeCell ref="E61:F61"/>
    <mergeCell ref="C59:D59"/>
    <mergeCell ref="A2:AE2"/>
    <mergeCell ref="G3:H4"/>
    <mergeCell ref="K3:K4"/>
    <mergeCell ref="N3:O3"/>
    <mergeCell ref="P3:Q3"/>
    <mergeCell ref="R3:R4"/>
    <mergeCell ref="C3:D4"/>
    <mergeCell ref="G6:H6"/>
    <mergeCell ref="G33:H33"/>
    <mergeCell ref="E52:F52"/>
    <mergeCell ref="C38:D38"/>
    <mergeCell ref="E15:F15"/>
    <mergeCell ref="G53:H53"/>
    <mergeCell ref="C50:D50"/>
    <mergeCell ref="C10:D10"/>
    <mergeCell ref="G9:H9"/>
    <mergeCell ref="E59:F59"/>
    <mergeCell ref="C33:D33"/>
    <mergeCell ref="C56:D56"/>
    <mergeCell ref="E54:F54"/>
    <mergeCell ref="C41:D41"/>
    <mergeCell ref="C36:D36"/>
    <mergeCell ref="G52:H52"/>
    <mergeCell ref="G45:H45"/>
    <mergeCell ref="E53:F53"/>
    <mergeCell ref="C11:D11"/>
    <mergeCell ref="E6:F6"/>
    <mergeCell ref="A3:A4"/>
    <mergeCell ref="G17:H17"/>
    <mergeCell ref="C26:D26"/>
    <mergeCell ref="E60:F60"/>
    <mergeCell ref="C21:D21"/>
    <mergeCell ref="E9:F9"/>
    <mergeCell ref="E51:F51"/>
    <mergeCell ref="E23:F23"/>
    <mergeCell ref="G47:H47"/>
    <mergeCell ref="G54:H54"/>
    <mergeCell ref="E38:F38"/>
    <mergeCell ref="C52:D52"/>
    <mergeCell ref="C53:D53"/>
    <mergeCell ref="C35:D35"/>
    <mergeCell ref="G16:H16"/>
    <mergeCell ref="E3:F4"/>
    <mergeCell ref="E17:F17"/>
    <mergeCell ref="E55:F55"/>
    <mergeCell ref="G25:H25"/>
    <mergeCell ref="C28:D28"/>
    <mergeCell ref="X3:X4"/>
    <mergeCell ref="G19:H19"/>
    <mergeCell ref="E42:F42"/>
    <mergeCell ref="G51:H51"/>
    <mergeCell ref="G55:H55"/>
    <mergeCell ref="G27:H27"/>
    <mergeCell ref="C15:D15"/>
    <mergeCell ref="E36:F36"/>
    <mergeCell ref="G13:H13"/>
    <mergeCell ref="C46:D46"/>
    <mergeCell ref="I3:I4"/>
    <mergeCell ref="C24:D24"/>
    <mergeCell ref="E30:F30"/>
    <mergeCell ref="Y3:Y4"/>
    <mergeCell ref="E21:F21"/>
    <mergeCell ref="C9:D9"/>
    <mergeCell ref="G22:H22"/>
    <mergeCell ref="S3:S4"/>
    <mergeCell ref="C6:D6"/>
    <mergeCell ref="E10:F10"/>
    <mergeCell ref="Z3:Z4"/>
    <mergeCell ref="T3:T4"/>
    <mergeCell ref="E33:F33"/>
    <mergeCell ref="C25:D25"/>
    <mergeCell ref="G34:H34"/>
    <mergeCell ref="U3:U4"/>
    <mergeCell ref="W3:W4"/>
    <mergeCell ref="C54:D54"/>
    <mergeCell ref="G38:H38"/>
    <mergeCell ref="G58:H58"/>
    <mergeCell ref="G57:H57"/>
    <mergeCell ref="E58:F58"/>
    <mergeCell ref="C27:D27"/>
    <mergeCell ref="C43:D43"/>
    <mergeCell ref="C30:D30"/>
    <mergeCell ref="C5:D5"/>
    <mergeCell ref="G43:H43"/>
    <mergeCell ref="C60:D60"/>
    <mergeCell ref="G60:H60"/>
    <mergeCell ref="E5:F5"/>
    <mergeCell ref="AE3:AE4"/>
    <mergeCell ref="B3:B4"/>
    <mergeCell ref="L3:M3"/>
    <mergeCell ref="J3:J4"/>
    <mergeCell ref="AC3:AC4"/>
    <mergeCell ref="AD3:AD4"/>
    <mergeCell ref="E8:F8"/>
    <mergeCell ref="G7:H7"/>
    <mergeCell ref="C19:D19"/>
    <mergeCell ref="G20:H20"/>
    <mergeCell ref="G8:H8"/>
    <mergeCell ref="G21:H21"/>
    <mergeCell ref="C44:D44"/>
    <mergeCell ref="E50:F50"/>
    <mergeCell ref="E45:F45"/>
    <mergeCell ref="G31:H31"/>
    <mergeCell ref="C40:D40"/>
    <mergeCell ref="G56:H56"/>
    <mergeCell ref="G48:H48"/>
    <mergeCell ref="C18:D18"/>
    <mergeCell ref="E57:F57"/>
    <mergeCell ref="C58:D58"/>
    <mergeCell ref="C12:D12"/>
    <mergeCell ref="E32:F32"/>
    <mergeCell ref="G12:H12"/>
    <mergeCell ref="E28:F28"/>
    <mergeCell ref="G18:H18"/>
    <mergeCell ref="E11:F11"/>
    <mergeCell ref="C17:D17"/>
    <mergeCell ref="E25:F25"/>
    <mergeCell ref="E27:F27"/>
    <mergeCell ref="C29:D29"/>
    <mergeCell ref="C57:D57"/>
    <mergeCell ref="C7:D7"/>
    <mergeCell ref="E47:F47"/>
    <mergeCell ref="C45:D45"/>
    <mergeCell ref="E19:F19"/>
    <mergeCell ref="G42:H42"/>
    <mergeCell ref="E56:F56"/>
    <mergeCell ref="G30:H30"/>
    <mergeCell ref="E13:F13"/>
    <mergeCell ref="C20:D20"/>
    <mergeCell ref="E22:F22"/>
    <mergeCell ref="E16:F16"/>
    <mergeCell ref="E18:F18"/>
    <mergeCell ref="E31:F31"/>
    <mergeCell ref="G40:H40"/>
  </mergeCells>
  <dataValidations count="8">
    <dataValidation allowBlank="1" type="list" errorStyle="stop" showInputMessage="1" showErrorMessage="1" sqref="AB5:AB61">
      <formula1>"Male, Female"</formula1>
    </dataValidation>
    <dataValidation allowBlank="1" type="list" errorStyle="stop" showInputMessage="1" showErrorMessage="1" sqref="V5:AA61">
      <formula1>"Yes,No"</formula1>
    </dataValidation>
    <dataValidation allowBlank="1" type="list" errorStyle="stop" showInputMessage="1" showErrorMessage="1" sqref="AC5:AE61">
      <formula1>"Yes,No"</formula1>
    </dataValidation>
    <dataValidation allowBlank="1" type="list" errorStyle="stop" showInputMessage="1" showErrorMessage="1" sqref="U5:U61">
      <formula1>"G-Regular,NG-Regular,Fixed"</formula1>
    </dataValidation>
    <dataValidation allowBlank="1" type="list" errorStyle="stop" showInputMessage="1" showErrorMessage="1" sqref="J5:J61">
      <formula1>levels</formula1>
    </dataValidation>
    <dataValidation allowBlank="1" type="list" errorStyle="stop" showInputMessage="1" showErrorMessage="1" sqref="D24:D61">
      <formula1>कार्यालय_में_पोस्ट_विवरण</formula1>
    </dataValidation>
    <dataValidation allowBlank="1" type="list" errorStyle="stop" showInputMessage="1" showErrorMessage="1" sqref="C5:C61">
      <formula1>कार्यालय_में_पोस्ट_विवरण</formula1>
    </dataValidation>
    <dataValidation allowBlank="1" type="list" errorStyle="stop" showInputMessage="1" showErrorMessage="1" sqref="D5:D10">
      <formula1>कार्यालय_में_पोस्ट_विवरण</formula1>
    </dataValidation>
  </dataValidations>
  <pageMargins left="0.7" right="0.7" top="0.75" bottom="0.75" header="0.3" footer="0.3"/>
  <tableParts count="1">
    <tablePart r:id="rId1"/>
  </tableParts>
</worksheet>
</file>

<file path=xl/worksheets/sheet30.xml><?xml version="1.0" encoding="utf-8"?>
<worksheet xmlns:r="http://schemas.openxmlformats.org/officeDocument/2006/relationships" xmlns="http://schemas.openxmlformats.org/spreadsheetml/2006/main">
  <sheetPr>
    <tabColor rgb="FF000000"/>
    <pageSetUpPr fitToPage="1"/>
  </sheetPr>
  <dimension ref="A1:W24"/>
  <sheetViews>
    <sheetView workbookViewId="0" topLeftCell="L1">
      <selection activeCell="N4" sqref="N4"/>
    </sheetView>
  </sheetViews>
  <sheetFormatPr defaultRowHeight="12.75" defaultColWidth="0" zeroHeight="1"/>
  <cols>
    <col min="1" max="1" customWidth="1" width="5.2851562" style="803"/>
    <col min="2" max="2" customWidth="1" width="17.425781" style="803"/>
    <col min="3" max="3" customWidth="1" width="19.570312" style="803"/>
    <col min="4" max="4" customWidth="1" width="11.425781" style="803"/>
    <col min="5" max="5" customWidth="1" width="13.285156" style="803"/>
    <col min="6" max="7" customWidth="1" width="11.7109375" style="803"/>
    <col min="8" max="8" customWidth="1" width="15.425781" style="803"/>
    <col min="9" max="9" customWidth="1" width="11.5703125" style="803"/>
    <col min="10" max="11" customWidth="1" width="10.7109375" style="803"/>
    <col min="12" max="12" customWidth="1" width="12.7109375" style="803"/>
    <col min="13" max="13" customWidth="1" width="14.285156" style="803"/>
    <col min="14" max="18" customWidth="1" width="9.285156" style="803"/>
    <col min="19" max="16384" hidden="1" customWidth="0" width="9.285156" style="803"/>
  </cols>
  <sheetData>
    <row r="1" spans="8:8" ht="20.25">
      <c r="A1" s="829" t="str">
        <f>'[1]MASTER DATA SHEET'!C1</f>
        <v>dk;kZy; iz/kkukpk;Z jktdh; mPp ek/;fed fo/kky; Mlk.kk joqZn ¼ekSyklj½ MhMokuk dqpkeu</v>
      </c>
      <c r="B1" s="829"/>
      <c r="C1" s="829"/>
      <c r="D1" s="829"/>
      <c r="E1" s="829"/>
      <c r="F1" s="829"/>
      <c r="G1" s="829"/>
      <c r="H1" s="829"/>
      <c r="I1" s="829"/>
      <c r="J1" s="829"/>
      <c r="K1" s="829"/>
      <c r="L1" s="829"/>
      <c r="M1" s="829"/>
    </row>
    <row r="2" spans="8:8" ht="14.7">
      <c r="A2" s="830" t="s">
        <v>653</v>
      </c>
      <c r="B2" s="830"/>
      <c r="C2" s="830"/>
      <c r="D2" s="830"/>
      <c r="E2" s="830"/>
      <c r="F2" s="830"/>
      <c r="G2" s="830"/>
      <c r="H2" s="830"/>
      <c r="I2" s="830"/>
      <c r="J2" s="830"/>
      <c r="K2" s="830"/>
      <c r="L2" s="830"/>
      <c r="M2" s="830"/>
    </row>
    <row r="3" spans="8:8" ht="23.25">
      <c r="A3" s="831" t="s">
        <v>511</v>
      </c>
      <c r="B3" s="832"/>
      <c r="C3" s="832"/>
      <c r="D3" s="833" t="s">
        <v>198</v>
      </c>
      <c r="E3" s="833"/>
      <c r="F3" s="834">
        <f>'[1]MASTER DATA SHEET'!C3</f>
        <v>26848.0</v>
      </c>
      <c r="G3" s="835"/>
      <c r="H3" s="836"/>
      <c r="I3" s="836"/>
      <c r="J3" s="832"/>
      <c r="K3" s="832"/>
      <c r="L3" s="832"/>
      <c r="M3" s="832"/>
    </row>
    <row r="4" spans="8:8" ht="73.6">
      <c r="A4" s="671" t="s">
        <v>0</v>
      </c>
      <c r="B4" s="671" t="s">
        <v>33</v>
      </c>
      <c r="C4" s="671" t="s">
        <v>34</v>
      </c>
      <c r="D4" s="671" t="s">
        <v>28</v>
      </c>
      <c r="E4" s="671" t="s">
        <v>35</v>
      </c>
      <c r="F4" s="671" t="s">
        <v>512</v>
      </c>
      <c r="G4" s="671" t="s">
        <v>513</v>
      </c>
      <c r="H4" s="671" t="s">
        <v>514</v>
      </c>
      <c r="I4" s="671" t="s">
        <v>515</v>
      </c>
      <c r="J4" s="671" t="s">
        <v>8</v>
      </c>
      <c r="K4" s="671" t="s">
        <v>516</v>
      </c>
      <c r="L4" s="671" t="s">
        <v>654</v>
      </c>
      <c r="M4" s="671" t="s">
        <v>655</v>
      </c>
    </row>
    <row r="5" spans="8:8" ht="18.75">
      <c r="A5" s="672">
        <v>1.0</v>
      </c>
      <c r="B5" s="673" t="str">
        <f>A1</f>
        <v>dk;kZy; iz/kkukpk;Z jktdh; mPp ek/;fed fo/kky; Mlk.kk joqZn ¼ekSyklj½ MhMokuk dqpkeu</v>
      </c>
      <c r="C5" s="837"/>
      <c r="D5" s="837"/>
      <c r="E5" s="838"/>
      <c r="F5" s="839"/>
      <c r="G5" s="839"/>
      <c r="H5" s="839"/>
      <c r="I5" s="840">
        <f>ROUND(G5/30*F5,0)</f>
        <v>0.0</v>
      </c>
      <c r="J5" s="840">
        <f>ROUND(I5*53%,0)</f>
        <v>0.0</v>
      </c>
      <c r="K5" s="840">
        <f>I5+J5</f>
        <v>0.0</v>
      </c>
      <c r="L5" s="839">
        <v>0.0</v>
      </c>
      <c r="M5" s="839">
        <v>0.0</v>
      </c>
    </row>
    <row r="6" spans="8:8" ht="18.75">
      <c r="A6" s="672">
        <v>2.0</v>
      </c>
      <c r="B6" s="677"/>
      <c r="C6" s="841"/>
      <c r="D6" s="841"/>
      <c r="E6" s="842"/>
      <c r="F6" s="843"/>
      <c r="G6" s="843"/>
      <c r="H6" s="843"/>
      <c r="I6" s="840">
        <f>ROUND(G6/30*F6,0)</f>
        <v>0.0</v>
      </c>
      <c r="J6" s="840">
        <f t="shared" si="0" ref="J6:J9">ROUND(I6*53%,0)</f>
        <v>0.0</v>
      </c>
      <c r="K6" s="840">
        <f>I6+J6</f>
        <v>0.0</v>
      </c>
      <c r="L6" s="839">
        <v>0.0</v>
      </c>
      <c r="M6" s="839">
        <v>0.0</v>
      </c>
    </row>
    <row r="7" spans="8:8" ht="18.75">
      <c r="A7" s="672">
        <v>3.0</v>
      </c>
      <c r="B7" s="677"/>
      <c r="C7" s="841"/>
      <c r="D7" s="841"/>
      <c r="E7" s="842"/>
      <c r="F7" s="843"/>
      <c r="G7" s="843"/>
      <c r="H7" s="843"/>
      <c r="I7" s="840">
        <f>ROUND(G7/30*F7,0)</f>
        <v>0.0</v>
      </c>
      <c r="J7" s="840">
        <f t="shared" si="0"/>
        <v>0.0</v>
      </c>
      <c r="K7" s="840">
        <f>I7+J7</f>
        <v>0.0</v>
      </c>
      <c r="L7" s="839">
        <v>0.0</v>
      </c>
      <c r="M7" s="839">
        <v>0.0</v>
      </c>
    </row>
    <row r="8" spans="8:8" ht="18.75">
      <c r="A8" s="672">
        <v>4.0</v>
      </c>
      <c r="B8" s="677"/>
      <c r="C8" s="841"/>
      <c r="D8" s="841"/>
      <c r="E8" s="844"/>
      <c r="F8" s="843"/>
      <c r="G8" s="843"/>
      <c r="H8" s="843"/>
      <c r="I8" s="840">
        <f>ROUND(G8/30*F8,0)</f>
        <v>0.0</v>
      </c>
      <c r="J8" s="840">
        <f t="shared" si="0"/>
        <v>0.0</v>
      </c>
      <c r="K8" s="840">
        <f>I8+J8</f>
        <v>0.0</v>
      </c>
      <c r="L8" s="839">
        <v>0.0</v>
      </c>
      <c r="M8" s="839">
        <v>0.0</v>
      </c>
    </row>
    <row r="9" spans="8:8" ht="18.75">
      <c r="A9" s="672">
        <v>5.0</v>
      </c>
      <c r="B9" s="678"/>
      <c r="C9" s="845"/>
      <c r="D9" s="845"/>
      <c r="E9" s="844"/>
      <c r="F9" s="843"/>
      <c r="G9" s="843"/>
      <c r="H9" s="843"/>
      <c r="I9" s="840">
        <f>ROUND(G9/30*F9,0)</f>
        <v>0.0</v>
      </c>
      <c r="J9" s="840">
        <f t="shared" si="0"/>
        <v>0.0</v>
      </c>
      <c r="K9" s="840">
        <f>I9+J9</f>
        <v>0.0</v>
      </c>
      <c r="L9" s="839">
        <v>0.0</v>
      </c>
      <c r="M9" s="839">
        <v>0.0</v>
      </c>
    </row>
    <row r="10" spans="8:8" ht="18.75">
      <c r="A10" s="846" t="s">
        <v>7</v>
      </c>
      <c r="B10" s="847"/>
      <c r="C10" s="847"/>
      <c r="D10" s="847"/>
      <c r="E10" s="847"/>
      <c r="F10" s="847"/>
      <c r="G10" s="847"/>
      <c r="H10" s="848"/>
      <c r="I10" s="849">
        <f>SUM(I5:I9)</f>
        <v>0.0</v>
      </c>
      <c r="J10" s="849">
        <f>SUM(J5:J9)</f>
        <v>0.0</v>
      </c>
      <c r="K10" s="849">
        <f>SUM(K5:K9)</f>
        <v>0.0</v>
      </c>
      <c r="L10" s="849">
        <f>SUM(L5:L9)</f>
        <v>0.0</v>
      </c>
      <c r="M10" s="849">
        <f>SUM(M5:M9)</f>
        <v>0.0</v>
      </c>
    </row>
    <row r="11" spans="8:8">
      <c r="A11" s="850"/>
      <c r="B11" s="850"/>
      <c r="C11" s="850"/>
      <c r="D11" s="850"/>
      <c r="E11" s="850"/>
      <c r="F11" s="850"/>
      <c r="G11" s="850"/>
      <c r="H11" s="850"/>
      <c r="I11" s="850"/>
      <c r="J11" s="850"/>
      <c r="K11" s="850"/>
      <c r="L11" s="850"/>
      <c r="M11" s="850"/>
    </row>
    <row r="12" spans="8:8">
      <c r="A12" s="850"/>
      <c r="B12" s="850"/>
      <c r="C12" s="850"/>
      <c r="D12" s="850"/>
      <c r="E12" s="850"/>
      <c r="F12" s="850"/>
      <c r="G12" s="850"/>
      <c r="H12" s="850"/>
      <c r="I12" s="850"/>
      <c r="J12" s="850"/>
      <c r="K12" s="850"/>
      <c r="L12" s="850"/>
      <c r="M12" s="850"/>
    </row>
    <row r="13" spans="8:8" ht="18.75">
      <c r="A13" s="850"/>
      <c r="B13" s="850"/>
      <c r="C13" s="850"/>
      <c r="D13" s="850"/>
      <c r="E13" s="850"/>
      <c r="F13" s="850"/>
      <c r="G13" s="850"/>
      <c r="H13" s="850"/>
      <c r="I13" s="850"/>
      <c r="J13" s="682" t="str">
        <f>'[1]MASTER DATA SHEET'!L2</f>
        <v>iz/kkukpk;Z</v>
      </c>
      <c r="K13" s="682"/>
      <c r="L13" s="682"/>
      <c r="M13" s="682"/>
    </row>
    <row r="14" spans="8:8" ht="18.75">
      <c r="A14" s="850"/>
      <c r="B14" s="850"/>
      <c r="C14" s="850"/>
      <c r="D14" s="850"/>
      <c r="E14" s="850"/>
      <c r="F14" s="851"/>
      <c r="G14" s="850"/>
      <c r="H14" s="850"/>
      <c r="I14" s="850"/>
      <c r="J14" s="682" t="str">
        <f>'[1]MASTER DATA SHEET'!L3</f>
        <v>jkmekfo Mlk.kk joqZn ¼ekSyklj½</v>
      </c>
      <c r="K14" s="682"/>
      <c r="L14" s="682"/>
      <c r="M14" s="682"/>
    </row>
    <row r="15" spans="8:8" ht="18.75">
      <c r="A15" s="850"/>
      <c r="B15" s="850"/>
      <c r="C15" s="850"/>
      <c r="D15" s="850"/>
      <c r="E15" s="850"/>
      <c r="F15" s="850"/>
      <c r="G15" s="850"/>
      <c r="H15" s="850"/>
      <c r="I15" s="850"/>
      <c r="J15" s="682" t="str">
        <f>'[1]MASTER DATA SHEET'!L4</f>
        <v>MhMokuk dqpkeu ¼jkt0½</v>
      </c>
      <c r="K15" s="682"/>
      <c r="L15" s="682"/>
      <c r="M15" s="682"/>
    </row>
    <row r="16" spans="8:8">
      <c r="A16" s="850"/>
      <c r="B16" s="850"/>
      <c r="C16" s="850"/>
      <c r="D16" s="850"/>
      <c r="E16" s="850"/>
      <c r="F16" s="850"/>
      <c r="G16" s="850"/>
      <c r="H16" s="850"/>
      <c r="I16" s="850"/>
      <c r="J16" s="850"/>
      <c r="K16" s="850"/>
      <c r="L16" s="850"/>
      <c r="M16" s="850"/>
    </row>
    <row r="17" spans="8:8">
      <c r="A17" s="850"/>
      <c r="B17" s="850"/>
      <c r="C17" s="850"/>
      <c r="D17" s="850"/>
      <c r="E17" s="850"/>
      <c r="F17" s="850"/>
      <c r="G17" s="850"/>
      <c r="H17" s="850"/>
      <c r="I17" s="850"/>
      <c r="J17" s="850"/>
      <c r="K17" s="850"/>
      <c r="L17" s="850"/>
      <c r="M17" s="850"/>
    </row>
    <row r="18" spans="8:8" ht="18.0">
      <c r="A18" s="850"/>
      <c r="B18" s="850"/>
      <c r="C18" s="850"/>
      <c r="D18" s="850"/>
      <c r="E18" s="850"/>
      <c r="G18" s="852"/>
      <c r="H18" s="850"/>
      <c r="I18" s="850"/>
      <c r="J18" s="850"/>
      <c r="K18" s="850"/>
      <c r="L18" s="850"/>
      <c r="M18" s="739"/>
    </row>
    <row r="19" spans="8:8" ht="15.0">
      <c r="A19" s="850"/>
      <c r="B19" s="850"/>
      <c r="C19" s="850"/>
      <c r="D19" s="850"/>
      <c r="E19" s="850"/>
      <c r="F19" s="850"/>
      <c r="G19" s="850"/>
      <c r="H19" s="850"/>
      <c r="I19" s="850"/>
      <c r="J19" s="850"/>
      <c r="K19" s="850"/>
      <c r="L19" s="850"/>
      <c r="M19" s="739"/>
    </row>
    <row r="20" spans="8:8" ht="15.75">
      <c r="A20" s="850"/>
      <c r="C20" s="850"/>
      <c r="D20" s="850"/>
      <c r="E20" s="850"/>
      <c r="F20" s="850"/>
      <c r="G20" s="850"/>
      <c r="H20" s="850"/>
      <c r="I20" s="850"/>
      <c r="J20" s="853"/>
      <c r="K20" s="853"/>
      <c r="L20" s="853"/>
      <c r="M20" s="853"/>
    </row>
    <row r="21" spans="8:8"/>
    <row r="22" spans="8:8"/>
    <row r="23" spans="8:8" ht="30.75">
      <c r="B23" s="854" t="s">
        <v>519</v>
      </c>
      <c r="C23" s="854"/>
      <c r="D23" s="854"/>
      <c r="E23" s="854"/>
      <c r="F23" s="854"/>
      <c r="G23" s="854"/>
      <c r="H23" s="854"/>
      <c r="I23" s="854"/>
      <c r="J23" s="854"/>
      <c r="K23" s="854"/>
      <c r="L23" s="854"/>
      <c r="M23" s="854"/>
    </row>
    <row r="24" spans="8:8"/>
  </sheetData>
  <sheetProtection algorithmName="SHA-512" hashValue="ai3ZGAuqfwCVloH/pE7IG4AR9GkxIxdlqaqo7/WdbL4VgZkskcUvrfDI0+sdvWa/RX2PE7k72ysnvMHZnB1eDA==" saltValue="YkYhGRU3qoMzbKivmTBKIg==" spinCount="100000" sheet="1" objects="1" scenarios="1"/>
  <mergeCells count="12">
    <mergeCell ref="A10:H10"/>
    <mergeCell ref="B23:M23"/>
    <mergeCell ref="J20:M20"/>
    <mergeCell ref="J14:M14"/>
    <mergeCell ref="J15:M15"/>
    <mergeCell ref="B5:B9"/>
    <mergeCell ref="C5:C9"/>
    <mergeCell ref="D5:D9"/>
    <mergeCell ref="A1:M1"/>
    <mergeCell ref="A2:M2"/>
    <mergeCell ref="D3:E3"/>
    <mergeCell ref="J13:M13"/>
  </mergeCells>
  <pageMargins left="0.31496062992125984" right="0.31496062992125984" top="0.3543307086614173" bottom="0.1968503937007874" header="0.1968503937007874" footer="0.31496062992125984"/>
  <pageSetup paperSize="9" scale="86" orientation="landscape"/>
</worksheet>
</file>

<file path=xl/worksheets/sheet31.xml><?xml version="1.0" encoding="utf-8"?>
<worksheet xmlns:r="http://schemas.openxmlformats.org/officeDocument/2006/relationships" xmlns="http://schemas.openxmlformats.org/spreadsheetml/2006/main">
  <sheetPr>
    <tabColor rgb="FF000000"/>
  </sheetPr>
  <dimension ref="A1:Q16"/>
  <sheetViews>
    <sheetView workbookViewId="0" topLeftCell="E1">
      <selection activeCell="F4" sqref="F4"/>
    </sheetView>
  </sheetViews>
  <sheetFormatPr defaultRowHeight="12.75" defaultColWidth="0" zeroHeight="1"/>
  <cols>
    <col min="1" max="1" customWidth="1" width="8.5703125" style="803"/>
    <col min="2" max="2" customWidth="1" width="27.285156" style="803"/>
    <col min="3" max="3" customWidth="1" width="22.425781" style="803"/>
    <col min="4" max="4" customWidth="1" width="24.710938" style="803"/>
    <col min="5" max="5" customWidth="1" width="21.0" style="803"/>
    <col min="6" max="6" customWidth="1" width="21.285156" style="803"/>
    <col min="7" max="7" customWidth="1" width="12.285156" style="803"/>
    <col min="8" max="12" customWidth="1" width="9.285156" style="803"/>
    <col min="13" max="16384" hidden="1" customWidth="0" width="9.285156" style="803"/>
  </cols>
  <sheetData>
    <row r="1" spans="8:8" s="855" ht="26.25" customFormat="1">
      <c r="A1" s="856" t="s">
        <v>439</v>
      </c>
      <c r="B1" s="856"/>
      <c r="C1" s="856"/>
      <c r="D1" s="856"/>
      <c r="E1" s="856"/>
      <c r="F1" s="856"/>
      <c r="G1" s="856"/>
      <c r="H1" s="857"/>
      <c r="I1" s="857"/>
      <c r="J1" s="857"/>
      <c r="K1" s="857"/>
      <c r="L1" s="857"/>
    </row>
    <row r="2" spans="8:8" ht="27.75">
      <c r="A2" s="858" t="s">
        <v>520</v>
      </c>
      <c r="B2" s="858"/>
      <c r="C2" s="858"/>
      <c r="D2" s="858"/>
      <c r="E2" s="858"/>
      <c r="F2" s="858"/>
      <c r="G2" s="858"/>
      <c r="H2" s="859"/>
      <c r="I2" s="859"/>
      <c r="J2" s="859"/>
      <c r="K2" s="859"/>
      <c r="L2" s="859"/>
    </row>
    <row r="3" spans="8:8" ht="18.75">
      <c r="A3" s="859"/>
      <c r="B3" s="859"/>
      <c r="C3" s="859"/>
      <c r="D3" s="859"/>
      <c r="E3" s="859"/>
      <c r="F3" s="859"/>
      <c r="G3" s="859"/>
      <c r="H3" s="859"/>
      <c r="I3" s="859"/>
      <c r="J3" s="859"/>
      <c r="K3" s="859"/>
      <c r="L3" s="859"/>
    </row>
    <row r="4" spans="8:8" ht="33.45">
      <c r="A4" s="860" t="s">
        <v>0</v>
      </c>
      <c r="B4" s="860" t="s">
        <v>80</v>
      </c>
      <c r="C4" s="861" t="s">
        <v>656</v>
      </c>
      <c r="D4" s="862" t="s">
        <v>657</v>
      </c>
      <c r="E4" s="862" t="s">
        <v>658</v>
      </c>
      <c r="F4" s="862" t="s">
        <v>659</v>
      </c>
      <c r="G4" s="860" t="s">
        <v>525</v>
      </c>
      <c r="H4" s="863"/>
      <c r="I4" s="863"/>
      <c r="J4" s="859"/>
      <c r="K4" s="859"/>
      <c r="L4" s="859"/>
    </row>
    <row r="5" spans="8:8" ht="20.25">
      <c r="A5" s="860">
        <v>1.0</v>
      </c>
      <c r="B5" s="860">
        <v>2.0</v>
      </c>
      <c r="C5" s="861">
        <v>3.0</v>
      </c>
      <c r="D5" s="862">
        <v>4.0</v>
      </c>
      <c r="E5" s="862">
        <v>5.0</v>
      </c>
      <c r="F5" s="862">
        <v>6.0</v>
      </c>
      <c r="G5" s="860">
        <v>7.0</v>
      </c>
      <c r="H5" s="863"/>
      <c r="I5" s="863"/>
      <c r="J5" s="859"/>
      <c r="K5" s="859"/>
      <c r="L5" s="859"/>
    </row>
    <row r="6" spans="8:8" ht="81.0">
      <c r="A6" s="246">
        <v>1.0</v>
      </c>
      <c r="B6" s="864" t="s">
        <v>440</v>
      </c>
      <c r="C6" s="865"/>
      <c r="D6" s="865"/>
      <c r="E6" s="865"/>
      <c r="F6" s="866">
        <f>C6+D6+E6</f>
        <v>0.0</v>
      </c>
      <c r="G6" s="867"/>
      <c r="H6" s="863"/>
      <c r="I6" s="863"/>
      <c r="J6" s="859"/>
      <c r="K6" s="859"/>
      <c r="L6" s="859"/>
    </row>
    <row r="7" spans="8:8"/>
    <row r="8" spans="8:8"/>
    <row r="9" spans="8:8"/>
    <row r="10" spans="8:8" ht="23.25">
      <c r="D10" s="868"/>
      <c r="E10" s="869" t="s">
        <v>467</v>
      </c>
      <c r="F10" s="869"/>
      <c r="G10" s="869"/>
    </row>
    <row r="11" spans="8:8" ht="23.25">
      <c r="C11" s="739"/>
      <c r="E11" s="869" t="s">
        <v>468</v>
      </c>
      <c r="F11" s="869"/>
      <c r="G11" s="869"/>
    </row>
    <row r="12" spans="8:8" ht="23.25">
      <c r="E12" s="869" t="s">
        <v>469</v>
      </c>
      <c r="F12" s="869"/>
      <c r="G12" s="869"/>
    </row>
    <row r="13" spans="8:8"/>
    <row r="14" spans="8:8"/>
    <row r="15" spans="8:8"/>
    <row r="16" spans="8:8"/>
  </sheetData>
  <sheetProtection algorithmName="SHA-512" hashValue="ai3ZGAuqfwCVloH/pE7IG4AR9GkxIxdlqaqo7/WdbL4VgZkskcUvrfDI0+sdvWa/RX2PE7k72ysnvMHZnB1eDA==" saltValue="YkYhGRU3qoMzbKivmTBKIg==" spinCount="100000" sheet="1" objects="1" scenarios="1"/>
  <mergeCells count="5">
    <mergeCell ref="A1:G1"/>
    <mergeCell ref="A2:G2"/>
    <mergeCell ref="E10:G10"/>
    <mergeCell ref="E11:G11"/>
    <mergeCell ref="E12:G12"/>
  </mergeCells>
  <pageMargins left="0.31496062992125984" right="0.31496062992125984" top="0.3543307086614173" bottom="0.1968503937007874" header="0.1968503937007874" footer="0.31496062992125984"/>
  <pageSetup paperSize="9" fitToWidth="0" fitToHeight="0" orientation="landscape"/>
</worksheet>
</file>

<file path=xl/worksheets/sheet32.xml><?xml version="1.0" encoding="utf-8"?>
<worksheet xmlns:r="http://schemas.openxmlformats.org/officeDocument/2006/relationships" xmlns="http://schemas.openxmlformats.org/spreadsheetml/2006/main">
  <sheetPr>
    <tabColor rgb="FF000000"/>
    <pageSetUpPr fitToPage="1"/>
  </sheetPr>
  <dimension ref="A1:P29"/>
  <sheetViews>
    <sheetView workbookViewId="0" topLeftCell="F9">
      <selection activeCell="G13" sqref="G13"/>
    </sheetView>
  </sheetViews>
  <sheetFormatPr defaultRowHeight="12.75" defaultColWidth="0" zeroHeight="1"/>
  <cols>
    <col min="1" max="1" customWidth="1" width="8.285156" style="803"/>
    <col min="2" max="2" customWidth="1" width="14.7109375" style="803"/>
    <col min="3" max="3" customWidth="1" width="27.710938" style="803"/>
    <col min="4" max="4" customWidth="1" width="26.285156" style="803"/>
    <col min="5" max="5" customWidth="1" width="27.285156" style="803"/>
    <col min="6" max="6" customWidth="1" width="27.425781" style="803"/>
    <col min="7" max="11" customWidth="1" width="9.285156" style="803"/>
    <col min="12" max="16384" hidden="1" customWidth="0" width="9.285156" style="803"/>
  </cols>
  <sheetData>
    <row r="1" spans="8:8" ht="23.25">
      <c r="A1" s="870" t="s">
        <v>439</v>
      </c>
      <c r="B1" s="870"/>
      <c r="C1" s="870"/>
      <c r="D1" s="870"/>
      <c r="E1" s="870"/>
      <c r="F1" s="870"/>
    </row>
    <row r="2" spans="8:8"/>
    <row r="3" spans="8:8" ht="23.25">
      <c r="A3" s="871" t="s">
        <v>198</v>
      </c>
      <c r="B3" s="871"/>
      <c r="C3" s="834">
        <v>307335.0</v>
      </c>
      <c r="D3" s="836"/>
      <c r="E3" s="836"/>
      <c r="F3" s="872" t="s">
        <v>526</v>
      </c>
    </row>
    <row r="4" spans="8:8" ht="18.75">
      <c r="A4" s="640" t="s">
        <v>527</v>
      </c>
      <c r="B4" s="640"/>
      <c r="C4" s="640"/>
      <c r="D4" s="640"/>
      <c r="E4" s="640"/>
      <c r="F4" s="640"/>
    </row>
    <row r="5" spans="8:8" ht="18.75">
      <c r="A5" s="873" t="s">
        <v>481</v>
      </c>
      <c r="B5" s="873"/>
      <c r="C5" s="873"/>
      <c r="D5" s="873"/>
      <c r="E5" s="873"/>
      <c r="F5" s="873"/>
    </row>
    <row r="6" spans="8:8" s="874" ht="30.75" customFormat="1" customHeight="1">
      <c r="A6" s="875" t="s">
        <v>0</v>
      </c>
      <c r="B6" s="875" t="s">
        <v>472</v>
      </c>
      <c r="C6" s="875" t="s">
        <v>660</v>
      </c>
      <c r="D6" s="875" t="s">
        <v>661</v>
      </c>
      <c r="E6" s="875" t="s">
        <v>662</v>
      </c>
      <c r="F6" s="875" t="s">
        <v>663</v>
      </c>
    </row>
    <row r="7" spans="8:8" ht="33.0" customHeight="1">
      <c r="A7" s="819">
        <v>1.0</v>
      </c>
      <c r="B7" s="819">
        <v>9.0</v>
      </c>
      <c r="C7" s="819">
        <f>'MASTER DATA SHEET'!G12</f>
        <v>0.0</v>
      </c>
      <c r="D7" s="819">
        <f>C7*10</f>
        <v>0.0</v>
      </c>
      <c r="E7" s="819">
        <f>'MASTER DATA SHEET'!H12</f>
        <v>0.0</v>
      </c>
      <c r="F7" s="819">
        <f>E7*10</f>
        <v>0.0</v>
      </c>
    </row>
    <row r="8" spans="8:8" ht="33.0" customHeight="1">
      <c r="A8" s="819">
        <v>2.0</v>
      </c>
      <c r="B8" s="819">
        <v>10.0</v>
      </c>
      <c r="C8" s="819">
        <f>'MASTER DATA SHEET'!G13</f>
        <v>0.0</v>
      </c>
      <c r="D8" s="819">
        <f t="shared" si="0" ref="D8:D10">C8*10</f>
        <v>0.0</v>
      </c>
      <c r="E8" s="819">
        <f>'MASTER DATA SHEET'!H13</f>
        <v>0.0</v>
      </c>
      <c r="F8" s="819">
        <f t="shared" si="1" ref="F8:F10">E8*10</f>
        <v>0.0</v>
      </c>
    </row>
    <row r="9" spans="8:8" ht="33.0" customHeight="1">
      <c r="A9" s="819">
        <v>3.0</v>
      </c>
      <c r="B9" s="819">
        <v>11.0</v>
      </c>
      <c r="C9" s="819">
        <f>'MASTER DATA SHEET'!G14</f>
        <v>0.0</v>
      </c>
      <c r="D9" s="819">
        <f t="shared" si="0"/>
        <v>0.0</v>
      </c>
      <c r="E9" s="819">
        <f>'MASTER DATA SHEET'!H14</f>
        <v>0.0</v>
      </c>
      <c r="F9" s="819">
        <f t="shared" si="1"/>
        <v>0.0</v>
      </c>
    </row>
    <row r="10" spans="8:8" ht="33.0" customHeight="1">
      <c r="A10" s="819">
        <v>4.0</v>
      </c>
      <c r="B10" s="819">
        <v>12.0</v>
      </c>
      <c r="C10" s="819">
        <f>'MASTER DATA SHEET'!G15</f>
        <v>0.0</v>
      </c>
      <c r="D10" s="819">
        <f t="shared" si="0"/>
        <v>0.0</v>
      </c>
      <c r="E10" s="819">
        <f>'MASTER DATA SHEET'!H15</f>
        <v>0.0</v>
      </c>
      <c r="F10" s="819">
        <f t="shared" si="1"/>
        <v>0.0</v>
      </c>
    </row>
    <row r="11" spans="8:8" ht="33.0" customHeight="1">
      <c r="A11" s="876" t="s">
        <v>7</v>
      </c>
      <c r="B11" s="877"/>
      <c r="C11" s="823">
        <f>SUM(C7:C10)</f>
        <v>0.0</v>
      </c>
      <c r="D11" s="823">
        <f t="shared" si="2" ref="D11:F11">SUM(D7:D10)</f>
        <v>0.0</v>
      </c>
      <c r="E11" s="823">
        <f t="shared" si="2"/>
        <v>0.0</v>
      </c>
      <c r="F11" s="823">
        <f t="shared" si="2"/>
        <v>0.0</v>
      </c>
    </row>
    <row r="12" spans="8:8" ht="18.75">
      <c r="A12" s="878" t="s">
        <v>532</v>
      </c>
      <c r="B12" s="879"/>
      <c r="C12" s="879"/>
      <c r="D12" s="879"/>
      <c r="E12" s="879"/>
      <c r="F12" s="880"/>
    </row>
    <row r="13" spans="8:8" ht="32.25" customHeight="1">
      <c r="A13" s="875" t="s">
        <v>0</v>
      </c>
      <c r="B13" s="875" t="s">
        <v>472</v>
      </c>
      <c r="C13" s="875" t="s">
        <v>660</v>
      </c>
      <c r="D13" s="875" t="s">
        <v>661</v>
      </c>
      <c r="E13" s="875" t="s">
        <v>662</v>
      </c>
      <c r="F13" s="875" t="s">
        <v>663</v>
      </c>
    </row>
    <row r="14" spans="8:8" ht="33.75" customHeight="1">
      <c r="A14" s="819">
        <v>1.0</v>
      </c>
      <c r="B14" s="819">
        <v>9.0</v>
      </c>
      <c r="C14" s="819">
        <f>'MASTER DATA SHEET'!I12</f>
        <v>0.0</v>
      </c>
      <c r="D14" s="819">
        <f>C14*5</f>
        <v>0.0</v>
      </c>
      <c r="E14" s="819">
        <f>'MASTER DATA SHEET'!J12</f>
        <v>0.0</v>
      </c>
      <c r="F14" s="819">
        <f>E14*5</f>
        <v>0.0</v>
      </c>
    </row>
    <row r="15" spans="8:8" ht="33.75" customHeight="1">
      <c r="A15" s="819">
        <v>2.0</v>
      </c>
      <c r="B15" s="819">
        <v>10.0</v>
      </c>
      <c r="C15" s="819">
        <f>'MASTER DATA SHEET'!I13</f>
        <v>0.0</v>
      </c>
      <c r="D15" s="819">
        <f t="shared" si="3" ref="D15:D17">C15*5</f>
        <v>0.0</v>
      </c>
      <c r="E15" s="819">
        <f>'MASTER DATA SHEET'!J13</f>
        <v>0.0</v>
      </c>
      <c r="F15" s="819">
        <f t="shared" si="4" ref="F15:F17">E15*5</f>
        <v>0.0</v>
      </c>
    </row>
    <row r="16" spans="8:8" ht="33.75" customHeight="1">
      <c r="A16" s="819">
        <v>3.0</v>
      </c>
      <c r="B16" s="819">
        <v>11.0</v>
      </c>
      <c r="C16" s="819">
        <f>'MASTER DATA SHEET'!I14</f>
        <v>0.0</v>
      </c>
      <c r="D16" s="819">
        <f t="shared" si="3"/>
        <v>0.0</v>
      </c>
      <c r="E16" s="819">
        <f>'MASTER DATA SHEET'!J14</f>
        <v>0.0</v>
      </c>
      <c r="F16" s="819">
        <f t="shared" si="4"/>
        <v>0.0</v>
      </c>
    </row>
    <row r="17" spans="8:8" ht="33.75" customHeight="1">
      <c r="A17" s="819">
        <v>4.0</v>
      </c>
      <c r="B17" s="819">
        <v>12.0</v>
      </c>
      <c r="C17" s="819">
        <f>'MASTER DATA SHEET'!I15</f>
        <v>0.0</v>
      </c>
      <c r="D17" s="819">
        <f t="shared" si="3"/>
        <v>0.0</v>
      </c>
      <c r="E17" s="819">
        <f>'MASTER DATA SHEET'!J15</f>
        <v>0.0</v>
      </c>
      <c r="F17" s="819">
        <f t="shared" si="4"/>
        <v>0.0</v>
      </c>
    </row>
    <row r="18" spans="8:8" ht="33.75" customHeight="1">
      <c r="A18" s="876" t="s">
        <v>7</v>
      </c>
      <c r="B18" s="877"/>
      <c r="C18" s="823">
        <f>SUM(C14:C17)</f>
        <v>0.0</v>
      </c>
      <c r="D18" s="823">
        <f t="shared" si="5" ref="D18:F18">SUM(D14:D17)</f>
        <v>0.0</v>
      </c>
      <c r="E18" s="823">
        <f t="shared" si="5"/>
        <v>0.0</v>
      </c>
      <c r="F18" s="823">
        <f t="shared" si="5"/>
        <v>0.0</v>
      </c>
    </row>
    <row r="19" spans="8:8">
      <c r="A19" s="808"/>
      <c r="B19" s="808"/>
      <c r="C19" s="808"/>
      <c r="D19" s="808"/>
      <c r="E19" s="808"/>
      <c r="F19" s="808"/>
    </row>
    <row r="20" spans="8:8">
      <c r="A20" s="808"/>
      <c r="B20" s="808"/>
      <c r="C20" s="808"/>
      <c r="D20" s="808"/>
      <c r="E20" s="808"/>
      <c r="F20" s="808"/>
    </row>
    <row r="21" spans="8:8" ht="18.75">
      <c r="A21" s="808"/>
      <c r="B21" s="808"/>
      <c r="C21" s="808"/>
      <c r="E21" s="804" t="s">
        <v>467</v>
      </c>
      <c r="F21" s="804"/>
    </row>
    <row r="22" spans="8:8" ht="18.75">
      <c r="A22" s="808"/>
      <c r="B22" s="808"/>
      <c r="C22" s="881"/>
      <c r="E22" s="804" t="s">
        <v>468</v>
      </c>
      <c r="F22" s="804"/>
    </row>
    <row r="23" spans="8:8" ht="18.75">
      <c r="A23" s="808"/>
      <c r="B23" s="808"/>
      <c r="C23" s="808"/>
      <c r="E23" s="804" t="s">
        <v>469</v>
      </c>
      <c r="F23" s="804"/>
    </row>
    <row r="24" spans="8:8"/>
    <row r="25" spans="8:8"/>
    <row r="26" spans="8:8" ht="65.25" customHeight="1">
      <c r="A26" s="882" t="s">
        <v>239</v>
      </c>
      <c r="B26" s="882"/>
      <c r="C26" s="882"/>
      <c r="D26" s="882"/>
      <c r="E26" s="882"/>
      <c r="F26" s="882"/>
    </row>
    <row r="27" spans="8:8"/>
    <row r="28" spans="8:8"/>
    <row r="29" spans="8:8"/>
  </sheetData>
  <sheetProtection algorithmName="SHA-512" hashValue="ai3ZGAuqfwCVloH/pE7IG4AR9GkxIxdlqaqo7/WdbL4VgZkskcUvrfDI0+sdvWa/RX2PE7k72ysnvMHZnB1eDA==" saltValue="YkYhGRU3qoMzbKivmTBKIg==" spinCount="100000" sheet="1" objects="1" scenarios="1"/>
  <mergeCells count="11">
    <mergeCell ref="A12:F12"/>
    <mergeCell ref="A11:B11"/>
    <mergeCell ref="A18:B18"/>
    <mergeCell ref="E21:F21"/>
    <mergeCell ref="E22:F22"/>
    <mergeCell ref="E23:F23"/>
    <mergeCell ref="A26:F26"/>
    <mergeCell ref="A1:F1"/>
    <mergeCell ref="A3:B3"/>
    <mergeCell ref="A4:F4"/>
    <mergeCell ref="A5:F5"/>
  </mergeCells>
  <printOptions horizontalCentered="1"/>
  <pageMargins left="0.31496062992125984" right="0.31496062992125984" top="0.35433070866141736" bottom="0.1968503937007874" header="0.1968503937007874" footer="0.31496062992125984"/>
  <pageSetup paperSize="9" scale="96" orientation="landscape"/>
</worksheet>
</file>

<file path=xl/worksheets/sheet33.xml><?xml version="1.0" encoding="utf-8"?>
<worksheet xmlns:r="http://schemas.openxmlformats.org/officeDocument/2006/relationships" xmlns="http://schemas.openxmlformats.org/spreadsheetml/2006/main">
  <sheetPr>
    <tabColor rgb="FF000000"/>
    <pageSetUpPr fitToPage="1"/>
  </sheetPr>
  <dimension ref="A1:Q25"/>
  <sheetViews>
    <sheetView workbookViewId="0" topLeftCell="A6">
      <selection activeCell="D6" sqref="D6"/>
    </sheetView>
  </sheetViews>
  <sheetFormatPr defaultRowHeight="12.75" defaultColWidth="0" zeroHeight="1"/>
  <cols>
    <col min="1" max="1" customWidth="1" width="42.285156" style="803"/>
    <col min="2" max="2" customWidth="1" width="37.570312" style="803"/>
    <col min="3" max="3" customWidth="1" width="35.710938" style="803"/>
    <col min="4" max="12" customWidth="1" width="9.285156" style="803"/>
    <col min="13" max="16384" hidden="1" customWidth="0" width="9.285156" style="803"/>
  </cols>
  <sheetData>
    <row r="1" spans="8:8" ht="23.25">
      <c r="A1" s="870" t="s">
        <v>439</v>
      </c>
      <c r="B1" s="870"/>
      <c r="C1" s="870"/>
    </row>
    <row r="2" spans="8:8"/>
    <row r="3" spans="8:8" ht="23.25">
      <c r="A3" s="883" t="s">
        <v>198</v>
      </c>
      <c r="B3" s="884">
        <v>307335.0</v>
      </c>
    </row>
    <row r="4" spans="8:8" ht="14.7">
      <c r="A4" s="879" t="s">
        <v>664</v>
      </c>
      <c r="B4" s="879"/>
      <c r="C4" s="879"/>
    </row>
    <row r="5" spans="8:8" ht="18.75">
      <c r="A5" s="885" t="s">
        <v>534</v>
      </c>
      <c r="B5" s="886"/>
      <c r="C5" s="886"/>
    </row>
    <row r="6" spans="8:8" ht="27.0" customHeight="1">
      <c r="A6" s="875" t="s">
        <v>86</v>
      </c>
      <c r="B6" s="875" t="s">
        <v>665</v>
      </c>
      <c r="C6" s="875" t="s">
        <v>666</v>
      </c>
    </row>
    <row r="7" spans="8:8" ht="21.0">
      <c r="A7" s="887" t="s">
        <v>537</v>
      </c>
      <c r="B7" s="888">
        <v>0.0</v>
      </c>
      <c r="C7" s="888">
        <v>0.0</v>
      </c>
    </row>
    <row r="8" spans="8:8" ht="21.0">
      <c r="A8" s="887" t="s">
        <v>538</v>
      </c>
      <c r="B8" s="888">
        <v>0.0</v>
      </c>
      <c r="C8" s="888">
        <v>0.0</v>
      </c>
    </row>
    <row r="9" spans="8:8" ht="21.0">
      <c r="A9" s="889" t="s">
        <v>539</v>
      </c>
      <c r="B9" s="890">
        <f>SUM(B7:B8)</f>
        <v>0.0</v>
      </c>
      <c r="C9" s="890">
        <f>SUM(C7:C8)</f>
        <v>0.0</v>
      </c>
    </row>
    <row r="10" spans="8:8" ht="21.0">
      <c r="A10" s="887" t="s">
        <v>540</v>
      </c>
      <c r="B10" s="891"/>
      <c r="C10" s="891"/>
    </row>
    <row r="11" spans="8:8" ht="21.0">
      <c r="A11" s="887" t="s">
        <v>541</v>
      </c>
      <c r="B11" s="892">
        <f>'MASTER DATA SHEET'!A12</f>
        <v>0.0</v>
      </c>
      <c r="C11" s="892">
        <f>'MASTER DATA SHEET'!B12</f>
        <v>0.0</v>
      </c>
    </row>
    <row r="12" spans="8:8" ht="37.5">
      <c r="A12" s="893" t="s">
        <v>542</v>
      </c>
      <c r="B12" s="888">
        <v>0.0</v>
      </c>
      <c r="C12" s="888">
        <v>0.0</v>
      </c>
    </row>
    <row r="13" spans="8:8" ht="21.0">
      <c r="A13" s="887" t="s">
        <v>543</v>
      </c>
      <c r="B13" s="892">
        <f>'MASTER DATA SHEET'!C12</f>
        <v>0.0</v>
      </c>
      <c r="C13" s="892">
        <f>'MASTER DATA SHEET'!D12</f>
        <v>0.0</v>
      </c>
    </row>
    <row r="14" spans="8:8" ht="21.0">
      <c r="A14" s="889" t="s">
        <v>544</v>
      </c>
      <c r="B14" s="890">
        <f>SUM(B11:B13)</f>
        <v>0.0</v>
      </c>
      <c r="C14" s="890">
        <f>SUM(C11:C13)</f>
        <v>0.0</v>
      </c>
    </row>
    <row r="15" spans="8:8" ht="21.0">
      <c r="A15" s="889" t="s">
        <v>545</v>
      </c>
      <c r="B15" s="890">
        <f>B9+B14</f>
        <v>0.0</v>
      </c>
      <c r="C15" s="890">
        <f>C9+C14</f>
        <v>0.0</v>
      </c>
    </row>
    <row r="16" spans="8:8" ht="15.0">
      <c r="A16" s="894"/>
      <c r="B16" s="808"/>
      <c r="C16" s="808"/>
    </row>
    <row r="17" spans="8:8" ht="15.0">
      <c r="A17" s="894"/>
      <c r="B17" s="808"/>
      <c r="C17" s="808"/>
    </row>
    <row r="18" spans="8:8" ht="18.75">
      <c r="A18" s="895"/>
      <c r="C18" s="896" t="s">
        <v>467</v>
      </c>
    </row>
    <row r="19" spans="8:8" ht="18.75">
      <c r="A19" s="808"/>
      <c r="C19" s="896" t="s">
        <v>468</v>
      </c>
    </row>
    <row r="20" spans="8:8" ht="18.75">
      <c r="A20" s="808"/>
      <c r="B20" s="868"/>
      <c r="C20" s="896" t="s">
        <v>469</v>
      </c>
    </row>
    <row r="21" spans="8:8" ht="15.0">
      <c r="A21" s="808"/>
      <c r="B21" s="808"/>
      <c r="C21" s="739"/>
    </row>
    <row r="22" spans="8:8"/>
    <row r="23" spans="8:8"/>
    <row r="24" spans="8:8" ht="30.75">
      <c r="A24" s="882" t="s">
        <v>239</v>
      </c>
      <c r="B24" s="882"/>
      <c r="C24" s="882"/>
    </row>
    <row r="25" spans="8:8"/>
  </sheetData>
  <sheetProtection algorithmName="SHA-512" hashValue="ai3ZGAuqfwCVloH/pE7IG4AR9GkxIxdlqaqo7/WdbL4VgZkskcUvrfDI0+sdvWa/RX2PE7k72ysnvMHZnB1eDA==" saltValue="YkYhGRU3qoMzbKivmTBKIg==" spinCount="100000" sheet="1" objects="1" scenarios="1"/>
  <mergeCells count="3">
    <mergeCell ref="A1:C1"/>
    <mergeCell ref="A4:C4"/>
    <mergeCell ref="A24:C24"/>
  </mergeCells>
  <pageMargins left="0.7" right="0.7" top="0.75" bottom="0.75" header="0.3" footer="0.3"/>
  <pageSetup paperSize="9" fitToHeight="0" orientation="landscape"/>
</worksheet>
</file>

<file path=xl/worksheets/sheet34.xml><?xml version="1.0" encoding="utf-8"?>
<worksheet xmlns:r="http://schemas.openxmlformats.org/officeDocument/2006/relationships" xmlns="http://schemas.openxmlformats.org/spreadsheetml/2006/main">
  <sheetPr>
    <tabColor rgb="FF000000"/>
    <pageSetUpPr fitToPage="1"/>
  </sheetPr>
  <dimension ref="A1:R13"/>
  <sheetViews>
    <sheetView workbookViewId="0">
      <selection activeCell="H22" sqref="H22"/>
    </sheetView>
  </sheetViews>
  <sheetFormatPr defaultRowHeight="12.75" defaultColWidth="0" zeroHeight="1"/>
  <cols>
    <col min="1" max="1" customWidth="1" width="6.2851562" style="808"/>
    <col min="2" max="2" customWidth="1" width="13.425781" style="808"/>
    <col min="3" max="3" customWidth="1" width="18.710938" style="808"/>
    <col min="4" max="4" customWidth="1" width="23.710938" style="808"/>
    <col min="5" max="6" customWidth="1" width="17.425781" style="808"/>
    <col min="7" max="7" customWidth="1" width="18.570312" style="808"/>
    <col min="8" max="8" customWidth="1" width="22.710938" style="808"/>
    <col min="9" max="12" customWidth="1" width="9.285156" style="808"/>
    <col min="13" max="13" hidden="1" customWidth="1" width="0.0" style="808"/>
    <col min="14" max="16384" hidden="1" customWidth="0" width="9.285156" style="808"/>
  </cols>
  <sheetData>
    <row r="1" spans="8:8" s="897" ht="26.25" customFormat="1">
      <c r="A1" s="658" t="s">
        <v>439</v>
      </c>
      <c r="B1" s="658"/>
      <c r="C1" s="658"/>
      <c r="D1" s="658"/>
      <c r="E1" s="658"/>
      <c r="F1" s="658"/>
      <c r="G1" s="658"/>
      <c r="H1" s="658"/>
      <c r="I1" s="898"/>
      <c r="J1" s="898"/>
      <c r="K1" s="898"/>
      <c r="L1" s="898"/>
    </row>
    <row r="2" spans="8:8" ht="23.25">
      <c r="A2" s="631" t="s">
        <v>546</v>
      </c>
      <c r="B2" s="631"/>
      <c r="C2" s="631"/>
      <c r="D2" s="631"/>
      <c r="E2" s="631"/>
      <c r="F2" s="631"/>
      <c r="G2" s="631"/>
      <c r="H2" s="631"/>
      <c r="I2" s="886"/>
      <c r="J2" s="886"/>
      <c r="K2" s="886"/>
      <c r="L2" s="886"/>
    </row>
    <row r="3" spans="8:8" ht="18.75">
      <c r="A3" s="899" t="s">
        <v>0</v>
      </c>
      <c r="B3" s="900" t="s">
        <v>547</v>
      </c>
      <c r="C3" s="900" t="s">
        <v>548</v>
      </c>
      <c r="D3" s="899" t="s">
        <v>80</v>
      </c>
      <c r="E3" s="899" t="s">
        <v>28</v>
      </c>
      <c r="F3" s="901" t="s">
        <v>549</v>
      </c>
      <c r="G3" s="902"/>
      <c r="H3" s="903"/>
      <c r="I3" s="904"/>
      <c r="J3" s="904"/>
      <c r="K3" s="886"/>
      <c r="L3" s="886"/>
    </row>
    <row r="4" spans="8:8" ht="18.75">
      <c r="A4" s="905"/>
      <c r="B4" s="906"/>
      <c r="C4" s="906"/>
      <c r="D4" s="905"/>
      <c r="E4" s="905"/>
      <c r="F4" s="907" t="s">
        <v>550</v>
      </c>
      <c r="G4" s="908" t="s">
        <v>551</v>
      </c>
      <c r="H4" s="909" t="s">
        <v>552</v>
      </c>
      <c r="I4" s="904"/>
      <c r="J4" s="904"/>
      <c r="K4" s="886"/>
      <c r="L4" s="886"/>
    </row>
    <row r="5" spans="8:8" ht="75.0">
      <c r="A5" s="642">
        <v>1.0</v>
      </c>
      <c r="B5" s="910">
        <f>'MASTER DATA SHEET'!C4</f>
        <v>0.0</v>
      </c>
      <c r="C5" s="910">
        <f>'MASTER DATA SHEET'!H4</f>
        <v>0.0</v>
      </c>
      <c r="D5" s="911" t="s">
        <v>440</v>
      </c>
      <c r="E5" s="911" t="s">
        <v>467</v>
      </c>
      <c r="F5" s="912"/>
      <c r="G5" s="912"/>
      <c r="H5" s="912"/>
      <c r="I5" s="904"/>
      <c r="J5" s="904"/>
      <c r="K5" s="886"/>
      <c r="L5" s="886"/>
    </row>
    <row r="6" spans="8:8"/>
    <row r="7" spans="8:8"/>
    <row r="8" spans="8:8" ht="18.75">
      <c r="G8" s="913" t="s">
        <v>467</v>
      </c>
      <c r="H8" s="913"/>
    </row>
    <row r="9" spans="8:8" ht="18.75">
      <c r="G9" s="913" t="s">
        <v>468</v>
      </c>
      <c r="H9" s="913"/>
    </row>
    <row r="10" spans="8:8" ht="18.75">
      <c r="E10" s="914"/>
      <c r="G10" s="913" t="s">
        <v>469</v>
      </c>
      <c r="H10" s="913"/>
    </row>
    <row r="11" spans="8:8"/>
    <row r="12" spans="8:8"/>
    <row r="13" spans="8:8"/>
  </sheetData>
  <sheetProtection password="cda0" sheet="1" objects="1" scenarios="1"/>
  <mergeCells count="11">
    <mergeCell ref="A1:H1"/>
    <mergeCell ref="A2:H2"/>
    <mergeCell ref="A3:A4"/>
    <mergeCell ref="G9:H9"/>
    <mergeCell ref="F3:H3"/>
    <mergeCell ref="E3:E4"/>
    <mergeCell ref="G10:H10"/>
    <mergeCell ref="B3:B4"/>
    <mergeCell ref="G8:H8"/>
    <mergeCell ref="D3:D4"/>
    <mergeCell ref="C3:C4"/>
  </mergeCells>
  <pageMargins left="0.7" right="0.7" top="0.75" bottom="0.75" header="0.3" footer="0.3"/>
  <pageSetup paperSize="9" scale="96" orientation="landscape"/>
</worksheet>
</file>

<file path=xl/worksheets/sheet35.xml><?xml version="1.0" encoding="utf-8"?>
<worksheet xmlns:r="http://schemas.openxmlformats.org/officeDocument/2006/relationships" xmlns="http://schemas.openxmlformats.org/spreadsheetml/2006/main">
  <sheetPr>
    <tabColor rgb="FF000000"/>
    <pageSetUpPr fitToPage="1"/>
  </sheetPr>
  <dimension ref="A1:Q19"/>
  <sheetViews>
    <sheetView workbookViewId="0">
      <selection activeCell="A1" sqref="A1:H1"/>
    </sheetView>
  </sheetViews>
  <sheetFormatPr defaultRowHeight="12.75" defaultColWidth="0" zeroHeight="1"/>
  <cols>
    <col min="1" max="1" customWidth="1" width="5.7109375" style="803"/>
    <col min="2" max="2" customWidth="1" width="10.5703125" style="803"/>
    <col min="3" max="3" customWidth="1" width="19.710938" style="803"/>
    <col min="4" max="5" customWidth="1" width="20.285156" style="803"/>
    <col min="6" max="6" customWidth="1" width="21.710938" style="803"/>
    <col min="7" max="7" customWidth="1" width="17.710938" style="803"/>
    <col min="8" max="8" customWidth="1" width="18.710938" style="803"/>
    <col min="9" max="12" customWidth="1" width="9.285156" style="803"/>
    <col min="13" max="16384" hidden="1" customWidth="0" width="9.285156" style="803"/>
  </cols>
  <sheetData>
    <row r="1" spans="8:8" ht="26.25">
      <c r="A1" s="658" t="s">
        <v>439</v>
      </c>
      <c r="B1" s="658"/>
      <c r="C1" s="658"/>
      <c r="D1" s="658"/>
      <c r="E1" s="658"/>
      <c r="F1" s="658"/>
      <c r="G1" s="658"/>
      <c r="H1" s="658"/>
    </row>
    <row r="2" spans="8:8" ht="23.25">
      <c r="A2" s="915"/>
      <c r="B2" s="915"/>
      <c r="C2" s="916" t="s">
        <v>198</v>
      </c>
      <c r="D2" s="916"/>
      <c r="E2" s="834">
        <v>307335.0</v>
      </c>
      <c r="F2" s="915"/>
      <c r="G2" s="915"/>
      <c r="H2" s="917"/>
    </row>
    <row r="3" spans="8:8" ht="20.25">
      <c r="A3" s="918" t="s">
        <v>553</v>
      </c>
      <c r="B3" s="918"/>
      <c r="C3" s="918"/>
      <c r="D3" s="918"/>
      <c r="E3" s="918"/>
      <c r="F3" s="918"/>
      <c r="G3" s="918"/>
      <c r="H3" s="918"/>
    </row>
    <row r="4" spans="8:8" ht="93.75">
      <c r="A4" s="642" t="s">
        <v>38</v>
      </c>
      <c r="B4" s="642" t="s">
        <v>74</v>
      </c>
      <c r="C4" s="642" t="s">
        <v>554</v>
      </c>
      <c r="D4" s="642" t="s">
        <v>555</v>
      </c>
      <c r="E4" s="642" t="s">
        <v>556</v>
      </c>
      <c r="F4" s="642" t="s">
        <v>557</v>
      </c>
      <c r="G4" s="642" t="s">
        <v>558</v>
      </c>
      <c r="H4" s="642" t="s">
        <v>559</v>
      </c>
    </row>
    <row r="5" spans="8:8" ht="93.75">
      <c r="A5" s="919">
        <v>1.0</v>
      </c>
      <c r="B5" s="920"/>
      <c r="C5" s="921" t="str">
        <f>'MASTER DATA SHEET'!H23</f>
        <v> </v>
      </c>
      <c r="D5" s="642" t="s">
        <v>440</v>
      </c>
      <c r="E5" s="922" t="str">
        <f>'MASTER DATA SHEET'!L23</f>
        <v> </v>
      </c>
      <c r="F5" s="923"/>
      <c r="G5" s="924">
        <f>'MASTER DATA SHEET'!H26</f>
        <v>0.0</v>
      </c>
      <c r="H5" s="924">
        <f>'MASTER DATA SHEET'!L26</f>
        <v>0.0</v>
      </c>
    </row>
    <row r="6" spans="8:8">
      <c r="A6" s="808"/>
      <c r="B6" s="808"/>
      <c r="C6" s="808"/>
      <c r="D6" s="808"/>
      <c r="E6" s="808"/>
      <c r="F6" s="808"/>
      <c r="G6" s="808"/>
      <c r="H6" s="808"/>
    </row>
    <row r="7" spans="8:8">
      <c r="A7" s="808"/>
      <c r="B7" s="808"/>
      <c r="C7" s="808"/>
      <c r="D7" s="808"/>
      <c r="E7" s="808"/>
      <c r="F7" s="808"/>
      <c r="G7" s="808"/>
      <c r="H7" s="808"/>
    </row>
    <row r="8" spans="8:8" ht="18.75">
      <c r="A8" s="808"/>
      <c r="B8" s="808"/>
      <c r="C8" s="808"/>
      <c r="D8" s="827"/>
      <c r="E8" s="808"/>
      <c r="F8" s="804" t="s">
        <v>467</v>
      </c>
      <c r="G8" s="804"/>
      <c r="H8" s="808"/>
    </row>
    <row r="9" spans="8:8" ht="18.75">
      <c r="A9" s="808"/>
      <c r="B9" s="808"/>
      <c r="C9" s="808"/>
      <c r="D9" s="808"/>
      <c r="E9" s="808"/>
      <c r="F9" s="804" t="s">
        <v>468</v>
      </c>
      <c r="G9" s="804"/>
      <c r="H9" s="808"/>
    </row>
    <row r="10" spans="8:8" ht="18.75">
      <c r="A10" s="808"/>
      <c r="B10" s="808"/>
      <c r="C10" s="808"/>
      <c r="D10" s="808"/>
      <c r="F10" s="804" t="s">
        <v>469</v>
      </c>
      <c r="G10" s="804"/>
      <c r="H10" s="739"/>
    </row>
    <row r="11" spans="8:8" ht="18.75">
      <c r="A11" s="808"/>
      <c r="B11" s="808"/>
      <c r="C11" s="808"/>
      <c r="D11" s="808"/>
      <c r="F11" s="925"/>
      <c r="G11" s="925"/>
      <c r="H11" s="739"/>
    </row>
    <row r="12" spans="8:8" ht="30.75">
      <c r="A12" s="882" t="s">
        <v>239</v>
      </c>
      <c r="B12" s="882"/>
      <c r="C12" s="882"/>
      <c r="D12" s="882"/>
      <c r="E12" s="882"/>
      <c r="F12" s="882"/>
      <c r="G12" s="882"/>
      <c r="H12" s="882"/>
    </row>
    <row r="13" spans="8:8">
      <c r="A13" s="808"/>
      <c r="B13" s="808"/>
      <c r="C13" s="808"/>
      <c r="D13" s="808"/>
      <c r="E13" s="808"/>
      <c r="F13" s="808"/>
      <c r="G13" s="808"/>
      <c r="H13" s="808"/>
    </row>
    <row r="14" spans="8:8" hidden="1"/>
    <row r="15" spans="8:8" hidden="1"/>
    <row r="16" spans="8:8" hidden="1"/>
    <row r="17" spans="8:8" hidden="1"/>
    <row r="18" spans="8:8" hidden="1"/>
    <row r="19" spans="8:8" hidden="1"/>
  </sheetData>
  <sheetProtection password="cda0" sheet="1" objects="1" scenarios="1"/>
  <mergeCells count="7">
    <mergeCell ref="A12:H12"/>
    <mergeCell ref="F8:G8"/>
    <mergeCell ref="F9:G9"/>
    <mergeCell ref="F10:G10"/>
    <mergeCell ref="A1:H1"/>
    <mergeCell ref="C2:D2"/>
    <mergeCell ref="A3:H3"/>
  </mergeCells>
  <pageMargins left="0.7" right="0.7" top="0.75" bottom="0.75" header="0.3" footer="0.3"/>
  <pageSetup paperSize="9" scale="99" orientation="landscape"/>
</worksheet>
</file>

<file path=xl/worksheets/sheet36.xml><?xml version="1.0" encoding="utf-8"?>
<worksheet xmlns:r="http://schemas.openxmlformats.org/officeDocument/2006/relationships" xmlns="http://schemas.openxmlformats.org/spreadsheetml/2006/main">
  <sheetPr>
    <tabColor rgb="FF000000"/>
  </sheetPr>
  <dimension ref="A1:AD23"/>
  <sheetViews>
    <sheetView workbookViewId="0" topLeftCell="N10">
      <selection activeCell="R17" sqref="R17"/>
    </sheetView>
  </sheetViews>
  <sheetFormatPr defaultRowHeight="12.75" defaultColWidth="0" zeroHeight="1"/>
  <cols>
    <col min="1" max="1" customWidth="1" width="8.5703125" style="803"/>
    <col min="2" max="2" customWidth="1" width="7.4257812" style="803"/>
    <col min="3" max="17" customWidth="1" width="6.7109375" style="803"/>
    <col min="18" max="18" customWidth="1" width="7.7109375" style="803"/>
    <col min="19" max="20" customWidth="1" width="6.7109375" style="803"/>
    <col min="21" max="22" customWidth="1" width="9.285156" style="803"/>
    <col min="23" max="25" hidden="1" customWidth="1" width="0.0" style="803"/>
    <col min="26" max="16384" hidden="1" customWidth="0" width="9.285156" style="803"/>
  </cols>
  <sheetData>
    <row r="1" spans="8:8" s="855" ht="23.25" customFormat="1">
      <c r="A1" s="926" t="s">
        <v>439</v>
      </c>
      <c r="B1" s="926"/>
      <c r="C1" s="926"/>
      <c r="D1" s="926"/>
      <c r="E1" s="926"/>
      <c r="F1" s="926"/>
      <c r="G1" s="926"/>
      <c r="H1" s="926"/>
      <c r="I1" s="926"/>
      <c r="J1" s="926"/>
      <c r="K1" s="926"/>
      <c r="L1" s="926"/>
      <c r="M1" s="926"/>
      <c r="N1" s="926"/>
      <c r="O1" s="926"/>
      <c r="P1" s="926"/>
      <c r="Q1" s="926"/>
      <c r="R1" s="926"/>
      <c r="S1" s="926"/>
      <c r="T1" s="926"/>
      <c r="U1" s="857"/>
      <c r="V1" s="857"/>
    </row>
    <row r="2" spans="8:8" ht="19.0">
      <c r="A2" s="927" t="s">
        <v>667</v>
      </c>
      <c r="B2" s="927"/>
      <c r="C2" s="927"/>
      <c r="D2" s="927"/>
      <c r="E2" s="927"/>
      <c r="F2" s="927"/>
      <c r="G2" s="927"/>
      <c r="H2" s="927"/>
      <c r="I2" s="927"/>
      <c r="J2" s="927"/>
      <c r="K2" s="927"/>
      <c r="L2" s="927"/>
      <c r="M2" s="927"/>
      <c r="N2" s="927"/>
      <c r="O2" s="927"/>
      <c r="P2" s="927"/>
      <c r="Q2" s="927"/>
      <c r="R2" s="927"/>
      <c r="S2" s="927"/>
      <c r="T2" s="927"/>
      <c r="U2" s="859"/>
      <c r="V2" s="859"/>
    </row>
    <row r="3" spans="8:8" ht="7.5" customHeight="1">
      <c r="A3" s="859"/>
      <c r="B3" s="859"/>
      <c r="C3" s="859"/>
      <c r="D3" s="859"/>
      <c r="E3" s="859"/>
      <c r="F3" s="859"/>
      <c r="G3" s="859"/>
      <c r="H3" s="859"/>
      <c r="I3" s="859"/>
      <c r="J3" s="859"/>
      <c r="K3" s="859"/>
      <c r="L3" s="859"/>
      <c r="M3" s="859"/>
      <c r="N3" s="859"/>
      <c r="O3" s="859"/>
      <c r="P3" s="859"/>
      <c r="Q3" s="859"/>
      <c r="R3" s="859"/>
      <c r="S3" s="859"/>
      <c r="T3" s="859"/>
      <c r="U3" s="859"/>
      <c r="V3" s="859"/>
    </row>
    <row r="4" spans="8:8" ht="18.75">
      <c r="A4" s="928" t="s">
        <v>561</v>
      </c>
      <c r="B4" s="928" t="s">
        <v>562</v>
      </c>
      <c r="C4" s="929" t="s">
        <v>563</v>
      </c>
      <c r="D4" s="930"/>
      <c r="E4" s="931"/>
      <c r="F4" s="929" t="s">
        <v>564</v>
      </c>
      <c r="G4" s="930"/>
      <c r="H4" s="931"/>
      <c r="I4" s="929" t="s">
        <v>565</v>
      </c>
      <c r="J4" s="930"/>
      <c r="K4" s="931"/>
      <c r="L4" s="929" t="s">
        <v>566</v>
      </c>
      <c r="M4" s="930"/>
      <c r="N4" s="931"/>
      <c r="O4" s="929" t="s">
        <v>567</v>
      </c>
      <c r="P4" s="930"/>
      <c r="Q4" s="931"/>
      <c r="R4" s="929" t="s">
        <v>568</v>
      </c>
      <c r="S4" s="930"/>
      <c r="T4" s="931"/>
      <c r="U4" s="863"/>
      <c r="V4" s="863"/>
    </row>
    <row r="5" spans="8:8" ht="18.75">
      <c r="A5" s="932"/>
      <c r="B5" s="932"/>
      <c r="C5" s="933" t="s">
        <v>569</v>
      </c>
      <c r="D5" s="933" t="s">
        <v>570</v>
      </c>
      <c r="E5" s="933" t="s">
        <v>571</v>
      </c>
      <c r="F5" s="933" t="s">
        <v>569</v>
      </c>
      <c r="G5" s="933" t="s">
        <v>570</v>
      </c>
      <c r="H5" s="933" t="s">
        <v>571</v>
      </c>
      <c r="I5" s="933" t="s">
        <v>569</v>
      </c>
      <c r="J5" s="933" t="s">
        <v>570</v>
      </c>
      <c r="K5" s="933" t="s">
        <v>571</v>
      </c>
      <c r="L5" s="933" t="s">
        <v>569</v>
      </c>
      <c r="M5" s="933" t="s">
        <v>570</v>
      </c>
      <c r="N5" s="933" t="s">
        <v>571</v>
      </c>
      <c r="O5" s="933" t="s">
        <v>569</v>
      </c>
      <c r="P5" s="933" t="s">
        <v>570</v>
      </c>
      <c r="Q5" s="933" t="s">
        <v>571</v>
      </c>
      <c r="R5" s="933" t="s">
        <v>569</v>
      </c>
      <c r="S5" s="933" t="s">
        <v>570</v>
      </c>
      <c r="T5" s="933" t="s">
        <v>571</v>
      </c>
      <c r="U5" s="863"/>
      <c r="V5" s="863"/>
    </row>
    <row r="6" spans="8:8" ht="18.75">
      <c r="A6" s="934">
        <v>1.0</v>
      </c>
      <c r="B6" s="935">
        <v>1.0</v>
      </c>
      <c r="C6" s="936"/>
      <c r="D6" s="936"/>
      <c r="E6" s="937">
        <v>0.0</v>
      </c>
      <c r="F6" s="936"/>
      <c r="G6" s="936"/>
      <c r="H6" s="937">
        <v>0.0</v>
      </c>
      <c r="I6" s="936"/>
      <c r="J6" s="936"/>
      <c r="K6" s="937">
        <v>0.0</v>
      </c>
      <c r="L6" s="936"/>
      <c r="M6" s="936"/>
      <c r="N6" s="937">
        <v>0.0</v>
      </c>
      <c r="O6" s="936"/>
      <c r="P6" s="936"/>
      <c r="Q6" s="935">
        <v>0.0</v>
      </c>
      <c r="R6" s="938">
        <v>0.0</v>
      </c>
      <c r="S6" s="938">
        <v>0.0</v>
      </c>
      <c r="T6" s="937">
        <v>0.0</v>
      </c>
      <c r="U6" s="863"/>
      <c r="V6" s="863"/>
    </row>
    <row r="7" spans="8:8" ht="18.75">
      <c r="A7" s="934">
        <v>2.0</v>
      </c>
      <c r="B7" s="935">
        <v>2.0</v>
      </c>
      <c r="C7" s="936"/>
      <c r="D7" s="936"/>
      <c r="E7" s="937">
        <v>0.0</v>
      </c>
      <c r="F7" s="936"/>
      <c r="G7" s="936"/>
      <c r="H7" s="937">
        <v>0.0</v>
      </c>
      <c r="I7" s="936"/>
      <c r="J7" s="936"/>
      <c r="K7" s="937">
        <v>0.0</v>
      </c>
      <c r="L7" s="936"/>
      <c r="M7" s="936"/>
      <c r="N7" s="937">
        <v>0.0</v>
      </c>
      <c r="O7" s="936"/>
      <c r="P7" s="936"/>
      <c r="Q7" s="935">
        <v>0.0</v>
      </c>
      <c r="R7" s="938">
        <v>0.0</v>
      </c>
      <c r="S7" s="938">
        <v>0.0</v>
      </c>
      <c r="T7" s="937">
        <v>0.0</v>
      </c>
      <c r="U7" s="863"/>
      <c r="V7" s="863"/>
    </row>
    <row r="8" spans="8:8" ht="18.75">
      <c r="A8" s="934">
        <v>3.0</v>
      </c>
      <c r="B8" s="935">
        <v>3.0</v>
      </c>
      <c r="C8" s="936"/>
      <c r="D8" s="936"/>
      <c r="E8" s="937">
        <v>0.0</v>
      </c>
      <c r="F8" s="936"/>
      <c r="G8" s="936"/>
      <c r="H8" s="937">
        <v>0.0</v>
      </c>
      <c r="I8" s="936"/>
      <c r="J8" s="936"/>
      <c r="K8" s="937">
        <v>0.0</v>
      </c>
      <c r="L8" s="936"/>
      <c r="M8" s="936"/>
      <c r="N8" s="937">
        <v>0.0</v>
      </c>
      <c r="O8" s="936"/>
      <c r="P8" s="936"/>
      <c r="Q8" s="935">
        <v>0.0</v>
      </c>
      <c r="R8" s="938">
        <v>0.0</v>
      </c>
      <c r="S8" s="938">
        <v>0.0</v>
      </c>
      <c r="T8" s="937">
        <v>0.0</v>
      </c>
    </row>
    <row r="9" spans="8:8" ht="18.75">
      <c r="A9" s="934">
        <v>4.0</v>
      </c>
      <c r="B9" s="935">
        <v>4.0</v>
      </c>
      <c r="C9" s="936"/>
      <c r="D9" s="936"/>
      <c r="E9" s="937">
        <v>0.0</v>
      </c>
      <c r="F9" s="936"/>
      <c r="G9" s="936"/>
      <c r="H9" s="937">
        <v>0.0</v>
      </c>
      <c r="I9" s="936"/>
      <c r="J9" s="936"/>
      <c r="K9" s="937">
        <v>0.0</v>
      </c>
      <c r="L9" s="936"/>
      <c r="M9" s="936"/>
      <c r="N9" s="937">
        <v>0.0</v>
      </c>
      <c r="O9" s="936"/>
      <c r="P9" s="936"/>
      <c r="Q9" s="935">
        <v>0.0</v>
      </c>
      <c r="R9" s="938">
        <v>0.0</v>
      </c>
      <c r="S9" s="938">
        <v>0.0</v>
      </c>
      <c r="T9" s="937">
        <v>0.0</v>
      </c>
    </row>
    <row r="10" spans="8:8" ht="18.75">
      <c r="A10" s="934">
        <v>5.0</v>
      </c>
      <c r="B10" s="935">
        <v>5.0</v>
      </c>
      <c r="C10" s="936"/>
      <c r="D10" s="936"/>
      <c r="E10" s="937">
        <v>0.0</v>
      </c>
      <c r="F10" s="936"/>
      <c r="G10" s="936"/>
      <c r="H10" s="937">
        <v>0.0</v>
      </c>
      <c r="I10" s="936"/>
      <c r="J10" s="936"/>
      <c r="K10" s="937">
        <v>0.0</v>
      </c>
      <c r="L10" s="936"/>
      <c r="M10" s="936"/>
      <c r="N10" s="937">
        <v>0.0</v>
      </c>
      <c r="O10" s="936"/>
      <c r="P10" s="936"/>
      <c r="Q10" s="935">
        <v>0.0</v>
      </c>
      <c r="R10" s="938">
        <v>0.0</v>
      </c>
      <c r="S10" s="938">
        <v>0.0</v>
      </c>
      <c r="T10" s="937">
        <v>0.0</v>
      </c>
    </row>
    <row r="11" spans="8:8" ht="18.75">
      <c r="A11" s="934">
        <v>6.0</v>
      </c>
      <c r="B11" s="935">
        <v>6.0</v>
      </c>
      <c r="C11" s="936"/>
      <c r="D11" s="936"/>
      <c r="E11" s="937">
        <v>0.0</v>
      </c>
      <c r="F11" s="936"/>
      <c r="G11" s="936"/>
      <c r="H11" s="937">
        <v>0.0</v>
      </c>
      <c r="I11" s="936"/>
      <c r="J11" s="936"/>
      <c r="K11" s="937">
        <v>0.0</v>
      </c>
      <c r="L11" s="936"/>
      <c r="M11" s="936"/>
      <c r="N11" s="937">
        <v>0.0</v>
      </c>
      <c r="O11" s="936"/>
      <c r="P11" s="936"/>
      <c r="Q11" s="935">
        <v>0.0</v>
      </c>
      <c r="R11" s="938">
        <v>0.0</v>
      </c>
      <c r="S11" s="938">
        <v>0.0</v>
      </c>
      <c r="T11" s="937">
        <v>0.0</v>
      </c>
    </row>
    <row r="12" spans="8:8" ht="18.75">
      <c r="A12" s="934">
        <v>7.0</v>
      </c>
      <c r="B12" s="935">
        <v>7.0</v>
      </c>
      <c r="C12" s="936"/>
      <c r="D12" s="936"/>
      <c r="E12" s="937">
        <v>0.0</v>
      </c>
      <c r="F12" s="936"/>
      <c r="G12" s="936"/>
      <c r="H12" s="937">
        <v>0.0</v>
      </c>
      <c r="I12" s="936"/>
      <c r="J12" s="936"/>
      <c r="K12" s="937">
        <v>0.0</v>
      </c>
      <c r="L12" s="936"/>
      <c r="M12" s="936"/>
      <c r="N12" s="937">
        <v>0.0</v>
      </c>
      <c r="O12" s="936"/>
      <c r="P12" s="936"/>
      <c r="Q12" s="935">
        <v>0.0</v>
      </c>
      <c r="R12" s="938">
        <v>0.0</v>
      </c>
      <c r="S12" s="938">
        <v>0.0</v>
      </c>
      <c r="T12" s="937">
        <v>0.0</v>
      </c>
    </row>
    <row r="13" spans="8:8" ht="18.75">
      <c r="A13" s="934">
        <v>8.0</v>
      </c>
      <c r="B13" s="935">
        <v>8.0</v>
      </c>
      <c r="C13" s="936"/>
      <c r="D13" s="936"/>
      <c r="E13" s="937">
        <v>0.0</v>
      </c>
      <c r="F13" s="936"/>
      <c r="G13" s="936"/>
      <c r="H13" s="937">
        <v>0.0</v>
      </c>
      <c r="I13" s="936"/>
      <c r="J13" s="936"/>
      <c r="K13" s="937">
        <v>0.0</v>
      </c>
      <c r="L13" s="936"/>
      <c r="M13" s="936"/>
      <c r="N13" s="937">
        <v>0.0</v>
      </c>
      <c r="O13" s="936"/>
      <c r="P13" s="936"/>
      <c r="Q13" s="935">
        <v>0.0</v>
      </c>
      <c r="R13" s="938">
        <v>0.0</v>
      </c>
      <c r="S13" s="938">
        <v>0.0</v>
      </c>
      <c r="T13" s="937">
        <v>0.0</v>
      </c>
    </row>
    <row r="14" spans="8:8" ht="18.75">
      <c r="A14" s="934">
        <v>9.0</v>
      </c>
      <c r="B14" s="935">
        <v>9.0</v>
      </c>
      <c r="C14" s="936"/>
      <c r="D14" s="936"/>
      <c r="E14" s="937">
        <v>0.0</v>
      </c>
      <c r="F14" s="936"/>
      <c r="G14" s="936"/>
      <c r="H14" s="937">
        <v>0.0</v>
      </c>
      <c r="I14" s="936"/>
      <c r="J14" s="936"/>
      <c r="K14" s="937">
        <v>0.0</v>
      </c>
      <c r="L14" s="936"/>
      <c r="M14" s="936"/>
      <c r="N14" s="937">
        <v>0.0</v>
      </c>
      <c r="O14" s="936"/>
      <c r="P14" s="936"/>
      <c r="Q14" s="935">
        <v>0.0</v>
      </c>
      <c r="R14" s="938">
        <v>0.0</v>
      </c>
      <c r="S14" s="938">
        <v>0.0</v>
      </c>
      <c r="T14" s="937">
        <v>0.0</v>
      </c>
    </row>
    <row r="15" spans="8:8" ht="18.75">
      <c r="A15" s="934">
        <v>10.0</v>
      </c>
      <c r="B15" s="935">
        <v>10.0</v>
      </c>
      <c r="C15" s="936"/>
      <c r="D15" s="936"/>
      <c r="E15" s="937">
        <v>0.0</v>
      </c>
      <c r="F15" s="936"/>
      <c r="G15" s="936"/>
      <c r="H15" s="937">
        <v>0.0</v>
      </c>
      <c r="I15" s="936"/>
      <c r="J15" s="936"/>
      <c r="K15" s="937">
        <v>0.0</v>
      </c>
      <c r="L15" s="936"/>
      <c r="M15" s="936"/>
      <c r="N15" s="937">
        <v>0.0</v>
      </c>
      <c r="O15" s="936"/>
      <c r="P15" s="936"/>
      <c r="Q15" s="935">
        <v>0.0</v>
      </c>
      <c r="R15" s="938">
        <v>0.0</v>
      </c>
      <c r="S15" s="938">
        <v>0.0</v>
      </c>
      <c r="T15" s="937">
        <v>0.0</v>
      </c>
    </row>
    <row r="16" spans="8:8" ht="18.75">
      <c r="A16" s="934">
        <v>11.0</v>
      </c>
      <c r="B16" s="935">
        <v>11.0</v>
      </c>
      <c r="C16" s="936"/>
      <c r="D16" s="936"/>
      <c r="E16" s="937">
        <v>0.0</v>
      </c>
      <c r="F16" s="936"/>
      <c r="G16" s="936"/>
      <c r="H16" s="937">
        <v>0.0</v>
      </c>
      <c r="I16" s="936"/>
      <c r="J16" s="936"/>
      <c r="K16" s="937">
        <v>0.0</v>
      </c>
      <c r="L16" s="936"/>
      <c r="M16" s="936"/>
      <c r="N16" s="937">
        <v>0.0</v>
      </c>
      <c r="O16" s="936"/>
      <c r="P16" s="936"/>
      <c r="Q16" s="935">
        <v>0.0</v>
      </c>
      <c r="R16" s="938">
        <v>0.0</v>
      </c>
      <c r="S16" s="938">
        <v>0.0</v>
      </c>
      <c r="T16" s="937">
        <v>0.0</v>
      </c>
    </row>
    <row r="17" spans="8:8" ht="18.75">
      <c r="A17" s="934">
        <v>12.0</v>
      </c>
      <c r="B17" s="935">
        <v>12.0</v>
      </c>
      <c r="C17" s="936"/>
      <c r="D17" s="936"/>
      <c r="E17" s="937">
        <v>0.0</v>
      </c>
      <c r="F17" s="936"/>
      <c r="G17" s="936"/>
      <c r="H17" s="937">
        <v>0.0</v>
      </c>
      <c r="I17" s="936"/>
      <c r="J17" s="936"/>
      <c r="K17" s="937">
        <v>0.0</v>
      </c>
      <c r="L17" s="936"/>
      <c r="M17" s="936"/>
      <c r="N17" s="937">
        <v>0.0</v>
      </c>
      <c r="O17" s="936"/>
      <c r="P17" s="936"/>
      <c r="Q17" s="935">
        <v>0.0</v>
      </c>
      <c r="R17" s="938">
        <v>0.0</v>
      </c>
      <c r="S17" s="938">
        <v>0.0</v>
      </c>
      <c r="T17" s="937">
        <v>0.0</v>
      </c>
    </row>
    <row r="18" spans="8:8" ht="18.75" customHeight="1">
      <c r="A18" s="937" t="s">
        <v>568</v>
      </c>
      <c r="B18" s="937"/>
      <c r="C18" s="937">
        <v>0.0</v>
      </c>
      <c r="D18" s="937">
        <v>0.0</v>
      </c>
      <c r="E18" s="937">
        <v>0.0</v>
      </c>
      <c r="F18" s="937">
        <v>0.0</v>
      </c>
      <c r="G18" s="937">
        <v>0.0</v>
      </c>
      <c r="H18" s="937">
        <v>0.0</v>
      </c>
      <c r="I18" s="937">
        <v>0.0</v>
      </c>
      <c r="J18" s="937">
        <v>0.0</v>
      </c>
      <c r="K18" s="937">
        <v>0.0</v>
      </c>
      <c r="L18" s="937">
        <v>0.0</v>
      </c>
      <c r="M18" s="937">
        <v>0.0</v>
      </c>
      <c r="N18" s="937">
        <v>0.0</v>
      </c>
      <c r="O18" s="937">
        <v>0.0</v>
      </c>
      <c r="P18" s="937">
        <v>0.0</v>
      </c>
      <c r="Q18" s="937">
        <v>0.0</v>
      </c>
      <c r="R18" s="937">
        <v>0.0</v>
      </c>
      <c r="S18" s="937">
        <v>0.0</v>
      </c>
      <c r="T18" s="937">
        <v>0.0</v>
      </c>
    </row>
    <row r="19" spans="8:8" s="939" ht="18.75" customFormat="1">
      <c r="A19" s="940"/>
      <c r="B19" s="941"/>
      <c r="C19" s="941"/>
      <c r="D19" s="941"/>
      <c r="E19" s="941"/>
      <c r="F19" s="941"/>
      <c r="G19" s="941"/>
      <c r="H19" s="941"/>
      <c r="I19" s="941"/>
      <c r="J19" s="941"/>
      <c r="K19" s="941"/>
      <c r="L19" s="941"/>
      <c r="M19" s="941"/>
      <c r="N19" s="941"/>
      <c r="O19" s="941"/>
      <c r="P19" s="941"/>
      <c r="Q19" s="941"/>
      <c r="R19" s="941"/>
      <c r="S19" s="941"/>
      <c r="T19" s="942"/>
    </row>
    <row r="20" spans="8:8" s="939" ht="18.75" customFormat="1">
      <c r="A20" s="940"/>
      <c r="B20" s="941"/>
      <c r="C20" s="941"/>
      <c r="D20" s="941"/>
      <c r="E20" s="941"/>
      <c r="F20" s="941"/>
      <c r="G20" s="941"/>
      <c r="H20" s="941"/>
      <c r="I20" s="941"/>
      <c r="J20" s="941"/>
      <c r="K20" s="941"/>
      <c r="L20" s="941"/>
      <c r="M20" s="941"/>
      <c r="N20" s="941"/>
      <c r="O20" s="941"/>
      <c r="P20" s="941"/>
      <c r="Q20" s="941"/>
      <c r="R20" s="941"/>
      <c r="S20" s="941"/>
      <c r="T20" s="942"/>
    </row>
    <row r="21" spans="8:8" ht="20.25">
      <c r="M21" s="943" t="s">
        <v>467</v>
      </c>
      <c r="N21" s="943"/>
      <c r="O21" s="943"/>
      <c r="P21" s="943"/>
      <c r="Q21" s="943"/>
      <c r="R21" s="943"/>
      <c r="S21" s="943"/>
    </row>
    <row r="22" spans="8:8" ht="20.25">
      <c r="G22" s="944"/>
      <c r="M22" s="943" t="s">
        <v>468</v>
      </c>
      <c r="N22" s="943"/>
      <c r="O22" s="943"/>
      <c r="P22" s="943"/>
      <c r="Q22" s="943"/>
      <c r="R22" s="943"/>
      <c r="S22" s="943"/>
    </row>
    <row r="23" spans="8:8" ht="20.25">
      <c r="M23" s="943" t="s">
        <v>469</v>
      </c>
      <c r="N23" s="943"/>
      <c r="O23" s="943"/>
      <c r="P23" s="943"/>
      <c r="Q23" s="943"/>
      <c r="R23" s="943"/>
      <c r="S23" s="943"/>
    </row>
  </sheetData>
  <sheetProtection algorithmName="SHA-512" hashValue="ai3ZGAuqfwCVloH/pE7IG4AR9GkxIxdlqaqo7/WdbL4VgZkskcUvrfDI0+sdvWa/RX2PE7k72ysnvMHZnB1eDA==" saltValue="YkYhGRU3qoMzbKivmTBKIg==" spinCount="100000" sheet="1" formatColumns="0" formatRows="0"/>
  <mergeCells count="13">
    <mergeCell ref="M21:S21"/>
    <mergeCell ref="M22:S22"/>
    <mergeCell ref="M23:S23"/>
    <mergeCell ref="A1:T1"/>
    <mergeCell ref="A4:A5"/>
    <mergeCell ref="B4:B5"/>
    <mergeCell ref="A2:T2"/>
    <mergeCell ref="C4:E4"/>
    <mergeCell ref="F4:H4"/>
    <mergeCell ref="I4:K4"/>
    <mergeCell ref="L4:N4"/>
    <mergeCell ref="O4:Q4"/>
    <mergeCell ref="R4:T4"/>
  </mergeCells>
  <printOptions horizontalCentered="1"/>
  <pageMargins left="0.31496062992125984" right="0.31496062992125984" top="0.7480314960629921" bottom="0.7480314960629921" header="0.31496062992125984" footer="0.31496062992125984"/>
  <pageSetup paperSize="9" fitToWidth="0" fitToHeight="0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FFFFFF00"/>
  </sheetPr>
  <dimension ref="A1:J71"/>
  <sheetViews>
    <sheetView workbookViewId="0" topLeftCell="B40" showRowColHeaders="0" zoomScale="110">
      <selection activeCell="C45" sqref="C45"/>
    </sheetView>
  </sheetViews>
  <sheetFormatPr defaultRowHeight="12.75" defaultColWidth="9"/>
  <cols>
    <col min="1" max="1" customWidth="1" width="44.570312" style="203"/>
    <col min="2" max="2" customWidth="1" width="25.425781" style="204"/>
    <col min="3" max="3" customWidth="1" width="21.425781" style="204"/>
    <col min="4" max="16384" customWidth="0" width="9.425781" style="203"/>
  </cols>
  <sheetData>
    <row r="1" spans="8:8" ht="20.25">
      <c r="A1" s="205" t="str">
        <f>'MASTER DATA SHEET 1'!C1</f>
        <v>dk;kZy; iz/kkukpk;Z jktdh; mPp ek/;fed fo/kky; Mlk.kk joqZn ¼ekSyklj½ MhMokuk dqpkeu </v>
      </c>
      <c r="B1" s="205"/>
      <c r="C1" s="205"/>
    </row>
    <row r="2" spans="8:8" ht="18.75">
      <c r="A2" s="206" t="s">
        <v>584</v>
      </c>
      <c r="B2" s="206"/>
      <c r="C2" s="206"/>
    </row>
    <row r="3" spans="8:8" ht="20.25">
      <c r="A3" s="207" t="s">
        <v>139</v>
      </c>
      <c r="B3" s="208" t="str">
        <f>'MASTER DATA SHEET 1'!C4</f>
        <v>2202-02-109-27-01</v>
      </c>
      <c r="C3" s="209" t="str">
        <f>'MASTER DATA SHEET 1'!H4</f>
        <v>STATE FUND</v>
      </c>
    </row>
    <row r="4" spans="8:8" ht="26.25">
      <c r="A4" s="210" t="s">
        <v>198</v>
      </c>
      <c r="B4" s="211">
        <f>'MASTER DATA SHEET 1'!C3</f>
        <v>111111.0</v>
      </c>
      <c r="C4" s="212"/>
    </row>
    <row r="5" spans="8:8" ht="37.5">
      <c r="A5" s="213" t="s">
        <v>86</v>
      </c>
      <c r="B5" s="213" t="s">
        <v>585</v>
      </c>
      <c r="C5" s="213" t="s">
        <v>586</v>
      </c>
      <c r="D5" s="214"/>
    </row>
    <row r="6" spans="8:8" ht="18.75">
      <c r="A6" s="215" t="s">
        <v>87</v>
      </c>
      <c r="B6" s="216"/>
      <c r="C6" s="216"/>
    </row>
    <row r="7" spans="8:8" ht="18.75">
      <c r="A7" s="215" t="s">
        <v>88</v>
      </c>
      <c r="B7" s="217">
        <f>P8G1!N68</f>
        <v>0.0</v>
      </c>
      <c r="C7" s="217">
        <f>P8G1!M68</f>
        <v>0.0</v>
      </c>
    </row>
    <row r="8" spans="8:8" ht="18.75">
      <c r="A8" s="215" t="s">
        <v>89</v>
      </c>
      <c r="B8" s="217">
        <f>P8G1!N69</f>
        <v>950800.0</v>
      </c>
      <c r="C8" s="217">
        <f>P8G1!M69</f>
        <v>979200.0</v>
      </c>
    </row>
    <row r="9" spans="8:8" ht="18.75">
      <c r="A9" s="218" t="s">
        <v>137</v>
      </c>
      <c r="B9" s="219">
        <f>SUM(B7:B8)</f>
        <v>950800.0</v>
      </c>
      <c r="C9" s="219">
        <f>SUM(C7:C8)</f>
        <v>979200.0</v>
      </c>
    </row>
    <row r="10" spans="8:8" ht="18.75">
      <c r="A10" s="215" t="s">
        <v>90</v>
      </c>
      <c r="B10" s="220"/>
      <c r="C10" s="220"/>
    </row>
    <row r="11" spans="8:8" ht="18.75">
      <c r="A11" s="215" t="s">
        <v>417</v>
      </c>
      <c r="B11" s="217">
        <f>P8G1!N73</f>
        <v>522940.0</v>
      </c>
      <c r="C11" s="217">
        <f>P8G1!M73</f>
        <v>538560.0</v>
      </c>
    </row>
    <row r="12" spans="8:8" ht="18.75">
      <c r="A12" s="215" t="s">
        <v>91</v>
      </c>
      <c r="B12" s="217">
        <f>P8G1!N79</f>
        <v>3108.0</v>
      </c>
      <c r="C12" s="217">
        <f>P8G1!M79</f>
        <v>0.0</v>
      </c>
    </row>
    <row r="13" spans="8:8" ht="18.75">
      <c r="A13" s="215" t="s">
        <v>92</v>
      </c>
      <c r="B13" s="217">
        <f>P8G1!N83</f>
        <v>0.0</v>
      </c>
      <c r="C13" s="217">
        <f>P8G1!M83</f>
        <v>0.0</v>
      </c>
    </row>
    <row r="14" spans="8:8" ht="18.75">
      <c r="A14" s="215" t="s">
        <v>93</v>
      </c>
      <c r="B14" s="217">
        <f>P8G1!N76</f>
        <v>95080.0</v>
      </c>
      <c r="C14" s="217">
        <f>P8G1!M76</f>
        <v>97920.0</v>
      </c>
    </row>
    <row r="15" spans="8:8" ht="18.75">
      <c r="A15" s="215" t="s">
        <v>94</v>
      </c>
      <c r="B15" s="217">
        <f>P8G1!N84</f>
        <v>0.0</v>
      </c>
      <c r="C15" s="217">
        <f>P8G1!M84</f>
        <v>0.0</v>
      </c>
    </row>
    <row r="16" spans="8:8" ht="18.75">
      <c r="A16" s="215" t="s">
        <v>95</v>
      </c>
      <c r="B16" s="217">
        <f>P8G1!N85</f>
        <v>6774.0</v>
      </c>
      <c r="C16" s="217">
        <f>P8G1!M85</f>
        <v>6774.0</v>
      </c>
    </row>
    <row r="17" spans="8:8" ht="18.75">
      <c r="A17" s="215" t="s">
        <v>96</v>
      </c>
      <c r="B17" s="220">
        <v>0.0</v>
      </c>
      <c r="C17" s="220">
        <v>0.0</v>
      </c>
    </row>
    <row r="18" spans="8:8" ht="18.75">
      <c r="A18" s="215" t="s">
        <v>97</v>
      </c>
      <c r="B18" s="217">
        <f>P8G1!N80</f>
        <v>0.0</v>
      </c>
      <c r="C18" s="217">
        <f>P8G1!M80</f>
        <v>0.0</v>
      </c>
    </row>
    <row r="19" spans="8:8" ht="18.75">
      <c r="A19" s="215" t="s">
        <v>98</v>
      </c>
      <c r="B19" s="217">
        <f>P8G1!N81</f>
        <v>0.0</v>
      </c>
      <c r="C19" s="217">
        <f>P8G1!M81</f>
        <v>0.0</v>
      </c>
    </row>
    <row r="20" spans="8:8" ht="18.75">
      <c r="A20" s="215" t="s">
        <v>99</v>
      </c>
      <c r="B20" s="220">
        <v>0.0</v>
      </c>
      <c r="C20" s="220">
        <v>0.0</v>
      </c>
    </row>
    <row r="21" spans="8:8" ht="18.75">
      <c r="A21" s="215" t="s">
        <v>100</v>
      </c>
      <c r="B21" s="217">
        <f>P8G1!N86</f>
        <v>0.0</v>
      </c>
      <c r="C21" s="217">
        <f>P8G1!M86</f>
        <v>0.0</v>
      </c>
    </row>
    <row r="22" spans="8:8" ht="18.75">
      <c r="A22" s="215" t="s">
        <v>101</v>
      </c>
      <c r="B22" s="217">
        <f>P8G1!N82</f>
        <v>64000.0</v>
      </c>
      <c r="C22" s="217">
        <f>P8G1!M82</f>
        <v>65920.0</v>
      </c>
    </row>
    <row r="23" spans="8:8" ht="18.75">
      <c r="A23" s="215" t="s">
        <v>168</v>
      </c>
      <c r="B23" s="221">
        <f>P8G1!N87</f>
        <v>0.0</v>
      </c>
      <c r="C23" s="221">
        <f>P8G1!M87</f>
        <v>0.0</v>
      </c>
    </row>
    <row r="24" spans="8:8" ht="18.75">
      <c r="A24" s="215" t="s">
        <v>163</v>
      </c>
      <c r="B24" s="217">
        <f>P8G1!N88</f>
        <v>0.0</v>
      </c>
      <c r="C24" s="217">
        <f>P8G1!M88</f>
        <v>0.0</v>
      </c>
    </row>
    <row r="25" spans="8:8" ht="15.75">
      <c r="A25" s="222" t="s">
        <v>295</v>
      </c>
      <c r="B25" s="217">
        <f>P8G1!N89</f>
        <v>0.0</v>
      </c>
      <c r="C25" s="217">
        <f>P8G1!M89</f>
        <v>0.0</v>
      </c>
    </row>
    <row r="26" spans="8:8" ht="18.75">
      <c r="A26" s="218" t="s">
        <v>102</v>
      </c>
      <c r="B26" s="219">
        <f>SUM(B11:B25)</f>
        <v>691902.0</v>
      </c>
      <c r="C26" s="219">
        <f>SUM(C11:C25)</f>
        <v>709174.0</v>
      </c>
    </row>
    <row r="27" spans="8:8" ht="18.75">
      <c r="A27" s="218" t="s">
        <v>103</v>
      </c>
      <c r="B27" s="219">
        <f>B9+B26</f>
        <v>1642702.0</v>
      </c>
      <c r="C27" s="219">
        <f>C9+C26</f>
        <v>1688374.0</v>
      </c>
    </row>
    <row r="28" spans="8:8" ht="18.75">
      <c r="A28" s="215" t="s">
        <v>104</v>
      </c>
      <c r="B28" s="221">
        <f>P8G1!N92</f>
        <v>30000.0</v>
      </c>
      <c r="C28" s="221">
        <f>P8G1!M92</f>
        <v>30000.0</v>
      </c>
    </row>
    <row r="29" spans="8:8" ht="18.75">
      <c r="A29" s="215" t="s">
        <v>105</v>
      </c>
      <c r="B29" s="221">
        <f>P8G1!N93</f>
        <v>0.0</v>
      </c>
      <c r="C29" s="221">
        <f>P8G1!M93</f>
        <v>0.0</v>
      </c>
    </row>
    <row r="30" spans="8:8" ht="18.75">
      <c r="A30" s="218" t="s">
        <v>138</v>
      </c>
      <c r="B30" s="219">
        <f>SUM(B27:B29)</f>
        <v>1672702.0</v>
      </c>
      <c r="C30" s="219">
        <f>SUM(C27:C29)</f>
        <v>1718374.0</v>
      </c>
    </row>
    <row r="31" spans="8:8" ht="18.75">
      <c r="A31" s="223"/>
    </row>
    <row r="32" spans="8:8" ht="18.75">
      <c r="A32" s="223"/>
      <c r="B32" s="224" t="str">
        <f>'MASTER DATA SHEET 1'!L2</f>
        <v>iz/kkukpk;Z</v>
      </c>
      <c r="C32" s="224"/>
      <c r="D32" s="225"/>
      <c r="E32" s="225"/>
    </row>
    <row r="33" spans="8:8" ht="15.75">
      <c r="B33" s="224" t="str">
        <f>'MASTER DATA SHEET 1'!L3</f>
        <v>jk-m-ek-fo-Mlk.kk [kqnZ</v>
      </c>
      <c r="C33" s="224"/>
      <c r="D33" s="225"/>
      <c r="E33" s="225"/>
    </row>
    <row r="34" spans="8:8" ht="15.75">
      <c r="B34" s="224" t="str">
        <f>'MASTER DATA SHEET 1'!L4</f>
        <v> ¼ekSyklj½ MhMokuk dqpkeu</v>
      </c>
      <c r="C34" s="224"/>
      <c r="D34" s="225"/>
      <c r="E34" s="225"/>
    </row>
    <row r="38" spans="8:8" ht="18.0">
      <c r="B38" s="226"/>
    </row>
    <row r="40" spans="8:8" ht="20.25">
      <c r="A40" s="227" t="str">
        <f>A1</f>
        <v>dk;kZy; iz/kkukpk;Z jktdh; mPp ek/;fed fo/kky; Mlk.kk joqZn ¼ekSyklj½ MhMokuk dqpkeu </v>
      </c>
      <c r="B40" s="227"/>
      <c r="C40" s="227"/>
    </row>
    <row r="41" spans="8:8" ht="18.75">
      <c r="A41" s="206" t="s">
        <v>584</v>
      </c>
      <c r="B41" s="206"/>
      <c r="C41" s="206"/>
    </row>
    <row r="42" spans="8:8" ht="20.25">
      <c r="A42" s="207" t="s">
        <v>139</v>
      </c>
      <c r="B42" s="228" t="str">
        <f>'MASTER DATA SHEET 1'!C4</f>
        <v>2202-02-109-27-01</v>
      </c>
      <c r="C42" s="209" t="str">
        <f>'MASTER DATA SHEET 1'!H4</f>
        <v>STATE FUND</v>
      </c>
    </row>
    <row r="43" spans="8:8" ht="21.0">
      <c r="A43" s="229" t="s">
        <v>198</v>
      </c>
      <c r="B43" s="229">
        <f>'MASTER DATA SHEET 1'!C3</f>
        <v>111111.0</v>
      </c>
      <c r="C43" s="230"/>
    </row>
    <row r="44" spans="8:8" ht="37.5">
      <c r="A44" s="213" t="s">
        <v>86</v>
      </c>
      <c r="B44" s="213" t="s">
        <v>585</v>
      </c>
      <c r="C44" s="213" t="s">
        <v>586</v>
      </c>
    </row>
    <row r="45" spans="8:8" ht="18.75">
      <c r="A45" s="215" t="s">
        <v>106</v>
      </c>
      <c r="B45" s="217">
        <f>P9G2!K10</f>
        <v>0.0</v>
      </c>
      <c r="C45" s="217">
        <f>P9G2!L10</f>
        <v>0.0</v>
      </c>
    </row>
    <row r="46" spans="8:8" ht="18.75">
      <c r="A46" s="215" t="s">
        <v>107</v>
      </c>
      <c r="B46" s="220">
        <v>0.0</v>
      </c>
      <c r="C46" s="220">
        <v>0.0</v>
      </c>
    </row>
    <row r="47" spans="8:8" ht="18.75">
      <c r="A47" s="215" t="s">
        <v>108</v>
      </c>
      <c r="B47" s="220">
        <v>0.0</v>
      </c>
      <c r="C47" s="220">
        <v>0.0</v>
      </c>
    </row>
    <row r="48" spans="8:8" ht="18.75">
      <c r="A48" s="215" t="s">
        <v>109</v>
      </c>
      <c r="B48" s="220">
        <v>0.0</v>
      </c>
      <c r="C48" s="220">
        <v>0.0</v>
      </c>
    </row>
    <row r="49" spans="8:8" ht="18.75">
      <c r="A49" s="215" t="s">
        <v>110</v>
      </c>
      <c r="B49" s="217">
        <f>P9G2!K11</f>
        <v>0.0</v>
      </c>
      <c r="C49" s="217">
        <f>P9G2!L11</f>
        <v>0.0</v>
      </c>
    </row>
    <row r="50" spans="8:8" ht="18.75">
      <c r="A50" s="215" t="s">
        <v>111</v>
      </c>
      <c r="B50" s="217">
        <f>P9G2!K12</f>
        <v>0.0</v>
      </c>
      <c r="C50" s="217">
        <f>P9G2!L12</f>
        <v>0.0</v>
      </c>
    </row>
    <row r="51" spans="8:8" ht="18.75">
      <c r="A51" s="215" t="s">
        <v>112</v>
      </c>
      <c r="B51" s="220">
        <v>0.0</v>
      </c>
      <c r="C51" s="220">
        <v>0.0</v>
      </c>
    </row>
    <row r="52" spans="8:8" ht="18.75">
      <c r="A52" s="215" t="s">
        <v>113</v>
      </c>
      <c r="B52" s="220">
        <v>0.0</v>
      </c>
      <c r="C52" s="220">
        <v>0.0</v>
      </c>
    </row>
    <row r="53" spans="8:8" ht="18.75">
      <c r="A53" s="215" t="s">
        <v>114</v>
      </c>
      <c r="B53" s="217">
        <f>P9G2!K14</f>
        <v>0.0</v>
      </c>
      <c r="C53" s="217">
        <f>P9G2!L14</f>
        <v>0.0</v>
      </c>
    </row>
    <row r="54" spans="8:8" ht="18.75" customHeight="1">
      <c r="A54" s="231" t="s">
        <v>22</v>
      </c>
      <c r="B54" s="217">
        <f>'P Allow.'!F24</f>
        <v>0.0</v>
      </c>
      <c r="C54" s="217">
        <f>'P Allow.'!G24</f>
        <v>0.0</v>
      </c>
    </row>
    <row r="55" spans="8:8" ht="18.75">
      <c r="A55" s="218" t="s">
        <v>121</v>
      </c>
      <c r="B55" s="219">
        <f>SUM(B45:B54)</f>
        <v>0.0</v>
      </c>
      <c r="C55" s="219">
        <f>SUM(C45:C54)</f>
        <v>0.0</v>
      </c>
    </row>
    <row r="56" spans="8:8" ht="18.75">
      <c r="A56" s="232" t="s">
        <v>115</v>
      </c>
      <c r="B56" s="233">
        <f>B30</f>
        <v>1672702.0</v>
      </c>
      <c r="C56" s="233">
        <f>C30</f>
        <v>1718374.0</v>
      </c>
    </row>
    <row r="57" spans="8:8" ht="18.75">
      <c r="A57" s="234" t="s">
        <v>116</v>
      </c>
      <c r="B57" s="235">
        <f>SUM(B55:B56)</f>
        <v>1672702.0</v>
      </c>
      <c r="C57" s="235">
        <f>SUM(C55:C56)</f>
        <v>1718374.0</v>
      </c>
    </row>
    <row r="58" spans="8:8" ht="18.75">
      <c r="A58" s="223"/>
    </row>
    <row r="60" spans="8:8" ht="15.75">
      <c r="B60" s="224" t="str">
        <f>'MASTER DATA SHEET 1'!L2</f>
        <v>iz/kkukpk;Z</v>
      </c>
      <c r="C60" s="224"/>
    </row>
    <row r="61" spans="8:8" ht="15.75">
      <c r="B61" s="224" t="str">
        <f>'MASTER DATA SHEET 1'!L3</f>
        <v>jk-m-ek-fo-Mlk.kk [kqnZ</v>
      </c>
      <c r="C61" s="224"/>
    </row>
    <row r="62" spans="8:8" ht="15.75">
      <c r="B62" s="224" t="str">
        <f>'MASTER DATA SHEET 1'!L4</f>
        <v> ¼ekSyklj½ MhMokuk dqpkeu</v>
      </c>
      <c r="C62" s="224"/>
    </row>
    <row r="64" spans="8:8" ht="18.0">
      <c r="B64" s="226"/>
      <c r="C64" s="54"/>
    </row>
    <row r="65" spans="8:8" ht="8.25" customHeight="1"/>
    <row r="66" spans="8:8" ht="6.0" customHeight="1"/>
    <row r="67" spans="8:8" ht="7.5" customHeight="1"/>
    <row r="68" spans="8:8" ht="7.5" customHeight="1"/>
    <row r="69" spans="8:8" ht="7.5" customHeight="1"/>
    <row r="70" spans="8:8" ht="7.5" customHeight="1"/>
    <row r="71" spans="8:8" ht="48.75" customHeight="1">
      <c r="A71" s="236" t="s">
        <v>239</v>
      </c>
      <c r="B71" s="236"/>
      <c r="C71" s="236"/>
    </row>
  </sheetData>
  <sheetProtection algorithmName="SHA-512" hashValue="ai3ZGAuqfwCVloH/pE7IG4AR9GkxIxdlqaqo7/WdbL4VgZkskcUvrfDI0+sdvWa/RX2PE7k72ysnvMHZnB1eDA==" saltValue="YkYhGRU3qoMzbKivmTBKIg==" spinCount="100000" sheet="1" objects="1" scenarios="1"/>
  <mergeCells count="11">
    <mergeCell ref="A71:C71"/>
    <mergeCell ref="B62:C62"/>
    <mergeCell ref="A40:C40"/>
    <mergeCell ref="A41:C41"/>
    <mergeCell ref="B60:C60"/>
    <mergeCell ref="B61:C61"/>
    <mergeCell ref="B33:C33"/>
    <mergeCell ref="B34:C34"/>
    <mergeCell ref="A2:C2"/>
    <mergeCell ref="B32:C32"/>
    <mergeCell ref="A1:C1"/>
  </mergeCells>
  <printOptions horizontalCentered="1"/>
  <pageMargins left="0.5511811023622047" right="0.35433070866141736" top="0.35433070866141736" bottom="0.35433070866141736" header="0.5118110236220472" footer="0.5118110236220472"/>
  <headerFooter scaleWithDoc="0" alignWithMargins="0">
    <oddFooter>&amp;F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tabColor rgb="FFFFFF00"/>
  </sheetPr>
  <dimension ref="A1:AY19"/>
  <sheetViews>
    <sheetView workbookViewId="0" topLeftCell="K4" zoomScale="85">
      <selection activeCell="R4" sqref="R4"/>
    </sheetView>
  </sheetViews>
  <sheetFormatPr defaultRowHeight="12.75" defaultColWidth="9"/>
  <cols>
    <col min="1" max="1" customWidth="1" width="6.4257812" style="54"/>
    <col min="2" max="2" customWidth="1" width="8.5703125" style="54"/>
    <col min="3" max="3" customWidth="1" width="20.570312" style="54"/>
    <col min="4" max="44" customWidth="1" width="3.5703125" style="54"/>
    <col min="45" max="45" customWidth="1" width="5.5703125" style="54"/>
    <col min="46" max="16384" customWidth="0" width="9.425781" style="54"/>
  </cols>
  <sheetData>
    <row r="1" spans="8:8" ht="26.25">
      <c r="A1" s="237" t="str">
        <f>'MASTER DATA SHEET 1'!C1</f>
        <v>dk;kZy; iz/kkukpk;Z jktdh; mPp ek/;fed fo/kky; Mlk.kk joqZn ¼ekSyklj½ MhMokuk dqpkeu 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</row>
    <row r="2" spans="8:8" ht="23.25">
      <c r="A2" s="238" t="s">
        <v>139</v>
      </c>
      <c r="B2" s="238"/>
      <c r="C2" s="239" t="str">
        <f>'MASTER DATA SHEET 1'!C4</f>
        <v>2202-02-109-27-01</v>
      </c>
      <c r="D2" s="239"/>
      <c r="E2" s="239"/>
      <c r="F2" s="239"/>
      <c r="G2" s="239"/>
      <c r="H2" s="239"/>
      <c r="I2" s="240" t="str">
        <f>'MASTER DATA SHEET 1'!H4</f>
        <v>STATE FUND</v>
      </c>
      <c r="J2" s="241"/>
      <c r="K2" s="241"/>
      <c r="L2" s="242"/>
      <c r="M2" s="242"/>
      <c r="N2" s="203"/>
      <c r="O2" s="203"/>
      <c r="P2" s="203"/>
      <c r="Q2" s="203"/>
      <c r="R2" s="203"/>
      <c r="S2" s="203"/>
      <c r="AA2" s="243" t="s">
        <v>360</v>
      </c>
      <c r="AB2" s="243"/>
      <c r="AC2" s="243"/>
      <c r="AD2" s="243"/>
      <c r="AE2" s="243"/>
      <c r="AF2" s="243"/>
      <c r="AG2" s="243"/>
      <c r="AH2" s="243"/>
      <c r="AI2" s="244">
        <f>'MASTER DATA SHEET 1'!C3</f>
        <v>111111.0</v>
      </c>
      <c r="AJ2" s="244"/>
      <c r="AK2" s="244"/>
      <c r="AL2" s="244"/>
      <c r="AM2" s="244"/>
    </row>
    <row r="3" spans="8:8" ht="26.25">
      <c r="A3" s="245" t="s">
        <v>623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5"/>
      <c r="AS3" s="245"/>
    </row>
    <row r="4" spans="8:8" ht="200.45" customHeight="1">
      <c r="A4" s="246" t="s">
        <v>38</v>
      </c>
      <c r="B4" s="246" t="s">
        <v>186</v>
      </c>
      <c r="C4" s="246" t="s">
        <v>33</v>
      </c>
      <c r="D4" s="247" t="s">
        <v>314</v>
      </c>
      <c r="E4" s="247" t="s">
        <v>316</v>
      </c>
      <c r="F4" s="247" t="s">
        <v>311</v>
      </c>
      <c r="G4" s="248" t="s">
        <v>335</v>
      </c>
      <c r="H4" s="247" t="s">
        <v>323</v>
      </c>
      <c r="I4" s="247" t="s">
        <v>315</v>
      </c>
      <c r="J4" s="249" t="s">
        <v>389</v>
      </c>
      <c r="K4" s="247" t="s">
        <v>330</v>
      </c>
      <c r="L4" s="247" t="s">
        <v>329</v>
      </c>
      <c r="M4" s="250" t="s">
        <v>342</v>
      </c>
      <c r="N4" s="247" t="s">
        <v>312</v>
      </c>
      <c r="O4" s="247" t="s">
        <v>331</v>
      </c>
      <c r="P4" s="249" t="s">
        <v>333</v>
      </c>
      <c r="Q4" s="247" t="s">
        <v>337</v>
      </c>
      <c r="R4" s="247" t="s">
        <v>326</v>
      </c>
      <c r="S4" s="248" t="s">
        <v>341</v>
      </c>
      <c r="T4" s="248" t="s">
        <v>321</v>
      </c>
      <c r="U4" s="247" t="s">
        <v>338</v>
      </c>
      <c r="V4" s="247" t="s">
        <v>325</v>
      </c>
      <c r="W4" s="247" t="s">
        <v>624</v>
      </c>
      <c r="X4" s="248" t="s">
        <v>336</v>
      </c>
      <c r="Y4" s="247" t="s">
        <v>322</v>
      </c>
      <c r="Z4" s="247" t="s">
        <v>319</v>
      </c>
      <c r="AA4" s="247" t="s">
        <v>320</v>
      </c>
      <c r="AB4" s="248" t="s">
        <v>334</v>
      </c>
      <c r="AC4" s="250" t="s">
        <v>354</v>
      </c>
      <c r="AD4" s="248" t="s">
        <v>339</v>
      </c>
      <c r="AE4" s="248" t="s">
        <v>324</v>
      </c>
      <c r="AF4" s="250" t="s">
        <v>344</v>
      </c>
      <c r="AG4" s="247" t="s">
        <v>378</v>
      </c>
      <c r="AH4" s="250" t="s">
        <v>353</v>
      </c>
      <c r="AI4" s="248" t="s">
        <v>327</v>
      </c>
      <c r="AJ4" s="249" t="s">
        <v>379</v>
      </c>
      <c r="AK4" s="248" t="s">
        <v>328</v>
      </c>
      <c r="AL4" s="247" t="s">
        <v>340</v>
      </c>
      <c r="AM4" s="247" t="s">
        <v>317</v>
      </c>
      <c r="AN4" s="248" t="s">
        <v>313</v>
      </c>
      <c r="AO4" s="247" t="s">
        <v>318</v>
      </c>
      <c r="AP4" s="248" t="s">
        <v>332</v>
      </c>
      <c r="AQ4" s="248" t="s">
        <v>625</v>
      </c>
      <c r="AR4" s="248" t="s">
        <v>626</v>
      </c>
      <c r="AS4" s="251" t="s">
        <v>365</v>
      </c>
    </row>
    <row r="5" spans="8:8" ht="19.7" customHeight="1">
      <c r="A5" s="252">
        <v>1.0</v>
      </c>
      <c r="B5" s="252">
        <v>2.0</v>
      </c>
      <c r="C5" s="252">
        <v>3.0</v>
      </c>
      <c r="D5" s="252">
        <v>4.0</v>
      </c>
      <c r="E5" s="252">
        <v>5.0</v>
      </c>
      <c r="F5" s="252">
        <v>6.0</v>
      </c>
      <c r="G5" s="252">
        <v>7.0</v>
      </c>
      <c r="H5" s="252">
        <v>8.0</v>
      </c>
      <c r="I5" s="252">
        <v>9.0</v>
      </c>
      <c r="J5" s="252">
        <v>10.0</v>
      </c>
      <c r="K5" s="252">
        <v>11.0</v>
      </c>
      <c r="L5" s="252">
        <v>12.0</v>
      </c>
      <c r="M5" s="252">
        <v>13.0</v>
      </c>
      <c r="N5" s="252">
        <v>14.0</v>
      </c>
      <c r="O5" s="252">
        <v>15.0</v>
      </c>
      <c r="P5" s="252">
        <v>16.0</v>
      </c>
      <c r="Q5" s="252">
        <v>17.0</v>
      </c>
      <c r="R5" s="252">
        <v>18.0</v>
      </c>
      <c r="S5" s="252">
        <v>19.0</v>
      </c>
      <c r="T5" s="252">
        <v>20.0</v>
      </c>
      <c r="U5" s="252">
        <v>21.0</v>
      </c>
      <c r="V5" s="252">
        <v>22.0</v>
      </c>
      <c r="W5" s="252">
        <v>23.0</v>
      </c>
      <c r="X5" s="252">
        <v>24.0</v>
      </c>
      <c r="Y5" s="252">
        <v>25.0</v>
      </c>
      <c r="Z5" s="252">
        <v>26.0</v>
      </c>
      <c r="AA5" s="252">
        <v>27.0</v>
      </c>
      <c r="AB5" s="252">
        <v>28.0</v>
      </c>
      <c r="AC5" s="252">
        <v>29.0</v>
      </c>
      <c r="AD5" s="252">
        <v>30.0</v>
      </c>
      <c r="AE5" s="252">
        <v>31.0</v>
      </c>
      <c r="AF5" s="252">
        <v>32.0</v>
      </c>
      <c r="AG5" s="252">
        <v>33.0</v>
      </c>
      <c r="AH5" s="252">
        <v>34.0</v>
      </c>
      <c r="AI5" s="252">
        <v>35.0</v>
      </c>
      <c r="AJ5" s="252">
        <v>36.0</v>
      </c>
      <c r="AK5" s="252">
        <v>37.0</v>
      </c>
      <c r="AL5" s="252">
        <v>38.0</v>
      </c>
      <c r="AM5" s="252">
        <v>39.0</v>
      </c>
      <c r="AN5" s="252">
        <v>40.0</v>
      </c>
      <c r="AO5" s="252">
        <v>41.0</v>
      </c>
      <c r="AP5" s="252">
        <v>42.0</v>
      </c>
      <c r="AQ5" s="252">
        <v>43.0</v>
      </c>
      <c r="AR5" s="252">
        <v>44.0</v>
      </c>
      <c r="AS5" s="252">
        <v>45.0</v>
      </c>
    </row>
    <row r="6" spans="8:8" ht="105.0" customHeight="1">
      <c r="A6" s="253">
        <v>1.0</v>
      </c>
      <c r="B6" s="254">
        <f>'MASTER DATA SHEET 1'!C3</f>
        <v>111111.0</v>
      </c>
      <c r="C6" s="246" t="str">
        <f>'MASTER DATA SHEET 1'!C2</f>
        <v>jktdh; mPp ek/;fed fo/kky; Mlk.kk joqZn ¼ekSyklj½ MhMokuk dqpkeu </v>
      </c>
      <c r="D6" s="253">
        <f>'MASTER DATA SHEET 1'!$D$9</f>
        <v>0.0</v>
      </c>
      <c r="E6" s="253">
        <f>'MASTER DATA SHEET 1'!$D$10</f>
        <v>0.0</v>
      </c>
      <c r="F6" s="253">
        <f>'MASTER DATA SHEET 1'!$D$11</f>
        <v>0.0</v>
      </c>
      <c r="G6" s="253">
        <f>'MASTER DATA SHEET 1'!$D$12</f>
        <v>0.0</v>
      </c>
      <c r="H6" s="253">
        <f>'MASTER DATA SHEET 1'!$D$13</f>
        <v>0.0</v>
      </c>
      <c r="I6" s="253">
        <f>'MASTER DATA SHEET 1'!$D$14</f>
        <v>0.0</v>
      </c>
      <c r="J6" s="253">
        <f>'MASTER DATA SHEET 1'!$D$15</f>
        <v>0.0</v>
      </c>
      <c r="K6" s="253">
        <f>'MASTER DATA SHEET 1'!$D$16</f>
        <v>0.0</v>
      </c>
      <c r="L6" s="253">
        <f>'MASTER DATA SHEET 1'!$D$17</f>
        <v>0.0</v>
      </c>
      <c r="M6" s="253">
        <f>'MASTER DATA SHEET 1'!$D$18</f>
        <v>0.0</v>
      </c>
      <c r="N6" s="253">
        <f>'MASTER DATA SHEET 1'!$D$19</f>
        <v>0.0</v>
      </c>
      <c r="O6" s="253">
        <f>'MASTER DATA SHEET 1'!$D$20</f>
        <v>0.0</v>
      </c>
      <c r="P6" s="253">
        <f>'MASTER DATA SHEET 1'!$D$21</f>
        <v>0.0</v>
      </c>
      <c r="Q6" s="253">
        <f>'MASTER DATA SHEET 1'!$D$22</f>
        <v>0.0</v>
      </c>
      <c r="R6" s="253">
        <f>'MASTER DATA SHEET 1'!$D$23</f>
        <v>0.0</v>
      </c>
      <c r="S6" s="253">
        <f>'MASTER DATA SHEET 1'!$D$24</f>
        <v>0.0</v>
      </c>
      <c r="T6" s="253">
        <f>'MASTER DATA SHEET 1'!$D$25</f>
        <v>0.0</v>
      </c>
      <c r="U6" s="253">
        <f>'MASTER DATA SHEET 1'!$D$26</f>
        <v>0.0</v>
      </c>
      <c r="V6" s="253">
        <f>'MASTER DATA SHEET 1'!$D$27</f>
        <v>0.0</v>
      </c>
      <c r="W6" s="253">
        <f>'MASTER DATA SHEET 1'!$D$28</f>
        <v>0.0</v>
      </c>
      <c r="X6" s="253">
        <f>'MASTER DATA SHEET 1'!$D$29</f>
        <v>2.0</v>
      </c>
      <c r="Y6" s="253">
        <f>'MASTER DATA SHEET 1'!$D$30</f>
        <v>0.0</v>
      </c>
      <c r="Z6" s="253">
        <f>'MASTER DATA SHEET 1'!$D$31</f>
        <v>0.0</v>
      </c>
      <c r="AA6" s="253">
        <f>'MASTER DATA SHEET 1'!$D$32</f>
        <v>0.0</v>
      </c>
      <c r="AB6" s="253">
        <f>'MASTER DATA SHEET 1'!$D$33</f>
        <v>0.0</v>
      </c>
      <c r="AC6" s="253">
        <f>'MASTER DATA SHEET 1'!$D$34</f>
        <v>0.0</v>
      </c>
      <c r="AD6" s="253">
        <f>'MASTER DATA SHEET 1'!$D$35</f>
        <v>1.0</v>
      </c>
      <c r="AE6" s="253">
        <f>'MASTER DATA SHEET 1'!$D$36</f>
        <v>0.0</v>
      </c>
      <c r="AF6" s="253">
        <f>'MASTER DATA SHEET 1'!$D$37</f>
        <v>0.0</v>
      </c>
      <c r="AG6" s="253">
        <f>'MASTER DATA SHEET 1'!$D$38</f>
        <v>0.0</v>
      </c>
      <c r="AH6" s="253">
        <f>'MASTER DATA SHEET 1'!$D$39</f>
        <v>0.0</v>
      </c>
      <c r="AI6" s="253">
        <f>'MASTER DATA SHEET 1'!$D$40</f>
        <v>0.0</v>
      </c>
      <c r="AJ6" s="253">
        <f>'MASTER DATA SHEET 1'!$D$41</f>
        <v>0.0</v>
      </c>
      <c r="AK6" s="253">
        <f>'MASTER DATA SHEET 1'!$D$42</f>
        <v>0.0</v>
      </c>
      <c r="AL6" s="253">
        <f>'MASTER DATA SHEET 1'!$D$43</f>
        <v>0.0</v>
      </c>
      <c r="AM6" s="253">
        <f>'MASTER DATA SHEET 1'!$D$44</f>
        <v>0.0</v>
      </c>
      <c r="AN6" s="253">
        <f>'MASTER DATA SHEET 1'!$D$45</f>
        <v>0.0</v>
      </c>
      <c r="AO6" s="253">
        <f>'MASTER DATA SHEET 1'!$D$46</f>
        <v>0.0</v>
      </c>
      <c r="AP6" s="253">
        <f>'MASTER DATA SHEET 1'!$D$47</f>
        <v>0.0</v>
      </c>
      <c r="AQ6" s="253">
        <f>'MASTER DATA SHEET 1'!$D$48</f>
        <v>0.0</v>
      </c>
      <c r="AR6" s="253">
        <f>'MASTER DATA SHEET 1'!$D$49</f>
        <v>0.0</v>
      </c>
      <c r="AS6" s="253">
        <f>SUM(D6:AR6)</f>
        <v>3.0</v>
      </c>
    </row>
    <row r="10" spans="8:8" ht="16.5">
      <c r="AE10" s="255" t="str">
        <f>'MASTER DATA SHEET 1'!L2</f>
        <v>iz/kkukpk;Z</v>
      </c>
      <c r="AF10" s="255"/>
      <c r="AG10" s="255"/>
      <c r="AH10" s="255"/>
      <c r="AI10" s="255"/>
      <c r="AJ10" s="255"/>
      <c r="AK10" s="255"/>
      <c r="AL10" s="255"/>
      <c r="AM10" s="255"/>
    </row>
    <row r="11" spans="8:8" ht="16.5">
      <c r="AE11" s="255" t="str">
        <f>'MASTER DATA SHEET 1'!L3</f>
        <v>jk-m-ek-fo-Mlk.kk [kqnZ</v>
      </c>
      <c r="AF11" s="255"/>
      <c r="AG11" s="255"/>
      <c r="AH11" s="255"/>
      <c r="AI11" s="255"/>
      <c r="AJ11" s="255"/>
      <c r="AK11" s="255"/>
      <c r="AL11" s="255"/>
      <c r="AM11" s="255"/>
    </row>
    <row r="12" spans="8:8" ht="16.5">
      <c r="T12" s="196" t="s">
        <v>191</v>
      </c>
      <c r="AE12" s="255" t="str">
        <f>'MASTER DATA SHEET 1'!L4</f>
        <v> ¼ekSyklj½ MhMokuk dqpkeu</v>
      </c>
      <c r="AF12" s="255"/>
      <c r="AG12" s="255"/>
      <c r="AH12" s="255"/>
      <c r="AI12" s="255"/>
      <c r="AJ12" s="255"/>
      <c r="AK12" s="255"/>
      <c r="AL12" s="255"/>
      <c r="AM12" s="255"/>
    </row>
    <row r="13" spans="8:8" ht="18.0">
      <c r="N13" s="256"/>
      <c r="O13" s="256"/>
      <c r="P13" s="256"/>
      <c r="Q13" s="256"/>
    </row>
    <row r="19" spans="8:8" ht="30.75">
      <c r="B19" s="257" t="s">
        <v>371</v>
      </c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  <c r="T19" s="257"/>
      <c r="U19" s="257"/>
      <c r="V19" s="257"/>
      <c r="W19" s="257"/>
      <c r="X19" s="257"/>
      <c r="Y19" s="257"/>
      <c r="Z19" s="257"/>
      <c r="AA19" s="257"/>
      <c r="AB19" s="257"/>
      <c r="AC19" s="257"/>
      <c r="AD19" s="257"/>
      <c r="AE19" s="257"/>
      <c r="AF19" s="257"/>
      <c r="AG19" s="257"/>
      <c r="AH19" s="257"/>
      <c r="AI19" s="257"/>
      <c r="AJ19" s="257"/>
      <c r="AK19" s="257"/>
      <c r="AL19" s="257"/>
      <c r="AM19" s="257"/>
      <c r="AN19" s="257"/>
      <c r="AO19" s="257"/>
      <c r="AP19" s="257"/>
      <c r="AQ19" s="257"/>
      <c r="AR19" s="257"/>
      <c r="AS19" s="257"/>
      <c r="AT19" s="257"/>
    </row>
  </sheetData>
  <sheetProtection algorithmName="SHA-512" hashValue="ai3ZGAuqfwCVloH/pE7IG4AR9GkxIxdlqaqo7/WdbL4VgZkskcUvrfDI0+sdvWa/RX2PE7k72ysnvMHZnB1eDA==" saltValue="YkYhGRU3qoMzbKivmTBKIg==" spinCount="100000" sheet="1" objects="1" scenarios="1"/>
  <mergeCells count="11">
    <mergeCell ref="A1:AS1"/>
    <mergeCell ref="AA2:AH2"/>
    <mergeCell ref="A3:AS3"/>
    <mergeCell ref="A2:B2"/>
    <mergeCell ref="C2:H2"/>
    <mergeCell ref="AI2:AM2"/>
    <mergeCell ref="AE11:AM11"/>
    <mergeCell ref="AE12:AM12"/>
    <mergeCell ref="AE10:AM10"/>
    <mergeCell ref="N13:Q13"/>
    <mergeCell ref="B19:AT19"/>
  </mergeCells>
  <printOptions horizontalCentered="1"/>
  <pageMargins left="0.2755905511811024" right="0.2755905511811024" top="0.2755905511811024" bottom="0.2755905511811024" header="0.0" footer="0.0"/>
  <pageSetup paperSize="9" scale="78" orientation="landscape"/>
  <headerFooter>
    <oddFooter>&amp;F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FFFFFF00"/>
  </sheetPr>
  <dimension ref="A1:AZ29"/>
  <sheetViews>
    <sheetView workbookViewId="0" topLeftCell="AF4" zoomScale="85">
      <selection activeCell="AQ4" sqref="AQ4:AR4"/>
    </sheetView>
  </sheetViews>
  <sheetFormatPr defaultRowHeight="12.75" defaultColWidth="9"/>
  <cols>
    <col min="1" max="1" customWidth="1" width="6.4257812" style="54"/>
    <col min="2" max="2" customWidth="1" width="8.5703125" style="54"/>
    <col min="3" max="3" customWidth="1" width="20.570312" style="54"/>
    <col min="4" max="44" customWidth="1" width="3.5703125" style="54"/>
    <col min="45" max="45" customWidth="1" width="4.5703125" style="54"/>
    <col min="46" max="16384" customWidth="0" width="9.425781" style="54"/>
  </cols>
  <sheetData>
    <row r="1" spans="8:8" ht="26.25">
      <c r="A1" s="258" t="str">
        <f>'MASTER DATA SHEET 1'!C1</f>
        <v>dk;kZy; iz/kkukpk;Z jktdh; mPp ek/;fed fo/kky; Mlk.kk joqZn ¼ekSyklj½ MhMokuk dqpkeu 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</row>
    <row r="2" spans="8:8" ht="23.25">
      <c r="A2" s="238" t="s">
        <v>139</v>
      </c>
      <c r="B2" s="238"/>
      <c r="C2" s="239" t="str">
        <f>'MASTER DATA SHEET 1'!C4</f>
        <v>2202-02-109-27-01</v>
      </c>
      <c r="D2" s="239"/>
      <c r="E2" s="239"/>
      <c r="F2" s="239"/>
      <c r="G2" s="239"/>
      <c r="H2" s="239"/>
      <c r="I2" s="239" t="str">
        <f>'MASTER DATA SHEET 1'!H4</f>
        <v>STATE FUND</v>
      </c>
      <c r="J2" s="239"/>
      <c r="K2" s="239"/>
      <c r="L2" s="239"/>
      <c r="M2" s="239"/>
      <c r="N2" s="239"/>
      <c r="O2" s="239"/>
      <c r="P2" s="203"/>
      <c r="Q2" s="203"/>
      <c r="R2" s="203"/>
      <c r="S2" s="203"/>
      <c r="AA2" s="244" t="s">
        <v>360</v>
      </c>
      <c r="AB2" s="244"/>
      <c r="AC2" s="244"/>
      <c r="AD2" s="244"/>
      <c r="AE2" s="244"/>
      <c r="AF2" s="244"/>
      <c r="AG2" s="244"/>
      <c r="AH2" s="244"/>
      <c r="AI2" s="244">
        <f>'MASTER DATA SHEET 1'!C3</f>
        <v>111111.0</v>
      </c>
      <c r="AJ2" s="244"/>
      <c r="AK2" s="244"/>
      <c r="AL2" s="244"/>
      <c r="AM2" s="244"/>
    </row>
    <row r="3" spans="8:8" ht="26.25">
      <c r="A3" s="245" t="s">
        <v>587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5"/>
      <c r="AS3" s="245"/>
    </row>
    <row r="4" spans="8:8" ht="190.5" customHeight="1">
      <c r="A4" s="246" t="s">
        <v>38</v>
      </c>
      <c r="B4" s="246" t="s">
        <v>186</v>
      </c>
      <c r="C4" s="246" t="s">
        <v>33</v>
      </c>
      <c r="D4" s="247" t="s">
        <v>314</v>
      </c>
      <c r="E4" s="247" t="s">
        <v>316</v>
      </c>
      <c r="F4" s="247" t="s">
        <v>311</v>
      </c>
      <c r="G4" s="248" t="s">
        <v>335</v>
      </c>
      <c r="H4" s="247" t="s">
        <v>323</v>
      </c>
      <c r="I4" s="247" t="s">
        <v>315</v>
      </c>
      <c r="J4" s="249" t="s">
        <v>389</v>
      </c>
      <c r="K4" s="247" t="s">
        <v>330</v>
      </c>
      <c r="L4" s="247" t="s">
        <v>329</v>
      </c>
      <c r="M4" s="250" t="s">
        <v>342</v>
      </c>
      <c r="N4" s="247" t="s">
        <v>312</v>
      </c>
      <c r="O4" s="247" t="s">
        <v>331</v>
      </c>
      <c r="P4" s="248" t="s">
        <v>333</v>
      </c>
      <c r="Q4" s="247" t="s">
        <v>337</v>
      </c>
      <c r="R4" s="247" t="s">
        <v>326</v>
      </c>
      <c r="S4" s="248" t="s">
        <v>341</v>
      </c>
      <c r="T4" s="248" t="s">
        <v>321</v>
      </c>
      <c r="U4" s="247" t="s">
        <v>338</v>
      </c>
      <c r="V4" s="247" t="s">
        <v>325</v>
      </c>
      <c r="W4" s="247" t="s">
        <v>624</v>
      </c>
      <c r="X4" s="248" t="s">
        <v>336</v>
      </c>
      <c r="Y4" s="247" t="s">
        <v>322</v>
      </c>
      <c r="Z4" s="247" t="s">
        <v>319</v>
      </c>
      <c r="AA4" s="247" t="s">
        <v>320</v>
      </c>
      <c r="AB4" s="248" t="s">
        <v>334</v>
      </c>
      <c r="AC4" s="250" t="s">
        <v>354</v>
      </c>
      <c r="AD4" s="248" t="s">
        <v>339</v>
      </c>
      <c r="AE4" s="248" t="s">
        <v>324</v>
      </c>
      <c r="AF4" s="250" t="s">
        <v>344</v>
      </c>
      <c r="AG4" s="247" t="s">
        <v>378</v>
      </c>
      <c r="AH4" s="250" t="s">
        <v>353</v>
      </c>
      <c r="AI4" s="248" t="s">
        <v>327</v>
      </c>
      <c r="AJ4" s="249" t="s">
        <v>380</v>
      </c>
      <c r="AK4" s="248" t="s">
        <v>328</v>
      </c>
      <c r="AL4" s="247" t="s">
        <v>340</v>
      </c>
      <c r="AM4" s="247" t="s">
        <v>317</v>
      </c>
      <c r="AN4" s="248" t="s">
        <v>313</v>
      </c>
      <c r="AO4" s="247" t="s">
        <v>318</v>
      </c>
      <c r="AP4" s="248" t="s">
        <v>332</v>
      </c>
      <c r="AQ4" s="248" t="s">
        <v>625</v>
      </c>
      <c r="AR4" s="248" t="s">
        <v>626</v>
      </c>
      <c r="AS4" s="251" t="s">
        <v>365</v>
      </c>
    </row>
    <row r="5" spans="8:8" ht="19.7" customHeight="1">
      <c r="A5" s="252">
        <v>1.0</v>
      </c>
      <c r="B5" s="252">
        <v>2.0</v>
      </c>
      <c r="C5" s="252">
        <v>3.0</v>
      </c>
      <c r="D5" s="252">
        <v>4.0</v>
      </c>
      <c r="E5" s="252">
        <v>5.0</v>
      </c>
      <c r="F5" s="252">
        <v>6.0</v>
      </c>
      <c r="G5" s="252">
        <v>7.0</v>
      </c>
      <c r="H5" s="252">
        <v>8.0</v>
      </c>
      <c r="I5" s="252">
        <v>9.0</v>
      </c>
      <c r="J5" s="252">
        <v>10.0</v>
      </c>
      <c r="K5" s="252">
        <v>11.0</v>
      </c>
      <c r="L5" s="252">
        <v>12.0</v>
      </c>
      <c r="M5" s="252">
        <v>13.0</v>
      </c>
      <c r="N5" s="252">
        <v>14.0</v>
      </c>
      <c r="O5" s="252">
        <v>15.0</v>
      </c>
      <c r="P5" s="252">
        <v>16.0</v>
      </c>
      <c r="Q5" s="252">
        <v>17.0</v>
      </c>
      <c r="R5" s="252">
        <v>18.0</v>
      </c>
      <c r="S5" s="252">
        <v>19.0</v>
      </c>
      <c r="T5" s="252">
        <v>20.0</v>
      </c>
      <c r="U5" s="252">
        <v>21.0</v>
      </c>
      <c r="V5" s="252">
        <v>22.0</v>
      </c>
      <c r="W5" s="252">
        <v>23.0</v>
      </c>
      <c r="X5" s="252">
        <v>24.0</v>
      </c>
      <c r="Y5" s="252">
        <v>25.0</v>
      </c>
      <c r="Z5" s="252">
        <v>26.0</v>
      </c>
      <c r="AA5" s="252">
        <v>27.0</v>
      </c>
      <c r="AB5" s="252">
        <v>28.0</v>
      </c>
      <c r="AC5" s="252">
        <v>29.0</v>
      </c>
      <c r="AD5" s="252">
        <v>30.0</v>
      </c>
      <c r="AE5" s="252">
        <v>31.0</v>
      </c>
      <c r="AF5" s="252">
        <v>32.0</v>
      </c>
      <c r="AG5" s="252">
        <v>33.0</v>
      </c>
      <c r="AH5" s="252">
        <v>34.0</v>
      </c>
      <c r="AI5" s="252">
        <v>35.0</v>
      </c>
      <c r="AJ5" s="252">
        <v>36.0</v>
      </c>
      <c r="AK5" s="252">
        <v>37.0</v>
      </c>
      <c r="AL5" s="252">
        <v>38.0</v>
      </c>
      <c r="AM5" s="252">
        <v>39.0</v>
      </c>
      <c r="AN5" s="252">
        <v>40.0</v>
      </c>
      <c r="AO5" s="252">
        <v>41.0</v>
      </c>
      <c r="AP5" s="252">
        <v>42.0</v>
      </c>
      <c r="AQ5" s="252">
        <v>43.0</v>
      </c>
      <c r="AR5" s="252">
        <v>44.0</v>
      </c>
      <c r="AS5" s="252">
        <v>45.0</v>
      </c>
    </row>
    <row r="6" spans="8:8" ht="105.0" customHeight="1">
      <c r="A6" s="253">
        <v>1.0</v>
      </c>
      <c r="B6" s="254">
        <f>'MASTER DATA SHEET 1'!C3</f>
        <v>111111.0</v>
      </c>
      <c r="C6" s="246" t="str">
        <f>A1</f>
        <v>dk;kZy; iz/kkukpk;Z jktdh; mPp ek/;fed fo/kky; Mlk.kk joqZn ¼ekSyklj½ MhMokuk dqpkeu </v>
      </c>
      <c r="D6" s="253">
        <f>'MASTER DATA SHEET 1'!$G$9</f>
        <v>0.0</v>
      </c>
      <c r="E6" s="253">
        <f>'MASTER DATA SHEET 1'!$G$10</f>
        <v>0.0</v>
      </c>
      <c r="F6" s="253">
        <f>'MASTER DATA SHEET 1'!$G$11</f>
        <v>0.0</v>
      </c>
      <c r="G6" s="253">
        <f>'MASTER DATA SHEET 1'!$G$12</f>
        <v>0.0</v>
      </c>
      <c r="H6" s="253">
        <f>'MASTER DATA SHEET 1'!$G$13</f>
        <v>0.0</v>
      </c>
      <c r="I6" s="253">
        <f>'MASTER DATA SHEET 1'!$G$14</f>
        <v>0.0</v>
      </c>
      <c r="J6" s="253">
        <f>'MASTER DATA SHEET 1'!$G$15</f>
        <v>0.0</v>
      </c>
      <c r="K6" s="253">
        <f>'MASTER DATA SHEET 1'!$G$16</f>
        <v>0.0</v>
      </c>
      <c r="L6" s="253">
        <f>'MASTER DATA SHEET 1'!$G$17</f>
        <v>0.0</v>
      </c>
      <c r="M6" s="253">
        <f>'MASTER DATA SHEET 1'!$G$18</f>
        <v>0.0</v>
      </c>
      <c r="N6" s="253">
        <f>'MASTER DATA SHEET 1'!$G$19</f>
        <v>0.0</v>
      </c>
      <c r="O6" s="253">
        <f>'MASTER DATA SHEET 1'!$G$20</f>
        <v>0.0</v>
      </c>
      <c r="P6" s="253">
        <f>'MASTER DATA SHEET 1'!$G$21</f>
        <v>0.0</v>
      </c>
      <c r="Q6" s="253">
        <f>'MASTER DATA SHEET 1'!$G$22</f>
        <v>0.0</v>
      </c>
      <c r="R6" s="253">
        <f>'MASTER DATA SHEET 1'!$G$23</f>
        <v>0.0</v>
      </c>
      <c r="S6" s="253">
        <f>'MASTER DATA SHEET 1'!$G$24</f>
        <v>0.0</v>
      </c>
      <c r="T6" s="253">
        <f>'MASTER DATA SHEET 1'!$G$25</f>
        <v>0.0</v>
      </c>
      <c r="U6" s="253">
        <f>'MASTER DATA SHEET 1'!$G$26</f>
        <v>0.0</v>
      </c>
      <c r="V6" s="253">
        <f>'MASTER DATA SHEET 1'!$G$27</f>
        <v>0.0</v>
      </c>
      <c r="W6" s="253">
        <f>'MASTER DATA SHEET 1'!$G$28</f>
        <v>0.0</v>
      </c>
      <c r="X6" s="253">
        <f>'MASTER DATA SHEET 1'!$G$29</f>
        <v>2.0</v>
      </c>
      <c r="Y6" s="253">
        <f>'MASTER DATA SHEET 1'!$G$30</f>
        <v>0.0</v>
      </c>
      <c r="Z6" s="253">
        <f>'MASTER DATA SHEET 1'!$G$31</f>
        <v>0.0</v>
      </c>
      <c r="AA6" s="253">
        <f>'MASTER DATA SHEET 1'!$G$32</f>
        <v>0.0</v>
      </c>
      <c r="AB6" s="253">
        <f>'MASTER DATA SHEET 1'!$G$33</f>
        <v>0.0</v>
      </c>
      <c r="AC6" s="253">
        <f>'MASTER DATA SHEET 1'!$G$34</f>
        <v>0.0</v>
      </c>
      <c r="AD6" s="253">
        <f>'MASTER DATA SHEET 1'!$G$35</f>
        <v>1.0</v>
      </c>
      <c r="AE6" s="253">
        <f>'MASTER DATA SHEET 1'!$G$36</f>
        <v>0.0</v>
      </c>
      <c r="AF6" s="253">
        <f>'MASTER DATA SHEET 1'!$G$37</f>
        <v>0.0</v>
      </c>
      <c r="AG6" s="253">
        <f>'MASTER DATA SHEET 1'!$G$38</f>
        <v>0.0</v>
      </c>
      <c r="AH6" s="253">
        <f>'MASTER DATA SHEET 1'!$G$39</f>
        <v>0.0</v>
      </c>
      <c r="AI6" s="253">
        <f>'MASTER DATA SHEET 1'!$G$40</f>
        <v>0.0</v>
      </c>
      <c r="AJ6" s="253">
        <f>'MASTER DATA SHEET 1'!$G$41</f>
        <v>0.0</v>
      </c>
      <c r="AK6" s="253">
        <f>'MASTER DATA SHEET 1'!$G$42</f>
        <v>0.0</v>
      </c>
      <c r="AL6" s="253">
        <f>'MASTER DATA SHEET 1'!$G$43</f>
        <v>0.0</v>
      </c>
      <c r="AM6" s="253">
        <f>'MASTER DATA SHEET 1'!$G$44</f>
        <v>0.0</v>
      </c>
      <c r="AN6" s="253">
        <f>'MASTER DATA SHEET 1'!$G$45</f>
        <v>0.0</v>
      </c>
      <c r="AO6" s="253">
        <f>'MASTER DATA SHEET 1'!$G$46</f>
        <v>0.0</v>
      </c>
      <c r="AP6" s="253">
        <f>'MASTER DATA SHEET 1'!$G$47</f>
        <v>0.0</v>
      </c>
      <c r="AQ6" s="253">
        <f>'MASTER DATA SHEET 1'!$G$48</f>
        <v>0.0</v>
      </c>
      <c r="AR6" s="253">
        <f>'MASTER DATA SHEET 1'!$G$49</f>
        <v>0.0</v>
      </c>
      <c r="AS6" s="253">
        <f>SUM(D6:AR6)</f>
        <v>3.0</v>
      </c>
    </row>
    <row r="10" spans="8:8" ht="16.5">
      <c r="AE10" s="255" t="str">
        <f>'MASTER DATA SHEET 1'!L2</f>
        <v>iz/kkukpk;Z</v>
      </c>
      <c r="AF10" s="255"/>
      <c r="AG10" s="255"/>
      <c r="AH10" s="255"/>
      <c r="AI10" s="255"/>
      <c r="AJ10" s="255"/>
      <c r="AK10" s="255"/>
      <c r="AL10" s="255"/>
      <c r="AM10" s="255"/>
    </row>
    <row r="11" spans="8:8" ht="16.5">
      <c r="AE11" s="255" t="str">
        <f>'MASTER DATA SHEET 1'!L3</f>
        <v>jk-m-ek-fo-Mlk.kk [kqnZ</v>
      </c>
      <c r="AF11" s="255"/>
      <c r="AG11" s="255"/>
      <c r="AH11" s="255"/>
      <c r="AI11" s="255"/>
      <c r="AJ11" s="255"/>
      <c r="AK11" s="255"/>
      <c r="AL11" s="255"/>
      <c r="AM11" s="255"/>
    </row>
    <row r="12" spans="8:8" ht="16.5">
      <c r="AE12" s="255" t="str">
        <f>'MASTER DATA SHEET 1'!L4</f>
        <v> ¼ekSyklj½ MhMokuk dqpkeu</v>
      </c>
      <c r="AF12" s="255"/>
      <c r="AG12" s="255"/>
      <c r="AH12" s="255"/>
      <c r="AI12" s="255"/>
      <c r="AJ12" s="255"/>
      <c r="AK12" s="255"/>
      <c r="AL12" s="255"/>
      <c r="AM12" s="255"/>
    </row>
    <row r="23" spans="8:8" ht="18.0">
      <c r="N23" s="259"/>
      <c r="O23" s="259"/>
      <c r="P23" s="259"/>
      <c r="Q23" s="259"/>
    </row>
    <row r="29" spans="8:8" ht="33.75">
      <c r="B29" s="260" t="s">
        <v>371</v>
      </c>
      <c r="C29" s="261"/>
      <c r="D29" s="261"/>
      <c r="E29" s="261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1"/>
      <c r="Q29" s="261"/>
      <c r="R29" s="261"/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1"/>
      <c r="AH29" s="261"/>
      <c r="AI29" s="261"/>
      <c r="AJ29" s="261"/>
      <c r="AK29" s="261"/>
      <c r="AL29" s="261"/>
      <c r="AM29" s="261"/>
      <c r="AN29" s="261"/>
      <c r="AO29" s="261"/>
      <c r="AP29" s="261"/>
      <c r="AQ29" s="261"/>
      <c r="AR29" s="261"/>
      <c r="AS29" s="261"/>
      <c r="AT29" s="261"/>
      <c r="AU29" s="261"/>
    </row>
  </sheetData>
  <sheetProtection algorithmName="SHA-512" hashValue="ai3ZGAuqfwCVloH/pE7IG4AR9GkxIxdlqaqo7/WdbL4VgZkskcUvrfDI0+sdvWa/RX2PE7k72ysnvMHZnB1eDA==" saltValue="YkYhGRU3qoMzbKivmTBKIg==" spinCount="100000" sheet="1" objects="1" scenarios="1"/>
  <mergeCells count="11">
    <mergeCell ref="N23:Q23"/>
    <mergeCell ref="AE10:AM10"/>
    <mergeCell ref="AE11:AM11"/>
    <mergeCell ref="AE12:AM12"/>
    <mergeCell ref="A1:AS1"/>
    <mergeCell ref="I2:O2"/>
    <mergeCell ref="A3:AS3"/>
    <mergeCell ref="A2:B2"/>
    <mergeCell ref="C2:H2"/>
    <mergeCell ref="AA2:AH2"/>
    <mergeCell ref="AI2:AM2"/>
  </mergeCells>
  <printOptions horizontalCentered="1"/>
  <pageMargins left="0.275590551181102" right="0.275590551181102" top="0.275590551181102" bottom="0.275590551181102" header="0.0" footer="0.0"/>
  <pageSetup paperSize="9" scale="78" orientation="landscape"/>
  <headerFooter>
    <oddFooter>&amp;C&amp;Z&amp;F&amp;R&amp;A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tabColor rgb="FFFFFF00"/>
  </sheetPr>
  <dimension ref="A1:AX28"/>
  <sheetViews>
    <sheetView tabSelected="1" workbookViewId="0" topLeftCell="AG4" zoomScale="85">
      <selection activeCell="AP6" sqref="AP6"/>
    </sheetView>
  </sheetViews>
  <sheetFormatPr defaultRowHeight="12.75" defaultColWidth="9"/>
  <cols>
    <col min="1" max="1" customWidth="1" width="6.4257812" style="54"/>
    <col min="2" max="2" customWidth="1" width="8.5703125" style="54"/>
    <col min="3" max="3" customWidth="1" width="20.570312" style="54"/>
    <col min="4" max="44" customWidth="1" width="3.5703125" style="54"/>
    <col min="45" max="45" customWidth="1" bestFit="1" width="3.4257812" style="54"/>
    <col min="46" max="16384" customWidth="0" width="9.425781" style="54"/>
  </cols>
  <sheetData>
    <row r="1" spans="8:8" ht="27.75">
      <c r="A1" s="262" t="str">
        <f>'MASTER DATA SHEET 1'!C1</f>
        <v>dk;kZy; iz/kkukpk;Z jktdh; mPp ek/;fed fo/kky; Mlk.kk joqZn ¼ekSyklj½ MhMokuk dqpkeu 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</row>
    <row r="2" spans="8:8" ht="23.25">
      <c r="A2" s="238" t="s">
        <v>139</v>
      </c>
      <c r="B2" s="238"/>
      <c r="C2" s="239" t="str">
        <f>'MASTER DATA SHEET 1'!C4</f>
        <v>2202-02-109-27-01</v>
      </c>
      <c r="D2" s="239"/>
      <c r="E2" s="239"/>
      <c r="F2" s="239"/>
      <c r="G2" s="239"/>
      <c r="H2" s="239"/>
      <c r="I2" s="239" t="str">
        <f>'MASTER DATA SHEET 1'!H4</f>
        <v>STATE FUND</v>
      </c>
      <c r="J2" s="239"/>
      <c r="K2" s="239"/>
      <c r="L2" s="239"/>
      <c r="M2" s="239"/>
      <c r="N2" s="239"/>
      <c r="O2" s="239"/>
      <c r="P2" s="239"/>
      <c r="Q2" s="203"/>
      <c r="R2" s="203"/>
      <c r="S2" s="203"/>
      <c r="AA2" s="244" t="s">
        <v>360</v>
      </c>
      <c r="AB2" s="244"/>
      <c r="AC2" s="244"/>
      <c r="AD2" s="244"/>
      <c r="AE2" s="244"/>
      <c r="AF2" s="244"/>
      <c r="AG2" s="244"/>
      <c r="AH2" s="244"/>
      <c r="AI2" s="244">
        <f>'MASTER DATA SHEET 1'!C3</f>
        <v>111111.0</v>
      </c>
      <c r="AJ2" s="244"/>
      <c r="AK2" s="244"/>
      <c r="AL2" s="244"/>
      <c r="AM2" s="244"/>
    </row>
    <row r="3" spans="8:8" ht="26.25">
      <c r="A3" s="245" t="s">
        <v>588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5"/>
      <c r="AS3" s="245"/>
    </row>
    <row r="4" spans="8:8" ht="191.25" customHeight="1">
      <c r="A4" s="246" t="s">
        <v>38</v>
      </c>
      <c r="B4" s="246" t="s">
        <v>186</v>
      </c>
      <c r="C4" s="246" t="s">
        <v>33</v>
      </c>
      <c r="D4" s="247" t="s">
        <v>314</v>
      </c>
      <c r="E4" s="247" t="s">
        <v>316</v>
      </c>
      <c r="F4" s="247" t="s">
        <v>311</v>
      </c>
      <c r="G4" s="248" t="s">
        <v>335</v>
      </c>
      <c r="H4" s="247" t="s">
        <v>323</v>
      </c>
      <c r="I4" s="247" t="s">
        <v>315</v>
      </c>
      <c r="J4" s="249" t="s">
        <v>389</v>
      </c>
      <c r="K4" s="247" t="s">
        <v>330</v>
      </c>
      <c r="L4" s="247" t="s">
        <v>329</v>
      </c>
      <c r="M4" s="250" t="s">
        <v>342</v>
      </c>
      <c r="N4" s="247" t="s">
        <v>312</v>
      </c>
      <c r="O4" s="247" t="s">
        <v>331</v>
      </c>
      <c r="P4" s="248" t="s">
        <v>333</v>
      </c>
      <c r="Q4" s="247" t="s">
        <v>337</v>
      </c>
      <c r="R4" s="247" t="s">
        <v>326</v>
      </c>
      <c r="S4" s="248" t="s">
        <v>341</v>
      </c>
      <c r="T4" s="248" t="s">
        <v>321</v>
      </c>
      <c r="U4" s="247" t="s">
        <v>338</v>
      </c>
      <c r="V4" s="247" t="s">
        <v>325</v>
      </c>
      <c r="W4" s="247" t="s">
        <v>624</v>
      </c>
      <c r="X4" s="248" t="s">
        <v>336</v>
      </c>
      <c r="Y4" s="247" t="s">
        <v>322</v>
      </c>
      <c r="Z4" s="247" t="s">
        <v>319</v>
      </c>
      <c r="AA4" s="247" t="s">
        <v>320</v>
      </c>
      <c r="AB4" s="248" t="s">
        <v>334</v>
      </c>
      <c r="AC4" s="250" t="s">
        <v>354</v>
      </c>
      <c r="AD4" s="248" t="s">
        <v>339</v>
      </c>
      <c r="AE4" s="248" t="s">
        <v>324</v>
      </c>
      <c r="AF4" s="250" t="s">
        <v>344</v>
      </c>
      <c r="AG4" s="247" t="s">
        <v>378</v>
      </c>
      <c r="AH4" s="250" t="s">
        <v>353</v>
      </c>
      <c r="AI4" s="248" t="s">
        <v>327</v>
      </c>
      <c r="AJ4" s="249" t="s">
        <v>380</v>
      </c>
      <c r="AK4" s="248" t="s">
        <v>328</v>
      </c>
      <c r="AL4" s="247" t="s">
        <v>340</v>
      </c>
      <c r="AM4" s="247" t="s">
        <v>317</v>
      </c>
      <c r="AN4" s="248" t="s">
        <v>313</v>
      </c>
      <c r="AO4" s="247" t="s">
        <v>318</v>
      </c>
      <c r="AP4" s="248" t="s">
        <v>332</v>
      </c>
      <c r="AQ4" s="248" t="s">
        <v>625</v>
      </c>
      <c r="AR4" s="248" t="s">
        <v>626</v>
      </c>
      <c r="AS4" s="251" t="s">
        <v>365</v>
      </c>
    </row>
    <row r="5" spans="8:8" ht="19.7" customHeight="1">
      <c r="A5" s="252">
        <v>1.0</v>
      </c>
      <c r="B5" s="252">
        <v>2.0</v>
      </c>
      <c r="C5" s="252">
        <v>3.0</v>
      </c>
      <c r="D5" s="252">
        <v>4.0</v>
      </c>
      <c r="E5" s="252">
        <v>5.0</v>
      </c>
      <c r="F5" s="252">
        <v>6.0</v>
      </c>
      <c r="G5" s="252">
        <v>7.0</v>
      </c>
      <c r="H5" s="252">
        <v>8.0</v>
      </c>
      <c r="I5" s="252">
        <v>9.0</v>
      </c>
      <c r="J5" s="252">
        <v>10.0</v>
      </c>
      <c r="K5" s="252">
        <v>11.0</v>
      </c>
      <c r="L5" s="252">
        <v>12.0</v>
      </c>
      <c r="M5" s="252">
        <v>13.0</v>
      </c>
      <c r="N5" s="252">
        <v>14.0</v>
      </c>
      <c r="O5" s="252">
        <v>15.0</v>
      </c>
      <c r="P5" s="252">
        <v>16.0</v>
      </c>
      <c r="Q5" s="252">
        <v>17.0</v>
      </c>
      <c r="R5" s="252">
        <v>18.0</v>
      </c>
      <c r="S5" s="252">
        <v>19.0</v>
      </c>
      <c r="T5" s="252">
        <v>20.0</v>
      </c>
      <c r="U5" s="252">
        <v>21.0</v>
      </c>
      <c r="V5" s="252">
        <v>22.0</v>
      </c>
      <c r="W5" s="252">
        <v>23.0</v>
      </c>
      <c r="X5" s="252">
        <v>24.0</v>
      </c>
      <c r="Y5" s="252">
        <v>25.0</v>
      </c>
      <c r="Z5" s="252">
        <v>26.0</v>
      </c>
      <c r="AA5" s="252">
        <v>27.0</v>
      </c>
      <c r="AB5" s="252">
        <v>28.0</v>
      </c>
      <c r="AC5" s="252">
        <v>29.0</v>
      </c>
      <c r="AD5" s="252">
        <v>30.0</v>
      </c>
      <c r="AE5" s="252">
        <v>31.0</v>
      </c>
      <c r="AF5" s="252">
        <v>32.0</v>
      </c>
      <c r="AG5" s="252">
        <v>33.0</v>
      </c>
      <c r="AH5" s="252">
        <v>34.0</v>
      </c>
      <c r="AI5" s="252">
        <v>35.0</v>
      </c>
      <c r="AJ5" s="252">
        <v>36.0</v>
      </c>
      <c r="AK5" s="252">
        <v>37.0</v>
      </c>
      <c r="AL5" s="252">
        <v>38.0</v>
      </c>
      <c r="AM5" s="252">
        <v>39.0</v>
      </c>
      <c r="AN5" s="252">
        <v>40.0</v>
      </c>
      <c r="AO5" s="252">
        <v>41.0</v>
      </c>
      <c r="AP5" s="252">
        <v>42.0</v>
      </c>
      <c r="AQ5" s="252">
        <v>43.0</v>
      </c>
      <c r="AR5" s="252">
        <v>44.0</v>
      </c>
      <c r="AS5" s="252">
        <v>45.0</v>
      </c>
    </row>
    <row r="6" spans="8:8" ht="105.0" customHeight="1">
      <c r="A6" s="253">
        <v>1.0</v>
      </c>
      <c r="B6" s="254">
        <f>'MASTER DATA SHEET 1'!C3</f>
        <v>111111.0</v>
      </c>
      <c r="C6" s="246" t="str">
        <f>A1</f>
        <v>dk;kZy; iz/kkukpk;Z jktdh; mPp ek/;fed fo/kky; Mlk.kk joqZn ¼ekSyklj½ MhMokuk dqpkeu </v>
      </c>
      <c r="D6" s="253">
        <f>'MASTER DATA SHEET 1'!$H$9</f>
        <v>0.0</v>
      </c>
      <c r="E6" s="253">
        <f>'MASTER DATA SHEET 1'!$H$10</f>
        <v>0.0</v>
      </c>
      <c r="F6" s="253">
        <f>'MASTER DATA SHEET 1'!$H$11</f>
        <v>0.0</v>
      </c>
      <c r="G6" s="253">
        <f>'MASTER DATA SHEET 1'!$H$12</f>
        <v>0.0</v>
      </c>
      <c r="H6" s="253">
        <f>'MASTER DATA SHEET 1'!$H$13</f>
        <v>0.0</v>
      </c>
      <c r="I6" s="253">
        <f>'MASTER DATA SHEET 1'!$H$14</f>
        <v>0.0</v>
      </c>
      <c r="J6" s="253">
        <f>'MASTER DATA SHEET 1'!$H$15</f>
        <v>0.0</v>
      </c>
      <c r="K6" s="253">
        <f>'MASTER DATA SHEET 1'!$H$16</f>
        <v>0.0</v>
      </c>
      <c r="L6" s="253">
        <f>'MASTER DATA SHEET 1'!$H$17</f>
        <v>0.0</v>
      </c>
      <c r="M6" s="253">
        <f>'MASTER DATA SHEET 1'!$H$18</f>
        <v>0.0</v>
      </c>
      <c r="N6" s="253">
        <f>'MASTER DATA SHEET 1'!$H$19</f>
        <v>0.0</v>
      </c>
      <c r="O6" s="253">
        <f>'MASTER DATA SHEET 1'!$H$20</f>
        <v>0.0</v>
      </c>
      <c r="P6" s="253">
        <f>'MASTER DATA SHEET 1'!$H$21</f>
        <v>0.0</v>
      </c>
      <c r="Q6" s="253">
        <f>'MASTER DATA SHEET 1'!$H$22</f>
        <v>0.0</v>
      </c>
      <c r="R6" s="253">
        <f>'MASTER DATA SHEET 1'!$H$23</f>
        <v>0.0</v>
      </c>
      <c r="S6" s="253">
        <f>'MASTER DATA SHEET 1'!$H$24</f>
        <v>0.0</v>
      </c>
      <c r="T6" s="253">
        <f>'MASTER DATA SHEET 1'!$H$25</f>
        <v>0.0</v>
      </c>
      <c r="U6" s="253">
        <f>'MASTER DATA SHEET 1'!$H$26</f>
        <v>0.0</v>
      </c>
      <c r="V6" s="253">
        <f>'MASTER DATA SHEET 1'!$H$27</f>
        <v>0.0</v>
      </c>
      <c r="W6" s="253">
        <f>'MASTER DATA SHEET 1'!$H$28</f>
        <v>0.0</v>
      </c>
      <c r="X6" s="253">
        <f>'MASTER DATA SHEET 1'!$H$29</f>
        <v>0.0</v>
      </c>
      <c r="Y6" s="253">
        <f>'MASTER DATA SHEET 1'!$H$30</f>
        <v>0.0</v>
      </c>
      <c r="Z6" s="253">
        <f>'MASTER DATA SHEET 1'!$H$31</f>
        <v>0.0</v>
      </c>
      <c r="AA6" s="253">
        <f>'MASTER DATA SHEET 1'!$H$32</f>
        <v>0.0</v>
      </c>
      <c r="AB6" s="253">
        <f>'MASTER DATA SHEET 1'!$H$33</f>
        <v>0.0</v>
      </c>
      <c r="AC6" s="253">
        <f>'MASTER DATA SHEET 1'!$H$34</f>
        <v>0.0</v>
      </c>
      <c r="AD6" s="253">
        <f>'MASTER DATA SHEET 1'!$H$35</f>
        <v>0.0</v>
      </c>
      <c r="AE6" s="253">
        <f>'MASTER DATA SHEET 1'!$H$36</f>
        <v>0.0</v>
      </c>
      <c r="AF6" s="253">
        <f>'MASTER DATA SHEET 1'!$H$37</f>
        <v>0.0</v>
      </c>
      <c r="AG6" s="253">
        <f>'MASTER DATA SHEET 1'!$H$38</f>
        <v>0.0</v>
      </c>
      <c r="AH6" s="253">
        <f>'MASTER DATA SHEET 1'!$H$39</f>
        <v>0.0</v>
      </c>
      <c r="AI6" s="253">
        <f>'MASTER DATA SHEET 1'!$H$40</f>
        <v>0.0</v>
      </c>
      <c r="AJ6" s="253">
        <f>'MASTER DATA SHEET 1'!$H$41</f>
        <v>0.0</v>
      </c>
      <c r="AK6" s="253">
        <f>'MASTER DATA SHEET 1'!$H$42</f>
        <v>0.0</v>
      </c>
      <c r="AL6" s="253">
        <f>'MASTER DATA SHEET 1'!$H$43</f>
        <v>0.0</v>
      </c>
      <c r="AM6" s="253">
        <f>'MASTER DATA SHEET 1'!$H$44</f>
        <v>0.0</v>
      </c>
      <c r="AN6" s="253">
        <f>'MASTER DATA SHEET 1'!$H$45</f>
        <v>0.0</v>
      </c>
      <c r="AO6" s="253">
        <f>'MASTER DATA SHEET 1'!$H$46</f>
        <v>0.0</v>
      </c>
      <c r="AP6" s="253">
        <f>'MASTER DATA SHEET 1'!$H$47</f>
        <v>0.0</v>
      </c>
      <c r="AQ6" s="253">
        <f>'MASTER DATA SHEET 1'!$H$48</f>
        <v>0.0</v>
      </c>
      <c r="AR6" s="253">
        <f>'MASTER DATA SHEET 1'!$H$49</f>
        <v>0.0</v>
      </c>
      <c r="AS6" s="253">
        <f>SUM(D6:AR6)</f>
        <v>0.0</v>
      </c>
    </row>
    <row r="10" spans="8:8" ht="16.5">
      <c r="AE10" s="255" t="str">
        <f>'MASTER DATA SHEET 1'!L2</f>
        <v>iz/kkukpk;Z</v>
      </c>
      <c r="AF10" s="255"/>
      <c r="AG10" s="255"/>
      <c r="AH10" s="255"/>
      <c r="AI10" s="255"/>
      <c r="AJ10" s="255"/>
      <c r="AK10" s="255"/>
      <c r="AL10" s="255"/>
      <c r="AM10" s="255"/>
    </row>
    <row r="11" spans="8:8" ht="16.5">
      <c r="AE11" s="255" t="str">
        <f>'MASTER DATA SHEET 1'!L3</f>
        <v>jk-m-ek-fo-Mlk.kk [kqnZ</v>
      </c>
      <c r="AF11" s="255"/>
      <c r="AG11" s="255"/>
      <c r="AH11" s="255"/>
      <c r="AI11" s="255"/>
      <c r="AJ11" s="255"/>
      <c r="AK11" s="255"/>
      <c r="AL11" s="255"/>
      <c r="AM11" s="255"/>
    </row>
    <row r="12" spans="8:8" ht="16.5">
      <c r="AE12" s="255" t="str">
        <f>'MASTER DATA SHEET 1'!L4</f>
        <v> ¼ekSyklj½ MhMokuk dqpkeu</v>
      </c>
      <c r="AF12" s="255"/>
      <c r="AG12" s="255"/>
      <c r="AH12" s="255"/>
      <c r="AI12" s="255"/>
      <c r="AJ12" s="255"/>
      <c r="AK12" s="255"/>
      <c r="AL12" s="255"/>
      <c r="AM12" s="255"/>
    </row>
    <row r="15" spans="8:8" ht="18.0">
      <c r="P15" s="256"/>
      <c r="Q15" s="256"/>
      <c r="R15" s="256"/>
      <c r="S15" s="256"/>
    </row>
    <row r="28" spans="8:8" ht="33.75">
      <c r="B28" s="260" t="s">
        <v>371</v>
      </c>
    </row>
  </sheetData>
  <sheetProtection algorithmName="SHA-512" hashValue="ai3ZGAuqfwCVloH/pE7IG4AR9GkxIxdlqaqo7/WdbL4VgZkskcUvrfDI0+sdvWa/RX2PE7k72ysnvMHZnB1eDA==" saltValue="YkYhGRU3qoMzbKivmTBKIg==" spinCount="100000" sheet="1" objects="1" scenarios="1"/>
  <mergeCells count="11">
    <mergeCell ref="P15:S15"/>
    <mergeCell ref="AE10:AM10"/>
    <mergeCell ref="AE11:AM11"/>
    <mergeCell ref="AE12:AM12"/>
    <mergeCell ref="A1:AS1"/>
    <mergeCell ref="I2:P2"/>
    <mergeCell ref="A3:AS3"/>
    <mergeCell ref="A2:B2"/>
    <mergeCell ref="C2:H2"/>
    <mergeCell ref="AA2:AH2"/>
    <mergeCell ref="AI2:AM2"/>
  </mergeCells>
  <printOptions horizontalCentered="1"/>
  <pageMargins left="0.275590551181102" right="0.275590551181102" top="0.275590551181102" bottom="0.275590551181102" header="0.0" footer="0.0"/>
  <pageSetup paperSize="9" scale="79" orientation="landscape"/>
  <headerFooter>
    <oddFooter>&amp;C&amp;Z&amp;F&amp;R&amp;A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tabColor rgb="FFFFFF00"/>
    <pageSetUpPr fitToPage="1"/>
  </sheetPr>
  <dimension ref="A1:O61"/>
  <sheetViews>
    <sheetView workbookViewId="0" topLeftCell="E44">
      <selection activeCell="G51" sqref="G51"/>
    </sheetView>
  </sheetViews>
  <sheetFormatPr defaultRowHeight="12.75" defaultColWidth="9" zeroHeight="1"/>
  <cols>
    <col min="1" max="1" customWidth="1" width="5.4257812" style="263"/>
    <col min="2" max="2" customWidth="1" width="6.5703125" style="263"/>
    <col min="3" max="3" customWidth="1" width="8.425781" style="263"/>
    <col min="4" max="4" customWidth="1" width="32.570312" style="263"/>
    <col min="5" max="5" customWidth="1" width="10.425781" style="263"/>
    <col min="6" max="6" customWidth="1" width="12.425781" style="263"/>
    <col min="7" max="7" customWidth="1" width="13.425781" style="263"/>
    <col min="8" max="8" customWidth="1" width="12.5703125" style="263"/>
    <col min="9" max="9" customWidth="1" width="11.5703125" style="263"/>
    <col min="10" max="10" customWidth="1" width="10.5703125" style="263"/>
    <col min="11" max="53" customWidth="0" width="9.425781" style="263"/>
    <col min="54" max="54" customWidth="1" width="15.0" style="263"/>
    <col min="55" max="55" customWidth="1" width="9.425781" style="263"/>
    <col min="56" max="56" customWidth="1" width="13.425781" style="263"/>
    <col min="57" max="57" customWidth="1" width="7.4257812" style="263"/>
    <col min="58" max="58" customWidth="1" width="13.425781" style="263"/>
    <col min="59" max="59" customWidth="1" width="13.5703125" style="263"/>
    <col min="60" max="60" customWidth="1" width="13.425781" style="263"/>
    <col min="61" max="61" customWidth="1" width="13.0" style="263"/>
    <col min="62" max="62" customWidth="1" width="10.5703125" style="263"/>
    <col min="63" max="63" customWidth="1" width="12.425781" style="263"/>
    <col min="64" max="64" customWidth="1" width="11.5703125" style="263"/>
    <col min="65" max="65" customWidth="1" width="10.5703125" style="263"/>
    <col min="66" max="16384" customWidth="0" width="9.425781" style="263"/>
  </cols>
  <sheetData>
    <row r="1" spans="8:8" ht="33.75" hidden="1">
      <c r="A1" s="264" t="s">
        <v>39</v>
      </c>
      <c r="B1" s="264"/>
      <c r="C1" s="264"/>
      <c r="D1" s="264"/>
      <c r="E1" s="265"/>
    </row>
    <row r="2" spans="8:8" ht="30.75" hidden="1">
      <c r="A2" s="266" t="s">
        <v>40</v>
      </c>
      <c r="B2" s="266"/>
      <c r="C2" s="266"/>
      <c r="D2" s="266"/>
      <c r="E2" s="267"/>
    </row>
    <row r="3" spans="8:8" ht="21.75" customHeight="1">
      <c r="A3" s="268" t="str">
        <f>'MASTER DATA SHEET 1'!C1</f>
        <v>dk;kZy; iz/kkukpk;Z jktdh; mPp ek/;fed fo/kky; Mlk.kk joqZn ¼ekSyklj½ MhMokuk dqpkeu </v>
      </c>
      <c r="B3" s="268"/>
      <c r="C3" s="268"/>
      <c r="D3" s="268"/>
      <c r="E3" s="268"/>
      <c r="F3" s="268"/>
      <c r="G3" s="268"/>
      <c r="H3" s="268"/>
      <c r="I3" s="268"/>
      <c r="J3" s="268"/>
    </row>
    <row r="4" spans="8:8" ht="19.5" customHeight="1">
      <c r="A4" s="269" t="s">
        <v>41</v>
      </c>
      <c r="B4" s="269"/>
      <c r="C4" s="269"/>
      <c r="D4" s="269"/>
      <c r="E4" s="269"/>
      <c r="F4" s="269"/>
      <c r="G4" s="269"/>
      <c r="H4" s="269"/>
      <c r="I4" s="269"/>
      <c r="J4" s="270"/>
    </row>
    <row r="5" spans="8:8" ht="19.5" customHeight="1">
      <c r="A5" s="271" t="s">
        <v>204</v>
      </c>
      <c r="B5" s="271"/>
      <c r="C5" s="271"/>
      <c r="D5" s="271"/>
      <c r="E5" s="271"/>
      <c r="F5" s="271"/>
      <c r="G5" s="271"/>
      <c r="H5" s="271"/>
      <c r="I5" s="271"/>
      <c r="J5" s="271"/>
    </row>
    <row r="6" spans="8:8" ht="22.5" customHeight="1">
      <c r="A6" s="272" t="s">
        <v>82</v>
      </c>
      <c r="B6" s="272"/>
      <c r="C6" s="272"/>
      <c r="D6" s="273" t="str">
        <f>'MASTER DATA SHEET 1'!C4</f>
        <v>2202-02-109-27-01</v>
      </c>
      <c r="E6" s="274"/>
      <c r="F6" s="275" t="str">
        <f>'MASTER DATA SHEET 1'!H4</f>
        <v>STATE FUND</v>
      </c>
      <c r="H6" s="276" t="s">
        <v>198</v>
      </c>
      <c r="I6" s="273">
        <f>'MASTER DATA SHEET 1'!C3</f>
        <v>111111.0</v>
      </c>
      <c r="J6" s="277"/>
    </row>
    <row r="7" spans="8:8" s="278" ht="15.0" customFormat="1" customHeight="1">
      <c r="A7" s="279" t="s">
        <v>38</v>
      </c>
      <c r="B7" s="279" t="s">
        <v>1</v>
      </c>
      <c r="C7" s="280" t="s">
        <v>256</v>
      </c>
      <c r="D7" s="279" t="s">
        <v>29</v>
      </c>
      <c r="E7" s="279" t="s">
        <v>257</v>
      </c>
      <c r="F7" s="279" t="s">
        <v>201</v>
      </c>
      <c r="G7" s="279" t="s">
        <v>202</v>
      </c>
      <c r="H7" s="279"/>
      <c r="I7" s="279" t="s">
        <v>203</v>
      </c>
      <c r="J7" s="279" t="s">
        <v>42</v>
      </c>
    </row>
    <row r="8" spans="8:8" s="278" ht="38.25" customFormat="1" customHeight="1">
      <c r="A8" s="279"/>
      <c r="B8" s="279"/>
      <c r="C8" s="281"/>
      <c r="D8" s="279"/>
      <c r="E8" s="279"/>
      <c r="F8" s="279"/>
      <c r="G8" s="282" t="s">
        <v>43</v>
      </c>
      <c r="H8" s="282" t="s">
        <v>44</v>
      </c>
      <c r="I8" s="279"/>
      <c r="J8" s="279"/>
    </row>
    <row r="9" spans="8:8" s="278" customFormat="1">
      <c r="A9" s="283">
        <v>1.0</v>
      </c>
      <c r="B9" s="283">
        <v>2.0</v>
      </c>
      <c r="C9" s="283">
        <v>3.0</v>
      </c>
      <c r="D9" s="283">
        <v>4.0</v>
      </c>
      <c r="E9" s="283">
        <v>5.0</v>
      </c>
      <c r="F9" s="283">
        <v>6.0</v>
      </c>
      <c r="G9" s="283">
        <v>7.0</v>
      </c>
      <c r="H9" s="283">
        <v>8.0</v>
      </c>
      <c r="I9" s="283">
        <v>9.0</v>
      </c>
      <c r="J9" s="283">
        <v>10.0</v>
      </c>
    </row>
    <row r="10" spans="8:8" s="284" ht="18.75" customFormat="1" customHeight="1">
      <c r="A10" s="285">
        <f>'MASTER DATA SHEET 1'!A9</f>
        <v>1.0</v>
      </c>
      <c r="B10" s="286" t="str">
        <f>'MASTER DATA SHEET 1'!C4</f>
        <v>2202-02-109-27-01</v>
      </c>
      <c r="C10" s="286" t="str">
        <f>'MASTER DATA SHEET 1'!H4</f>
        <v>STATE FUND</v>
      </c>
      <c r="D10" s="287" t="str">
        <f>'MASTER DATA SHEET 1'!B9</f>
        <v>उपनिदेशक</v>
      </c>
      <c r="E10" s="288" t="str">
        <f>'MASTER DATA SHEET 1'!C9</f>
        <v>L-18</v>
      </c>
      <c r="F10" s="288">
        <f>'MASTER DATA SHEET 1'!D9</f>
        <v>0.0</v>
      </c>
      <c r="G10" s="288">
        <f>'MASTER DATA SHEET 1'!E9</f>
        <v>0.0</v>
      </c>
      <c r="H10" s="288">
        <f>'MASTER DATA SHEET 1'!F9</f>
        <v>0.0</v>
      </c>
      <c r="I10" s="288">
        <f>'MASTER DATA SHEET 1'!H9</f>
        <v>0.0</v>
      </c>
      <c r="J10" s="289"/>
    </row>
    <row r="11" spans="8:8" s="284" ht="18.75" customFormat="1" customHeight="1">
      <c r="A11" s="285">
        <f>'MASTER DATA SHEET 1'!A10</f>
        <v>2.0</v>
      </c>
      <c r="B11" s="290"/>
      <c r="C11" s="290"/>
      <c r="D11" s="287" t="str">
        <f>'MASTER DATA SHEET 1'!B10</f>
        <v>जिला शिक्षा अधिकारी</v>
      </c>
      <c r="E11" s="288" t="str">
        <f>'MASTER DATA SHEET 1'!C10</f>
        <v>L-17</v>
      </c>
      <c r="F11" s="288">
        <f>'MASTER DATA SHEET 1'!D10</f>
        <v>0.0</v>
      </c>
      <c r="G11" s="288">
        <f>'MASTER DATA SHEET 1'!E10</f>
        <v>0.0</v>
      </c>
      <c r="H11" s="288">
        <f>'MASTER DATA SHEET 1'!F10</f>
        <v>0.0</v>
      </c>
      <c r="I11" s="288">
        <f>'MASTER DATA SHEET 1'!H10</f>
        <v>0.0</v>
      </c>
      <c r="J11" s="289"/>
    </row>
    <row r="12" spans="8:8" s="284" ht="18.75" customFormat="1" customHeight="1">
      <c r="A12" s="285">
        <f>'MASTER DATA SHEET 1'!A11</f>
        <v>3.0</v>
      </c>
      <c r="B12" s="290"/>
      <c r="C12" s="290"/>
      <c r="D12" s="287" t="str">
        <f>'MASTER DATA SHEET 1'!B11</f>
        <v>अतिरिक्त जिला शिक्षा अधिकारी</v>
      </c>
      <c r="E12" s="288" t="str">
        <f>'MASTER DATA SHEET 1'!C11</f>
        <v>L-16</v>
      </c>
      <c r="F12" s="288">
        <f>'MASTER DATA SHEET 1'!D11</f>
        <v>0.0</v>
      </c>
      <c r="G12" s="288">
        <f>'MASTER DATA SHEET 1'!E11</f>
        <v>0.0</v>
      </c>
      <c r="H12" s="288">
        <f>'MASTER DATA SHEET 1'!F11</f>
        <v>0.0</v>
      </c>
      <c r="I12" s="288">
        <f>'MASTER DATA SHEET 1'!H11</f>
        <v>0.0</v>
      </c>
      <c r="J12" s="289"/>
    </row>
    <row r="13" spans="8:8" s="284" ht="18.75" customFormat="1" customHeight="1">
      <c r="A13" s="285">
        <f>'MASTER DATA SHEET 1'!A12</f>
        <v>4.0</v>
      </c>
      <c r="B13" s="290"/>
      <c r="C13" s="290"/>
      <c r="D13" s="287" t="str">
        <f>'MASTER DATA SHEET 1'!B12</f>
        <v>प्रधानाचार्य</v>
      </c>
      <c r="E13" s="288" t="str">
        <f>'MASTER DATA SHEET 1'!C12</f>
        <v>L-16</v>
      </c>
      <c r="F13" s="288">
        <f>'MASTER DATA SHEET 1'!D12</f>
        <v>0.0</v>
      </c>
      <c r="G13" s="288">
        <f>'MASTER DATA SHEET 1'!E12</f>
        <v>0.0</v>
      </c>
      <c r="H13" s="288">
        <f>'MASTER DATA SHEET 1'!F12</f>
        <v>0.0</v>
      </c>
      <c r="I13" s="288">
        <f>'MASTER DATA SHEET 1'!H12</f>
        <v>0.0</v>
      </c>
      <c r="J13" s="289"/>
    </row>
    <row r="14" spans="8:8" s="284" ht="18.75" customFormat="1" customHeight="1">
      <c r="A14" s="285">
        <f>'MASTER DATA SHEET 1'!A13</f>
        <v>5.0</v>
      </c>
      <c r="B14" s="290"/>
      <c r="C14" s="290"/>
      <c r="D14" s="287" t="str">
        <f>'MASTER DATA SHEET 1'!B13</f>
        <v>सस्‍थापना अधिकारी</v>
      </c>
      <c r="E14" s="288" t="str">
        <f>'MASTER DATA SHEET 1'!C13</f>
        <v>L-15</v>
      </c>
      <c r="F14" s="288">
        <f>'MASTER DATA SHEET 1'!D13</f>
        <v>0.0</v>
      </c>
      <c r="G14" s="288">
        <f>'MASTER DATA SHEET 1'!E13</f>
        <v>0.0</v>
      </c>
      <c r="H14" s="288">
        <f>'MASTER DATA SHEET 1'!F13</f>
        <v>0.0</v>
      </c>
      <c r="I14" s="288">
        <f>'MASTER DATA SHEET 1'!H13</f>
        <v>0.0</v>
      </c>
      <c r="J14" s="289"/>
    </row>
    <row r="15" spans="8:8" s="284" ht="18.75" customFormat="1" customHeight="1">
      <c r="A15" s="285">
        <f>'MASTER DATA SHEET 1'!A14</f>
        <v>6.0</v>
      </c>
      <c r="B15" s="290"/>
      <c r="C15" s="290"/>
      <c r="D15" s="287" t="str">
        <f>'MASTER DATA SHEET 1'!B14</f>
        <v>उप जिला शिक्षा अधिकारी (शारीरिक शिक्षा)</v>
      </c>
      <c r="E15" s="288" t="str">
        <f>'MASTER DATA SHEET 1'!C14</f>
        <v>L-14</v>
      </c>
      <c r="F15" s="288">
        <f>'MASTER DATA SHEET 1'!D14</f>
        <v>0.0</v>
      </c>
      <c r="G15" s="288">
        <f>'MASTER DATA SHEET 1'!E14</f>
        <v>0.0</v>
      </c>
      <c r="H15" s="288">
        <f>'MASTER DATA SHEET 1'!F14</f>
        <v>0.0</v>
      </c>
      <c r="I15" s="288">
        <f>'MASTER DATA SHEET 1'!H14</f>
        <v>0.0</v>
      </c>
      <c r="J15" s="289"/>
    </row>
    <row r="16" spans="8:8" s="284" ht="18.75" customFormat="1" customHeight="1">
      <c r="A16" s="285">
        <f>'MASTER DATA SHEET 1'!A15</f>
        <v>7.0</v>
      </c>
      <c r="B16" s="290"/>
      <c r="C16" s="290"/>
      <c r="D16" s="287" t="str">
        <f>'MASTER DATA SHEET 1'!B15</f>
        <v>उप प्रधानाचार्य</v>
      </c>
      <c r="E16" s="288" t="str">
        <f>'MASTER DATA SHEET 1'!C15</f>
        <v>L-14</v>
      </c>
      <c r="F16" s="288">
        <f>'MASTER DATA SHEET 1'!D15</f>
        <v>0.0</v>
      </c>
      <c r="G16" s="288">
        <f>'MASTER DATA SHEET 1'!E15</f>
        <v>0.0</v>
      </c>
      <c r="H16" s="288">
        <f>'MASTER DATA SHEET 1'!F15</f>
        <v>0.0</v>
      </c>
      <c r="I16" s="288">
        <f>'MASTER DATA SHEET 1'!H15</f>
        <v>0.0</v>
      </c>
      <c r="J16" s="289"/>
    </row>
    <row r="17" spans="8:8" s="284" ht="18.75" customFormat="1" customHeight="1">
      <c r="A17" s="285">
        <f>'MASTER DATA SHEET 1'!A16</f>
        <v>8.0</v>
      </c>
      <c r="B17" s="290"/>
      <c r="C17" s="290"/>
      <c r="D17" s="287" t="str">
        <f>'MASTER DATA SHEET 1'!B16</f>
        <v>कृषि अध्यापक</v>
      </c>
      <c r="E17" s="288" t="str">
        <f>'MASTER DATA SHEET 1'!C16</f>
        <v>L-12</v>
      </c>
      <c r="F17" s="288">
        <f>'MASTER DATA SHEET 1'!D16</f>
        <v>0.0</v>
      </c>
      <c r="G17" s="288">
        <f>'MASTER DATA SHEET 1'!E16</f>
        <v>0.0</v>
      </c>
      <c r="H17" s="288">
        <f>'MASTER DATA SHEET 1'!F16</f>
        <v>0.0</v>
      </c>
      <c r="I17" s="288">
        <f>'MASTER DATA SHEET 1'!H16</f>
        <v>0.0</v>
      </c>
      <c r="J17" s="289"/>
    </row>
    <row r="18" spans="8:8" s="284" ht="18.75" customFormat="1" customHeight="1">
      <c r="A18" s="285">
        <f>'MASTER DATA SHEET 1'!A17</f>
        <v>9.0</v>
      </c>
      <c r="B18" s="290"/>
      <c r="C18" s="290"/>
      <c r="D18" s="287" t="str">
        <f>'MASTER DATA SHEET 1'!B17</f>
        <v>कृषि शिक्षा प्रभारी</v>
      </c>
      <c r="E18" s="288" t="str">
        <f>'MASTER DATA SHEET 1'!C17</f>
        <v>L-12</v>
      </c>
      <c r="F18" s="288">
        <f>'MASTER DATA SHEET 1'!D17</f>
        <v>0.0</v>
      </c>
      <c r="G18" s="288">
        <f>'MASTER DATA SHEET 1'!E17</f>
        <v>0.0</v>
      </c>
      <c r="H18" s="288">
        <f>'MASTER DATA SHEET 1'!F17</f>
        <v>0.0</v>
      </c>
      <c r="I18" s="288">
        <f>'MASTER DATA SHEET 1'!H17</f>
        <v>0.0</v>
      </c>
      <c r="J18" s="289"/>
    </row>
    <row r="19" spans="8:8" s="284" ht="18.75" customFormat="1" customHeight="1">
      <c r="A19" s="285">
        <f>'MASTER DATA SHEET 1'!A18</f>
        <v>10.0</v>
      </c>
      <c r="B19" s="290"/>
      <c r="C19" s="290"/>
      <c r="D19" s="287" t="str">
        <f>'MASTER DATA SHEET 1'!B18</f>
        <v>पुस्तकालय अध्यक्ष श्रेणी I</v>
      </c>
      <c r="E19" s="288" t="str">
        <f>'MASTER DATA SHEET 1'!C18</f>
        <v>L-12</v>
      </c>
      <c r="F19" s="288">
        <f>'MASTER DATA SHEET 1'!D18</f>
        <v>0.0</v>
      </c>
      <c r="G19" s="288">
        <f>'MASTER DATA SHEET 1'!E18</f>
        <v>0.0</v>
      </c>
      <c r="H19" s="288">
        <f>'MASTER DATA SHEET 1'!F18</f>
        <v>0.0</v>
      </c>
      <c r="I19" s="288">
        <f>'MASTER DATA SHEET 1'!H18</f>
        <v>0.0</v>
      </c>
      <c r="J19" s="289"/>
    </row>
    <row r="20" spans="8:8" s="284" ht="18.75" customFormat="1" customHeight="1">
      <c r="A20" s="285">
        <f>'MASTER DATA SHEET 1'!A19</f>
        <v>11.0</v>
      </c>
      <c r="B20" s="290"/>
      <c r="C20" s="290"/>
      <c r="D20" s="287" t="str">
        <f>'MASTER DATA SHEET 1'!B19</f>
        <v>प्रशासनिक अधिकारी</v>
      </c>
      <c r="E20" s="288" t="str">
        <f>'MASTER DATA SHEET 1'!C19</f>
        <v>L-12</v>
      </c>
      <c r="F20" s="288">
        <f>'MASTER DATA SHEET 1'!D19</f>
        <v>0.0</v>
      </c>
      <c r="G20" s="288">
        <f>'MASTER DATA SHEET 1'!E19</f>
        <v>0.0</v>
      </c>
      <c r="H20" s="288">
        <f>'MASTER DATA SHEET 1'!F19</f>
        <v>0.0</v>
      </c>
      <c r="I20" s="288">
        <f>'MASTER DATA SHEET 1'!H19</f>
        <v>0.0</v>
      </c>
      <c r="J20" s="289"/>
    </row>
    <row r="21" spans="8:8" s="284" ht="18.75" customFormat="1" customHeight="1">
      <c r="A21" s="285">
        <f>'MASTER DATA SHEET 1'!A20</f>
        <v>12.0</v>
      </c>
      <c r="B21" s="290"/>
      <c r="C21" s="290"/>
      <c r="D21" s="287" t="str">
        <f>'MASTER DATA SHEET 1'!B20</f>
        <v>प्रशिक्षक</v>
      </c>
      <c r="E21" s="288" t="str">
        <f>'MASTER DATA SHEET 1'!C20</f>
        <v>L-12</v>
      </c>
      <c r="F21" s="288">
        <f>'MASTER DATA SHEET 1'!D20</f>
        <v>0.0</v>
      </c>
      <c r="G21" s="288">
        <f>'MASTER DATA SHEET 1'!E20</f>
        <v>0.0</v>
      </c>
      <c r="H21" s="288">
        <f>'MASTER DATA SHEET 1'!F20</f>
        <v>0.0</v>
      </c>
      <c r="I21" s="288">
        <f>'MASTER DATA SHEET 1'!H20</f>
        <v>0.0</v>
      </c>
      <c r="J21" s="289"/>
    </row>
    <row r="22" spans="8:8" s="284" ht="18.75" customFormat="1" customHeight="1">
      <c r="A22" s="285">
        <f>'MASTER DATA SHEET 1'!A21</f>
        <v>13.0</v>
      </c>
      <c r="B22" s="290"/>
      <c r="C22" s="290"/>
      <c r="D22" s="287" t="str">
        <f>'MASTER DATA SHEET 1'!B21</f>
        <v>व्याख्याता स्कूल(शिक्षा)</v>
      </c>
      <c r="E22" s="288" t="str">
        <f>'MASTER DATA SHEET 1'!C21</f>
        <v>L-12</v>
      </c>
      <c r="F22" s="288">
        <f>'MASTER DATA SHEET 1'!D21</f>
        <v>0.0</v>
      </c>
      <c r="G22" s="288">
        <f>'MASTER DATA SHEET 1'!E21</f>
        <v>0.0</v>
      </c>
      <c r="H22" s="288">
        <f>'MASTER DATA SHEET 1'!F21</f>
        <v>0.0</v>
      </c>
      <c r="I22" s="288">
        <f>'MASTER DATA SHEET 1'!H21</f>
        <v>0.0</v>
      </c>
      <c r="J22" s="289"/>
    </row>
    <row r="23" spans="8:8" s="284" ht="18.75" customFormat="1" customHeight="1">
      <c r="A23" s="285">
        <f>'MASTER DATA SHEET 1'!A22</f>
        <v>14.0</v>
      </c>
      <c r="B23" s="290"/>
      <c r="C23" s="290"/>
      <c r="D23" s="287" t="str">
        <f>'MASTER DATA SHEET 1'!B22</f>
        <v>शारीरिक शिक्षक श्रेणी I</v>
      </c>
      <c r="E23" s="288" t="str">
        <f>'MASTER DATA SHEET 1'!C22</f>
        <v>L-12</v>
      </c>
      <c r="F23" s="288">
        <f>'MASTER DATA SHEET 1'!D22</f>
        <v>0.0</v>
      </c>
      <c r="G23" s="288">
        <f>'MASTER DATA SHEET 1'!E22</f>
        <v>0.0</v>
      </c>
      <c r="H23" s="288">
        <f>'MASTER DATA SHEET 1'!F22</f>
        <v>0.0</v>
      </c>
      <c r="I23" s="288">
        <f>'MASTER DATA SHEET 1'!H22</f>
        <v>0.0</v>
      </c>
      <c r="J23" s="289"/>
    </row>
    <row r="24" spans="8:8" s="284" ht="18.75" customFormat="1" customHeight="1">
      <c r="A24" s="285">
        <f>'MASTER DATA SHEET 1'!A23</f>
        <v>15.0</v>
      </c>
      <c r="B24" s="290"/>
      <c r="C24" s="290"/>
      <c r="D24" s="287" t="str">
        <f>'MASTER DATA SHEET 1'!B23</f>
        <v>अतिरिक्त प्रशासनिक अधिकारी</v>
      </c>
      <c r="E24" s="288" t="str">
        <f>'MASTER DATA SHEET 1'!C23</f>
        <v>L-11</v>
      </c>
      <c r="F24" s="288">
        <f>'MASTER DATA SHEET 1'!D23</f>
        <v>0.0</v>
      </c>
      <c r="G24" s="288">
        <f>'MASTER DATA SHEET 1'!E23</f>
        <v>0.0</v>
      </c>
      <c r="H24" s="288">
        <f>'MASTER DATA SHEET 1'!F23</f>
        <v>0.0</v>
      </c>
      <c r="I24" s="288">
        <f>'MASTER DATA SHEET 1'!H23</f>
        <v>0.0</v>
      </c>
      <c r="J24" s="289"/>
    </row>
    <row r="25" spans="8:8" s="284" ht="18.75" customFormat="1" customHeight="1">
      <c r="A25" s="285">
        <f>'MASTER DATA SHEET 1'!A24</f>
        <v>16.0</v>
      </c>
      <c r="B25" s="290"/>
      <c r="C25" s="290"/>
      <c r="D25" s="287" t="str">
        <f>'MASTER DATA SHEET 1'!B24</f>
        <v>पुस्तकालय अध्यक्ष श्रेणी II</v>
      </c>
      <c r="E25" s="288" t="str">
        <f>'MASTER DATA SHEET 1'!C24</f>
        <v>L-11</v>
      </c>
      <c r="F25" s="288">
        <f>'MASTER DATA SHEET 1'!D24</f>
        <v>0.0</v>
      </c>
      <c r="G25" s="288">
        <f>'MASTER DATA SHEET 1'!E24</f>
        <v>0.0</v>
      </c>
      <c r="H25" s="288">
        <f>'MASTER DATA SHEET 1'!F24</f>
        <v>0.0</v>
      </c>
      <c r="I25" s="288">
        <f>'MASTER DATA SHEET 1'!H24</f>
        <v>0.0</v>
      </c>
      <c r="J25" s="289"/>
    </row>
    <row r="26" spans="8:8" s="284" ht="18.75" customFormat="1" customHeight="1">
      <c r="A26" s="285">
        <f>'MASTER DATA SHEET 1'!A25</f>
        <v>17.0</v>
      </c>
      <c r="B26" s="290"/>
      <c r="C26" s="290"/>
      <c r="D26" s="287" t="str">
        <f>'MASTER DATA SHEET 1'!B25</f>
        <v>वरिष्ठ अध्यापक</v>
      </c>
      <c r="E26" s="288" t="str">
        <f>'MASTER DATA SHEET 1'!C25</f>
        <v>L-11</v>
      </c>
      <c r="F26" s="288">
        <f>'MASTER DATA SHEET 1'!D25</f>
        <v>0.0</v>
      </c>
      <c r="G26" s="288">
        <f>'MASTER DATA SHEET 1'!E25</f>
        <v>0.0</v>
      </c>
      <c r="H26" s="288">
        <f>'MASTER DATA SHEET 1'!F25</f>
        <v>0.0</v>
      </c>
      <c r="I26" s="288">
        <f>'MASTER DATA SHEET 1'!H25</f>
        <v>0.0</v>
      </c>
      <c r="J26" s="289"/>
    </row>
    <row r="27" spans="8:8" ht="18.75" customHeight="1">
      <c r="A27" s="285">
        <f>'MASTER DATA SHEET 1'!A26</f>
        <v>18.0</v>
      </c>
      <c r="B27" s="290"/>
      <c r="C27" s="290"/>
      <c r="D27" s="287" t="str">
        <f>'MASTER DATA SHEET 1'!B26</f>
        <v>शारीरिक शिक्षक श्रेणी II</v>
      </c>
      <c r="E27" s="288" t="str">
        <f>'MASTER DATA SHEET 1'!C26</f>
        <v>L-11</v>
      </c>
      <c r="F27" s="288">
        <f>'MASTER DATA SHEET 1'!D26</f>
        <v>0.0</v>
      </c>
      <c r="G27" s="288">
        <f>'MASTER DATA SHEET 1'!E26</f>
        <v>0.0</v>
      </c>
      <c r="H27" s="288">
        <f>'MASTER DATA SHEET 1'!F26</f>
        <v>0.0</v>
      </c>
      <c r="I27" s="288">
        <f>'MASTER DATA SHEET 1'!H26</f>
        <v>0.0</v>
      </c>
      <c r="J27" s="289"/>
    </row>
    <row r="28" spans="8:8" ht="18.75" customHeight="1">
      <c r="A28" s="285">
        <f>'MASTER DATA SHEET 1'!A27</f>
        <v>19.0</v>
      </c>
      <c r="B28" s="290"/>
      <c r="C28" s="290"/>
      <c r="D28" s="287" t="str">
        <f>'MASTER DATA SHEET 1'!B27</f>
        <v>सहायक लेखाधिकारी ग्रेड - I</v>
      </c>
      <c r="E28" s="288" t="str">
        <f>'MASTER DATA SHEET 1'!C27</f>
        <v>L-11</v>
      </c>
      <c r="F28" s="288">
        <f>'MASTER DATA SHEET 1'!D27</f>
        <v>0.0</v>
      </c>
      <c r="G28" s="288">
        <f>'MASTER DATA SHEET 1'!E27</f>
        <v>0.0</v>
      </c>
      <c r="H28" s="288">
        <f>'MASTER DATA SHEET 1'!F27</f>
        <v>0.0</v>
      </c>
      <c r="I28" s="288">
        <f>'MASTER DATA SHEET 1'!H27</f>
        <v>0.0</v>
      </c>
      <c r="J28" s="289"/>
    </row>
    <row r="29" spans="8:8" ht="18.75" customHeight="1">
      <c r="A29" s="285">
        <f>'MASTER DATA SHEET 1'!A28</f>
        <v>20.0</v>
      </c>
      <c r="B29" s="290"/>
      <c r="C29" s="290"/>
      <c r="D29" s="287" t="s">
        <v>624</v>
      </c>
      <c r="E29" s="288" t="str">
        <f>'MASTER DATA SHEET 1'!C28</f>
        <v>L-11</v>
      </c>
      <c r="F29" s="288">
        <f>'MASTER DATA SHEET 1'!D28</f>
        <v>0.0</v>
      </c>
      <c r="G29" s="288">
        <f>'MASTER DATA SHEET 1'!E28</f>
        <v>0.0</v>
      </c>
      <c r="H29" s="288">
        <f>'MASTER DATA SHEET 1'!F28</f>
        <v>0.0</v>
      </c>
      <c r="I29" s="288">
        <f>'MASTER DATA SHEET 1'!H28</f>
        <v>0.0</v>
      </c>
      <c r="J29" s="289"/>
    </row>
    <row r="30" spans="8:8" ht="18.75" customHeight="1">
      <c r="A30" s="285">
        <f>'MASTER DATA SHEET 1'!A29</f>
        <v>21.0</v>
      </c>
      <c r="B30" s="290"/>
      <c r="C30" s="290"/>
      <c r="D30" s="287" t="str">
        <f>'MASTER DATA SHEET 1'!B29</f>
        <v>अध्यापक</v>
      </c>
      <c r="E30" s="288" t="str">
        <f>'MASTER DATA SHEET 1'!C29</f>
        <v>L-10</v>
      </c>
      <c r="F30" s="288">
        <f>'MASTER DATA SHEET 1'!D29</f>
        <v>2.0</v>
      </c>
      <c r="G30" s="288">
        <f>'MASTER DATA SHEET 1'!E29</f>
        <v>2.0</v>
      </c>
      <c r="H30" s="288">
        <f>'MASTER DATA SHEET 1'!F29</f>
        <v>0.0</v>
      </c>
      <c r="I30" s="288">
        <f>'MASTER DATA SHEET 1'!H29</f>
        <v>0.0</v>
      </c>
      <c r="J30" s="291"/>
    </row>
    <row r="31" spans="8:8" ht="18.75" customHeight="1">
      <c r="A31" s="285">
        <f>'MASTER DATA SHEET 1'!A30</f>
        <v>22.0</v>
      </c>
      <c r="B31" s="290"/>
      <c r="C31" s="290"/>
      <c r="D31" s="287" t="str">
        <f>'MASTER DATA SHEET 1'!B30</f>
        <v>आशुलिपिक</v>
      </c>
      <c r="E31" s="288" t="str">
        <f>'MASTER DATA SHEET 1'!C30</f>
        <v>L-10</v>
      </c>
      <c r="F31" s="288">
        <f>'MASTER DATA SHEET 1'!D30</f>
        <v>0.0</v>
      </c>
      <c r="G31" s="288">
        <f>'MASTER DATA SHEET 1'!E30</f>
        <v>0.0</v>
      </c>
      <c r="H31" s="288">
        <f>'MASTER DATA SHEET 1'!F30</f>
        <v>0.0</v>
      </c>
      <c r="I31" s="288">
        <f>'MASTER DATA SHEET 1'!H30</f>
        <v>0.0</v>
      </c>
      <c r="J31" s="291"/>
    </row>
    <row r="32" spans="8:8" ht="18.75" customHeight="1">
      <c r="A32" s="285">
        <f>'MASTER DATA SHEET 1'!A31</f>
        <v>23.0</v>
      </c>
      <c r="B32" s="290"/>
      <c r="C32" s="290"/>
      <c r="D32" s="287" t="str">
        <f>'MASTER DATA SHEET 1'!B31</f>
        <v>कनिष्ठ लेखाकार</v>
      </c>
      <c r="E32" s="288" t="str">
        <f>'MASTER DATA SHEET 1'!C31</f>
        <v>L-10</v>
      </c>
      <c r="F32" s="288">
        <f>'MASTER DATA SHEET 1'!D31</f>
        <v>0.0</v>
      </c>
      <c r="G32" s="288">
        <f>'MASTER DATA SHEET 1'!E31</f>
        <v>0.0</v>
      </c>
      <c r="H32" s="288">
        <f>'MASTER DATA SHEET 1'!F31</f>
        <v>0.0</v>
      </c>
      <c r="I32" s="288">
        <f>'MASTER DATA SHEET 1'!H31</f>
        <v>0.0</v>
      </c>
      <c r="J32" s="291"/>
    </row>
    <row r="33" spans="8:8" ht="18.75" customHeight="1">
      <c r="A33" s="285">
        <f>'MASTER DATA SHEET 1'!A32</f>
        <v>24.0</v>
      </c>
      <c r="B33" s="290"/>
      <c r="C33" s="290"/>
      <c r="D33" s="287" t="str">
        <f>'MASTER DATA SHEET 1'!B32</f>
        <v>कनिष्ठ विधि अधिकारी</v>
      </c>
      <c r="E33" s="288" t="str">
        <f>'MASTER DATA SHEET 1'!C32</f>
        <v>L-10</v>
      </c>
      <c r="F33" s="288">
        <f>'MASTER DATA SHEET 1'!D32</f>
        <v>0.0</v>
      </c>
      <c r="G33" s="288">
        <f>'MASTER DATA SHEET 1'!E32</f>
        <v>0.0</v>
      </c>
      <c r="H33" s="288">
        <f>'MASTER DATA SHEET 1'!F32</f>
        <v>0.0</v>
      </c>
      <c r="I33" s="288">
        <f>'MASTER DATA SHEET 1'!H32</f>
        <v>0.0</v>
      </c>
      <c r="J33" s="291"/>
    </row>
    <row r="34" spans="8:8" ht="18.75" customHeight="1">
      <c r="A34" s="285">
        <f>'MASTER DATA SHEET 1'!A33</f>
        <v>25.0</v>
      </c>
      <c r="B34" s="290"/>
      <c r="C34" s="290"/>
      <c r="D34" s="287" t="str">
        <f>'MASTER DATA SHEET 1'!B33</f>
        <v>पुस्तकालय अध्यक्ष श्रेणी III</v>
      </c>
      <c r="E34" s="288" t="str">
        <f>'MASTER DATA SHEET 1'!C33</f>
        <v>L-10</v>
      </c>
      <c r="F34" s="288">
        <f>'MASTER DATA SHEET 1'!D33</f>
        <v>0.0</v>
      </c>
      <c r="G34" s="288">
        <f>'MASTER DATA SHEET 1'!E33</f>
        <v>0.0</v>
      </c>
      <c r="H34" s="288">
        <f>'MASTER DATA SHEET 1'!F33</f>
        <v>0.0</v>
      </c>
      <c r="I34" s="288">
        <f>'MASTER DATA SHEET 1'!H33</f>
        <v>0.0</v>
      </c>
      <c r="J34" s="291"/>
    </row>
    <row r="35" spans="8:8" ht="18.75" customHeight="1">
      <c r="A35" s="285">
        <f>'MASTER DATA SHEET 1'!A34</f>
        <v>26.0</v>
      </c>
      <c r="B35" s="290"/>
      <c r="C35" s="290"/>
      <c r="D35" s="287" t="str">
        <f>'MASTER DATA SHEET 1'!B34</f>
        <v>प्रयोगशाला सहायक II</v>
      </c>
      <c r="E35" s="288" t="str">
        <f>'MASTER DATA SHEET 1'!C34</f>
        <v>L-10</v>
      </c>
      <c r="F35" s="288">
        <f>'MASTER DATA SHEET 1'!D34</f>
        <v>0.0</v>
      </c>
      <c r="G35" s="288">
        <f>'MASTER DATA SHEET 1'!E34</f>
        <v>0.0</v>
      </c>
      <c r="H35" s="288">
        <f>'MASTER DATA SHEET 1'!F34</f>
        <v>0.0</v>
      </c>
      <c r="I35" s="288">
        <f>'MASTER DATA SHEET 1'!H34</f>
        <v>0.0</v>
      </c>
      <c r="J35" s="291"/>
    </row>
    <row r="36" spans="8:8" ht="18.75" customHeight="1">
      <c r="A36" s="285">
        <f>'MASTER DATA SHEET 1'!A35</f>
        <v>27.0</v>
      </c>
      <c r="B36" s="290"/>
      <c r="C36" s="290"/>
      <c r="D36" s="287" t="str">
        <f>'MASTER DATA SHEET 1'!B35</f>
        <v>शारीरिक शिक्षक श्रेणी III</v>
      </c>
      <c r="E36" s="288" t="str">
        <f>'MASTER DATA SHEET 1'!C35</f>
        <v>L-10</v>
      </c>
      <c r="F36" s="288">
        <f>'MASTER DATA SHEET 1'!D35</f>
        <v>1.0</v>
      </c>
      <c r="G36" s="288">
        <f>'MASTER DATA SHEET 1'!E35</f>
        <v>0.0</v>
      </c>
      <c r="H36" s="288">
        <f>'MASTER DATA SHEET 1'!F35</f>
        <v>1.0</v>
      </c>
      <c r="I36" s="288">
        <f>'MASTER DATA SHEET 1'!H35</f>
        <v>0.0</v>
      </c>
      <c r="J36" s="291"/>
    </row>
    <row r="37" spans="8:8" ht="18.75" customHeight="1">
      <c r="A37" s="285">
        <f>'MASTER DATA SHEET 1'!A36</f>
        <v>28.0</v>
      </c>
      <c r="B37" s="290"/>
      <c r="C37" s="290"/>
      <c r="D37" s="287" t="str">
        <f>'MASTER DATA SHEET 1'!B36</f>
        <v>सहायक प्रशासनिक अधिकारी</v>
      </c>
      <c r="E37" s="288" t="str">
        <f>'MASTER DATA SHEET 1'!C36</f>
        <v>L-10</v>
      </c>
      <c r="F37" s="288">
        <f>'MASTER DATA SHEET 1'!D36</f>
        <v>0.0</v>
      </c>
      <c r="G37" s="288">
        <f>'MASTER DATA SHEET 1'!E36</f>
        <v>0.0</v>
      </c>
      <c r="H37" s="288">
        <f>'MASTER DATA SHEET 1'!F36</f>
        <v>0.0</v>
      </c>
      <c r="I37" s="288">
        <f>'MASTER DATA SHEET 1'!H36</f>
        <v>0.0</v>
      </c>
      <c r="J37" s="291"/>
    </row>
    <row r="38" spans="8:8" ht="18.75" customHeight="1">
      <c r="A38" s="285">
        <f>'MASTER DATA SHEET 1'!A37</f>
        <v>29.0</v>
      </c>
      <c r="B38" s="290"/>
      <c r="C38" s="290"/>
      <c r="D38" s="287" t="str">
        <f>'MASTER DATA SHEET 1'!B37</f>
        <v>प्रबोधक</v>
      </c>
      <c r="E38" s="288" t="str">
        <f>'MASTER DATA SHEET 1'!C37</f>
        <v>L-10</v>
      </c>
      <c r="F38" s="288">
        <f>'MASTER DATA SHEET 1'!D37</f>
        <v>0.0</v>
      </c>
      <c r="G38" s="288">
        <f>'MASTER DATA SHEET 1'!E37</f>
        <v>0.0</v>
      </c>
      <c r="H38" s="288">
        <f>'MASTER DATA SHEET 1'!F37</f>
        <v>0.0</v>
      </c>
      <c r="I38" s="288">
        <f>'MASTER DATA SHEET 1'!H37</f>
        <v>0.0</v>
      </c>
      <c r="J38" s="291"/>
    </row>
    <row r="39" spans="8:8" ht="18.75" customHeight="1">
      <c r="A39" s="285">
        <f>'MASTER DATA SHEET 1'!A38</f>
        <v>30.0</v>
      </c>
      <c r="B39" s="290"/>
      <c r="C39" s="290"/>
      <c r="D39" s="287" t="str">
        <f>'MASTER DATA SHEET 1'!B38</f>
        <v>वरिष्ठ कंप्युटर अनुदेशक </v>
      </c>
      <c r="E39" s="288" t="str">
        <f>'MASTER DATA SHEET 1'!C38</f>
        <v>L-10</v>
      </c>
      <c r="F39" s="288">
        <f>'MASTER DATA SHEET 1'!D38</f>
        <v>0.0</v>
      </c>
      <c r="G39" s="288">
        <f>'MASTER DATA SHEET 1'!E38</f>
        <v>0.0</v>
      </c>
      <c r="H39" s="288">
        <f>'MASTER DATA SHEET 1'!F38</f>
        <v>0.0</v>
      </c>
      <c r="I39" s="288">
        <f>'MASTER DATA SHEET 1'!H38</f>
        <v>0.0</v>
      </c>
      <c r="J39" s="291"/>
    </row>
    <row r="40" spans="8:8" ht="18.75" customHeight="1">
      <c r="A40" s="285">
        <f>'MASTER DATA SHEET 1'!A39</f>
        <v>31.0</v>
      </c>
      <c r="B40" s="290"/>
      <c r="C40" s="290"/>
      <c r="D40" s="287" t="str">
        <f>'MASTER DATA SHEET 1'!B39</f>
        <v>प्रयोगशाला सहायक III</v>
      </c>
      <c r="E40" s="288" t="str">
        <f>'MASTER DATA SHEET 1'!C39</f>
        <v>L-8</v>
      </c>
      <c r="F40" s="288">
        <f>'MASTER DATA SHEET 1'!D39</f>
        <v>0.0</v>
      </c>
      <c r="G40" s="288">
        <f>'MASTER DATA SHEET 1'!E39</f>
        <v>0.0</v>
      </c>
      <c r="H40" s="288">
        <f>'MASTER DATA SHEET 1'!F39</f>
        <v>0.0</v>
      </c>
      <c r="I40" s="288">
        <f>'MASTER DATA SHEET 1'!H39</f>
        <v>0.0</v>
      </c>
      <c r="J40" s="291"/>
    </row>
    <row r="41" spans="8:8" ht="18.75" customHeight="1">
      <c r="A41" s="285">
        <f>'MASTER DATA SHEET 1'!A40</f>
        <v>32.0</v>
      </c>
      <c r="B41" s="290"/>
      <c r="C41" s="290"/>
      <c r="D41" s="287" t="str">
        <f>'MASTER DATA SHEET 1'!B40</f>
        <v>वरिष्ठ सहायक</v>
      </c>
      <c r="E41" s="288" t="str">
        <f>'MASTER DATA SHEET 1'!C40</f>
        <v>L-8</v>
      </c>
      <c r="F41" s="288">
        <f>'MASTER DATA SHEET 1'!D40</f>
        <v>0.0</v>
      </c>
      <c r="G41" s="288">
        <f>'MASTER DATA SHEET 1'!E40</f>
        <v>0.0</v>
      </c>
      <c r="H41" s="288">
        <f>'MASTER DATA SHEET 1'!F40</f>
        <v>0.0</v>
      </c>
      <c r="I41" s="288">
        <f>'MASTER DATA SHEET 1'!H40</f>
        <v>0.0</v>
      </c>
      <c r="J41" s="291"/>
    </row>
    <row r="42" spans="8:8" ht="18.75" customHeight="1">
      <c r="A42" s="285">
        <f>'MASTER DATA SHEET 1'!A41</f>
        <v>33.0</v>
      </c>
      <c r="B42" s="290"/>
      <c r="C42" s="290"/>
      <c r="D42" s="287" t="str">
        <f>'MASTER DATA SHEET 1'!B41</f>
        <v>बेसिक कंप्युटर अनुदेशक </v>
      </c>
      <c r="E42" s="288" t="str">
        <f>'MASTER DATA SHEET 1'!C41</f>
        <v>L-8</v>
      </c>
      <c r="F42" s="288">
        <f>'MASTER DATA SHEET 1'!D41</f>
        <v>0.0</v>
      </c>
      <c r="G42" s="288">
        <f>'MASTER DATA SHEET 1'!E41</f>
        <v>0.0</v>
      </c>
      <c r="H42" s="288">
        <f>'MASTER DATA SHEET 1'!F41</f>
        <v>0.0</v>
      </c>
      <c r="I42" s="288">
        <f>'MASTER DATA SHEET 1'!H41</f>
        <v>0.0</v>
      </c>
      <c r="J42" s="291"/>
    </row>
    <row r="43" spans="8:8" ht="18.75" customHeight="1">
      <c r="A43" s="285">
        <f>'MASTER DATA SHEET 1'!A42</f>
        <v>34.0</v>
      </c>
      <c r="B43" s="290"/>
      <c r="C43" s="290"/>
      <c r="D43" s="287" t="str">
        <f>'MASTER DATA SHEET 1'!B42</f>
        <v>कनिष्ठ सहायक</v>
      </c>
      <c r="E43" s="288" t="str">
        <f>'MASTER DATA SHEET 1'!C42</f>
        <v>L-5</v>
      </c>
      <c r="F43" s="288">
        <f>'MASTER DATA SHEET 1'!D42</f>
        <v>0.0</v>
      </c>
      <c r="G43" s="288">
        <f>'MASTER DATA SHEET 1'!E42</f>
        <v>0.0</v>
      </c>
      <c r="H43" s="288">
        <f>'MASTER DATA SHEET 1'!F42</f>
        <v>0.0</v>
      </c>
      <c r="I43" s="288">
        <f>'MASTER DATA SHEET 1'!H42</f>
        <v>0.0</v>
      </c>
      <c r="J43" s="291"/>
    </row>
    <row r="44" spans="8:8" ht="18.75" customHeight="1">
      <c r="A44" s="285">
        <f>'MASTER DATA SHEET 1'!A43</f>
        <v>35.0</v>
      </c>
      <c r="B44" s="290"/>
      <c r="C44" s="290"/>
      <c r="D44" s="287" t="str">
        <f>'MASTER DATA SHEET 1'!B43</f>
        <v>फील्ड मैन व फील्ड रिक़ॉर्डर</v>
      </c>
      <c r="E44" s="288" t="str">
        <f>'MASTER DATA SHEET 1'!C43</f>
        <v>L-5</v>
      </c>
      <c r="F44" s="288">
        <f>'MASTER DATA SHEET 1'!D43</f>
        <v>0.0</v>
      </c>
      <c r="G44" s="288">
        <f>'MASTER DATA SHEET 1'!E43</f>
        <v>0.0</v>
      </c>
      <c r="H44" s="288">
        <f>'MASTER DATA SHEET 1'!F43</f>
        <v>0.0</v>
      </c>
      <c r="I44" s="288">
        <f>'MASTER DATA SHEET 1'!H43</f>
        <v>0.0</v>
      </c>
      <c r="J44" s="291"/>
    </row>
    <row r="45" spans="8:8" ht="18.75" customHeight="1">
      <c r="A45" s="285">
        <f>'MASTER DATA SHEET 1'!A44</f>
        <v>36.0</v>
      </c>
      <c r="B45" s="290"/>
      <c r="C45" s="290"/>
      <c r="D45" s="287" t="str">
        <f>'MASTER DATA SHEET 1'!B44</f>
        <v>वाहन चालक</v>
      </c>
      <c r="E45" s="288" t="str">
        <f>'MASTER DATA SHEET 1'!C44</f>
        <v>L-5</v>
      </c>
      <c r="F45" s="288">
        <f>'MASTER DATA SHEET 1'!D44</f>
        <v>0.0</v>
      </c>
      <c r="G45" s="288">
        <f>'MASTER DATA SHEET 1'!E44</f>
        <v>0.0</v>
      </c>
      <c r="H45" s="288">
        <f>'MASTER DATA SHEET 1'!F44</f>
        <v>0.0</v>
      </c>
      <c r="I45" s="288">
        <f>'MASTER DATA SHEET 1'!H44</f>
        <v>0.0</v>
      </c>
      <c r="J45" s="291"/>
    </row>
    <row r="46" spans="8:8" ht="18.75" customHeight="1">
      <c r="A46" s="285">
        <f>'MASTER DATA SHEET 1'!A45</f>
        <v>37.0</v>
      </c>
      <c r="B46" s="290"/>
      <c r="C46" s="290"/>
      <c r="D46" s="287" t="str">
        <f>'MASTER DATA SHEET 1'!B45</f>
        <v>चतुर्थ श्रेणी कर्मचारी</v>
      </c>
      <c r="E46" s="288" t="str">
        <f>'MASTER DATA SHEET 1'!C45</f>
        <v>L-1</v>
      </c>
      <c r="F46" s="288">
        <f>'MASTER DATA SHEET 1'!D45</f>
        <v>0.0</v>
      </c>
      <c r="G46" s="288">
        <f>'MASTER DATA SHEET 1'!E45</f>
        <v>0.0</v>
      </c>
      <c r="H46" s="288">
        <f>'MASTER DATA SHEET 1'!F45</f>
        <v>0.0</v>
      </c>
      <c r="I46" s="288">
        <f>'MASTER DATA SHEET 1'!H45</f>
        <v>0.0</v>
      </c>
      <c r="J46" s="291"/>
    </row>
    <row r="47" spans="8:8" ht="18.75" customHeight="1">
      <c r="A47" s="285">
        <f>'MASTER DATA SHEET 1'!A46</f>
        <v>38.0</v>
      </c>
      <c r="B47" s="290"/>
      <c r="C47" s="290"/>
      <c r="D47" s="287" t="str">
        <f>'MASTER DATA SHEET 1'!B46</f>
        <v>जमादार</v>
      </c>
      <c r="E47" s="288" t="str">
        <f>'MASTER DATA SHEET 1'!C46</f>
        <v>L-1</v>
      </c>
      <c r="F47" s="288">
        <f>'MASTER DATA SHEET 1'!D46</f>
        <v>0.0</v>
      </c>
      <c r="G47" s="288">
        <f>'MASTER DATA SHEET 1'!E46</f>
        <v>0.0</v>
      </c>
      <c r="H47" s="288">
        <f>'MASTER DATA SHEET 1'!F46</f>
        <v>0.0</v>
      </c>
      <c r="I47" s="288">
        <f>'MASTER DATA SHEET 1'!H46</f>
        <v>0.0</v>
      </c>
      <c r="J47" s="291"/>
    </row>
    <row r="48" spans="8:8" ht="18.75" customHeight="1">
      <c r="A48" s="285">
        <f>'MASTER DATA SHEET 1'!A47</f>
        <v>39.0</v>
      </c>
      <c r="B48" s="290"/>
      <c r="C48" s="290"/>
      <c r="D48" s="287" t="str">
        <f>'MASTER DATA SHEET 1'!B47</f>
        <v>प्रयोगशाला परिचारक</v>
      </c>
      <c r="E48" s="288" t="str">
        <f>'MASTER DATA SHEET 1'!C47</f>
        <v>L-1</v>
      </c>
      <c r="F48" s="288">
        <f>'MASTER DATA SHEET 1'!D47</f>
        <v>0.0</v>
      </c>
      <c r="G48" s="288">
        <f>'MASTER DATA SHEET 1'!E47</f>
        <v>0.0</v>
      </c>
      <c r="H48" s="288">
        <f>'MASTER DATA SHEET 1'!F47</f>
        <v>0.0</v>
      </c>
      <c r="I48" s="288">
        <f>'MASTER DATA SHEET 1'!H47</f>
        <v>0.0</v>
      </c>
      <c r="J48" s="291"/>
    </row>
    <row r="49" spans="8:8" ht="18.75" customHeight="1">
      <c r="A49" s="285">
        <f>'MASTER DATA SHEET 1'!A48</f>
        <v>40.0</v>
      </c>
      <c r="B49" s="290"/>
      <c r="C49" s="290"/>
      <c r="D49" s="292" t="s">
        <v>625</v>
      </c>
      <c r="E49" s="288" t="str">
        <f>'MASTER DATA SHEET 1'!C48</f>
        <v>L-8</v>
      </c>
      <c r="F49" s="288">
        <f>'MASTER DATA SHEET 1'!D48</f>
        <v>0.0</v>
      </c>
      <c r="G49" s="288">
        <f>'MASTER DATA SHEET 1'!E48</f>
        <v>0.0</v>
      </c>
      <c r="H49" s="288">
        <f>'MASTER DATA SHEET 1'!F48</f>
        <v>0.0</v>
      </c>
      <c r="I49" s="288">
        <f>'MASTER DATA SHEET 1'!H48</f>
        <v>0.0</v>
      </c>
      <c r="J49" s="291"/>
    </row>
    <row r="50" spans="8:8" ht="18.75" customHeight="1">
      <c r="A50" s="285">
        <f>'MASTER DATA SHEET 1'!A49</f>
        <v>41.0</v>
      </c>
      <c r="B50" s="293"/>
      <c r="C50" s="293"/>
      <c r="D50" s="292" t="s">
        <v>626</v>
      </c>
      <c r="E50" s="288" t="str">
        <f>'MASTER DATA SHEET 1'!C49</f>
        <v>FIX</v>
      </c>
      <c r="F50" s="288">
        <f>'MASTER DATA SHEET 1'!D49</f>
        <v>0.0</v>
      </c>
      <c r="G50" s="288">
        <f>'MASTER DATA SHEET 1'!E49</f>
        <v>0.0</v>
      </c>
      <c r="H50" s="288">
        <f>'MASTER DATA SHEET 1'!F49</f>
        <v>0.0</v>
      </c>
      <c r="I50" s="288">
        <f>'MASTER DATA SHEET 1'!H49</f>
        <v>0.0</v>
      </c>
      <c r="J50" s="291"/>
    </row>
    <row r="51" spans="8:8" ht="18.75" customHeight="1">
      <c r="A51" s="294" t="s">
        <v>36</v>
      </c>
      <c r="B51" s="295"/>
      <c r="C51" s="295"/>
      <c r="D51" s="295"/>
      <c r="E51" s="296"/>
      <c r="F51" s="297">
        <f>SUM(F10:F50)</f>
        <v>3.0</v>
      </c>
      <c r="G51" s="297">
        <f t="shared" si="0" ref="G51:I51">SUM(G10:G50)</f>
        <v>2.0</v>
      </c>
      <c r="H51" s="297">
        <f t="shared" si="0"/>
        <v>1.0</v>
      </c>
      <c r="I51" s="297">
        <f t="shared" si="0"/>
        <v>0.0</v>
      </c>
      <c r="J51" s="298"/>
    </row>
    <row r="52" spans="8:8"/>
    <row r="53" spans="8:8"/>
    <row r="54" spans="8:8" ht="15.75">
      <c r="H54" s="224" t="str">
        <f>'MASTER DATA SHEET 1'!L2</f>
        <v>iz/kkukpk;Z</v>
      </c>
      <c r="I54" s="224"/>
      <c r="J54" s="224"/>
    </row>
    <row r="55" spans="8:8" ht="15.75">
      <c r="H55" s="224" t="str">
        <f>'MASTER DATA SHEET 1'!L3</f>
        <v>jk-m-ek-fo-Mlk.kk [kqnZ</v>
      </c>
      <c r="I55" s="224"/>
      <c r="J55" s="224"/>
    </row>
    <row r="56" spans="8:8" ht="18.0">
      <c r="E56" s="299"/>
      <c r="F56" s="54"/>
      <c r="H56" s="224" t="str">
        <f>'MASTER DATA SHEET 1'!L4</f>
        <v> ¼ekSyklj½ MhMokuk dqpkeu</v>
      </c>
      <c r="I56" s="224"/>
      <c r="J56" s="224"/>
    </row>
    <row r="57" spans="8:8"/>
    <row r="58" spans="8:8"/>
    <row r="59" spans="8:8"/>
    <row r="60" spans="8:8"/>
    <row r="61" spans="8:8" ht="59.25" customHeight="1">
      <c r="A61" s="300" t="s">
        <v>371</v>
      </c>
      <c r="B61" s="300"/>
      <c r="C61" s="300"/>
      <c r="D61" s="300"/>
      <c r="E61" s="300"/>
      <c r="F61" s="300"/>
      <c r="G61" s="300"/>
      <c r="H61" s="300"/>
      <c r="I61" s="300"/>
      <c r="J61" s="300"/>
    </row>
  </sheetData>
  <sheetProtection algorithmName="SHA-512" hashValue="ai3ZGAuqfwCVloH/pE7IG4AR9GkxIxdlqaqo7/WdbL4VgZkskcUvrfDI0+sdvWa/RX2PE7k72ysnvMHZnB1eDA==" saltValue="YkYhGRU3qoMzbKivmTBKIg==" spinCount="100000" sheet="1" objects="1" scenarios="1"/>
  <mergeCells count="22">
    <mergeCell ref="B10:B50"/>
    <mergeCell ref="C10:C50"/>
    <mergeCell ref="A61:J61"/>
    <mergeCell ref="H55:J55"/>
    <mergeCell ref="H54:J54"/>
    <mergeCell ref="H56:J56"/>
    <mergeCell ref="A51:E51"/>
    <mergeCell ref="A5:J5"/>
    <mergeCell ref="A2:D2"/>
    <mergeCell ref="J7:J8"/>
    <mergeCell ref="A6:C6"/>
    <mergeCell ref="D7:D8"/>
    <mergeCell ref="A7:A8"/>
    <mergeCell ref="G7:H7"/>
    <mergeCell ref="B7:B8"/>
    <mergeCell ref="C7:C8"/>
    <mergeCell ref="A1:D1"/>
    <mergeCell ref="I7:I8"/>
    <mergeCell ref="A3:J3"/>
    <mergeCell ref="F7:F8"/>
    <mergeCell ref="A4:I4"/>
    <mergeCell ref="E7:E8"/>
  </mergeCells>
  <printOptions horizontalCentered="1"/>
  <pageMargins left="0.31496062992126" right="0.118110236220472" top="0.196850393700787" bottom="0.15748031496063" header="0.31496062992126" footer="0.118110236220472"/>
  <pageSetup paperSize="9" scale="81"/>
  <headerFooter alignWithMargins="0">
    <oddFooter>&amp;C&amp;Z&amp;F&amp;R&amp;A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tabColor rgb="FFFFFF00"/>
  </sheetPr>
  <dimension ref="A1:W63"/>
  <sheetViews>
    <sheetView workbookViewId="0" topLeftCell="P43">
      <selection activeCell="T51" sqref="T51"/>
    </sheetView>
  </sheetViews>
  <sheetFormatPr defaultRowHeight="12.75" defaultColWidth="9" zeroHeight="1"/>
  <cols>
    <col min="1" max="1" customWidth="1" width="5.5703125" style="54"/>
    <col min="2" max="2" customWidth="1" width="7.0" style="54"/>
    <col min="3" max="3" customWidth="1" width="7.5703125" style="54"/>
    <col min="4" max="4" customWidth="1" width="37.42578" style="54"/>
    <col min="5" max="5" customWidth="1" width="7.4257812" style="54"/>
    <col min="6" max="6" customWidth="1" width="6.5703125" style="54"/>
    <col min="7" max="7" customWidth="1" width="7.4257812" style="54"/>
    <col min="8" max="8" customWidth="1" width="10.425781" style="54"/>
    <col min="9" max="9" customWidth="1" width="6.5703125" style="54"/>
    <col min="10" max="10" customWidth="1" width="10.425781" style="54"/>
    <col min="11" max="11" customWidth="1" width="8.5703125" style="54"/>
    <col min="12" max="12" customWidth="1" width="10.140625" style="54"/>
    <col min="13" max="13" customWidth="1" width="7.0" style="54"/>
    <col min="14" max="14" customWidth="1" width="10.425781" style="54"/>
    <col min="15" max="15" customWidth="1" width="9.0" style="54"/>
    <col min="16" max="16" customWidth="0" width="9.425781" style="54"/>
    <col min="17" max="17" customWidth="1" width="5.4257812" style="54"/>
    <col min="18" max="16384" customWidth="0" width="9.425781" style="54"/>
  </cols>
  <sheetData>
    <row r="1" spans="8:8" ht="23.25">
      <c r="A1" s="301" t="str">
        <f>'MASTER DATA SHEET 1'!C1</f>
        <v>dk;kZy; iz/kkukpk;Z jktdh; mPp ek/;fed fo/kky; Mlk.kk joqZn ¼ekSyklj½ MhMokuk dqpkeu 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2"/>
    </row>
    <row r="2" spans="8:8" ht="20.25">
      <c r="A2" s="303" t="s">
        <v>76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</row>
    <row r="3" spans="8:8" ht="20.25">
      <c r="A3" s="304" t="s">
        <v>171</v>
      </c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</row>
    <row r="4" spans="8:8" ht="41.25" customHeight="1">
      <c r="A4" s="305" t="s">
        <v>172</v>
      </c>
      <c r="B4" s="306" t="s">
        <v>200</v>
      </c>
      <c r="C4" s="307" t="s">
        <v>256</v>
      </c>
      <c r="D4" s="305" t="s">
        <v>28</v>
      </c>
      <c r="E4" s="308" t="s">
        <v>257</v>
      </c>
      <c r="F4" s="308" t="s">
        <v>173</v>
      </c>
      <c r="G4" s="308" t="s">
        <v>174</v>
      </c>
      <c r="H4" s="305" t="s">
        <v>175</v>
      </c>
      <c r="I4" s="305" t="s">
        <v>176</v>
      </c>
      <c r="J4" s="305" t="s">
        <v>175</v>
      </c>
      <c r="K4" s="305" t="s">
        <v>177</v>
      </c>
      <c r="L4" s="305" t="s">
        <v>175</v>
      </c>
      <c r="M4" s="305" t="s">
        <v>179</v>
      </c>
      <c r="N4" s="305" t="s">
        <v>178</v>
      </c>
      <c r="O4" s="305" t="s">
        <v>180</v>
      </c>
      <c r="P4" s="305" t="s">
        <v>178</v>
      </c>
      <c r="Q4" s="305" t="s">
        <v>181</v>
      </c>
      <c r="R4" s="305" t="s">
        <v>178</v>
      </c>
    </row>
    <row r="5" spans="8:8" ht="27.75" customHeight="1">
      <c r="A5" s="309"/>
      <c r="B5" s="310"/>
      <c r="C5" s="311"/>
      <c r="D5" s="309"/>
      <c r="E5" s="312"/>
      <c r="F5" s="312"/>
      <c r="G5" s="312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</row>
    <row r="6" spans="8:8" ht="15.0">
      <c r="A6" s="313">
        <v>1.0</v>
      </c>
      <c r="B6" s="313">
        <v>2.0</v>
      </c>
      <c r="C6" s="313">
        <v>3.0</v>
      </c>
      <c r="D6" s="314">
        <v>4.0</v>
      </c>
      <c r="E6" s="313">
        <v>5.0</v>
      </c>
      <c r="F6" s="313">
        <v>6.0</v>
      </c>
      <c r="G6" s="313">
        <v>7.0</v>
      </c>
      <c r="H6" s="313">
        <v>8.0</v>
      </c>
      <c r="I6" s="313">
        <v>9.0</v>
      </c>
      <c r="J6" s="313">
        <v>10.0</v>
      </c>
      <c r="K6" s="313">
        <v>11.0</v>
      </c>
      <c r="L6" s="313">
        <v>12.0</v>
      </c>
      <c r="M6" s="313">
        <v>13.0</v>
      </c>
      <c r="N6" s="313">
        <v>14.0</v>
      </c>
      <c r="O6" s="313">
        <v>15.0</v>
      </c>
      <c r="P6" s="313">
        <v>16.0</v>
      </c>
      <c r="Q6" s="313">
        <v>17.0</v>
      </c>
      <c r="R6" s="313">
        <v>18.0</v>
      </c>
    </row>
    <row r="7" spans="8:8" ht="15.0" customHeight="1">
      <c r="A7" s="313">
        <v>1.0</v>
      </c>
      <c r="B7" s="315" t="str">
        <f>'MASTER DATA SHEET 1'!C4</f>
        <v>2202-02-109-27-01</v>
      </c>
      <c r="C7" s="315" t="str">
        <f>'MASTER DATA SHEET 1'!H4</f>
        <v>STATE FUND</v>
      </c>
      <c r="D7" s="316" t="str">
        <f>'MASTER DATA SHEET 1'!B9</f>
        <v>उपनिदेशक</v>
      </c>
      <c r="E7" s="317" t="str">
        <f>'MASTER DATA SHEET 1'!C9</f>
        <v>L-18</v>
      </c>
      <c r="F7" s="313">
        <f>'MASTER DATA SHEET 1'!H9</f>
        <v>0.0</v>
      </c>
      <c r="G7" s="318"/>
      <c r="H7" s="318"/>
      <c r="I7" s="318"/>
      <c r="J7" s="318"/>
      <c r="K7" s="318"/>
      <c r="L7" s="318"/>
      <c r="M7" s="318"/>
      <c r="N7" s="318"/>
      <c r="O7" s="318"/>
      <c r="P7" s="318"/>
      <c r="Q7" s="318"/>
      <c r="R7" s="318"/>
    </row>
    <row r="8" spans="8:8" ht="15.0">
      <c r="A8" s="313">
        <v>2.0</v>
      </c>
      <c r="B8" s="315"/>
      <c r="C8" s="315"/>
      <c r="D8" s="316" t="str">
        <f>'MASTER DATA SHEET 1'!B10</f>
        <v>जिला शिक्षा अधिकारी</v>
      </c>
      <c r="E8" s="317" t="str">
        <f>'MASTER DATA SHEET 1'!C10</f>
        <v>L-17</v>
      </c>
      <c r="F8" s="313">
        <f>'MASTER DATA SHEET 1'!H10</f>
        <v>0.0</v>
      </c>
      <c r="G8" s="318"/>
      <c r="H8" s="318"/>
      <c r="I8" s="318"/>
      <c r="J8" s="318"/>
      <c r="K8" s="318"/>
      <c r="L8" s="318"/>
      <c r="M8" s="318"/>
      <c r="N8" s="318"/>
      <c r="O8" s="318"/>
      <c r="P8" s="318"/>
      <c r="Q8" s="318"/>
      <c r="R8" s="318"/>
    </row>
    <row r="9" spans="8:8" ht="15.0">
      <c r="A9" s="313">
        <v>3.0</v>
      </c>
      <c r="B9" s="315"/>
      <c r="C9" s="315"/>
      <c r="D9" s="316" t="str">
        <f>'MASTER DATA SHEET 1'!B11</f>
        <v>अतिरिक्त जिला शिक्षा अधिकारी</v>
      </c>
      <c r="E9" s="317" t="str">
        <f>'MASTER DATA SHEET 1'!C11</f>
        <v>L-16</v>
      </c>
      <c r="F9" s="313">
        <f>'MASTER DATA SHEET 1'!H11</f>
        <v>0.0</v>
      </c>
      <c r="G9" s="318"/>
      <c r="H9" s="318"/>
      <c r="I9" s="318"/>
      <c r="J9" s="318"/>
      <c r="K9" s="318"/>
      <c r="L9" s="318"/>
      <c r="M9" s="318"/>
      <c r="N9" s="318"/>
      <c r="O9" s="318"/>
      <c r="P9" s="318"/>
      <c r="Q9" s="318"/>
      <c r="R9" s="318"/>
    </row>
    <row r="10" spans="8:8" ht="15.0">
      <c r="A10" s="313">
        <v>4.0</v>
      </c>
      <c r="B10" s="315"/>
      <c r="C10" s="315"/>
      <c r="D10" s="316" t="str">
        <f>'MASTER DATA SHEET 1'!B12</f>
        <v>प्रधानाचार्य</v>
      </c>
      <c r="E10" s="317" t="str">
        <f>'MASTER DATA SHEET 1'!C12</f>
        <v>L-16</v>
      </c>
      <c r="F10" s="313">
        <f>'MASTER DATA SHEET 1'!H12</f>
        <v>0.0</v>
      </c>
      <c r="G10" s="318"/>
      <c r="H10" s="318"/>
      <c r="I10" s="318"/>
      <c r="J10" s="318"/>
      <c r="K10" s="318"/>
      <c r="L10" s="318"/>
      <c r="M10" s="318"/>
      <c r="N10" s="318"/>
      <c r="O10" s="318"/>
      <c r="P10" s="318"/>
      <c r="Q10" s="318"/>
      <c r="R10" s="318"/>
    </row>
    <row r="11" spans="8:8" ht="15.0" customHeight="1">
      <c r="A11" s="313">
        <v>5.0</v>
      </c>
      <c r="B11" s="315"/>
      <c r="C11" s="315"/>
      <c r="D11" s="316" t="str">
        <f>'MASTER DATA SHEET 1'!B13</f>
        <v>सस्‍थापना अधिकारी</v>
      </c>
      <c r="E11" s="317" t="str">
        <f>'MASTER DATA SHEET 1'!C13</f>
        <v>L-15</v>
      </c>
      <c r="F11" s="313">
        <f>'MASTER DATA SHEET 1'!H13</f>
        <v>0.0</v>
      </c>
      <c r="G11" s="318"/>
      <c r="H11" s="318"/>
      <c r="I11" s="318"/>
      <c r="J11" s="318"/>
      <c r="K11" s="318"/>
      <c r="L11" s="318"/>
      <c r="M11" s="318"/>
      <c r="N11" s="318"/>
      <c r="O11" s="318"/>
      <c r="P11" s="318"/>
      <c r="Q11" s="318"/>
      <c r="R11" s="318"/>
    </row>
    <row r="12" spans="8:8" ht="15.0">
      <c r="A12" s="313">
        <v>6.0</v>
      </c>
      <c r="B12" s="315"/>
      <c r="C12" s="315"/>
      <c r="D12" s="316" t="str">
        <f>'MASTER DATA SHEET 1'!B14</f>
        <v>उप जिला शिक्षा अधिकारी (शारीरिक शिक्षा)</v>
      </c>
      <c r="E12" s="317" t="str">
        <f>'MASTER DATA SHEET 1'!C14</f>
        <v>L-14</v>
      </c>
      <c r="F12" s="313">
        <f>'MASTER DATA SHEET 1'!H14</f>
        <v>0.0</v>
      </c>
      <c r="G12" s="318"/>
      <c r="H12" s="318"/>
      <c r="I12" s="318"/>
      <c r="J12" s="318"/>
      <c r="K12" s="318"/>
      <c r="L12" s="318"/>
      <c r="M12" s="318"/>
      <c r="N12" s="318"/>
      <c r="O12" s="318"/>
      <c r="P12" s="318"/>
      <c r="Q12" s="318"/>
      <c r="R12" s="318"/>
    </row>
    <row r="13" spans="8:8" ht="15.0">
      <c r="A13" s="313">
        <v>7.0</v>
      </c>
      <c r="B13" s="315"/>
      <c r="C13" s="315"/>
      <c r="D13" s="316" t="str">
        <f>'MASTER DATA SHEET 1'!B15</f>
        <v>उप प्रधानाचार्य</v>
      </c>
      <c r="E13" s="317" t="str">
        <f>'MASTER DATA SHEET 1'!C15</f>
        <v>L-14</v>
      </c>
      <c r="F13" s="313">
        <f>'MASTER DATA SHEET 1'!H15</f>
        <v>0.0</v>
      </c>
      <c r="G13" s="318"/>
      <c r="H13" s="318"/>
      <c r="I13" s="318"/>
      <c r="J13" s="318"/>
      <c r="K13" s="318"/>
      <c r="L13" s="318"/>
      <c r="M13" s="318"/>
      <c r="N13" s="318"/>
      <c r="O13" s="318"/>
      <c r="P13" s="318"/>
      <c r="Q13" s="318"/>
      <c r="R13" s="318"/>
    </row>
    <row r="14" spans="8:8" ht="15.0">
      <c r="A14" s="313">
        <v>8.0</v>
      </c>
      <c r="B14" s="315"/>
      <c r="C14" s="315"/>
      <c r="D14" s="316" t="str">
        <f>'MASTER DATA SHEET 1'!B16</f>
        <v>कृषि अध्यापक</v>
      </c>
      <c r="E14" s="317" t="str">
        <f>'MASTER DATA SHEET 1'!C16</f>
        <v>L-12</v>
      </c>
      <c r="F14" s="313">
        <f>'MASTER DATA SHEET 1'!H16</f>
        <v>0.0</v>
      </c>
      <c r="G14" s="318"/>
      <c r="H14" s="318"/>
      <c r="I14" s="318"/>
      <c r="J14" s="318"/>
      <c r="K14" s="318"/>
      <c r="L14" s="318"/>
      <c r="M14" s="318"/>
      <c r="N14" s="318"/>
      <c r="O14" s="318"/>
      <c r="P14" s="318"/>
      <c r="Q14" s="318"/>
      <c r="R14" s="318"/>
    </row>
    <row r="15" spans="8:8" ht="15.0">
      <c r="A15" s="313">
        <v>9.0</v>
      </c>
      <c r="B15" s="315"/>
      <c r="C15" s="315"/>
      <c r="D15" s="316" t="str">
        <f>'MASTER DATA SHEET 1'!B17</f>
        <v>कृषि शिक्षा प्रभारी</v>
      </c>
      <c r="E15" s="317" t="str">
        <f>'MASTER DATA SHEET 1'!C17</f>
        <v>L-12</v>
      </c>
      <c r="F15" s="313">
        <f>'MASTER DATA SHEET 1'!H17</f>
        <v>0.0</v>
      </c>
      <c r="G15" s="318"/>
      <c r="H15" s="318"/>
      <c r="I15" s="318"/>
      <c r="J15" s="318"/>
      <c r="K15" s="318"/>
      <c r="L15" s="318"/>
      <c r="M15" s="318"/>
      <c r="N15" s="318"/>
      <c r="O15" s="318"/>
      <c r="P15" s="318"/>
      <c r="Q15" s="318"/>
      <c r="R15" s="318"/>
    </row>
    <row r="16" spans="8:8" ht="15.0">
      <c r="A16" s="313">
        <v>10.0</v>
      </c>
      <c r="B16" s="315"/>
      <c r="C16" s="315"/>
      <c r="D16" s="316" t="str">
        <f>'MASTER DATA SHEET 1'!B18</f>
        <v>पुस्तकालय अध्यक्ष श्रेणी I</v>
      </c>
      <c r="E16" s="317" t="str">
        <f>'MASTER DATA SHEET 1'!C18</f>
        <v>L-12</v>
      </c>
      <c r="F16" s="313">
        <f>'MASTER DATA SHEET 1'!H18</f>
        <v>0.0</v>
      </c>
      <c r="G16" s="318"/>
      <c r="H16" s="318"/>
      <c r="I16" s="318"/>
      <c r="J16" s="318"/>
      <c r="K16" s="318"/>
      <c r="L16" s="318"/>
      <c r="M16" s="318"/>
      <c r="N16" s="318"/>
      <c r="O16" s="318"/>
      <c r="P16" s="318"/>
      <c r="Q16" s="318"/>
      <c r="R16" s="318"/>
    </row>
    <row r="17" spans="8:8" ht="15.0">
      <c r="A17" s="313">
        <v>11.0</v>
      </c>
      <c r="B17" s="315"/>
      <c r="C17" s="315"/>
      <c r="D17" s="316" t="str">
        <f>'MASTER DATA SHEET 1'!B19</f>
        <v>प्रशासनिक अधिकारी</v>
      </c>
      <c r="E17" s="317" t="str">
        <f>'MASTER DATA SHEET 1'!C19</f>
        <v>L-12</v>
      </c>
      <c r="F17" s="313">
        <f>'MASTER DATA SHEET 1'!H19</f>
        <v>0.0</v>
      </c>
      <c r="G17" s="318"/>
      <c r="H17" s="318"/>
      <c r="I17" s="318"/>
      <c r="J17" s="318"/>
      <c r="K17" s="318"/>
      <c r="L17" s="318"/>
      <c r="M17" s="318"/>
      <c r="N17" s="318"/>
      <c r="O17" s="318"/>
      <c r="P17" s="318"/>
      <c r="Q17" s="318"/>
      <c r="R17" s="318"/>
    </row>
    <row r="18" spans="8:8" ht="15.0">
      <c r="A18" s="313">
        <v>12.0</v>
      </c>
      <c r="B18" s="315"/>
      <c r="C18" s="315"/>
      <c r="D18" s="316" t="str">
        <f>'MASTER DATA SHEET 1'!B20</f>
        <v>प्रशिक्षक</v>
      </c>
      <c r="E18" s="317" t="str">
        <f>'MASTER DATA SHEET 1'!C20</f>
        <v>L-12</v>
      </c>
      <c r="F18" s="313">
        <f>'MASTER DATA SHEET 1'!H20</f>
        <v>0.0</v>
      </c>
      <c r="G18" s="318"/>
      <c r="H18" s="318"/>
      <c r="I18" s="318"/>
      <c r="J18" s="318"/>
      <c r="K18" s="318"/>
      <c r="L18" s="318"/>
      <c r="M18" s="318"/>
      <c r="N18" s="318"/>
      <c r="O18" s="318"/>
      <c r="P18" s="318"/>
      <c r="Q18" s="318"/>
      <c r="R18" s="318"/>
    </row>
    <row r="19" spans="8:8" ht="15.0">
      <c r="A19" s="313">
        <v>13.0</v>
      </c>
      <c r="B19" s="315"/>
      <c r="C19" s="315"/>
      <c r="D19" s="316" t="str">
        <f>'MASTER DATA SHEET 1'!B21</f>
        <v>व्याख्याता स्कूल(शिक्षा)</v>
      </c>
      <c r="E19" s="317" t="str">
        <f>'MASTER DATA SHEET 1'!C21</f>
        <v>L-12</v>
      </c>
      <c r="F19" s="313">
        <f>'MASTER DATA SHEET 1'!H21</f>
        <v>0.0</v>
      </c>
      <c r="G19" s="318"/>
      <c r="H19" s="318"/>
      <c r="I19" s="318"/>
      <c r="J19" s="318"/>
      <c r="K19" s="318"/>
      <c r="L19" s="318"/>
      <c r="M19" s="318"/>
      <c r="N19" s="318"/>
      <c r="O19" s="318"/>
      <c r="P19" s="318"/>
      <c r="Q19" s="318"/>
      <c r="R19" s="318"/>
    </row>
    <row r="20" spans="8:8" ht="15.0">
      <c r="A20" s="313">
        <v>14.0</v>
      </c>
      <c r="B20" s="315"/>
      <c r="C20" s="315"/>
      <c r="D20" s="316" t="str">
        <f>'MASTER DATA SHEET 1'!B22</f>
        <v>शारीरिक शिक्षक श्रेणी I</v>
      </c>
      <c r="E20" s="317" t="str">
        <f>'MASTER DATA SHEET 1'!C22</f>
        <v>L-12</v>
      </c>
      <c r="F20" s="313">
        <f>'MASTER DATA SHEET 1'!H22</f>
        <v>0.0</v>
      </c>
      <c r="G20" s="318"/>
      <c r="H20" s="318"/>
      <c r="I20" s="318"/>
      <c r="J20" s="318"/>
      <c r="K20" s="318"/>
      <c r="L20" s="318"/>
      <c r="M20" s="318"/>
      <c r="N20" s="318"/>
      <c r="O20" s="318"/>
      <c r="P20" s="318"/>
      <c r="Q20" s="318"/>
      <c r="R20" s="318"/>
    </row>
    <row r="21" spans="8:8" ht="15.0">
      <c r="A21" s="313">
        <v>15.0</v>
      </c>
      <c r="B21" s="315"/>
      <c r="C21" s="315"/>
      <c r="D21" s="316" t="str">
        <f>'MASTER DATA SHEET 1'!B23</f>
        <v>अतिरिक्त प्रशासनिक अधिकारी</v>
      </c>
      <c r="E21" s="317" t="str">
        <f>'MASTER DATA SHEET 1'!C23</f>
        <v>L-11</v>
      </c>
      <c r="F21" s="313">
        <f>'MASTER DATA SHEET 1'!H23</f>
        <v>0.0</v>
      </c>
      <c r="G21" s="318"/>
      <c r="H21" s="318"/>
      <c r="I21" s="318"/>
      <c r="J21" s="318"/>
      <c r="K21" s="318"/>
      <c r="L21" s="318"/>
      <c r="M21" s="318"/>
      <c r="N21" s="318"/>
      <c r="O21" s="318"/>
      <c r="P21" s="318"/>
      <c r="Q21" s="318"/>
      <c r="R21" s="318"/>
    </row>
    <row r="22" spans="8:8" ht="15.0">
      <c r="A22" s="313">
        <v>16.0</v>
      </c>
      <c r="B22" s="315"/>
      <c r="C22" s="315"/>
      <c r="D22" s="316" t="str">
        <f>'MASTER DATA SHEET 1'!B24</f>
        <v>पुस्तकालय अध्यक्ष श्रेणी II</v>
      </c>
      <c r="E22" s="317" t="str">
        <f>'MASTER DATA SHEET 1'!C24</f>
        <v>L-11</v>
      </c>
      <c r="F22" s="313">
        <f>'MASTER DATA SHEET 1'!H24</f>
        <v>0.0</v>
      </c>
      <c r="G22" s="318"/>
      <c r="H22" s="318"/>
      <c r="I22" s="318"/>
      <c r="J22" s="318"/>
      <c r="K22" s="318"/>
      <c r="L22" s="318"/>
      <c r="M22" s="318"/>
      <c r="N22" s="318"/>
      <c r="O22" s="318"/>
      <c r="P22" s="318"/>
      <c r="Q22" s="318"/>
      <c r="R22" s="318"/>
    </row>
    <row r="23" spans="8:8" ht="15.0">
      <c r="A23" s="313">
        <v>17.0</v>
      </c>
      <c r="B23" s="315"/>
      <c r="C23" s="315"/>
      <c r="D23" s="316" t="str">
        <f>'MASTER DATA SHEET 1'!B25</f>
        <v>वरिष्ठ अध्यापक</v>
      </c>
      <c r="E23" s="317" t="str">
        <f>'MASTER DATA SHEET 1'!C25</f>
        <v>L-11</v>
      </c>
      <c r="F23" s="313">
        <f>'MASTER DATA SHEET 1'!H25</f>
        <v>0.0</v>
      </c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  <c r="R23" s="318"/>
    </row>
    <row r="24" spans="8:8" ht="15.0">
      <c r="A24" s="313">
        <v>18.0</v>
      </c>
      <c r="B24" s="315"/>
      <c r="C24" s="315"/>
      <c r="D24" s="316" t="str">
        <f>'MASTER DATA SHEET 1'!B26</f>
        <v>शारीरिक शिक्षक श्रेणी II</v>
      </c>
      <c r="E24" s="317" t="str">
        <f>'MASTER DATA SHEET 1'!C26</f>
        <v>L-11</v>
      </c>
      <c r="F24" s="313">
        <f>'MASTER DATA SHEET 1'!H26</f>
        <v>0.0</v>
      </c>
      <c r="G24" s="318"/>
      <c r="H24" s="318"/>
      <c r="I24" s="318"/>
      <c r="J24" s="318"/>
      <c r="K24" s="318"/>
      <c r="L24" s="318"/>
      <c r="M24" s="318"/>
      <c r="N24" s="318"/>
      <c r="O24" s="318"/>
      <c r="P24" s="318"/>
      <c r="Q24" s="318"/>
      <c r="R24" s="318"/>
    </row>
    <row r="25" spans="8:8" ht="15.0">
      <c r="A25" s="313">
        <v>19.0</v>
      </c>
      <c r="B25" s="315"/>
      <c r="C25" s="315"/>
      <c r="D25" s="316" t="str">
        <f>'MASTER DATA SHEET 1'!B27</f>
        <v>सहायक लेखाधिकारी ग्रेड - I</v>
      </c>
      <c r="E25" s="317" t="str">
        <f>'MASTER DATA SHEET 1'!C27</f>
        <v>L-11</v>
      </c>
      <c r="F25" s="313">
        <f>'MASTER DATA SHEET 1'!H27</f>
        <v>0.0</v>
      </c>
      <c r="G25" s="318"/>
      <c r="H25" s="318"/>
      <c r="I25" s="318"/>
      <c r="J25" s="318"/>
      <c r="K25" s="318"/>
      <c r="L25" s="318"/>
      <c r="M25" s="318"/>
      <c r="N25" s="318"/>
      <c r="O25" s="318"/>
      <c r="P25" s="318"/>
      <c r="Q25" s="318"/>
      <c r="R25" s="318"/>
    </row>
    <row r="26" spans="8:8" ht="15.0">
      <c r="A26" s="313">
        <v>20.0</v>
      </c>
      <c r="B26" s="315"/>
      <c r="C26" s="315"/>
      <c r="D26" s="316" t="str">
        <f>'MASTER DATA SHEET 1'!B28</f>
        <v>वरिष्ठ प्रबोधक</v>
      </c>
      <c r="E26" s="317" t="str">
        <f>'MASTER DATA SHEET 1'!C28</f>
        <v>L-11</v>
      </c>
      <c r="F26" s="313">
        <f>'MASTER DATA SHEET 1'!H28</f>
        <v>0.0</v>
      </c>
      <c r="G26" s="318"/>
      <c r="H26" s="318"/>
      <c r="I26" s="318"/>
      <c r="J26" s="318"/>
      <c r="K26" s="318"/>
      <c r="L26" s="318"/>
      <c r="M26" s="318"/>
      <c r="N26" s="318"/>
      <c r="O26" s="318"/>
      <c r="P26" s="318"/>
      <c r="Q26" s="318"/>
      <c r="R26" s="318"/>
    </row>
    <row r="27" spans="8:8" ht="15.0">
      <c r="A27" s="313">
        <v>21.0</v>
      </c>
      <c r="B27" s="315"/>
      <c r="C27" s="315"/>
      <c r="D27" s="316" t="str">
        <f>'MASTER DATA SHEET 1'!B29</f>
        <v>अध्यापक</v>
      </c>
      <c r="E27" s="317" t="str">
        <f>'MASTER DATA SHEET 1'!C29</f>
        <v>L-10</v>
      </c>
      <c r="F27" s="313">
        <f>'MASTER DATA SHEET 1'!H29</f>
        <v>0.0</v>
      </c>
      <c r="G27" s="318"/>
      <c r="H27" s="318"/>
      <c r="I27" s="318"/>
      <c r="J27" s="318"/>
      <c r="K27" s="318"/>
      <c r="L27" s="318"/>
      <c r="M27" s="318"/>
      <c r="N27" s="318"/>
      <c r="O27" s="318"/>
      <c r="P27" s="318"/>
      <c r="Q27" s="318"/>
      <c r="R27" s="318"/>
    </row>
    <row r="28" spans="8:8" ht="15.0">
      <c r="A28" s="313">
        <v>22.0</v>
      </c>
      <c r="B28" s="315"/>
      <c r="C28" s="315"/>
      <c r="D28" s="316" t="str">
        <f>'MASTER DATA SHEET 1'!B30</f>
        <v>आशुलिपिक</v>
      </c>
      <c r="E28" s="317" t="str">
        <f>'MASTER DATA SHEET 1'!C30</f>
        <v>L-10</v>
      </c>
      <c r="F28" s="313">
        <f>'MASTER DATA SHEET 1'!H30</f>
        <v>0.0</v>
      </c>
      <c r="G28" s="318"/>
      <c r="H28" s="318"/>
      <c r="I28" s="318"/>
      <c r="J28" s="318"/>
      <c r="K28" s="318"/>
      <c r="L28" s="318"/>
      <c r="M28" s="318"/>
      <c r="N28" s="318"/>
      <c r="O28" s="318"/>
      <c r="P28" s="318"/>
      <c r="Q28" s="318"/>
      <c r="R28" s="318"/>
    </row>
    <row r="29" spans="8:8" ht="15.0">
      <c r="A29" s="313">
        <v>23.0</v>
      </c>
      <c r="B29" s="315"/>
      <c r="C29" s="315"/>
      <c r="D29" s="316" t="str">
        <f>'MASTER DATA SHEET 1'!B31</f>
        <v>कनिष्ठ लेखाकार</v>
      </c>
      <c r="E29" s="317" t="str">
        <f>'MASTER DATA SHEET 1'!C31</f>
        <v>L-10</v>
      </c>
      <c r="F29" s="313">
        <f>'MASTER DATA SHEET 1'!H31</f>
        <v>0.0</v>
      </c>
      <c r="G29" s="318"/>
      <c r="H29" s="318"/>
      <c r="I29" s="318"/>
      <c r="J29" s="318"/>
      <c r="K29" s="318"/>
      <c r="L29" s="318"/>
      <c r="M29" s="318"/>
      <c r="N29" s="318"/>
      <c r="O29" s="318"/>
      <c r="P29" s="318"/>
      <c r="Q29" s="318"/>
      <c r="R29" s="318"/>
    </row>
    <row r="30" spans="8:8" ht="15.0">
      <c r="A30" s="313">
        <v>24.0</v>
      </c>
      <c r="B30" s="315"/>
      <c r="C30" s="315"/>
      <c r="D30" s="316" t="str">
        <f>'MASTER DATA SHEET 1'!B32</f>
        <v>कनिष्ठ विधि अधिकारी</v>
      </c>
      <c r="E30" s="317" t="str">
        <f>'MASTER DATA SHEET 1'!C32</f>
        <v>L-10</v>
      </c>
      <c r="F30" s="313">
        <f>'MASTER DATA SHEET 1'!H32</f>
        <v>0.0</v>
      </c>
      <c r="G30" s="318"/>
      <c r="H30" s="318"/>
      <c r="I30" s="318"/>
      <c r="J30" s="318"/>
      <c r="K30" s="318"/>
      <c r="L30" s="318"/>
      <c r="M30" s="318"/>
      <c r="N30" s="318"/>
      <c r="O30" s="318"/>
      <c r="P30" s="318"/>
      <c r="Q30" s="318"/>
      <c r="R30" s="318"/>
    </row>
    <row r="31" spans="8:8" ht="15.0">
      <c r="A31" s="313">
        <v>25.0</v>
      </c>
      <c r="B31" s="315"/>
      <c r="C31" s="315"/>
      <c r="D31" s="316" t="str">
        <f>'MASTER DATA SHEET 1'!B33</f>
        <v>पुस्तकालय अध्यक्ष श्रेणी III</v>
      </c>
      <c r="E31" s="317" t="str">
        <f>'MASTER DATA SHEET 1'!C33</f>
        <v>L-10</v>
      </c>
      <c r="F31" s="313">
        <f>'MASTER DATA SHEET 1'!H33</f>
        <v>0.0</v>
      </c>
      <c r="G31" s="318"/>
      <c r="H31" s="318"/>
      <c r="I31" s="318"/>
      <c r="J31" s="318"/>
      <c r="K31" s="318"/>
      <c r="L31" s="318"/>
      <c r="M31" s="318"/>
      <c r="N31" s="318"/>
      <c r="O31" s="318"/>
      <c r="P31" s="318"/>
      <c r="Q31" s="318"/>
      <c r="R31" s="318"/>
    </row>
    <row r="32" spans="8:8" ht="15.0">
      <c r="A32" s="313">
        <v>26.0</v>
      </c>
      <c r="B32" s="315"/>
      <c r="C32" s="315"/>
      <c r="D32" s="316" t="str">
        <f>'MASTER DATA SHEET 1'!B34</f>
        <v>प्रयोगशाला सहायक II</v>
      </c>
      <c r="E32" s="317" t="str">
        <f>'MASTER DATA SHEET 1'!C34</f>
        <v>L-10</v>
      </c>
      <c r="F32" s="313">
        <f>'MASTER DATA SHEET 1'!H34</f>
        <v>0.0</v>
      </c>
      <c r="G32" s="318"/>
      <c r="H32" s="318"/>
      <c r="I32" s="318"/>
      <c r="J32" s="318"/>
      <c r="K32" s="318"/>
      <c r="L32" s="318"/>
      <c r="M32" s="318"/>
      <c r="N32" s="318"/>
      <c r="O32" s="318"/>
      <c r="P32" s="318"/>
      <c r="Q32" s="318"/>
      <c r="R32" s="318"/>
    </row>
    <row r="33" spans="8:8" ht="15.0">
      <c r="A33" s="313">
        <v>27.0</v>
      </c>
      <c r="B33" s="315"/>
      <c r="C33" s="315"/>
      <c r="D33" s="316" t="str">
        <f>'MASTER DATA SHEET 1'!B35</f>
        <v>शारीरिक शिक्षक श्रेणी III</v>
      </c>
      <c r="E33" s="317" t="str">
        <f>'MASTER DATA SHEET 1'!C35</f>
        <v>L-10</v>
      </c>
      <c r="F33" s="313">
        <f>'MASTER DATA SHEET 1'!H35</f>
        <v>0.0</v>
      </c>
      <c r="G33" s="318"/>
      <c r="H33" s="318"/>
      <c r="I33" s="318"/>
      <c r="J33" s="318"/>
      <c r="K33" s="318"/>
      <c r="L33" s="318"/>
      <c r="M33" s="318"/>
      <c r="N33" s="318"/>
      <c r="O33" s="318"/>
      <c r="P33" s="318"/>
      <c r="Q33" s="318"/>
      <c r="R33" s="318"/>
    </row>
    <row r="34" spans="8:8" ht="15.0">
      <c r="A34" s="313">
        <v>28.0</v>
      </c>
      <c r="B34" s="315"/>
      <c r="C34" s="315"/>
      <c r="D34" s="316" t="str">
        <f>'MASTER DATA SHEET 1'!B36</f>
        <v>सहायक प्रशासनिक अधिकारी</v>
      </c>
      <c r="E34" s="317" t="str">
        <f>'MASTER DATA SHEET 1'!C36</f>
        <v>L-10</v>
      </c>
      <c r="F34" s="313">
        <f>'MASTER DATA SHEET 1'!H36</f>
        <v>0.0</v>
      </c>
      <c r="G34" s="318"/>
      <c r="H34" s="318"/>
      <c r="I34" s="318"/>
      <c r="J34" s="318"/>
      <c r="K34" s="318"/>
      <c r="L34" s="318"/>
      <c r="M34" s="318"/>
      <c r="N34" s="318"/>
      <c r="O34" s="318"/>
      <c r="P34" s="318"/>
      <c r="Q34" s="318"/>
      <c r="R34" s="318"/>
    </row>
    <row r="35" spans="8:8" ht="15.0">
      <c r="A35" s="313">
        <v>29.0</v>
      </c>
      <c r="B35" s="315"/>
      <c r="C35" s="315"/>
      <c r="D35" s="316" t="str">
        <f>'MASTER DATA SHEET 1'!B37</f>
        <v>प्रबोधक</v>
      </c>
      <c r="E35" s="317" t="str">
        <f>'MASTER DATA SHEET 1'!C37</f>
        <v>L-10</v>
      </c>
      <c r="F35" s="313">
        <f>'MASTER DATA SHEET 1'!H37</f>
        <v>0.0</v>
      </c>
      <c r="G35" s="318"/>
      <c r="H35" s="318"/>
      <c r="I35" s="318"/>
      <c r="J35" s="318"/>
      <c r="K35" s="318"/>
      <c r="L35" s="318"/>
      <c r="M35" s="318"/>
      <c r="N35" s="318"/>
      <c r="O35" s="318"/>
      <c r="P35" s="318"/>
      <c r="Q35" s="318"/>
      <c r="R35" s="318"/>
    </row>
    <row r="36" spans="8:8" ht="15.0">
      <c r="A36" s="313">
        <v>30.0</v>
      </c>
      <c r="B36" s="315"/>
      <c r="C36" s="315"/>
      <c r="D36" s="316" t="str">
        <f>'MASTER DATA SHEET 1'!B38</f>
        <v>वरिष्ठ कंप्युटर अनुदेशक </v>
      </c>
      <c r="E36" s="317" t="str">
        <f>'MASTER DATA SHEET 1'!C38</f>
        <v>L-10</v>
      </c>
      <c r="F36" s="313">
        <f>'MASTER DATA SHEET 1'!H38</f>
        <v>0.0</v>
      </c>
      <c r="G36" s="318"/>
      <c r="H36" s="318"/>
      <c r="I36" s="318"/>
      <c r="J36" s="318"/>
      <c r="K36" s="318"/>
      <c r="L36" s="318"/>
      <c r="M36" s="318"/>
      <c r="N36" s="318"/>
      <c r="O36" s="318"/>
      <c r="P36" s="318"/>
      <c r="Q36" s="318"/>
      <c r="R36" s="318"/>
    </row>
    <row r="37" spans="8:8" ht="15.0">
      <c r="A37" s="313">
        <v>31.0</v>
      </c>
      <c r="B37" s="315"/>
      <c r="C37" s="315"/>
      <c r="D37" s="316" t="str">
        <f>'MASTER DATA SHEET 1'!B39</f>
        <v>प्रयोगशाला सहायक III</v>
      </c>
      <c r="E37" s="317" t="str">
        <f>'MASTER DATA SHEET 1'!C39</f>
        <v>L-8</v>
      </c>
      <c r="F37" s="313">
        <f>'MASTER DATA SHEET 1'!H39</f>
        <v>0.0</v>
      </c>
      <c r="G37" s="318"/>
      <c r="H37" s="318"/>
      <c r="I37" s="318"/>
      <c r="J37" s="318"/>
      <c r="K37" s="318"/>
      <c r="L37" s="318"/>
      <c r="M37" s="318"/>
      <c r="N37" s="318"/>
      <c r="O37" s="318"/>
      <c r="P37" s="318"/>
      <c r="Q37" s="318"/>
      <c r="R37" s="318"/>
    </row>
    <row r="38" spans="8:8" ht="15.0">
      <c r="A38" s="313">
        <v>32.0</v>
      </c>
      <c r="B38" s="315"/>
      <c r="C38" s="315"/>
      <c r="D38" s="316" t="str">
        <f>'MASTER DATA SHEET 1'!B40</f>
        <v>वरिष्ठ सहायक</v>
      </c>
      <c r="E38" s="317" t="str">
        <f>'MASTER DATA SHEET 1'!C40</f>
        <v>L-8</v>
      </c>
      <c r="F38" s="313">
        <f>'MASTER DATA SHEET 1'!H40</f>
        <v>0.0</v>
      </c>
      <c r="G38" s="318"/>
      <c r="H38" s="318"/>
      <c r="I38" s="318"/>
      <c r="J38" s="318"/>
      <c r="K38" s="318"/>
      <c r="L38" s="318"/>
      <c r="M38" s="318"/>
      <c r="N38" s="318"/>
      <c r="O38" s="318"/>
      <c r="P38" s="318"/>
      <c r="Q38" s="318"/>
      <c r="R38" s="318"/>
    </row>
    <row r="39" spans="8:8" ht="15.0">
      <c r="A39" s="313">
        <v>33.0</v>
      </c>
      <c r="B39" s="315"/>
      <c r="C39" s="315"/>
      <c r="D39" s="316" t="str">
        <f>'MASTER DATA SHEET 1'!B41</f>
        <v>बेसिक कंप्युटर अनुदेशक </v>
      </c>
      <c r="E39" s="317" t="str">
        <f>'MASTER DATA SHEET 1'!C41</f>
        <v>L-8</v>
      </c>
      <c r="F39" s="313">
        <f>'MASTER DATA SHEET 1'!H41</f>
        <v>0.0</v>
      </c>
      <c r="G39" s="318"/>
      <c r="H39" s="318"/>
      <c r="I39" s="318"/>
      <c r="J39" s="318"/>
      <c r="K39" s="318"/>
      <c r="L39" s="318"/>
      <c r="M39" s="318"/>
      <c r="N39" s="318"/>
      <c r="O39" s="318"/>
      <c r="P39" s="318"/>
      <c r="Q39" s="318"/>
      <c r="R39" s="318"/>
    </row>
    <row r="40" spans="8:8" ht="15.0">
      <c r="A40" s="313">
        <v>34.0</v>
      </c>
      <c r="B40" s="315"/>
      <c r="C40" s="315"/>
      <c r="D40" s="316" t="str">
        <f>'MASTER DATA SHEET 1'!B42</f>
        <v>कनिष्ठ सहायक</v>
      </c>
      <c r="E40" s="317" t="str">
        <f>'MASTER DATA SHEET 1'!C42</f>
        <v>L-5</v>
      </c>
      <c r="F40" s="313">
        <f>'MASTER DATA SHEET 1'!H42</f>
        <v>0.0</v>
      </c>
      <c r="G40" s="318"/>
      <c r="H40" s="318"/>
      <c r="I40" s="318"/>
      <c r="J40" s="318"/>
      <c r="K40" s="318"/>
      <c r="L40" s="318"/>
      <c r="M40" s="318"/>
      <c r="N40" s="318"/>
      <c r="O40" s="318"/>
      <c r="P40" s="318"/>
      <c r="Q40" s="318"/>
      <c r="R40" s="318"/>
    </row>
    <row r="41" spans="8:8" ht="15.0">
      <c r="A41" s="313">
        <v>35.0</v>
      </c>
      <c r="B41" s="315"/>
      <c r="C41" s="315"/>
      <c r="D41" s="316" t="str">
        <f>'MASTER DATA SHEET 1'!B43</f>
        <v>फील्ड मैन व फील्ड रिक़ॉर्डर</v>
      </c>
      <c r="E41" s="317" t="str">
        <f>'MASTER DATA SHEET 1'!C43</f>
        <v>L-5</v>
      </c>
      <c r="F41" s="313">
        <f>'MASTER DATA SHEET 1'!H43</f>
        <v>0.0</v>
      </c>
      <c r="G41" s="318"/>
      <c r="H41" s="318"/>
      <c r="I41" s="318"/>
      <c r="J41" s="318"/>
      <c r="K41" s="318"/>
      <c r="L41" s="318"/>
      <c r="M41" s="318"/>
      <c r="N41" s="318"/>
      <c r="O41" s="318"/>
      <c r="P41" s="318"/>
      <c r="Q41" s="318"/>
      <c r="R41" s="318"/>
    </row>
    <row r="42" spans="8:8" ht="15.0">
      <c r="A42" s="313">
        <v>36.0</v>
      </c>
      <c r="B42" s="315"/>
      <c r="C42" s="315"/>
      <c r="D42" s="316" t="str">
        <f>'MASTER DATA SHEET 1'!B44</f>
        <v>वाहन चालक</v>
      </c>
      <c r="E42" s="317" t="str">
        <f>'MASTER DATA SHEET 1'!C44</f>
        <v>L-5</v>
      </c>
      <c r="F42" s="313">
        <f>'MASTER DATA SHEET 1'!H44</f>
        <v>0.0</v>
      </c>
      <c r="G42" s="318"/>
      <c r="H42" s="318"/>
      <c r="I42" s="318"/>
      <c r="J42" s="318"/>
      <c r="K42" s="318"/>
      <c r="L42" s="318"/>
      <c r="M42" s="318"/>
      <c r="N42" s="318"/>
      <c r="O42" s="318"/>
      <c r="P42" s="318"/>
      <c r="Q42" s="318"/>
      <c r="R42" s="318"/>
    </row>
    <row r="43" spans="8:8" ht="15.0">
      <c r="A43" s="313">
        <v>37.0</v>
      </c>
      <c r="B43" s="315"/>
      <c r="C43" s="315"/>
      <c r="D43" s="316" t="str">
        <f>'MASTER DATA SHEET 1'!B45</f>
        <v>चतुर्थ श्रेणी कर्मचारी</v>
      </c>
      <c r="E43" s="317" t="str">
        <f>'MASTER DATA SHEET 1'!C45</f>
        <v>L-1</v>
      </c>
      <c r="F43" s="313">
        <f>'MASTER DATA SHEET 1'!H45</f>
        <v>0.0</v>
      </c>
      <c r="G43" s="318"/>
      <c r="H43" s="318"/>
      <c r="I43" s="318"/>
      <c r="J43" s="318"/>
      <c r="K43" s="318"/>
      <c r="L43" s="318"/>
      <c r="M43" s="318"/>
      <c r="N43" s="318"/>
      <c r="O43" s="318"/>
      <c r="P43" s="318"/>
      <c r="Q43" s="318"/>
      <c r="R43" s="318"/>
    </row>
    <row r="44" spans="8:8" ht="15.0">
      <c r="A44" s="313">
        <v>38.0</v>
      </c>
      <c r="B44" s="315"/>
      <c r="C44" s="315"/>
      <c r="D44" s="316" t="str">
        <f>'MASTER DATA SHEET 1'!B46</f>
        <v>जमादार</v>
      </c>
      <c r="E44" s="317" t="str">
        <f>'MASTER DATA SHEET 1'!C46</f>
        <v>L-1</v>
      </c>
      <c r="F44" s="313">
        <f>'MASTER DATA SHEET 1'!H46</f>
        <v>0.0</v>
      </c>
      <c r="G44" s="318"/>
      <c r="H44" s="318"/>
      <c r="I44" s="318"/>
      <c r="J44" s="318"/>
      <c r="K44" s="318"/>
      <c r="L44" s="318"/>
      <c r="M44" s="318"/>
      <c r="N44" s="318"/>
      <c r="O44" s="318"/>
      <c r="P44" s="318"/>
      <c r="Q44" s="318"/>
      <c r="R44" s="318"/>
    </row>
    <row r="45" spans="8:8" ht="15.0">
      <c r="A45" s="313">
        <v>39.0</v>
      </c>
      <c r="B45" s="315"/>
      <c r="C45" s="315"/>
      <c r="D45" s="316" t="str">
        <f>'MASTER DATA SHEET 1'!B47</f>
        <v>प्रयोगशाला परिचारक</v>
      </c>
      <c r="E45" s="317" t="str">
        <f>'MASTER DATA SHEET 1'!C47</f>
        <v>L-1</v>
      </c>
      <c r="F45" s="313">
        <f>'MASTER DATA SHEET 1'!H47</f>
        <v>0.0</v>
      </c>
      <c r="G45" s="318"/>
      <c r="H45" s="318"/>
      <c r="I45" s="318"/>
      <c r="J45" s="318"/>
      <c r="K45" s="318"/>
      <c r="L45" s="318"/>
      <c r="M45" s="318"/>
      <c r="N45" s="318"/>
      <c r="O45" s="318"/>
      <c r="P45" s="318"/>
      <c r="Q45" s="318"/>
      <c r="R45" s="318"/>
    </row>
    <row r="46" spans="8:8" ht="15.0">
      <c r="A46" s="313">
        <v>40.0</v>
      </c>
      <c r="B46" s="315"/>
      <c r="C46" s="315"/>
      <c r="D46" s="316" t="str">
        <f>'MASTER DATA SHEET 1'!B48</f>
        <v>पूर्व प्राथमिक अध्यापक</v>
      </c>
      <c r="E46" s="317" t="str">
        <f>'MASTER DATA SHEET 1'!C48</f>
        <v>L-8</v>
      </c>
      <c r="F46" s="313">
        <f>'MASTER DATA SHEET 1'!H48</f>
        <v>0.0</v>
      </c>
      <c r="G46" s="318"/>
      <c r="H46" s="318"/>
      <c r="I46" s="318"/>
      <c r="J46" s="318"/>
      <c r="K46" s="318"/>
      <c r="L46" s="318"/>
      <c r="M46" s="318"/>
      <c r="N46" s="318"/>
      <c r="O46" s="318"/>
      <c r="P46" s="318"/>
      <c r="Q46" s="318"/>
      <c r="R46" s="318"/>
    </row>
    <row r="47" spans="8:8" ht="15.0">
      <c r="A47" s="313">
        <v>41.0</v>
      </c>
      <c r="B47" s="315"/>
      <c r="C47" s="315"/>
      <c r="D47" s="316" t="str">
        <f>'MASTER DATA SHEET 1'!B49</f>
        <v>सहायक अध्यापक</v>
      </c>
      <c r="E47" s="317" t="str">
        <f>'MASTER DATA SHEET 1'!C49</f>
        <v>FIX</v>
      </c>
      <c r="F47" s="313">
        <f>'MASTER DATA SHEET 1'!H49</f>
        <v>0.0</v>
      </c>
      <c r="G47" s="318"/>
      <c r="H47" s="318"/>
      <c r="I47" s="318"/>
      <c r="J47" s="318"/>
      <c r="K47" s="318"/>
      <c r="L47" s="318"/>
      <c r="M47" s="318"/>
      <c r="N47" s="318"/>
      <c r="O47" s="318"/>
      <c r="P47" s="318"/>
      <c r="Q47" s="318"/>
      <c r="R47" s="318"/>
    </row>
    <row r="48" spans="8:8" ht="15.0">
      <c r="A48" s="319"/>
      <c r="B48" s="320" t="s">
        <v>190</v>
      </c>
      <c r="C48" s="321"/>
      <c r="D48" s="321"/>
      <c r="E48" s="322"/>
      <c r="F48" s="313">
        <f>'MASTER DATA SHEET 1'!H50</f>
        <v>0.0</v>
      </c>
      <c r="G48" s="323">
        <f>SUM(G11:G47)</f>
        <v>0.0</v>
      </c>
      <c r="H48" s="324">
        <f t="shared" si="0" ref="H48:R48">SUM(H11:H47)</f>
        <v>0.0</v>
      </c>
      <c r="I48" s="324">
        <f t="shared" si="0"/>
        <v>0.0</v>
      </c>
      <c r="J48" s="324">
        <f t="shared" si="0"/>
        <v>0.0</v>
      </c>
      <c r="K48" s="324">
        <f t="shared" si="0"/>
        <v>0.0</v>
      </c>
      <c r="L48" s="324">
        <f t="shared" si="0"/>
        <v>0.0</v>
      </c>
      <c r="M48" s="324">
        <f t="shared" si="0"/>
        <v>0.0</v>
      </c>
      <c r="N48" s="324">
        <f t="shared" si="0"/>
        <v>0.0</v>
      </c>
      <c r="O48" s="324">
        <f t="shared" si="0"/>
        <v>0.0</v>
      </c>
      <c r="P48" s="324">
        <f t="shared" si="0"/>
        <v>0.0</v>
      </c>
      <c r="Q48" s="324">
        <f t="shared" si="0"/>
        <v>0.0</v>
      </c>
      <c r="R48" s="324">
        <f t="shared" si="0"/>
        <v>0.0</v>
      </c>
    </row>
    <row r="49" spans="8:8" ht="41.25" customHeight="1">
      <c r="A49" s="325" t="s">
        <v>78</v>
      </c>
      <c r="B49" s="326" t="s">
        <v>296</v>
      </c>
      <c r="C49" s="327"/>
      <c r="D49" s="327"/>
      <c r="E49" s="327"/>
      <c r="F49" s="327"/>
      <c r="G49" s="327"/>
      <c r="H49" s="327"/>
      <c r="I49" s="327"/>
      <c r="J49" s="327"/>
      <c r="K49" s="327"/>
      <c r="L49" s="327"/>
      <c r="M49" s="327"/>
      <c r="N49" s="327"/>
      <c r="O49" s="327"/>
      <c r="P49" s="327"/>
      <c r="Q49" s="327"/>
      <c r="R49" s="327"/>
    </row>
    <row r="50" spans="8:8" ht="18.75">
      <c r="A50" s="328"/>
      <c r="B50" s="329" t="s">
        <v>79</v>
      </c>
      <c r="C50" s="330"/>
      <c r="D50" s="330"/>
      <c r="E50" s="330"/>
      <c r="F50" s="330"/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188"/>
    </row>
    <row r="51" spans="8:8"/>
    <row r="52" spans="8:8" ht="18.75">
      <c r="M52" s="331" t="str">
        <f>'MASTER DATA SHEET 1'!L2</f>
        <v>iz/kkukpk;Z</v>
      </c>
      <c r="N52" s="331"/>
      <c r="O52" s="331"/>
      <c r="P52" s="331"/>
      <c r="Q52" s="331"/>
    </row>
    <row r="53" spans="8:8" ht="18.75">
      <c r="M53" s="331" t="str">
        <f>'MASTER DATA SHEET 1'!L3</f>
        <v>jk-m-ek-fo-Mlk.kk [kqnZ</v>
      </c>
      <c r="N53" s="331"/>
      <c r="O53" s="331"/>
      <c r="P53" s="331"/>
      <c r="Q53" s="331"/>
    </row>
    <row r="54" spans="8:8" ht="19.5" customHeight="1">
      <c r="H54" s="226"/>
      <c r="M54" s="331" t="str">
        <f>'MASTER DATA SHEET 1'!L4</f>
        <v> ¼ekSyklj½ MhMokuk dqpkeu</v>
      </c>
      <c r="N54" s="331"/>
      <c r="O54" s="331"/>
      <c r="P54" s="331"/>
      <c r="Q54" s="331"/>
    </row>
    <row r="55" spans="8:8"/>
    <row r="56" spans="8:8" hidden="1"/>
    <row r="57" spans="8:8" hidden="1"/>
    <row r="58" spans="8:8" hidden="1"/>
    <row r="59" spans="8:8" ht="57.75" customHeight="1">
      <c r="A59" s="300" t="s">
        <v>239</v>
      </c>
      <c r="B59" s="300"/>
      <c r="C59" s="300"/>
      <c r="D59" s="300"/>
      <c r="E59" s="300"/>
      <c r="F59" s="300"/>
      <c r="G59" s="300"/>
      <c r="H59" s="300"/>
      <c r="I59" s="300"/>
      <c r="J59" s="300"/>
      <c r="K59" s="300"/>
      <c r="L59" s="300"/>
      <c r="M59" s="300"/>
      <c r="N59" s="300"/>
      <c r="O59" s="300"/>
      <c r="P59" s="300"/>
      <c r="Q59" s="300"/>
      <c r="R59" s="300"/>
    </row>
    <row r="60" spans="8:8"/>
    <row r="61" spans="8:8"/>
    <row r="62" spans="8:8"/>
    <row r="63" spans="8:8"/>
  </sheetData>
  <sheetProtection algorithmName="SHA-512" hashValue="ai3ZGAuqfwCVloH/pE7IG4AR9GkxIxdlqaqo7/WdbL4VgZkskcUvrfDI0+sdvWa/RX2PE7k72ysnvMHZnB1eDA==" saltValue="YkYhGRU3qoMzbKivmTBKIg==" spinCount="100000" sheet="1" objects="1" scenarios="1"/>
  <mergeCells count="31">
    <mergeCell ref="M54:Q54"/>
    <mergeCell ref="B48:E48"/>
    <mergeCell ref="A59:R59"/>
    <mergeCell ref="C4:C5"/>
    <mergeCell ref="M4:M5"/>
    <mergeCell ref="A2:R2"/>
    <mergeCell ref="B7:B47"/>
    <mergeCell ref="N4:N5"/>
    <mergeCell ref="F4:F5"/>
    <mergeCell ref="M53:Q53"/>
    <mergeCell ref="A3:R3"/>
    <mergeCell ref="A1:R1"/>
    <mergeCell ref="M52:Q52"/>
    <mergeCell ref="Q4:Q5"/>
    <mergeCell ref="B49:R49"/>
    <mergeCell ref="A49:A50"/>
    <mergeCell ref="P4:P5"/>
    <mergeCell ref="D4:D5"/>
    <mergeCell ref="C7:C47"/>
    <mergeCell ref="O4:O5"/>
    <mergeCell ref="B4:B5"/>
    <mergeCell ref="B50:Q50"/>
    <mergeCell ref="R4:R5"/>
    <mergeCell ref="A4:A5"/>
    <mergeCell ref="E4:E5"/>
    <mergeCell ref="L4:L5"/>
    <mergeCell ref="J4:J5"/>
    <mergeCell ref="K4:K5"/>
    <mergeCell ref="H4:H5"/>
    <mergeCell ref="G4:G5"/>
    <mergeCell ref="I4:I5"/>
  </mergeCells>
  <printOptions horizontalCentered="1"/>
  <pageMargins left="0.31496062992126" right="0.31496062992126" top="0.15748031496063" bottom="0.15748031496063" header="0.31496062992126" footer="0.31496062992126"/>
  <pageSetup paperSize="9" scale="67" orientation="landscape"/>
  <headerFooter>
    <oddFooter>&amp;C&amp;Z&amp;F&amp;R&amp;A</oddFooter>
  </headerFooter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</dc:creator>
  <cp:lastModifiedBy>Admin</cp:lastModifiedBy>
  <dcterms:created xsi:type="dcterms:W3CDTF">1996-10-13T14:33:28Z</dcterms:created>
  <dcterms:modified xsi:type="dcterms:W3CDTF">2026-08-19T07:05:28Z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4ca3701da6c34cb38be3756fe7d06f7d</vt:lpwstr>
  </property>
</Properties>
</file>