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20115" windowHeight="8010" tabRatio="875" activeTab="7"/>
  </bookViews>
  <sheets>
    <sheet name="Master" sheetId="1" r:id="rId1"/>
    <sheet name="Old Expend 01" sheetId="33" r:id="rId2"/>
    <sheet name="Old Expend TCAD." sheetId="34" r:id="rId3"/>
    <sheet name="GA-19S" sheetId="20" r:id="rId4"/>
    <sheet name="BudgetControl" sheetId="32" r:id="rId5"/>
    <sheet name="Master Fix Pay" sheetId="31" r:id="rId6"/>
    <sheet name="Fix Pay" sheetId="13" r:id="rId7"/>
    <sheet name="P8-GA1" sheetId="8" r:id="rId8"/>
    <sheet name="Samekit" sheetId="7" r:id="rId9"/>
    <sheet name="SLR" sheetId="3" r:id="rId10"/>
    <sheet name="P1A" sheetId="4" r:id="rId11"/>
    <sheet name="P1B" sheetId="5" r:id="rId12"/>
    <sheet name="P1C" sheetId="6" r:id="rId13"/>
    <sheet name="P-8 Allowence" sheetId="10" r:id="rId14"/>
    <sheet name="TA MD" sheetId="41" r:id="rId15"/>
    <sheet name="P9-GA4" sheetId="17" r:id="rId16"/>
    <sheet name="Allotment" sheetId="11" r:id="rId17"/>
    <sheet name="Surrender" sheetId="12" r:id="rId18"/>
    <sheet name="P-4" sheetId="9" r:id="rId19"/>
    <sheet name="P-10 GA3" sheetId="24" r:id="rId20"/>
    <sheet name="Adm.TC" sheetId="25" r:id="rId21"/>
    <sheet name="P9-GA2" sheetId="14" r:id="rId22"/>
    <sheet name="GA2 A" sheetId="15" r:id="rId23"/>
    <sheet name="GA2 B" sheetId="37" r:id="rId24"/>
    <sheet name="GA-4A" sheetId="36" r:id="rId25"/>
    <sheet name="GA-4B" sheetId="38" r:id="rId26"/>
    <sheet name="Liveries Demand" sheetId="50" r:id="rId27"/>
    <sheet name="Anshdan" sheetId="26" r:id="rId28"/>
    <sheet name="03 Power" sheetId="27" r:id="rId29"/>
    <sheet name="Retirement List" sheetId="49" r:id="rId30"/>
    <sheet name="Retirement 2071" sheetId="48" r:id="rId31"/>
    <sheet name="Vidhyarthi Mitra" sheetId="39" r:id="rId32"/>
    <sheet name="Sanvida" sheetId="40" r:id="rId33"/>
    <sheet name="Enrollment" sheetId="46" r:id="rId34"/>
    <sheet name="Pay Arrange" sheetId="51" r:id="rId35"/>
    <sheet name="Ekikaran" sheetId="52" r:id="rId36"/>
    <sheet name="Bhawan Rent" sheetId="53" r:id="rId37"/>
    <sheet name="Computer" sheetId="54" r:id="rId38"/>
    <sheet name="Vehicle" sheetId="55" r:id="rId39"/>
    <sheet name="Teliphone" sheetId="56" r:id="rId40"/>
  </sheets>
  <definedNames>
    <definedName name="_xlnm._FilterDatabase" localSheetId="0" hidden="1">Master!$A$5:$L$54</definedName>
    <definedName name="Budjet_Heads">Master!$R$6:$R$30</definedName>
    <definedName name="employee_name">Table4[uke deZpkjh]</definedName>
    <definedName name="_xlnm.Extract" localSheetId="5">'Master Fix Pay'!$B$6:$C$6</definedName>
    <definedName name="P8_data">Master!$A$5:$L$54</definedName>
    <definedName name="Posts_at_Office">Master!$T$6:$T$30</definedName>
    <definedName name="_xlnm.Print_Area" localSheetId="28">'03 Power'!$A$1:$H$27</definedName>
    <definedName name="_xlnm.Print_Area" localSheetId="20">Adm.TC!$A$1:$F$39</definedName>
    <definedName name="_xlnm.Print_Area" localSheetId="16">Allotment!$A$1:$L$25</definedName>
    <definedName name="_xlnm.Print_Area" localSheetId="27">Anshdan!$A$1:$C$39</definedName>
    <definedName name="_xlnm.Print_Area" localSheetId="36">'Bhawan Rent'!$A$1:$F$47</definedName>
    <definedName name="_xlnm.Print_Area" localSheetId="37">Computer!$A$1:$F$35</definedName>
    <definedName name="_xlnm.Print_Area" localSheetId="35">Ekikaran!$A$1:$H$23</definedName>
    <definedName name="_xlnm.Print_Area" localSheetId="33">Enrollment!$A$1:$V$22</definedName>
    <definedName name="_xlnm.Print_Area" localSheetId="6">'Fix Pay'!$A$1:$H$40</definedName>
    <definedName name="_xlnm.Print_Area" localSheetId="3">'GA-19S'!$A$1:$O$48</definedName>
    <definedName name="_xlnm.Print_Area" localSheetId="22">'GA2 A'!$A$1:$O$28</definedName>
    <definedName name="_xlnm.Print_Area" localSheetId="23">'GA2 B'!$A$1:$O$28</definedName>
    <definedName name="_xlnm.Print_Area" localSheetId="24">'GA-4A'!$A$1:$W$27</definedName>
    <definedName name="_xlnm.Print_Area" localSheetId="25">'GA-4B'!$A$1:$W$26</definedName>
    <definedName name="_xlnm.Print_Area" localSheetId="26">'Liveries Demand'!$A$1:$N$28</definedName>
    <definedName name="_xlnm.Print_Area" localSheetId="19">'P-10 GA3'!$A$1:$O$23</definedName>
    <definedName name="_xlnm.Print_Area" localSheetId="11">P1B!$A$1:$R$31</definedName>
    <definedName name="_xlnm.Print_Area" localSheetId="12">P1C!$A$1:$F$40</definedName>
    <definedName name="_xlnm.Print_Area" localSheetId="13">'P-8 Allowence'!$A$1:$G$39</definedName>
    <definedName name="_xlnm.Print_Area" localSheetId="7">'P8-GA1'!$A$1:$O$89</definedName>
    <definedName name="_xlnm.Print_Area" localSheetId="15">'P9-GA4'!$A$1:$O$67</definedName>
    <definedName name="_xlnm.Print_Area" localSheetId="34">'Pay Arrange'!$A$1:$I$28</definedName>
    <definedName name="_xlnm.Print_Area" localSheetId="30">'Retirement 2071'!$A$1:$L$26</definedName>
    <definedName name="_xlnm.Print_Area" localSheetId="29">'Retirement List'!$A$1:$I$25</definedName>
    <definedName name="_xlnm.Print_Area" localSheetId="32">Sanvida!$A$1:$I$23</definedName>
    <definedName name="_xlnm.Print_Area" localSheetId="9">SLR!$A$1:$H$28</definedName>
    <definedName name="_xlnm.Print_Area" localSheetId="39">Teliphone!$A$1:$E$36</definedName>
    <definedName name="_xlnm.Print_Area" localSheetId="38">Vehicle!$A$1:$E$34</definedName>
    <definedName name="_xlnm.Print_Area" localSheetId="31">'Vidhyarthi Mitra'!$A$1:$H$22</definedName>
  </definedNames>
  <calcPr calcId="144525"/>
</workbook>
</file>

<file path=xl/calcChain.xml><?xml version="1.0" encoding="utf-8"?>
<calcChain xmlns="http://schemas.openxmlformats.org/spreadsheetml/2006/main">
  <c r="C17" i="7" l="1"/>
  <c r="B17" i="7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S2" i="8"/>
  <c r="S1" i="8"/>
  <c r="N59" i="8"/>
  <c r="B38" i="20"/>
  <c r="B37" i="20"/>
  <c r="B35" i="20"/>
  <c r="B36" i="20"/>
  <c r="B34" i="20"/>
  <c r="O11" i="8" l="1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L11" i="8"/>
  <c r="M11" i="8" s="1"/>
  <c r="L12" i="8"/>
  <c r="M12" i="8" s="1"/>
  <c r="L13" i="8"/>
  <c r="M13" i="8" s="1"/>
  <c r="L14" i="8"/>
  <c r="M14" i="8" s="1"/>
  <c r="L15" i="8"/>
  <c r="M15" i="8" s="1"/>
  <c r="L16" i="8"/>
  <c r="M16" i="8" s="1"/>
  <c r="L17" i="8"/>
  <c r="M17" i="8" s="1"/>
  <c r="L18" i="8"/>
  <c r="M18" i="8" s="1"/>
  <c r="L19" i="8"/>
  <c r="M19" i="8" s="1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M31" i="8" s="1"/>
  <c r="L32" i="8"/>
  <c r="M32" i="8" s="1"/>
  <c r="L33" i="8"/>
  <c r="M33" i="8" s="1"/>
  <c r="L34" i="8"/>
  <c r="M34" i="8" s="1"/>
  <c r="L35" i="8"/>
  <c r="M35" i="8" s="1"/>
  <c r="L36" i="8"/>
  <c r="M36" i="8" s="1"/>
  <c r="L37" i="8"/>
  <c r="M37" i="8" s="1"/>
  <c r="L38" i="8"/>
  <c r="M38" i="8" s="1"/>
  <c r="L39" i="8"/>
  <c r="M39" i="8" s="1"/>
  <c r="L40" i="8"/>
  <c r="M40" i="8" s="1"/>
  <c r="L41" i="8"/>
  <c r="M41" i="8" s="1"/>
  <c r="L42" i="8"/>
  <c r="M42" i="8" s="1"/>
  <c r="L43" i="8"/>
  <c r="M43" i="8" s="1"/>
  <c r="L44" i="8"/>
  <c r="M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N10" i="8"/>
  <c r="Q10" i="8"/>
  <c r="J10" i="8"/>
  <c r="F25" i="10" l="1"/>
  <c r="G25" i="10"/>
  <c r="G24" i="10"/>
  <c r="F24" i="10"/>
  <c r="L13" i="34" l="1"/>
  <c r="E11" i="56"/>
  <c r="E10" i="56"/>
  <c r="D10" i="55"/>
  <c r="D9" i="55"/>
  <c r="E10" i="54"/>
  <c r="E9" i="54"/>
  <c r="E18" i="53"/>
  <c r="E17" i="53"/>
  <c r="G14" i="52"/>
  <c r="G13" i="52"/>
  <c r="H13" i="51"/>
  <c r="H12" i="51"/>
  <c r="R10" i="46"/>
  <c r="R9" i="46"/>
  <c r="G22" i="40"/>
  <c r="G21" i="40"/>
  <c r="G18" i="39"/>
  <c r="G17" i="39"/>
  <c r="J17" i="48"/>
  <c r="J16" i="48"/>
  <c r="H20" i="49"/>
  <c r="H19" i="49"/>
  <c r="H9" i="27"/>
  <c r="H8" i="27"/>
  <c r="C19" i="26"/>
  <c r="C18" i="26"/>
  <c r="M12" i="50"/>
  <c r="M11" i="50"/>
  <c r="T9" i="38"/>
  <c r="T8" i="38"/>
  <c r="T8" i="36"/>
  <c r="T7" i="36"/>
  <c r="M9" i="37"/>
  <c r="M8" i="37"/>
  <c r="M9" i="15"/>
  <c r="M8" i="15"/>
  <c r="F5" i="14"/>
  <c r="F4" i="14"/>
  <c r="R33" i="14"/>
  <c r="R32" i="14"/>
  <c r="E24" i="25"/>
  <c r="E23" i="25"/>
  <c r="M19" i="24"/>
  <c r="M18" i="24"/>
  <c r="G12" i="3"/>
  <c r="G11" i="3"/>
  <c r="F47" i="9"/>
  <c r="F46" i="9"/>
  <c r="K59" i="12"/>
  <c r="K58" i="12"/>
  <c r="K9" i="11"/>
  <c r="K8" i="11"/>
  <c r="C47" i="7"/>
  <c r="C46" i="7"/>
  <c r="M41" i="17"/>
  <c r="M40" i="17"/>
  <c r="F33" i="10"/>
  <c r="F32" i="10"/>
  <c r="K59" i="41"/>
  <c r="K58" i="41"/>
  <c r="M88" i="8"/>
  <c r="M87" i="8"/>
  <c r="F32" i="6"/>
  <c r="F31" i="6"/>
  <c r="O31" i="5"/>
  <c r="O30" i="5"/>
  <c r="I34" i="4"/>
  <c r="I33" i="4"/>
  <c r="G36" i="13"/>
  <c r="G35" i="13"/>
  <c r="H6" i="13"/>
  <c r="H7" i="13"/>
  <c r="H21" i="13"/>
  <c r="H22" i="13"/>
  <c r="H23" i="13"/>
  <c r="H24" i="13"/>
  <c r="H25" i="13"/>
  <c r="H26" i="13"/>
  <c r="H27" i="13"/>
  <c r="H28" i="13"/>
  <c r="H29" i="13"/>
  <c r="H30" i="13"/>
  <c r="H31" i="13"/>
  <c r="G6" i="13"/>
  <c r="G7" i="13"/>
  <c r="G21" i="13"/>
  <c r="G22" i="13"/>
  <c r="G23" i="13"/>
  <c r="G24" i="13"/>
  <c r="G25" i="13"/>
  <c r="G26" i="13"/>
  <c r="G27" i="13"/>
  <c r="G28" i="13"/>
  <c r="G29" i="13"/>
  <c r="G30" i="13"/>
  <c r="G31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C8" i="31" l="1"/>
  <c r="C6" i="13" s="1"/>
  <c r="D8" i="31"/>
  <c r="D6" i="13" s="1"/>
  <c r="C9" i="31"/>
  <c r="C7" i="13" s="1"/>
  <c r="D9" i="31"/>
  <c r="D7" i="13" s="1"/>
  <c r="C10" i="31"/>
  <c r="C8" i="13" s="1"/>
  <c r="D10" i="31"/>
  <c r="D8" i="13" s="1"/>
  <c r="C11" i="31"/>
  <c r="C9" i="13" s="1"/>
  <c r="D11" i="31"/>
  <c r="D9" i="13" s="1"/>
  <c r="C12" i="31"/>
  <c r="C10" i="13" s="1"/>
  <c r="D12" i="31"/>
  <c r="D10" i="13" s="1"/>
  <c r="C13" i="31"/>
  <c r="C11" i="13" s="1"/>
  <c r="D13" i="31"/>
  <c r="D11" i="13" s="1"/>
  <c r="C14" i="31"/>
  <c r="C12" i="13" s="1"/>
  <c r="D14" i="31"/>
  <c r="D12" i="13" s="1"/>
  <c r="C15" i="31"/>
  <c r="C13" i="13" s="1"/>
  <c r="D15" i="31"/>
  <c r="D13" i="13" s="1"/>
  <c r="C16" i="31"/>
  <c r="C14" i="13" s="1"/>
  <c r="D16" i="31"/>
  <c r="D14" i="13" s="1"/>
  <c r="C17" i="31"/>
  <c r="D17" i="31"/>
  <c r="C18" i="31"/>
  <c r="D18" i="31"/>
  <c r="C19" i="31"/>
  <c r="D19" i="31"/>
  <c r="C20" i="31"/>
  <c r="D20" i="31"/>
  <c r="C21" i="31"/>
  <c r="D21" i="31"/>
  <c r="C22" i="31"/>
  <c r="D22" i="31"/>
  <c r="D7" i="31"/>
  <c r="C7" i="31"/>
  <c r="B7" i="31"/>
  <c r="B8" i="31"/>
  <c r="B6" i="13" s="1"/>
  <c r="B9" i="31"/>
  <c r="B7" i="13" s="1"/>
  <c r="B10" i="31"/>
  <c r="B8" i="13" s="1"/>
  <c r="B11" i="31"/>
  <c r="B9" i="13" s="1"/>
  <c r="B12" i="31"/>
  <c r="B10" i="13" s="1"/>
  <c r="B13" i="31"/>
  <c r="B11" i="13" s="1"/>
  <c r="B14" i="31"/>
  <c r="B12" i="13" s="1"/>
  <c r="B15" i="31"/>
  <c r="B13" i="13" s="1"/>
  <c r="B16" i="31"/>
  <c r="B14" i="13" s="1"/>
  <c r="B17" i="31"/>
  <c r="B18" i="31"/>
  <c r="B19" i="31"/>
  <c r="B20" i="31"/>
  <c r="B21" i="31"/>
  <c r="B22" i="3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6" i="1"/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Z6" i="1"/>
  <c r="Y6" i="1"/>
  <c r="X6" i="1"/>
  <c r="W6" i="1"/>
  <c r="C70" i="32"/>
  <c r="D70" i="32"/>
  <c r="E70" i="32"/>
  <c r="F70" i="32"/>
  <c r="G70" i="32"/>
  <c r="H70" i="32"/>
  <c r="I70" i="32"/>
  <c r="J70" i="32"/>
  <c r="K70" i="32"/>
  <c r="L70" i="32"/>
  <c r="M70" i="32"/>
  <c r="N70" i="32"/>
  <c r="C71" i="32"/>
  <c r="D71" i="32"/>
  <c r="E71" i="32"/>
  <c r="F71" i="32"/>
  <c r="G71" i="32"/>
  <c r="H71" i="32"/>
  <c r="I71" i="32"/>
  <c r="J71" i="32"/>
  <c r="K71" i="32"/>
  <c r="L71" i="32"/>
  <c r="M71" i="32"/>
  <c r="N71" i="32"/>
  <c r="C72" i="32"/>
  <c r="D72" i="32"/>
  <c r="E72" i="32"/>
  <c r="F72" i="32"/>
  <c r="G72" i="32"/>
  <c r="H72" i="32"/>
  <c r="I72" i="32"/>
  <c r="J72" i="32"/>
  <c r="K72" i="32"/>
  <c r="L72" i="32"/>
  <c r="M72" i="32"/>
  <c r="N72" i="32"/>
  <c r="C73" i="32"/>
  <c r="D73" i="32"/>
  <c r="E73" i="32"/>
  <c r="F73" i="32"/>
  <c r="G73" i="32"/>
  <c r="H73" i="32"/>
  <c r="I73" i="32"/>
  <c r="J73" i="32"/>
  <c r="K73" i="32"/>
  <c r="L73" i="32"/>
  <c r="M73" i="32"/>
  <c r="N73" i="32"/>
  <c r="B71" i="32"/>
  <c r="B72" i="32"/>
  <c r="B73" i="32"/>
  <c r="B70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B61" i="32"/>
  <c r="B62" i="32"/>
  <c r="B63" i="32"/>
  <c r="B64" i="32"/>
  <c r="B65" i="32"/>
  <c r="B66" i="32"/>
  <c r="B67" i="32"/>
  <c r="B60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B56" i="32"/>
  <c r="B57" i="32"/>
  <c r="B58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B55" i="32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28" i="41"/>
  <c r="C29" i="41"/>
  <c r="C30" i="41"/>
  <c r="C31" i="41"/>
  <c r="C32" i="41"/>
  <c r="C33" i="41"/>
  <c r="C34" i="41"/>
  <c r="C35" i="41"/>
  <c r="C36" i="41"/>
  <c r="C37" i="41"/>
  <c r="C38" i="41"/>
  <c r="C39" i="41"/>
  <c r="C40" i="41"/>
  <c r="C41" i="41"/>
  <c r="C42" i="41"/>
  <c r="C43" i="41"/>
  <c r="C44" i="41"/>
  <c r="C45" i="41"/>
  <c r="C46" i="41"/>
  <c r="C47" i="41"/>
  <c r="C48" i="41"/>
  <c r="C49" i="41"/>
  <c r="C50" i="41"/>
  <c r="C51" i="41"/>
  <c r="C52" i="41"/>
  <c r="C53" i="41"/>
  <c r="C54" i="41"/>
  <c r="C55" i="41"/>
  <c r="C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7" i="41"/>
  <c r="A10" i="41"/>
  <c r="E30" i="10"/>
  <c r="C29" i="10"/>
  <c r="D29" i="10" s="1"/>
  <c r="C28" i="10"/>
  <c r="F28" i="10" s="1"/>
  <c r="C26" i="10"/>
  <c r="C27" i="10"/>
  <c r="D28" i="10" l="1"/>
  <c r="G28" i="10" s="1"/>
  <c r="A1" i="54"/>
  <c r="B6" i="54" s="1"/>
  <c r="A1" i="55"/>
  <c r="B6" i="55" s="1"/>
  <c r="A1" i="56"/>
  <c r="B7" i="56" s="1"/>
  <c r="B2" i="53" l="1"/>
  <c r="A1" i="53"/>
  <c r="A1" i="52"/>
  <c r="H1" i="52"/>
  <c r="A2" i="52"/>
  <c r="A1" i="51"/>
  <c r="I1" i="51"/>
  <c r="M7" i="50"/>
  <c r="G7" i="50"/>
  <c r="I7" i="50" s="1"/>
  <c r="H7" i="50"/>
  <c r="D7" i="50"/>
  <c r="E7" i="50"/>
  <c r="C2" i="50"/>
  <c r="B7" i="50"/>
  <c r="A1" i="50"/>
  <c r="C7" i="50" s="1"/>
  <c r="C2" i="49"/>
  <c r="A1" i="49"/>
  <c r="A1" i="48"/>
  <c r="A1" i="46"/>
  <c r="C6" i="46" s="1"/>
  <c r="B6" i="46"/>
  <c r="K7" i="50" l="1"/>
  <c r="J7" i="50"/>
  <c r="F7" i="50"/>
  <c r="E7" i="12"/>
  <c r="N76" i="8"/>
  <c r="M76" i="8"/>
  <c r="L7" i="50" l="1"/>
  <c r="N7" i="50" s="1"/>
  <c r="A3" i="41"/>
  <c r="H56" i="41"/>
  <c r="I56" i="41"/>
  <c r="J56" i="41"/>
  <c r="L56" i="41"/>
  <c r="M82" i="8" s="1"/>
  <c r="M56" i="41"/>
  <c r="M83" i="8" s="1"/>
  <c r="D56" i="41"/>
  <c r="E56" i="41"/>
  <c r="F56" i="41"/>
  <c r="G47" i="41"/>
  <c r="K47" i="41"/>
  <c r="G48" i="41"/>
  <c r="K48" i="41"/>
  <c r="G49" i="41"/>
  <c r="K49" i="41"/>
  <c r="G50" i="41"/>
  <c r="K50" i="41"/>
  <c r="G51" i="41"/>
  <c r="K51" i="41"/>
  <c r="G52" i="41"/>
  <c r="K52" i="41"/>
  <c r="G53" i="41"/>
  <c r="K53" i="41"/>
  <c r="G54" i="41"/>
  <c r="K54" i="41"/>
  <c r="G55" i="41"/>
  <c r="K55" i="41"/>
  <c r="K46" i="41"/>
  <c r="G46" i="41"/>
  <c r="G56" i="41" s="1"/>
  <c r="N82" i="8" s="1"/>
  <c r="A1" i="41"/>
  <c r="K56" i="41" l="1"/>
  <c r="N83" i="8" s="1"/>
  <c r="M79" i="8"/>
  <c r="L4" i="38" s="1"/>
  <c r="M78" i="8"/>
  <c r="N79" i="8"/>
  <c r="N78" i="8"/>
  <c r="K28" i="17" s="1"/>
  <c r="H14" i="39"/>
  <c r="I18" i="40"/>
  <c r="G2" i="40"/>
  <c r="C2" i="40"/>
  <c r="A1" i="40"/>
  <c r="H2" i="39"/>
  <c r="C2" i="39"/>
  <c r="A1" i="39"/>
  <c r="C13" i="26"/>
  <c r="B13" i="26"/>
  <c r="C12" i="26"/>
  <c r="B12" i="26"/>
  <c r="C11" i="26"/>
  <c r="B11" i="26"/>
  <c r="C9" i="26"/>
  <c r="B9" i="26"/>
  <c r="M10" i="14"/>
  <c r="L11" i="14"/>
  <c r="U4" i="38"/>
  <c r="R4" i="38"/>
  <c r="Q4" i="38"/>
  <c r="P4" i="38"/>
  <c r="C4" i="38"/>
  <c r="B4" i="38"/>
  <c r="R4" i="36"/>
  <c r="Q4" i="36"/>
  <c r="L4" i="36"/>
  <c r="U4" i="36"/>
  <c r="P4" i="36"/>
  <c r="N5" i="37"/>
  <c r="M5" i="37"/>
  <c r="L5" i="37"/>
  <c r="K5" i="37"/>
  <c r="J5" i="37"/>
  <c r="H5" i="37"/>
  <c r="G5" i="37"/>
  <c r="F5" i="37"/>
  <c r="E5" i="37"/>
  <c r="I5" i="37" s="1"/>
  <c r="O5" i="37" s="1"/>
  <c r="D5" i="37"/>
  <c r="C5" i="37"/>
  <c r="N1" i="37"/>
  <c r="B5" i="37" s="1"/>
  <c r="I5" i="15"/>
  <c r="M5" i="15"/>
  <c r="N5" i="15"/>
  <c r="L5" i="15"/>
  <c r="K5" i="15"/>
  <c r="J5" i="15"/>
  <c r="H5" i="15"/>
  <c r="G5" i="15"/>
  <c r="F5" i="15"/>
  <c r="E5" i="15"/>
  <c r="D5" i="15"/>
  <c r="L28" i="17"/>
  <c r="L26" i="17"/>
  <c r="L24" i="17"/>
  <c r="L33" i="17"/>
  <c r="L32" i="17"/>
  <c r="K32" i="17"/>
  <c r="F33" i="17"/>
  <c r="F32" i="17"/>
  <c r="D30" i="17"/>
  <c r="F30" i="17"/>
  <c r="C30" i="17"/>
  <c r="K29" i="17"/>
  <c r="K26" i="17"/>
  <c r="K24" i="17"/>
  <c r="F9" i="17"/>
  <c r="F11" i="17" s="1"/>
  <c r="D36" i="17"/>
  <c r="M36" i="17"/>
  <c r="C36" i="17"/>
  <c r="D34" i="17"/>
  <c r="C34" i="17"/>
  <c r="D32" i="17"/>
  <c r="D33" i="17"/>
  <c r="C33" i="17"/>
  <c r="C32" i="17"/>
  <c r="F20" i="17"/>
  <c r="D20" i="17"/>
  <c r="C20" i="17"/>
  <c r="F17" i="17"/>
  <c r="D17" i="17"/>
  <c r="C17" i="17"/>
  <c r="C31" i="17" s="1"/>
  <c r="C35" i="17" s="1"/>
  <c r="C37" i="17" s="1"/>
  <c r="F14" i="17"/>
  <c r="D14" i="17"/>
  <c r="C14" i="17"/>
  <c r="D11" i="17"/>
  <c r="C11" i="17"/>
  <c r="E30" i="14"/>
  <c r="N30" i="14"/>
  <c r="D30" i="14"/>
  <c r="E29" i="14"/>
  <c r="N29" i="14"/>
  <c r="D29" i="14"/>
  <c r="E28" i="14"/>
  <c r="L28" i="14"/>
  <c r="L29" i="14" s="1"/>
  <c r="K36" i="17" s="1"/>
  <c r="N28" i="14"/>
  <c r="D28" i="14"/>
  <c r="L24" i="14"/>
  <c r="M24" i="14"/>
  <c r="O24" i="14" s="1"/>
  <c r="R24" i="14" s="1"/>
  <c r="P24" i="14"/>
  <c r="L25" i="14"/>
  <c r="M25" i="14"/>
  <c r="O25" i="14" s="1"/>
  <c r="R25" i="14" s="1"/>
  <c r="P25" i="14"/>
  <c r="L26" i="14"/>
  <c r="M26" i="14"/>
  <c r="O26" i="14" s="1"/>
  <c r="R26" i="14" s="1"/>
  <c r="P26" i="14"/>
  <c r="L27" i="14"/>
  <c r="M27" i="14"/>
  <c r="O27" i="14" s="1"/>
  <c r="R27" i="14" s="1"/>
  <c r="R28" i="14" s="1"/>
  <c r="R29" i="14" s="1"/>
  <c r="R23" i="14"/>
  <c r="P23" i="14"/>
  <c r="O23" i="14"/>
  <c r="M23" i="14"/>
  <c r="L23" i="14"/>
  <c r="G24" i="14"/>
  <c r="G25" i="14"/>
  <c r="G26" i="14"/>
  <c r="G27" i="14"/>
  <c r="P27" i="14" s="1"/>
  <c r="P28" i="14" s="1"/>
  <c r="P29" i="14" s="1"/>
  <c r="O36" i="17" s="1"/>
  <c r="G23" i="14"/>
  <c r="E23" i="14"/>
  <c r="E24" i="14"/>
  <c r="E25" i="14"/>
  <c r="E26" i="14"/>
  <c r="E27" i="14"/>
  <c r="D24" i="14"/>
  <c r="D25" i="14"/>
  <c r="D26" i="14"/>
  <c r="D27" i="14"/>
  <c r="D23" i="14"/>
  <c r="E22" i="14"/>
  <c r="G22" i="14"/>
  <c r="L22" i="14"/>
  <c r="M22" i="14"/>
  <c r="N22" i="14"/>
  <c r="O22" i="14"/>
  <c r="P22" i="14"/>
  <c r="R22" i="14"/>
  <c r="D22" i="14"/>
  <c r="P15" i="14"/>
  <c r="Q15" i="14"/>
  <c r="R15" i="14"/>
  <c r="P16" i="14"/>
  <c r="Q16" i="14"/>
  <c r="R16" i="14"/>
  <c r="P17" i="14"/>
  <c r="Q17" i="14"/>
  <c r="R17" i="14"/>
  <c r="P18" i="14"/>
  <c r="Q18" i="14"/>
  <c r="R18" i="14"/>
  <c r="P19" i="14"/>
  <c r="R19" i="14"/>
  <c r="P20" i="14"/>
  <c r="Q20" i="14"/>
  <c r="R20" i="14"/>
  <c r="P21" i="14"/>
  <c r="Q21" i="14"/>
  <c r="R21" i="14"/>
  <c r="R14" i="14"/>
  <c r="Q14" i="14"/>
  <c r="P14" i="14"/>
  <c r="O15" i="14"/>
  <c r="O16" i="14"/>
  <c r="O17" i="14"/>
  <c r="O18" i="14"/>
  <c r="O19" i="14"/>
  <c r="O20" i="14"/>
  <c r="O21" i="14"/>
  <c r="O14" i="14"/>
  <c r="M15" i="14"/>
  <c r="M16" i="14"/>
  <c r="M17" i="14"/>
  <c r="M18" i="14"/>
  <c r="M19" i="14"/>
  <c r="M20" i="14"/>
  <c r="M21" i="14"/>
  <c r="M14" i="14"/>
  <c r="K15" i="14"/>
  <c r="K16" i="14"/>
  <c r="K17" i="14"/>
  <c r="K18" i="14"/>
  <c r="K20" i="14"/>
  <c r="K21" i="14"/>
  <c r="K14" i="14"/>
  <c r="L15" i="14"/>
  <c r="L16" i="14"/>
  <c r="L17" i="14"/>
  <c r="L18" i="14"/>
  <c r="L19" i="14"/>
  <c r="L20" i="14"/>
  <c r="L21" i="14"/>
  <c r="L14" i="14"/>
  <c r="J15" i="14"/>
  <c r="J16" i="14"/>
  <c r="J17" i="14"/>
  <c r="J18" i="14"/>
  <c r="J20" i="14"/>
  <c r="J21" i="14"/>
  <c r="J14" i="14"/>
  <c r="H15" i="14"/>
  <c r="I15" i="14"/>
  <c r="H16" i="14"/>
  <c r="I16" i="14"/>
  <c r="H17" i="14"/>
  <c r="I17" i="14"/>
  <c r="H18" i="14"/>
  <c r="I18" i="14"/>
  <c r="H20" i="14"/>
  <c r="I20" i="14"/>
  <c r="H21" i="14"/>
  <c r="I21" i="14"/>
  <c r="I14" i="14"/>
  <c r="H14" i="14"/>
  <c r="G15" i="14"/>
  <c r="G16" i="14"/>
  <c r="G17" i="14"/>
  <c r="G18" i="14"/>
  <c r="G19" i="14"/>
  <c r="G20" i="14"/>
  <c r="G21" i="14"/>
  <c r="G14" i="14"/>
  <c r="F15" i="14"/>
  <c r="F16" i="14"/>
  <c r="F17" i="14"/>
  <c r="F18" i="14"/>
  <c r="F20" i="14"/>
  <c r="F21" i="14"/>
  <c r="F14" i="14"/>
  <c r="E14" i="14"/>
  <c r="E15" i="14"/>
  <c r="E16" i="14"/>
  <c r="E17" i="14"/>
  <c r="E18" i="14"/>
  <c r="E19" i="14"/>
  <c r="E20" i="14"/>
  <c r="E21" i="14"/>
  <c r="D15" i="14"/>
  <c r="D16" i="14"/>
  <c r="D17" i="14"/>
  <c r="D18" i="14"/>
  <c r="D19" i="14"/>
  <c r="D20" i="14"/>
  <c r="D21" i="14"/>
  <c r="D14" i="14"/>
  <c r="E12" i="14"/>
  <c r="G12" i="14"/>
  <c r="N12" i="14"/>
  <c r="D12" i="14"/>
  <c r="M11" i="14"/>
  <c r="O11" i="14" s="1"/>
  <c r="L10" i="14"/>
  <c r="P10" i="14" s="1"/>
  <c r="C14" i="26" l="1"/>
  <c r="C15" i="26" s="1"/>
  <c r="B14" i="26"/>
  <c r="B15" i="26" s="1"/>
  <c r="O28" i="14"/>
  <c r="O29" i="14" s="1"/>
  <c r="N36" i="17" s="1"/>
  <c r="G28" i="14"/>
  <c r="G29" i="14" s="1"/>
  <c r="M28" i="14"/>
  <c r="M29" i="14" s="1"/>
  <c r="L36" i="17" s="1"/>
  <c r="O5" i="15"/>
  <c r="D31" i="17"/>
  <c r="D35" i="17" s="1"/>
  <c r="D37" i="17" s="1"/>
  <c r="O26" i="17"/>
  <c r="O24" i="17"/>
  <c r="M26" i="17"/>
  <c r="M24" i="17"/>
  <c r="L29" i="17"/>
  <c r="O29" i="17" s="1"/>
  <c r="M29" i="17"/>
  <c r="M28" i="17"/>
  <c r="O28" i="17"/>
  <c r="O10" i="14"/>
  <c r="O32" i="17"/>
  <c r="P11" i="14"/>
  <c r="R11" i="14"/>
  <c r="K33" i="17"/>
  <c r="K34" i="17" s="1"/>
  <c r="V4" i="38"/>
  <c r="V4" i="36"/>
  <c r="M32" i="17"/>
  <c r="L34" i="17"/>
  <c r="F34" i="17"/>
  <c r="F31" i="17"/>
  <c r="F35" i="17" s="1"/>
  <c r="F36" i="17" l="1"/>
  <c r="F37" i="17" s="1"/>
  <c r="G30" i="14"/>
  <c r="R10" i="14"/>
  <c r="M33" i="17"/>
  <c r="O33" i="17"/>
  <c r="O34" i="17" s="1"/>
  <c r="M34" i="17"/>
  <c r="G10" i="14"/>
  <c r="G11" i="14"/>
  <c r="G9" i="14"/>
  <c r="E9" i="14" l="1"/>
  <c r="E10" i="14"/>
  <c r="E11" i="14"/>
  <c r="D10" i="14"/>
  <c r="D11" i="14"/>
  <c r="D9" i="14"/>
  <c r="I19" i="33"/>
  <c r="I20" i="33"/>
  <c r="I21" i="33"/>
  <c r="I22" i="33"/>
  <c r="I18" i="33"/>
  <c r="G19" i="33"/>
  <c r="I24" i="14" s="1"/>
  <c r="K24" i="14" s="1"/>
  <c r="G20" i="33"/>
  <c r="I25" i="14" s="1"/>
  <c r="G21" i="33"/>
  <c r="I26" i="14" s="1"/>
  <c r="K26" i="14" s="1"/>
  <c r="G22" i="33"/>
  <c r="I27" i="14" s="1"/>
  <c r="G18" i="33"/>
  <c r="I23" i="14" s="1"/>
  <c r="F19" i="33"/>
  <c r="F20" i="33"/>
  <c r="F21" i="33"/>
  <c r="F22" i="33"/>
  <c r="F18" i="33"/>
  <c r="I14" i="33"/>
  <c r="H9" i="33"/>
  <c r="H10" i="33"/>
  <c r="H11" i="33"/>
  <c r="H12" i="33"/>
  <c r="H13" i="33"/>
  <c r="H15" i="33"/>
  <c r="H16" i="33"/>
  <c r="G14" i="33"/>
  <c r="F14" i="33"/>
  <c r="H19" i="14" s="1"/>
  <c r="I5" i="33"/>
  <c r="H32" i="17" s="1"/>
  <c r="I6" i="33"/>
  <c r="H33" i="17" s="1"/>
  <c r="I4" i="33"/>
  <c r="F5" i="33"/>
  <c r="H10" i="14" s="1"/>
  <c r="G5" i="33"/>
  <c r="F6" i="33"/>
  <c r="H11" i="14" s="1"/>
  <c r="G6" i="33"/>
  <c r="G4" i="33"/>
  <c r="I9" i="14" s="1"/>
  <c r="F4" i="33"/>
  <c r="H9" i="14" s="1"/>
  <c r="C9" i="25"/>
  <c r="D9" i="25" s="1"/>
  <c r="C10" i="25"/>
  <c r="C11" i="25"/>
  <c r="D11" i="25" s="1"/>
  <c r="E9" i="25"/>
  <c r="E10" i="25"/>
  <c r="F10" i="25" s="1"/>
  <c r="E11" i="25"/>
  <c r="F11" i="25" s="1"/>
  <c r="E17" i="25"/>
  <c r="F17" i="25" s="1"/>
  <c r="E18" i="25"/>
  <c r="E19" i="25"/>
  <c r="C17" i="25"/>
  <c r="C18" i="25"/>
  <c r="D18" i="25" s="1"/>
  <c r="C19" i="25"/>
  <c r="D19" i="25" s="1"/>
  <c r="F9" i="25"/>
  <c r="E8" i="25"/>
  <c r="F8" i="25" s="1"/>
  <c r="L13" i="24"/>
  <c r="L11" i="24"/>
  <c r="F13" i="24"/>
  <c r="H13" i="24" s="1"/>
  <c r="F11" i="24"/>
  <c r="F18" i="25"/>
  <c r="D17" i="25"/>
  <c r="F19" i="25"/>
  <c r="E16" i="25"/>
  <c r="F16" i="25" s="1"/>
  <c r="C16" i="25"/>
  <c r="D16" i="25" s="1"/>
  <c r="D10" i="25"/>
  <c r="P8" i="31"/>
  <c r="P9" i="31"/>
  <c r="P10" i="31"/>
  <c r="H8" i="13" s="1"/>
  <c r="P11" i="31"/>
  <c r="H9" i="13" s="1"/>
  <c r="P12" i="31"/>
  <c r="H10" i="13" s="1"/>
  <c r="P13" i="31"/>
  <c r="H11" i="13" s="1"/>
  <c r="P14" i="31"/>
  <c r="H12" i="13" s="1"/>
  <c r="P15" i="31"/>
  <c r="H13" i="13" s="1"/>
  <c r="P16" i="31"/>
  <c r="H14" i="13" s="1"/>
  <c r="P17" i="31"/>
  <c r="H15" i="13" s="1"/>
  <c r="P18" i="31"/>
  <c r="H16" i="13" s="1"/>
  <c r="P19" i="31"/>
  <c r="H17" i="13" s="1"/>
  <c r="P20" i="31"/>
  <c r="H18" i="13" s="1"/>
  <c r="P21" i="31"/>
  <c r="H19" i="13" s="1"/>
  <c r="P22" i="31"/>
  <c r="H20" i="13" s="1"/>
  <c r="P7" i="31"/>
  <c r="H5" i="13" s="1"/>
  <c r="O8" i="31"/>
  <c r="O9" i="31"/>
  <c r="O10" i="31"/>
  <c r="G8" i="13" s="1"/>
  <c r="O11" i="31"/>
  <c r="G9" i="13" s="1"/>
  <c r="O12" i="31"/>
  <c r="G10" i="13" s="1"/>
  <c r="O13" i="31"/>
  <c r="G11" i="13" s="1"/>
  <c r="O14" i="31"/>
  <c r="G12" i="13" s="1"/>
  <c r="O15" i="31"/>
  <c r="G13" i="13" s="1"/>
  <c r="O16" i="31"/>
  <c r="G14" i="13" s="1"/>
  <c r="O17" i="31"/>
  <c r="G15" i="13" s="1"/>
  <c r="O18" i="31"/>
  <c r="G16" i="13" s="1"/>
  <c r="O19" i="31"/>
  <c r="G17" i="13" s="1"/>
  <c r="O20" i="31"/>
  <c r="G18" i="13" s="1"/>
  <c r="O21" i="31"/>
  <c r="G19" i="13" s="1"/>
  <c r="O22" i="31"/>
  <c r="G20" i="13" s="1"/>
  <c r="O7" i="31"/>
  <c r="G5" i="13" s="1"/>
  <c r="C5" i="13"/>
  <c r="D5" i="13"/>
  <c r="E5" i="13"/>
  <c r="F5" i="13"/>
  <c r="I10" i="14" l="1"/>
  <c r="J10" i="14" s="1"/>
  <c r="G32" i="17"/>
  <c r="K23" i="14"/>
  <c r="I28" i="14"/>
  <c r="H27" i="14"/>
  <c r="J27" i="14" s="1"/>
  <c r="Q27" i="14" s="1"/>
  <c r="F27" i="14"/>
  <c r="H12" i="14"/>
  <c r="H22" i="14"/>
  <c r="H26" i="14"/>
  <c r="J26" i="14" s="1"/>
  <c r="Q26" i="14" s="1"/>
  <c r="F26" i="14"/>
  <c r="K27" i="14"/>
  <c r="I11" i="14"/>
  <c r="K11" i="14" s="1"/>
  <c r="G33" i="17"/>
  <c r="H14" i="33"/>
  <c r="F19" i="14" s="1"/>
  <c r="F22" i="14" s="1"/>
  <c r="I19" i="14"/>
  <c r="H25" i="14"/>
  <c r="J25" i="14" s="1"/>
  <c r="Q25" i="14" s="1"/>
  <c r="F25" i="14"/>
  <c r="J11" i="14"/>
  <c r="Q11" i="14" s="1"/>
  <c r="H23" i="14"/>
  <c r="F23" i="14"/>
  <c r="F24" i="14"/>
  <c r="H24" i="14"/>
  <c r="J24" i="14" s="1"/>
  <c r="Q24" i="14" s="1"/>
  <c r="K25" i="14"/>
  <c r="K13" i="24"/>
  <c r="J13" i="24" s="1"/>
  <c r="O13" i="24" s="1"/>
  <c r="H11" i="24"/>
  <c r="K11" i="24"/>
  <c r="J11" i="24" s="1"/>
  <c r="O11" i="24" s="1"/>
  <c r="I33" i="17"/>
  <c r="N33" i="17" s="1"/>
  <c r="J33" i="17"/>
  <c r="I32" i="17"/>
  <c r="H34" i="17"/>
  <c r="J32" i="17"/>
  <c r="J9" i="14"/>
  <c r="G32" i="13"/>
  <c r="N77" i="8" s="1"/>
  <c r="H32" i="13"/>
  <c r="M77" i="8" s="1"/>
  <c r="F28" i="14" l="1"/>
  <c r="F29" i="14" s="1"/>
  <c r="E36" i="17" s="1"/>
  <c r="I12" i="14"/>
  <c r="K10" i="14"/>
  <c r="J12" i="14"/>
  <c r="Q10" i="14"/>
  <c r="H28" i="14"/>
  <c r="H29" i="14" s="1"/>
  <c r="J23" i="14"/>
  <c r="K19" i="14"/>
  <c r="K22" i="14" s="1"/>
  <c r="I22" i="14"/>
  <c r="I29" i="14" s="1"/>
  <c r="H36" i="17" s="1"/>
  <c r="K28" i="14"/>
  <c r="K29" i="14" s="1"/>
  <c r="J36" i="17" s="1"/>
  <c r="J19" i="14"/>
  <c r="G34" i="17"/>
  <c r="M13" i="24"/>
  <c r="M11" i="24"/>
  <c r="M4" i="38"/>
  <c r="L27" i="17"/>
  <c r="M4" i="36"/>
  <c r="K27" i="17"/>
  <c r="I34" i="17"/>
  <c r="N32" i="17"/>
  <c r="N34" i="17" s="1"/>
  <c r="J34" i="17"/>
  <c r="C8" i="25"/>
  <c r="D8" i="25" s="1"/>
  <c r="E13" i="24"/>
  <c r="E11" i="24"/>
  <c r="G11" i="24" s="1"/>
  <c r="I11" i="24" s="1"/>
  <c r="N11" i="24" s="1"/>
  <c r="E10" i="24"/>
  <c r="G10" i="24" s="1"/>
  <c r="E9" i="24"/>
  <c r="G9" i="24" s="1"/>
  <c r="C13" i="24"/>
  <c r="C14" i="24" s="1"/>
  <c r="D13" i="24"/>
  <c r="D14" i="24" s="1"/>
  <c r="F14" i="24"/>
  <c r="H14" i="24"/>
  <c r="J14" i="24"/>
  <c r="K14" i="24"/>
  <c r="L14" i="24"/>
  <c r="M14" i="24"/>
  <c r="O14" i="24"/>
  <c r="G12" i="24"/>
  <c r="D9" i="24"/>
  <c r="D10" i="24"/>
  <c r="D11" i="24"/>
  <c r="C10" i="24"/>
  <c r="C11" i="24"/>
  <c r="C9" i="24"/>
  <c r="G36" i="17" l="1"/>
  <c r="H30" i="14"/>
  <c r="I30" i="14"/>
  <c r="Q19" i="14"/>
  <c r="Q22" i="14" s="1"/>
  <c r="J22" i="14"/>
  <c r="J29" i="14" s="1"/>
  <c r="I36" i="17" s="1"/>
  <c r="Q23" i="14"/>
  <c r="Q28" i="14" s="1"/>
  <c r="Q29" i="14" s="1"/>
  <c r="J28" i="14"/>
  <c r="E14" i="24"/>
  <c r="G13" i="24"/>
  <c r="M27" i="17"/>
  <c r="O27" i="17"/>
  <c r="C12" i="24"/>
  <c r="C15" i="24" s="1"/>
  <c r="D12" i="24"/>
  <c r="D15" i="24" s="1"/>
  <c r="E12" i="24"/>
  <c r="E15" i="24" s="1"/>
  <c r="L14" i="34"/>
  <c r="L12" i="34"/>
  <c r="L11" i="34"/>
  <c r="E17" i="34"/>
  <c r="D17" i="34"/>
  <c r="C17" i="34"/>
  <c r="B17" i="34"/>
  <c r="J30" i="14" l="1"/>
  <c r="I13" i="24"/>
  <c r="G14" i="24"/>
  <c r="G15" i="24" s="1"/>
  <c r="E20" i="25"/>
  <c r="C20" i="25"/>
  <c r="F20" i="25"/>
  <c r="L10" i="24" s="1"/>
  <c r="D20" i="25"/>
  <c r="F10" i="24" s="1"/>
  <c r="D12" i="25"/>
  <c r="F9" i="24" s="1"/>
  <c r="C12" i="25"/>
  <c r="F12" i="25"/>
  <c r="L9" i="24" s="1"/>
  <c r="E12" i="25"/>
  <c r="N13" i="24" l="1"/>
  <c r="N14" i="24" s="1"/>
  <c r="I14" i="24"/>
  <c r="K9" i="24"/>
  <c r="H9" i="24"/>
  <c r="I9" i="24" s="1"/>
  <c r="H10" i="24"/>
  <c r="K10" i="24"/>
  <c r="F12" i="24"/>
  <c r="F15" i="24" s="1"/>
  <c r="L12" i="24"/>
  <c r="L15" i="24" s="1"/>
  <c r="E8" i="3"/>
  <c r="N41" i="20"/>
  <c r="M41" i="20"/>
  <c r="L41" i="20"/>
  <c r="K41" i="20"/>
  <c r="J41" i="20"/>
  <c r="I41" i="20"/>
  <c r="H41" i="20"/>
  <c r="G41" i="20"/>
  <c r="F41" i="20"/>
  <c r="E41" i="20"/>
  <c r="D41" i="20"/>
  <c r="D42" i="20" s="1"/>
  <c r="C41" i="20"/>
  <c r="C43" i="20" s="1"/>
  <c r="O40" i="20"/>
  <c r="O39" i="20"/>
  <c r="O38" i="20"/>
  <c r="O37" i="20"/>
  <c r="O36" i="20"/>
  <c r="O35" i="20"/>
  <c r="O34" i="20"/>
  <c r="O33" i="20"/>
  <c r="O32" i="20"/>
  <c r="O31" i="20"/>
  <c r="O30" i="20"/>
  <c r="B16" i="20"/>
  <c r="C17" i="20"/>
  <c r="C19" i="20" s="1"/>
  <c r="D17" i="20"/>
  <c r="E17" i="20"/>
  <c r="F17" i="20"/>
  <c r="G17" i="20"/>
  <c r="H17" i="20"/>
  <c r="I17" i="20"/>
  <c r="J17" i="20"/>
  <c r="K17" i="20"/>
  <c r="L17" i="20"/>
  <c r="M17" i="20"/>
  <c r="N17" i="20"/>
  <c r="O7" i="20"/>
  <c r="O8" i="20"/>
  <c r="O9" i="20"/>
  <c r="O10" i="20"/>
  <c r="O11" i="20"/>
  <c r="O12" i="20"/>
  <c r="O13" i="20"/>
  <c r="O14" i="20"/>
  <c r="O15" i="20"/>
  <c r="O16" i="20"/>
  <c r="O6" i="20"/>
  <c r="B32" i="20"/>
  <c r="B31" i="20"/>
  <c r="B30" i="20"/>
  <c r="D8" i="3"/>
  <c r="C8" i="3"/>
  <c r="C30" i="7"/>
  <c r="C31" i="7"/>
  <c r="C32" i="7"/>
  <c r="C33" i="7"/>
  <c r="C34" i="7"/>
  <c r="C35" i="7"/>
  <c r="C38" i="7"/>
  <c r="C40" i="7"/>
  <c r="B41" i="7"/>
  <c r="C41" i="7" s="1"/>
  <c r="B39" i="7"/>
  <c r="C39" i="7" s="1"/>
  <c r="B38" i="7"/>
  <c r="B37" i="7"/>
  <c r="C37" i="7" s="1"/>
  <c r="B36" i="7"/>
  <c r="C36" i="7" s="1"/>
  <c r="C27" i="7"/>
  <c r="C26" i="7"/>
  <c r="B27" i="7"/>
  <c r="B26" i="7"/>
  <c r="C22" i="7"/>
  <c r="B22" i="7"/>
  <c r="C15" i="7"/>
  <c r="B15" i="7"/>
  <c r="C12" i="7"/>
  <c r="B12" i="7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G6" i="9"/>
  <c r="F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6" i="9"/>
  <c r="N71" i="8"/>
  <c r="M71" i="8"/>
  <c r="C22" i="10"/>
  <c r="D22" i="10" s="1"/>
  <c r="G22" i="10" s="1"/>
  <c r="D27" i="10"/>
  <c r="D26" i="10"/>
  <c r="C23" i="10"/>
  <c r="D23" i="10" s="1"/>
  <c r="G23" i="10" s="1"/>
  <c r="C21" i="10"/>
  <c r="D21" i="10" s="1"/>
  <c r="G21" i="10" s="1"/>
  <c r="C20" i="10"/>
  <c r="O4" i="38" l="1"/>
  <c r="L22" i="17"/>
  <c r="C20" i="7"/>
  <c r="K22" i="17"/>
  <c r="O4" i="36"/>
  <c r="F20" i="10"/>
  <c r="C30" i="10"/>
  <c r="F22" i="10"/>
  <c r="B20" i="7"/>
  <c r="O41" i="20"/>
  <c r="F23" i="10"/>
  <c r="F21" i="10"/>
  <c r="E43" i="9"/>
  <c r="J9" i="24"/>
  <c r="N9" i="24" s="1"/>
  <c r="J10" i="24"/>
  <c r="K12" i="24"/>
  <c r="K15" i="24" s="1"/>
  <c r="I10" i="24"/>
  <c r="H12" i="24"/>
  <c r="H15" i="24" s="1"/>
  <c r="E42" i="20"/>
  <c r="F42" i="20" s="1"/>
  <c r="F43" i="20" s="1"/>
  <c r="D43" i="20"/>
  <c r="O17" i="20"/>
  <c r="D18" i="20"/>
  <c r="E18" i="20" s="1"/>
  <c r="F18" i="20" s="1"/>
  <c r="G26" i="10"/>
  <c r="D20" i="10"/>
  <c r="D30" i="10" s="1"/>
  <c r="F26" i="10"/>
  <c r="G42" i="20" l="1"/>
  <c r="H42" i="20" s="1"/>
  <c r="I42" i="20" s="1"/>
  <c r="G18" i="20"/>
  <c r="F19" i="20"/>
  <c r="D19" i="20"/>
  <c r="E19" i="20"/>
  <c r="M22" i="17"/>
  <c r="O22" i="17"/>
  <c r="F30" i="10"/>
  <c r="G20" i="10"/>
  <c r="G30" i="10" s="1"/>
  <c r="O9" i="24"/>
  <c r="M9" i="24"/>
  <c r="O10" i="24"/>
  <c r="O12" i="24" s="1"/>
  <c r="O15" i="24" s="1"/>
  <c r="J12" i="24"/>
  <c r="J15" i="24" s="1"/>
  <c r="M10" i="24"/>
  <c r="M12" i="24" s="1"/>
  <c r="M15" i="24" s="1"/>
  <c r="N10" i="24"/>
  <c r="N12" i="24" s="1"/>
  <c r="N15" i="24" s="1"/>
  <c r="I12" i="24"/>
  <c r="I15" i="24" s="1"/>
  <c r="G43" i="20"/>
  <c r="E43" i="20"/>
  <c r="M70" i="8"/>
  <c r="C17" i="10"/>
  <c r="C13" i="10"/>
  <c r="D13" i="10" s="1"/>
  <c r="C16" i="10"/>
  <c r="D16" i="10" s="1"/>
  <c r="C12" i="10"/>
  <c r="D12" i="10" s="1"/>
  <c r="C9" i="10"/>
  <c r="D9" i="10" s="1"/>
  <c r="C8" i="10"/>
  <c r="D8" i="10" s="1"/>
  <c r="E18" i="10"/>
  <c r="E17" i="10"/>
  <c r="E14" i="10"/>
  <c r="E13" i="10"/>
  <c r="E10" i="10"/>
  <c r="E9" i="10"/>
  <c r="K5" i="11"/>
  <c r="J5" i="11"/>
  <c r="I5" i="11"/>
  <c r="H5" i="11"/>
  <c r="F5" i="11"/>
  <c r="E5" i="11"/>
  <c r="D5" i="11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D8" i="12"/>
  <c r="E8" i="12" s="1"/>
  <c r="D9" i="12"/>
  <c r="D10" i="12"/>
  <c r="D11" i="12"/>
  <c r="E11" i="12" s="1"/>
  <c r="D12" i="12"/>
  <c r="E12" i="12" s="1"/>
  <c r="D13" i="12"/>
  <c r="D14" i="12"/>
  <c r="D15" i="12"/>
  <c r="E15" i="12" s="1"/>
  <c r="D16" i="12"/>
  <c r="E16" i="12" s="1"/>
  <c r="D17" i="12"/>
  <c r="D18" i="12"/>
  <c r="D19" i="12"/>
  <c r="E19" i="12" s="1"/>
  <c r="D20" i="12"/>
  <c r="E20" i="12" s="1"/>
  <c r="D21" i="12"/>
  <c r="D22" i="12"/>
  <c r="D23" i="12"/>
  <c r="E23" i="12" s="1"/>
  <c r="D24" i="12"/>
  <c r="E24" i="12" s="1"/>
  <c r="D25" i="12"/>
  <c r="D26" i="12"/>
  <c r="D27" i="12"/>
  <c r="E27" i="12" s="1"/>
  <c r="D28" i="12"/>
  <c r="E28" i="12" s="1"/>
  <c r="D29" i="12"/>
  <c r="D30" i="12"/>
  <c r="D31" i="12"/>
  <c r="E31" i="12" s="1"/>
  <c r="D32" i="12"/>
  <c r="E32" i="12" s="1"/>
  <c r="D33" i="12"/>
  <c r="D34" i="12"/>
  <c r="D35" i="12"/>
  <c r="E35" i="12" s="1"/>
  <c r="D36" i="12"/>
  <c r="E36" i="12" s="1"/>
  <c r="D37" i="12"/>
  <c r="D38" i="12"/>
  <c r="D39" i="12"/>
  <c r="E39" i="12" s="1"/>
  <c r="D40" i="12"/>
  <c r="E40" i="12" s="1"/>
  <c r="D41" i="12"/>
  <c r="D42" i="12"/>
  <c r="D43" i="12"/>
  <c r="E43" i="12" s="1"/>
  <c r="D44" i="12"/>
  <c r="E44" i="12" s="1"/>
  <c r="D45" i="12"/>
  <c r="D46" i="12"/>
  <c r="D47" i="12"/>
  <c r="E47" i="12" s="1"/>
  <c r="D48" i="12"/>
  <c r="E48" i="12" s="1"/>
  <c r="D49" i="12"/>
  <c r="D50" i="12"/>
  <c r="D51" i="12"/>
  <c r="E51" i="12" s="1"/>
  <c r="D52" i="12"/>
  <c r="E52" i="12" s="1"/>
  <c r="D53" i="12"/>
  <c r="D7" i="12"/>
  <c r="C7" i="12"/>
  <c r="B7" i="12"/>
  <c r="A2" i="27"/>
  <c r="A1" i="27"/>
  <c r="H1" i="27"/>
  <c r="B5" i="27" s="1"/>
  <c r="A2" i="26"/>
  <c r="C1" i="26"/>
  <c r="A1" i="26"/>
  <c r="A2" i="25"/>
  <c r="F1" i="25"/>
  <c r="A1" i="25"/>
  <c r="A25" i="20"/>
  <c r="M26" i="20"/>
  <c r="D26" i="20"/>
  <c r="M2" i="20"/>
  <c r="D2" i="20"/>
  <c r="A1" i="20"/>
  <c r="C4" i="36"/>
  <c r="B4" i="36"/>
  <c r="C5" i="15"/>
  <c r="H43" i="20" l="1"/>
  <c r="H18" i="20"/>
  <c r="G19" i="20"/>
  <c r="H50" i="12"/>
  <c r="I50" i="12" s="1"/>
  <c r="E50" i="12"/>
  <c r="H46" i="12"/>
  <c r="I46" i="12" s="1"/>
  <c r="E46" i="12"/>
  <c r="H42" i="12"/>
  <c r="I42" i="12" s="1"/>
  <c r="E42" i="12"/>
  <c r="H38" i="12"/>
  <c r="I38" i="12" s="1"/>
  <c r="E38" i="12"/>
  <c r="H34" i="12"/>
  <c r="I34" i="12" s="1"/>
  <c r="E34" i="12"/>
  <c r="H30" i="12"/>
  <c r="I30" i="12" s="1"/>
  <c r="E30" i="12"/>
  <c r="H26" i="12"/>
  <c r="I26" i="12" s="1"/>
  <c r="E26" i="12"/>
  <c r="H22" i="12"/>
  <c r="I22" i="12" s="1"/>
  <c r="E22" i="12"/>
  <c r="H18" i="12"/>
  <c r="I18" i="12" s="1"/>
  <c r="E18" i="12"/>
  <c r="H14" i="12"/>
  <c r="I14" i="12" s="1"/>
  <c r="E14" i="12"/>
  <c r="H53" i="12"/>
  <c r="I53" i="12" s="1"/>
  <c r="E53" i="12"/>
  <c r="H49" i="12"/>
  <c r="I49" i="12" s="1"/>
  <c r="E49" i="12"/>
  <c r="H45" i="12"/>
  <c r="I45" i="12" s="1"/>
  <c r="E45" i="12"/>
  <c r="H41" i="12"/>
  <c r="I41" i="12" s="1"/>
  <c r="E41" i="12"/>
  <c r="H37" i="12"/>
  <c r="I37" i="12" s="1"/>
  <c r="E37" i="12"/>
  <c r="H33" i="12"/>
  <c r="I33" i="12" s="1"/>
  <c r="E33" i="12"/>
  <c r="H29" i="12"/>
  <c r="I29" i="12" s="1"/>
  <c r="E29" i="12"/>
  <c r="H25" i="12"/>
  <c r="I25" i="12" s="1"/>
  <c r="E25" i="12"/>
  <c r="H21" i="12"/>
  <c r="I21" i="12" s="1"/>
  <c r="E21" i="12"/>
  <c r="H17" i="12"/>
  <c r="I17" i="12" s="1"/>
  <c r="E17" i="12"/>
  <c r="H13" i="12"/>
  <c r="I13" i="12" s="1"/>
  <c r="E13" i="12"/>
  <c r="H10" i="12"/>
  <c r="I10" i="12" s="1"/>
  <c r="J10" i="12" s="1"/>
  <c r="K10" i="12" s="1"/>
  <c r="E10" i="12"/>
  <c r="L21" i="17"/>
  <c r="N4" i="38"/>
  <c r="C19" i="7"/>
  <c r="H9" i="12"/>
  <c r="I9" i="12" s="1"/>
  <c r="J9" i="12" s="1"/>
  <c r="K9" i="12" s="1"/>
  <c r="E9" i="12"/>
  <c r="C18" i="10"/>
  <c r="D55" i="12"/>
  <c r="J42" i="20"/>
  <c r="I43" i="20"/>
  <c r="J38" i="12"/>
  <c r="K38" i="12" s="1"/>
  <c r="J30" i="12"/>
  <c r="K30" i="12" s="1"/>
  <c r="J22" i="12"/>
  <c r="K22" i="12" s="1"/>
  <c r="J14" i="12"/>
  <c r="K14" i="12" s="1"/>
  <c r="F52" i="12"/>
  <c r="G52" i="12" s="1"/>
  <c r="F44" i="12"/>
  <c r="G44" i="12" s="1"/>
  <c r="F40" i="12"/>
  <c r="G40" i="12" s="1"/>
  <c r="F36" i="12"/>
  <c r="G36" i="12" s="1"/>
  <c r="F32" i="12"/>
  <c r="G32" i="12" s="1"/>
  <c r="F28" i="12"/>
  <c r="G28" i="12" s="1"/>
  <c r="F24" i="12"/>
  <c r="G24" i="12" s="1"/>
  <c r="F20" i="12"/>
  <c r="G20" i="12" s="1"/>
  <c r="F16" i="12"/>
  <c r="G16" i="12" s="1"/>
  <c r="F12" i="12"/>
  <c r="G12" i="12" s="1"/>
  <c r="F8" i="12"/>
  <c r="G8" i="12" s="1"/>
  <c r="F51" i="12"/>
  <c r="G51" i="12" s="1"/>
  <c r="F47" i="12"/>
  <c r="G47" i="12" s="1"/>
  <c r="F43" i="12"/>
  <c r="G43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J50" i="12"/>
  <c r="K50" i="12" s="1"/>
  <c r="J46" i="12"/>
  <c r="K46" i="12" s="1"/>
  <c r="J34" i="12"/>
  <c r="K34" i="12" s="1"/>
  <c r="J26" i="12"/>
  <c r="K26" i="12" s="1"/>
  <c r="J18" i="12"/>
  <c r="K18" i="12" s="1"/>
  <c r="J53" i="12"/>
  <c r="K53" i="12" s="1"/>
  <c r="J49" i="12"/>
  <c r="K49" i="12" s="1"/>
  <c r="J45" i="12"/>
  <c r="K45" i="12" s="1"/>
  <c r="J41" i="12"/>
  <c r="K41" i="12" s="1"/>
  <c r="J37" i="12"/>
  <c r="K37" i="12" s="1"/>
  <c r="J33" i="12"/>
  <c r="K33" i="12" s="1"/>
  <c r="J29" i="12"/>
  <c r="K29" i="12" s="1"/>
  <c r="J25" i="12"/>
  <c r="K25" i="12" s="1"/>
  <c r="J21" i="12"/>
  <c r="K21" i="12" s="1"/>
  <c r="J17" i="12"/>
  <c r="K17" i="12" s="1"/>
  <c r="J13" i="12"/>
  <c r="K13" i="12" s="1"/>
  <c r="J42" i="12"/>
  <c r="K42" i="12" s="1"/>
  <c r="F48" i="12"/>
  <c r="G48" i="12" s="1"/>
  <c r="H52" i="12"/>
  <c r="I52" i="12" s="1"/>
  <c r="H48" i="12"/>
  <c r="I48" i="12" s="1"/>
  <c r="H44" i="12"/>
  <c r="I44" i="12" s="1"/>
  <c r="H40" i="12"/>
  <c r="I40" i="12" s="1"/>
  <c r="H36" i="12"/>
  <c r="I36" i="12" s="1"/>
  <c r="H32" i="12"/>
  <c r="I32" i="12" s="1"/>
  <c r="H28" i="12"/>
  <c r="I28" i="12" s="1"/>
  <c r="H24" i="12"/>
  <c r="I24" i="12" s="1"/>
  <c r="H20" i="12"/>
  <c r="I20" i="12" s="1"/>
  <c r="H16" i="12"/>
  <c r="I16" i="12" s="1"/>
  <c r="H12" i="12"/>
  <c r="I12" i="12" s="1"/>
  <c r="H8" i="12"/>
  <c r="I8" i="12" s="1"/>
  <c r="H51" i="12"/>
  <c r="I51" i="12" s="1"/>
  <c r="H47" i="12"/>
  <c r="I47" i="12" s="1"/>
  <c r="H43" i="12"/>
  <c r="I43" i="12" s="1"/>
  <c r="H39" i="12"/>
  <c r="I39" i="12" s="1"/>
  <c r="H35" i="12"/>
  <c r="I35" i="12" s="1"/>
  <c r="H31" i="12"/>
  <c r="I31" i="12" s="1"/>
  <c r="H27" i="12"/>
  <c r="I27" i="12" s="1"/>
  <c r="H23" i="12"/>
  <c r="I23" i="12" s="1"/>
  <c r="H19" i="12"/>
  <c r="I19" i="12" s="1"/>
  <c r="H15" i="12"/>
  <c r="I15" i="12" s="1"/>
  <c r="H11" i="12"/>
  <c r="I11" i="12" s="1"/>
  <c r="H7" i="12"/>
  <c r="D17" i="10"/>
  <c r="D18" i="10" s="1"/>
  <c r="D14" i="10"/>
  <c r="C10" i="10"/>
  <c r="C14" i="10"/>
  <c r="D10" i="10"/>
  <c r="N1" i="15"/>
  <c r="B5" i="15" s="1"/>
  <c r="C5" i="24"/>
  <c r="C4" i="24"/>
  <c r="M1" i="24"/>
  <c r="M1" i="17"/>
  <c r="E5" i="17"/>
  <c r="E4" i="17"/>
  <c r="C5" i="11"/>
  <c r="H3" i="11"/>
  <c r="C3" i="11"/>
  <c r="L1" i="11"/>
  <c r="B5" i="11" s="1"/>
  <c r="C2" i="12"/>
  <c r="H2" i="12"/>
  <c r="K1" i="12"/>
  <c r="A1" i="12"/>
  <c r="C2" i="10"/>
  <c r="F2" i="10"/>
  <c r="G1" i="10"/>
  <c r="A1" i="10"/>
  <c r="E2" i="9"/>
  <c r="C2" i="9"/>
  <c r="A6" i="9" s="1"/>
  <c r="G1" i="9"/>
  <c r="A1" i="9"/>
  <c r="B9" i="6"/>
  <c r="E5" i="6"/>
  <c r="C9" i="6" s="1"/>
  <c r="C5" i="6"/>
  <c r="A1" i="6"/>
  <c r="F1" i="6"/>
  <c r="F5" i="6" s="1"/>
  <c r="J4" i="5"/>
  <c r="C8" i="5" s="1"/>
  <c r="D4" i="5"/>
  <c r="B8" i="5" s="1"/>
  <c r="P1" i="5"/>
  <c r="A1" i="5"/>
  <c r="F4" i="3"/>
  <c r="D4" i="3"/>
  <c r="H2" i="3"/>
  <c r="B8" i="3" s="1"/>
  <c r="A1" i="3"/>
  <c r="B3" i="7"/>
  <c r="A3" i="7"/>
  <c r="C1" i="7"/>
  <c r="A1" i="7"/>
  <c r="H2" i="13"/>
  <c r="C2" i="13"/>
  <c r="I18" i="20" l="1"/>
  <c r="H19" i="20"/>
  <c r="J43" i="20"/>
  <c r="K42" i="20"/>
  <c r="J19" i="12"/>
  <c r="K19" i="12" s="1"/>
  <c r="J51" i="12"/>
  <c r="K51" i="12" s="1"/>
  <c r="H55" i="12"/>
  <c r="I7" i="12"/>
  <c r="J23" i="12"/>
  <c r="K23" i="12" s="1"/>
  <c r="J39" i="12"/>
  <c r="K39" i="12" s="1"/>
  <c r="F9" i="12"/>
  <c r="G9" i="12" s="1"/>
  <c r="F25" i="12"/>
  <c r="G25" i="12" s="1"/>
  <c r="F41" i="12"/>
  <c r="G41" i="12" s="1"/>
  <c r="J8" i="12"/>
  <c r="K8" i="12" s="1"/>
  <c r="J24" i="12"/>
  <c r="K24" i="12" s="1"/>
  <c r="J40" i="12"/>
  <c r="K40" i="12" s="1"/>
  <c r="F10" i="12"/>
  <c r="G10" i="12" s="1"/>
  <c r="F26" i="12"/>
  <c r="G26" i="12" s="1"/>
  <c r="F42" i="12"/>
  <c r="G42" i="12" s="1"/>
  <c r="J11" i="12"/>
  <c r="K11" i="12" s="1"/>
  <c r="J43" i="12"/>
  <c r="K43" i="12" s="1"/>
  <c r="F13" i="12"/>
  <c r="G13" i="12" s="1"/>
  <c r="F29" i="12"/>
  <c r="G29" i="12" s="1"/>
  <c r="F45" i="12"/>
  <c r="G45" i="12" s="1"/>
  <c r="J12" i="12"/>
  <c r="K12" i="12" s="1"/>
  <c r="J28" i="12"/>
  <c r="K28" i="12" s="1"/>
  <c r="J44" i="12"/>
  <c r="K44" i="12" s="1"/>
  <c r="F14" i="12"/>
  <c r="G14" i="12" s="1"/>
  <c r="F30" i="12"/>
  <c r="G30" i="12" s="1"/>
  <c r="F46" i="12"/>
  <c r="G46" i="12" s="1"/>
  <c r="J27" i="12"/>
  <c r="K27" i="12" s="1"/>
  <c r="J15" i="12"/>
  <c r="K15" i="12" s="1"/>
  <c r="J31" i="12"/>
  <c r="K31" i="12" s="1"/>
  <c r="J47" i="12"/>
  <c r="K47" i="12" s="1"/>
  <c r="F17" i="12"/>
  <c r="G17" i="12" s="1"/>
  <c r="F33" i="12"/>
  <c r="G33" i="12" s="1"/>
  <c r="F49" i="12"/>
  <c r="G49" i="12" s="1"/>
  <c r="J16" i="12"/>
  <c r="K16" i="12" s="1"/>
  <c r="J32" i="12"/>
  <c r="K32" i="12" s="1"/>
  <c r="J48" i="12"/>
  <c r="K48" i="12" s="1"/>
  <c r="F18" i="12"/>
  <c r="G18" i="12" s="1"/>
  <c r="F34" i="12"/>
  <c r="G34" i="12" s="1"/>
  <c r="F50" i="12"/>
  <c r="G50" i="12" s="1"/>
  <c r="J35" i="12"/>
  <c r="K35" i="12" s="1"/>
  <c r="F21" i="12"/>
  <c r="G21" i="12" s="1"/>
  <c r="F37" i="12"/>
  <c r="G37" i="12" s="1"/>
  <c r="F53" i="12"/>
  <c r="G53" i="12" s="1"/>
  <c r="J20" i="12"/>
  <c r="K20" i="12" s="1"/>
  <c r="J36" i="12"/>
  <c r="K36" i="12" s="1"/>
  <c r="J52" i="12"/>
  <c r="K52" i="12" s="1"/>
  <c r="F22" i="12"/>
  <c r="G22" i="12" s="1"/>
  <c r="F38" i="12"/>
  <c r="G38" i="12" s="1"/>
  <c r="F7" i="12"/>
  <c r="E55" i="12"/>
  <c r="H1" i="13"/>
  <c r="A1" i="13"/>
  <c r="N1" i="8"/>
  <c r="N6" i="8" s="1"/>
  <c r="G6" i="8"/>
  <c r="D6" i="8"/>
  <c r="D5" i="8"/>
  <c r="G6" i="4"/>
  <c r="C10" i="4" s="1"/>
  <c r="D6" i="4"/>
  <c r="B10" i="4" s="1"/>
  <c r="I6" i="4"/>
  <c r="J4" i="4"/>
  <c r="A3" i="4"/>
  <c r="A1" i="32"/>
  <c r="J18" i="20" l="1"/>
  <c r="I19" i="20"/>
  <c r="L42" i="20"/>
  <c r="K43" i="20"/>
  <c r="F55" i="12"/>
  <c r="G7" i="12"/>
  <c r="G55" i="12" s="1"/>
  <c r="N72" i="8" s="1"/>
  <c r="I55" i="12"/>
  <c r="J7" i="12"/>
  <c r="J55" i="12" s="1"/>
  <c r="N74" i="32"/>
  <c r="M74" i="32"/>
  <c r="L74" i="32"/>
  <c r="K74" i="32"/>
  <c r="J74" i="32"/>
  <c r="I74" i="32"/>
  <c r="H19" i="17" s="1"/>
  <c r="H74" i="32"/>
  <c r="G74" i="32"/>
  <c r="F74" i="32"/>
  <c r="E74" i="32"/>
  <c r="D74" i="32"/>
  <c r="H16" i="17" s="1"/>
  <c r="C74" i="32"/>
  <c r="H13" i="17" s="1"/>
  <c r="B74" i="32"/>
  <c r="H10" i="17" s="1"/>
  <c r="O73" i="32"/>
  <c r="O72" i="32"/>
  <c r="O71" i="32"/>
  <c r="O70" i="32"/>
  <c r="N68" i="32"/>
  <c r="M68" i="32"/>
  <c r="L68" i="32"/>
  <c r="K68" i="32"/>
  <c r="J68" i="32"/>
  <c r="I68" i="32"/>
  <c r="G19" i="17" s="1"/>
  <c r="H68" i="32"/>
  <c r="G68" i="32"/>
  <c r="F68" i="32"/>
  <c r="E68" i="32"/>
  <c r="D68" i="32"/>
  <c r="G16" i="17" s="1"/>
  <c r="C68" i="32"/>
  <c r="G13" i="17" s="1"/>
  <c r="B68" i="32"/>
  <c r="G10" i="17" s="1"/>
  <c r="O67" i="32"/>
  <c r="O66" i="32"/>
  <c r="O65" i="32"/>
  <c r="O64" i="32"/>
  <c r="O63" i="32"/>
  <c r="O62" i="32"/>
  <c r="O61" i="32"/>
  <c r="O60" i="32"/>
  <c r="N59" i="32"/>
  <c r="M59" i="32"/>
  <c r="L59" i="32"/>
  <c r="L69" i="32" s="1"/>
  <c r="K59" i="32"/>
  <c r="J59" i="32"/>
  <c r="I59" i="32"/>
  <c r="H59" i="32"/>
  <c r="H69" i="32" s="1"/>
  <c r="G59" i="32"/>
  <c r="F59" i="32"/>
  <c r="E59" i="32"/>
  <c r="D59" i="32"/>
  <c r="D69" i="32" s="1"/>
  <c r="E16" i="17" s="1"/>
  <c r="C59" i="32"/>
  <c r="B59" i="32"/>
  <c r="O58" i="32"/>
  <c r="O57" i="32"/>
  <c r="O56" i="32"/>
  <c r="O55" i="32"/>
  <c r="N49" i="32"/>
  <c r="M49" i="32"/>
  <c r="L49" i="32"/>
  <c r="K49" i="32"/>
  <c r="J49" i="32"/>
  <c r="I49" i="32"/>
  <c r="H18" i="17" s="1"/>
  <c r="H49" i="32"/>
  <c r="G49" i="32"/>
  <c r="F49" i="32"/>
  <c r="E49" i="32"/>
  <c r="D49" i="32"/>
  <c r="H15" i="17" s="1"/>
  <c r="C49" i="32"/>
  <c r="H12" i="17" s="1"/>
  <c r="B49" i="32"/>
  <c r="H9" i="17" s="1"/>
  <c r="O48" i="32"/>
  <c r="O47" i="32"/>
  <c r="O46" i="32"/>
  <c r="O45" i="32"/>
  <c r="N43" i="32"/>
  <c r="M43" i="32"/>
  <c r="L43" i="32"/>
  <c r="K43" i="32"/>
  <c r="J43" i="32"/>
  <c r="I43" i="32"/>
  <c r="G18" i="17" s="1"/>
  <c r="H43" i="32"/>
  <c r="G43" i="32"/>
  <c r="F43" i="32"/>
  <c r="E43" i="32"/>
  <c r="D43" i="32"/>
  <c r="G15" i="17" s="1"/>
  <c r="I15" i="17" s="1"/>
  <c r="C43" i="32"/>
  <c r="G12" i="17" s="1"/>
  <c r="B43" i="32"/>
  <c r="G9" i="17" s="1"/>
  <c r="I9" i="17" s="1"/>
  <c r="O42" i="32"/>
  <c r="O41" i="32"/>
  <c r="O40" i="32"/>
  <c r="O39" i="32"/>
  <c r="O38" i="32"/>
  <c r="O37" i="32"/>
  <c r="O36" i="32"/>
  <c r="O35" i="32"/>
  <c r="N34" i="32"/>
  <c r="M34" i="32"/>
  <c r="L34" i="32"/>
  <c r="K34" i="32"/>
  <c r="K44" i="32" s="1"/>
  <c r="J34" i="32"/>
  <c r="I34" i="32"/>
  <c r="H34" i="32"/>
  <c r="G34" i="32"/>
  <c r="G44" i="32" s="1"/>
  <c r="F34" i="32"/>
  <c r="E34" i="32"/>
  <c r="D34" i="32"/>
  <c r="C34" i="32"/>
  <c r="C44" i="32" s="1"/>
  <c r="E12" i="17" s="1"/>
  <c r="B34" i="32"/>
  <c r="O33" i="32"/>
  <c r="O32" i="32"/>
  <c r="O31" i="32"/>
  <c r="O30" i="32"/>
  <c r="C24" i="32"/>
  <c r="D24" i="32"/>
  <c r="E24" i="32"/>
  <c r="H22" i="17" s="1"/>
  <c r="J22" i="17" s="1"/>
  <c r="F24" i="32"/>
  <c r="H28" i="17" s="1"/>
  <c r="J28" i="17" s="1"/>
  <c r="G24" i="32"/>
  <c r="H25" i="17" s="1"/>
  <c r="H24" i="32"/>
  <c r="H23" i="17" s="1"/>
  <c r="I24" i="32"/>
  <c r="J24" i="32"/>
  <c r="H24" i="17" s="1"/>
  <c r="J24" i="17" s="1"/>
  <c r="K24" i="32"/>
  <c r="H26" i="17" s="1"/>
  <c r="J26" i="17" s="1"/>
  <c r="L24" i="32"/>
  <c r="H21" i="17" s="1"/>
  <c r="M24" i="32"/>
  <c r="H29" i="17" s="1"/>
  <c r="J29" i="17" s="1"/>
  <c r="N24" i="32"/>
  <c r="H27" i="17" s="1"/>
  <c r="J27" i="17" s="1"/>
  <c r="B24" i="32"/>
  <c r="C18" i="32"/>
  <c r="D18" i="32"/>
  <c r="E18" i="32"/>
  <c r="G22" i="17" s="1"/>
  <c r="F18" i="32"/>
  <c r="G28" i="17" s="1"/>
  <c r="I28" i="17" s="1"/>
  <c r="N28" i="17" s="1"/>
  <c r="G18" i="32"/>
  <c r="G25" i="17" s="1"/>
  <c r="H18" i="32"/>
  <c r="G23" i="17" s="1"/>
  <c r="I23" i="17" s="1"/>
  <c r="I18" i="32"/>
  <c r="J18" i="32"/>
  <c r="G24" i="17" s="1"/>
  <c r="I24" i="17" s="1"/>
  <c r="N24" i="17" s="1"/>
  <c r="K18" i="32"/>
  <c r="G26" i="17" s="1"/>
  <c r="L18" i="32"/>
  <c r="G21" i="17" s="1"/>
  <c r="M18" i="32"/>
  <c r="G29" i="17" s="1"/>
  <c r="N18" i="32"/>
  <c r="G27" i="17" s="1"/>
  <c r="I27" i="17" s="1"/>
  <c r="N27" i="17" s="1"/>
  <c r="B18" i="32"/>
  <c r="C9" i="32"/>
  <c r="C19" i="32" s="1"/>
  <c r="D9" i="32"/>
  <c r="E9" i="32"/>
  <c r="E19" i="32" s="1"/>
  <c r="E22" i="17" s="1"/>
  <c r="F9" i="32"/>
  <c r="G9" i="32"/>
  <c r="G19" i="32" s="1"/>
  <c r="E25" i="17" s="1"/>
  <c r="H9" i="32"/>
  <c r="I9" i="32"/>
  <c r="I19" i="32" s="1"/>
  <c r="J9" i="32"/>
  <c r="K9" i="32"/>
  <c r="K19" i="32" s="1"/>
  <c r="E26" i="17" s="1"/>
  <c r="L9" i="32"/>
  <c r="M9" i="32"/>
  <c r="M19" i="32" s="1"/>
  <c r="E29" i="17" s="1"/>
  <c r="N9" i="32"/>
  <c r="B9" i="32"/>
  <c r="O21" i="32"/>
  <c r="O22" i="32"/>
  <c r="O23" i="32"/>
  <c r="O20" i="32"/>
  <c r="O11" i="32"/>
  <c r="O12" i="32"/>
  <c r="O13" i="32"/>
  <c r="O14" i="32"/>
  <c r="O15" i="32"/>
  <c r="O16" i="32"/>
  <c r="O17" i="32"/>
  <c r="O10" i="32"/>
  <c r="O6" i="32"/>
  <c r="O7" i="32"/>
  <c r="O8" i="32"/>
  <c r="O5" i="32"/>
  <c r="D23" i="33"/>
  <c r="E23" i="33"/>
  <c r="F23" i="33"/>
  <c r="G23" i="33"/>
  <c r="I23" i="33"/>
  <c r="C23" i="33"/>
  <c r="H22" i="33"/>
  <c r="H21" i="33"/>
  <c r="H20" i="33"/>
  <c r="H19" i="33"/>
  <c r="H18" i="33"/>
  <c r="D17" i="33"/>
  <c r="D24" i="33" s="1"/>
  <c r="E17" i="33"/>
  <c r="F17" i="33"/>
  <c r="G17" i="33"/>
  <c r="I17" i="33"/>
  <c r="C17" i="33"/>
  <c r="D7" i="33"/>
  <c r="D25" i="33" s="1"/>
  <c r="E7" i="33"/>
  <c r="F7" i="33"/>
  <c r="G7" i="33"/>
  <c r="I7" i="33"/>
  <c r="C7" i="33"/>
  <c r="H5" i="33"/>
  <c r="H6" i="33"/>
  <c r="H4" i="33"/>
  <c r="F9" i="14" s="1"/>
  <c r="D44" i="32" l="1"/>
  <c r="E15" i="17" s="1"/>
  <c r="H44" i="32"/>
  <c r="L44" i="32"/>
  <c r="B44" i="32"/>
  <c r="E9" i="17" s="1"/>
  <c r="F44" i="32"/>
  <c r="J44" i="32"/>
  <c r="O49" i="32"/>
  <c r="N44" i="32"/>
  <c r="F11" i="14"/>
  <c r="E33" i="17"/>
  <c r="F10" i="14"/>
  <c r="F12" i="14" s="1"/>
  <c r="F30" i="14" s="1"/>
  <c r="E32" i="17"/>
  <c r="E34" i="17" s="1"/>
  <c r="K18" i="20"/>
  <c r="J19" i="20"/>
  <c r="L19" i="32"/>
  <c r="E21" i="17" s="1"/>
  <c r="H19" i="32"/>
  <c r="E23" i="17" s="1"/>
  <c r="D19" i="32"/>
  <c r="C69" i="32"/>
  <c r="E13" i="17" s="1"/>
  <c r="E14" i="17" s="1"/>
  <c r="G69" i="32"/>
  <c r="K69" i="32"/>
  <c r="N19" i="32"/>
  <c r="E27" i="17" s="1"/>
  <c r="J19" i="32"/>
  <c r="E24" i="17" s="1"/>
  <c r="F19" i="32"/>
  <c r="E28" i="17" s="1"/>
  <c r="E69" i="32"/>
  <c r="I69" i="32"/>
  <c r="E19" i="17" s="1"/>
  <c r="M69" i="32"/>
  <c r="H11" i="17"/>
  <c r="H17" i="17"/>
  <c r="E44" i="32"/>
  <c r="I44" i="32"/>
  <c r="E18" i="17" s="1"/>
  <c r="M44" i="32"/>
  <c r="F69" i="32"/>
  <c r="J69" i="32"/>
  <c r="N69" i="32"/>
  <c r="O24" i="32"/>
  <c r="I29" i="17"/>
  <c r="N29" i="17" s="1"/>
  <c r="I22" i="17"/>
  <c r="N22" i="17" s="1"/>
  <c r="I26" i="17"/>
  <c r="N26" i="17" s="1"/>
  <c r="I25" i="17"/>
  <c r="I18" i="17"/>
  <c r="H20" i="17"/>
  <c r="I12" i="17"/>
  <c r="H14" i="17"/>
  <c r="O43" i="32"/>
  <c r="E17" i="17"/>
  <c r="H30" i="17"/>
  <c r="B19" i="32"/>
  <c r="G30" i="17"/>
  <c r="I21" i="17"/>
  <c r="O74" i="32"/>
  <c r="G14" i="17"/>
  <c r="I13" i="17"/>
  <c r="I16" i="17"/>
  <c r="I17" i="17" s="1"/>
  <c r="G17" i="17"/>
  <c r="G20" i="17"/>
  <c r="I19" i="17"/>
  <c r="I20" i="17" s="1"/>
  <c r="G11" i="17"/>
  <c r="I10" i="17"/>
  <c r="I11" i="17" s="1"/>
  <c r="B69" i="32"/>
  <c r="E10" i="17" s="1"/>
  <c r="E11" i="17" s="1"/>
  <c r="J4" i="36"/>
  <c r="K23" i="17"/>
  <c r="B14" i="7"/>
  <c r="O9" i="32"/>
  <c r="B33" i="20"/>
  <c r="B40" i="20" s="1"/>
  <c r="B29" i="7"/>
  <c r="E24" i="33"/>
  <c r="E25" i="33" s="1"/>
  <c r="I24" i="33"/>
  <c r="I25" i="33" s="1"/>
  <c r="G24" i="33"/>
  <c r="F24" i="33"/>
  <c r="F25" i="33" s="1"/>
  <c r="H23" i="33"/>
  <c r="G25" i="33"/>
  <c r="H17" i="33"/>
  <c r="H7" i="33"/>
  <c r="M42" i="20"/>
  <c r="L43" i="20"/>
  <c r="C24" i="33"/>
  <c r="C25" i="33" s="1"/>
  <c r="G5" i="11"/>
  <c r="L5" i="11" s="1"/>
  <c r="K7" i="12"/>
  <c r="K55" i="12" s="1"/>
  <c r="M72" i="8" s="1"/>
  <c r="O18" i="32"/>
  <c r="O59" i="32"/>
  <c r="O34" i="32"/>
  <c r="O68" i="32"/>
  <c r="O44" i="32" l="1"/>
  <c r="E20" i="17"/>
  <c r="H31" i="17"/>
  <c r="H35" i="17" s="1"/>
  <c r="H37" i="17" s="1"/>
  <c r="E30" i="17"/>
  <c r="L18" i="20"/>
  <c r="K19" i="20"/>
  <c r="I30" i="17"/>
  <c r="I14" i="17"/>
  <c r="O19" i="32"/>
  <c r="G31" i="17"/>
  <c r="G35" i="17" s="1"/>
  <c r="G37" i="17" s="1"/>
  <c r="O69" i="32"/>
  <c r="J4" i="38"/>
  <c r="L23" i="17"/>
  <c r="C14" i="7"/>
  <c r="J23" i="17"/>
  <c r="N23" i="17"/>
  <c r="O23" i="17"/>
  <c r="M23" i="17"/>
  <c r="C29" i="7"/>
  <c r="C42" i="7" s="1"/>
  <c r="B42" i="7"/>
  <c r="H24" i="33"/>
  <c r="H25" i="33" s="1"/>
  <c r="N42" i="20"/>
  <c r="N43" i="20" s="1"/>
  <c r="M43" i="20"/>
  <c r="F28" i="6"/>
  <c r="E28" i="6"/>
  <c r="G27" i="5"/>
  <c r="H27" i="5"/>
  <c r="I27" i="5"/>
  <c r="J27" i="5"/>
  <c r="K27" i="5"/>
  <c r="L27" i="5"/>
  <c r="M27" i="5"/>
  <c r="N27" i="5"/>
  <c r="O27" i="5"/>
  <c r="P27" i="5"/>
  <c r="Q27" i="5"/>
  <c r="R27" i="5"/>
  <c r="F27" i="5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G10" i="4"/>
  <c r="H10" i="4"/>
  <c r="F10" i="4"/>
  <c r="F79" i="1"/>
  <c r="E79" i="1"/>
  <c r="D79" i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G79" i="1" s="1"/>
  <c r="N70" i="8"/>
  <c r="N75" i="8"/>
  <c r="M75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A53" i="1"/>
  <c r="A54" i="41" s="1"/>
  <c r="A54" i="1"/>
  <c r="A55" i="41" s="1"/>
  <c r="E31" i="17" l="1"/>
  <c r="E35" i="17" s="1"/>
  <c r="E37" i="17" s="1"/>
  <c r="I31" i="17"/>
  <c r="I35" i="17" s="1"/>
  <c r="I37" i="17" s="1"/>
  <c r="M18" i="20"/>
  <c r="L19" i="20"/>
  <c r="K4" i="38"/>
  <c r="L25" i="17"/>
  <c r="L30" i="17" s="1"/>
  <c r="C16" i="7"/>
  <c r="K25" i="17"/>
  <c r="K4" i="36"/>
  <c r="B16" i="7"/>
  <c r="K21" i="17"/>
  <c r="N4" i="36"/>
  <c r="B19" i="7"/>
  <c r="M80" i="8"/>
  <c r="H60" i="1"/>
  <c r="N80" i="8"/>
  <c r="I10" i="4"/>
  <c r="I28" i="4"/>
  <c r="I27" i="4"/>
  <c r="I24" i="4"/>
  <c r="I23" i="4"/>
  <c r="I20" i="4"/>
  <c r="I19" i="4"/>
  <c r="I16" i="4"/>
  <c r="I15" i="4"/>
  <c r="I12" i="4"/>
  <c r="I11" i="4"/>
  <c r="G29" i="4"/>
  <c r="I26" i="4"/>
  <c r="I25" i="4"/>
  <c r="I22" i="4"/>
  <c r="I21" i="4"/>
  <c r="I18" i="4"/>
  <c r="I17" i="4"/>
  <c r="I14" i="4"/>
  <c r="I13" i="4"/>
  <c r="H29" i="4"/>
  <c r="F29" i="4"/>
  <c r="H79" i="1"/>
  <c r="O10" i="8"/>
  <c r="I10" i="8"/>
  <c r="H10" i="8"/>
  <c r="F10" i="8"/>
  <c r="E10" i="8"/>
  <c r="D10" i="8"/>
  <c r="C10" i="8"/>
  <c r="N18" i="20" l="1"/>
  <c r="N19" i="20" s="1"/>
  <c r="M19" i="20"/>
  <c r="I59" i="8"/>
  <c r="K10" i="8"/>
  <c r="N58" i="8"/>
  <c r="L58" i="8"/>
  <c r="L10" i="8"/>
  <c r="L59" i="8" s="1"/>
  <c r="O21" i="17"/>
  <c r="J21" i="17"/>
  <c r="M21" i="17"/>
  <c r="N21" i="17"/>
  <c r="K30" i="17"/>
  <c r="O25" i="17"/>
  <c r="N25" i="17"/>
  <c r="J25" i="17"/>
  <c r="M25" i="17"/>
  <c r="N68" i="8"/>
  <c r="I58" i="8"/>
  <c r="N67" i="8"/>
  <c r="I29" i="4"/>
  <c r="J58" i="8"/>
  <c r="M10" i="8" l="1"/>
  <c r="M59" i="8" s="1"/>
  <c r="M68" i="8" s="1"/>
  <c r="J59" i="8"/>
  <c r="J60" i="8" s="1"/>
  <c r="M58" i="8"/>
  <c r="L9" i="17" s="1"/>
  <c r="N30" i="17"/>
  <c r="M30" i="17"/>
  <c r="J30" i="17"/>
  <c r="O30" i="17"/>
  <c r="K9" i="17"/>
  <c r="D4" i="36"/>
  <c r="B6" i="7"/>
  <c r="N64" i="8"/>
  <c r="N61" i="8"/>
  <c r="L60" i="8"/>
  <c r="I60" i="8"/>
  <c r="D4" i="38" l="1"/>
  <c r="M64" i="8"/>
  <c r="G12" i="10" s="1"/>
  <c r="M61" i="8"/>
  <c r="L12" i="17" s="1"/>
  <c r="M67" i="8"/>
  <c r="G16" i="10" s="1"/>
  <c r="C6" i="7"/>
  <c r="E4" i="36"/>
  <c r="F4" i="36" s="1"/>
  <c r="K10" i="17"/>
  <c r="B7" i="7"/>
  <c r="B8" i="7" s="1"/>
  <c r="F8" i="10"/>
  <c r="K12" i="17"/>
  <c r="G8" i="10"/>
  <c r="F16" i="10"/>
  <c r="K18" i="17"/>
  <c r="L18" i="17"/>
  <c r="F12" i="10"/>
  <c r="K15" i="17"/>
  <c r="E4" i="38"/>
  <c r="L10" i="17"/>
  <c r="L11" i="17" s="1"/>
  <c r="C7" i="7"/>
  <c r="O9" i="17"/>
  <c r="N9" i="17"/>
  <c r="M9" i="17"/>
  <c r="J9" i="17"/>
  <c r="M60" i="8"/>
  <c r="M9" i="14" s="1"/>
  <c r="L19" i="17"/>
  <c r="M62" i="8"/>
  <c r="L13" i="17" s="1"/>
  <c r="M65" i="8"/>
  <c r="L16" i="17" s="1"/>
  <c r="N65" i="8"/>
  <c r="K16" i="17" s="1"/>
  <c r="K19" i="17"/>
  <c r="N62" i="8"/>
  <c r="K13" i="17" s="1"/>
  <c r="N60" i="8"/>
  <c r="L9" i="14" s="1"/>
  <c r="H4" i="31"/>
  <c r="C2" i="31"/>
  <c r="C4" i="31"/>
  <c r="A1" i="31"/>
  <c r="A12" i="1"/>
  <c r="A13" i="41" s="1"/>
  <c r="A13" i="1"/>
  <c r="A14" i="41" s="1"/>
  <c r="A14" i="1"/>
  <c r="A15" i="41" s="1"/>
  <c r="A15" i="1"/>
  <c r="A16" i="41" s="1"/>
  <c r="A16" i="1"/>
  <c r="A17" i="41" s="1"/>
  <c r="A17" i="1"/>
  <c r="A18" i="41" s="1"/>
  <c r="A18" i="1"/>
  <c r="A19" i="41" s="1"/>
  <c r="A19" i="1"/>
  <c r="A20" i="41" s="1"/>
  <c r="A20" i="1"/>
  <c r="A21" i="41" s="1"/>
  <c r="A21" i="1"/>
  <c r="A22" i="41" s="1"/>
  <c r="A22" i="1"/>
  <c r="A23" i="41" s="1"/>
  <c r="A23" i="1"/>
  <c r="A24" i="41" s="1"/>
  <c r="A24" i="1"/>
  <c r="A25" i="41" s="1"/>
  <c r="A25" i="1"/>
  <c r="A26" i="41" s="1"/>
  <c r="A26" i="1"/>
  <c r="A27" i="41" s="1"/>
  <c r="A27" i="1"/>
  <c r="A28" i="41" s="1"/>
  <c r="A28" i="1"/>
  <c r="A29" i="41" s="1"/>
  <c r="A29" i="1"/>
  <c r="A30" i="41" s="1"/>
  <c r="A30" i="1"/>
  <c r="A31" i="41" s="1"/>
  <c r="A31" i="1"/>
  <c r="A32" i="41" s="1"/>
  <c r="A32" i="1"/>
  <c r="A33" i="41" s="1"/>
  <c r="A33" i="1"/>
  <c r="A34" i="41" s="1"/>
  <c r="A34" i="1"/>
  <c r="A35" i="41" s="1"/>
  <c r="A35" i="1"/>
  <c r="A36" i="41" s="1"/>
  <c r="A36" i="1"/>
  <c r="A37" i="41" s="1"/>
  <c r="A37" i="1"/>
  <c r="A38" i="41" s="1"/>
  <c r="A38" i="1"/>
  <c r="A39" i="41" s="1"/>
  <c r="A39" i="1"/>
  <c r="A40" i="41" s="1"/>
  <c r="A40" i="1"/>
  <c r="A41" i="41" s="1"/>
  <c r="A41" i="1"/>
  <c r="A42" i="41" s="1"/>
  <c r="A42" i="1"/>
  <c r="A43" i="41" s="1"/>
  <c r="A43" i="1"/>
  <c r="A44" i="41" s="1"/>
  <c r="A44" i="1"/>
  <c r="A45" i="41" s="1"/>
  <c r="A45" i="1"/>
  <c r="A46" i="41" s="1"/>
  <c r="A46" i="1"/>
  <c r="A47" i="41" s="1"/>
  <c r="A47" i="1"/>
  <c r="A48" i="41" s="1"/>
  <c r="A48" i="1"/>
  <c r="A49" i="41" s="1"/>
  <c r="A49" i="1"/>
  <c r="A50" i="41" s="1"/>
  <c r="A50" i="1"/>
  <c r="A51" i="41" s="1"/>
  <c r="A51" i="1"/>
  <c r="A52" i="41" s="1"/>
  <c r="A52" i="1"/>
  <c r="A53" i="41" s="1"/>
  <c r="A11" i="1"/>
  <c r="A12" i="41" s="1"/>
  <c r="A10" i="1"/>
  <c r="A11" i="41" s="1"/>
  <c r="A8" i="1"/>
  <c r="A9" i="41" s="1"/>
  <c r="C8" i="7" l="1"/>
  <c r="F4" i="38"/>
  <c r="L15" i="17"/>
  <c r="L17" i="17" s="1"/>
  <c r="N19" i="17"/>
  <c r="M19" i="17"/>
  <c r="J19" i="17"/>
  <c r="O19" i="17"/>
  <c r="O16" i="17"/>
  <c r="J16" i="17"/>
  <c r="M16" i="17"/>
  <c r="N16" i="17"/>
  <c r="O9" i="14"/>
  <c r="O12" i="14" s="1"/>
  <c r="O30" i="14" s="1"/>
  <c r="M12" i="14"/>
  <c r="M30" i="14" s="1"/>
  <c r="L14" i="17"/>
  <c r="L20" i="17"/>
  <c r="K20" i="17"/>
  <c r="M18" i="17"/>
  <c r="J18" i="17"/>
  <c r="O18" i="17"/>
  <c r="N18" i="17"/>
  <c r="K11" i="17"/>
  <c r="M10" i="17"/>
  <c r="M11" i="17" s="1"/>
  <c r="J10" i="17"/>
  <c r="J11" i="17" s="1"/>
  <c r="O10" i="17"/>
  <c r="O11" i="17" s="1"/>
  <c r="N10" i="17"/>
  <c r="N11" i="17" s="1"/>
  <c r="Q9" i="14"/>
  <c r="Q12" i="14" s="1"/>
  <c r="Q30" i="14" s="1"/>
  <c r="K9" i="14"/>
  <c r="K12" i="14" s="1"/>
  <c r="K30" i="14" s="1"/>
  <c r="P9" i="14"/>
  <c r="P12" i="14" s="1"/>
  <c r="P30" i="14" s="1"/>
  <c r="L12" i="14"/>
  <c r="L30" i="14" s="1"/>
  <c r="M13" i="17"/>
  <c r="N13" i="17"/>
  <c r="O13" i="17"/>
  <c r="J13" i="17"/>
  <c r="N15" i="17"/>
  <c r="O15" i="17"/>
  <c r="M15" i="17"/>
  <c r="J15" i="17"/>
  <c r="K17" i="17"/>
  <c r="O12" i="17"/>
  <c r="N12" i="17"/>
  <c r="M12" i="17"/>
  <c r="J12" i="17"/>
  <c r="K14" i="17"/>
  <c r="N66" i="8"/>
  <c r="F13" i="10"/>
  <c r="F14" i="10" s="1"/>
  <c r="M66" i="8"/>
  <c r="G13" i="10"/>
  <c r="G14" i="10" s="1"/>
  <c r="N69" i="8"/>
  <c r="F17" i="10"/>
  <c r="F18" i="10" s="1"/>
  <c r="M69" i="8"/>
  <c r="G17" i="10"/>
  <c r="G18" i="10" s="1"/>
  <c r="B12" i="8"/>
  <c r="A9" i="12"/>
  <c r="B56" i="8"/>
  <c r="A53" i="12"/>
  <c r="B52" i="8"/>
  <c r="A49" i="12"/>
  <c r="B48" i="8"/>
  <c r="A45" i="12"/>
  <c r="B44" i="8"/>
  <c r="A41" i="12"/>
  <c r="B40" i="8"/>
  <c r="A37" i="12"/>
  <c r="B36" i="8"/>
  <c r="A33" i="12"/>
  <c r="B32" i="8"/>
  <c r="A29" i="12"/>
  <c r="B28" i="8"/>
  <c r="A25" i="12"/>
  <c r="B24" i="8"/>
  <c r="A21" i="12"/>
  <c r="B20" i="8"/>
  <c r="A17" i="12"/>
  <c r="B16" i="8"/>
  <c r="A13" i="12"/>
  <c r="B13" i="8"/>
  <c r="A10" i="12"/>
  <c r="B55" i="8"/>
  <c r="A52" i="12"/>
  <c r="B51" i="8"/>
  <c r="A48" i="12"/>
  <c r="B47" i="8"/>
  <c r="A44" i="12"/>
  <c r="B43" i="8"/>
  <c r="A40" i="12"/>
  <c r="B39" i="8"/>
  <c r="A36" i="12"/>
  <c r="B35" i="8"/>
  <c r="A32" i="12"/>
  <c r="B31" i="8"/>
  <c r="A28" i="12"/>
  <c r="B27" i="8"/>
  <c r="A24" i="12"/>
  <c r="B23" i="8"/>
  <c r="A20" i="12"/>
  <c r="B19" i="8"/>
  <c r="A16" i="12"/>
  <c r="B14" i="8"/>
  <c r="A11" i="12"/>
  <c r="B54" i="8"/>
  <c r="A51" i="12"/>
  <c r="B50" i="8"/>
  <c r="A47" i="12"/>
  <c r="B46" i="8"/>
  <c r="A43" i="12"/>
  <c r="B42" i="8"/>
  <c r="A39" i="12"/>
  <c r="B38" i="8"/>
  <c r="A35" i="12"/>
  <c r="B34" i="8"/>
  <c r="A31" i="12"/>
  <c r="B30" i="8"/>
  <c r="A27" i="12"/>
  <c r="B26" i="8"/>
  <c r="A23" i="12"/>
  <c r="B22" i="8"/>
  <c r="A19" i="12"/>
  <c r="B18" i="8"/>
  <c r="A15" i="12"/>
  <c r="B15" i="8"/>
  <c r="A12" i="12"/>
  <c r="B53" i="8"/>
  <c r="A50" i="12"/>
  <c r="B49" i="8"/>
  <c r="A46" i="12"/>
  <c r="B45" i="8"/>
  <c r="A42" i="12"/>
  <c r="B41" i="8"/>
  <c r="A38" i="12"/>
  <c r="B37" i="8"/>
  <c r="A34" i="12"/>
  <c r="B33" i="8"/>
  <c r="A30" i="12"/>
  <c r="B29" i="8"/>
  <c r="A26" i="12"/>
  <c r="B25" i="8"/>
  <c r="A22" i="12"/>
  <c r="B21" i="8"/>
  <c r="A18" i="12"/>
  <c r="B17" i="8"/>
  <c r="A14" i="12"/>
  <c r="N63" i="8"/>
  <c r="F9" i="10"/>
  <c r="F10" i="10" s="1"/>
  <c r="M63" i="8"/>
  <c r="G9" i="10"/>
  <c r="G10" i="10" s="1"/>
  <c r="A6" i="1"/>
  <c r="A7" i="41" s="1"/>
  <c r="A7" i="1"/>
  <c r="A8" i="41" s="1"/>
  <c r="O17" i="17" l="1"/>
  <c r="N17" i="17"/>
  <c r="R9" i="14"/>
  <c r="R12" i="14" s="1"/>
  <c r="R30" i="14" s="1"/>
  <c r="N20" i="17"/>
  <c r="N81" i="8"/>
  <c r="N84" i="8" s="1"/>
  <c r="M17" i="17"/>
  <c r="L31" i="17"/>
  <c r="L35" i="17" s="1"/>
  <c r="L37" i="17" s="1"/>
  <c r="G4" i="36"/>
  <c r="B10" i="7"/>
  <c r="H4" i="38"/>
  <c r="C11" i="7"/>
  <c r="I4" i="38"/>
  <c r="C13" i="7"/>
  <c r="J14" i="17"/>
  <c r="M14" i="17"/>
  <c r="J20" i="17"/>
  <c r="M20" i="17"/>
  <c r="M81" i="8"/>
  <c r="M84" i="8" s="1"/>
  <c r="G4" i="38"/>
  <c r="C10" i="7"/>
  <c r="H4" i="36"/>
  <c r="B11" i="7"/>
  <c r="I4" i="36"/>
  <c r="B13" i="7"/>
  <c r="N14" i="17"/>
  <c r="O14" i="17"/>
  <c r="K31" i="17"/>
  <c r="K35" i="17" s="1"/>
  <c r="K37" i="17" s="1"/>
  <c r="J17" i="17"/>
  <c r="O20" i="17"/>
  <c r="B10" i="8"/>
  <c r="A7" i="12"/>
  <c r="B11" i="8"/>
  <c r="A8" i="12"/>
  <c r="G8" i="3" l="1"/>
  <c r="F8" i="3" s="1"/>
  <c r="M31" i="17"/>
  <c r="M35" i="17" s="1"/>
  <c r="M37" i="17" s="1"/>
  <c r="N31" i="17"/>
  <c r="N35" i="17" s="1"/>
  <c r="N37" i="17" s="1"/>
  <c r="O31" i="17"/>
  <c r="O35" i="17" s="1"/>
  <c r="O37" i="17" s="1"/>
  <c r="J31" i="17"/>
  <c r="J35" i="17" s="1"/>
  <c r="J37" i="17" s="1"/>
  <c r="C24" i="7"/>
  <c r="C25" i="7" s="1"/>
  <c r="C28" i="7" s="1"/>
  <c r="C43" i="7" s="1"/>
  <c r="C44" i="7" s="1"/>
  <c r="S4" i="38"/>
  <c r="T4" i="38" s="1"/>
  <c r="W4" i="38" s="1"/>
  <c r="S4" i="36"/>
  <c r="T4" i="36" s="1"/>
  <c r="W4" i="36" s="1"/>
  <c r="B24" i="7"/>
  <c r="B25" i="7" s="1"/>
  <c r="B28" i="7" s="1"/>
  <c r="B43" i="7" s="1"/>
  <c r="B44" i="7" s="1"/>
  <c r="H8" i="3" l="1"/>
  <c r="B5" i="13"/>
  <c r="A5" i="13"/>
</calcChain>
</file>

<file path=xl/sharedStrings.xml><?xml version="1.0" encoding="utf-8"?>
<sst xmlns="http://schemas.openxmlformats.org/spreadsheetml/2006/main" count="1154" uniqueCount="662">
  <si>
    <t>Government Senior Secondary School, Rooppura (Kuchaman City)</t>
  </si>
  <si>
    <t>dk;kZy; jktdh; mPp ek/;fed fo|ky;] :iiqjk ¼dqpkeu flVh½</t>
  </si>
  <si>
    <t>ekg</t>
  </si>
  <si>
    <t>loZ ;ksx</t>
  </si>
  <si>
    <t>ewy osru</t>
  </si>
  <si>
    <t>ega HkRrk</t>
  </si>
  <si>
    <t>edku fdjk;k</t>
  </si>
  <si>
    <t xml:space="preserve"> /kqykbZ HkRrk</t>
  </si>
  <si>
    <t>fo- fe=</t>
  </si>
  <si>
    <t>cksul</t>
  </si>
  <si>
    <t>lefiZr</t>
  </si>
  <si>
    <t>Mh, ,fj;j</t>
  </si>
  <si>
    <t>fLFk- ,fj;j</t>
  </si>
  <si>
    <t>fod - HkRrk</t>
  </si>
  <si>
    <t>jksd- HkRRkk</t>
  </si>
  <si>
    <t>lafonk ij ekuns;</t>
  </si>
  <si>
    <t>fu;r ekuns;</t>
  </si>
  <si>
    <t xml:space="preserve">;ksx </t>
  </si>
  <si>
    <t xml:space="preserve"> </t>
  </si>
  <si>
    <t xml:space="preserve">izi=  </t>
  </si>
  <si>
    <t xml:space="preserve">01 dk laosru dh x.kuk @ekax izi= </t>
  </si>
  <si>
    <t>Ø-la-</t>
  </si>
  <si>
    <t>vkfQl vkbZMh</t>
  </si>
  <si>
    <t>fo|ky; dk uke</t>
  </si>
  <si>
    <t>;ksXk dkWye ¼5$6½</t>
  </si>
  <si>
    <t>;ksXk dkWye ¼4&amp;7½</t>
  </si>
  <si>
    <t>izi= 1</t>
  </si>
  <si>
    <t xml:space="preserve">¼v½ fu;fer Lohd`r inksa dk fooj.k </t>
  </si>
  <si>
    <t xml:space="preserve">izi= &amp;1 v </t>
  </si>
  <si>
    <t>fu;fer @ dk;Z&amp;izHkkfjr Lohd`r inksa dk fooj.k</t>
  </si>
  <si>
    <t xml:space="preserve"> ctV en</t>
  </si>
  <si>
    <t>OFFICE ID</t>
  </si>
  <si>
    <t>Ø-l-a</t>
  </si>
  <si>
    <t>ys[kk 'kh"kZd</t>
  </si>
  <si>
    <t>STATE FUND / CA</t>
  </si>
  <si>
    <t>in dk uke</t>
  </si>
  <si>
    <t>xzsM is rFkk xzsM is la[;k</t>
  </si>
  <si>
    <t>orZeku Lohd`r inksa dh la[;k</t>
  </si>
  <si>
    <t xml:space="preserve">fu;fer dk;Zjr deZpkjh </t>
  </si>
  <si>
    <r>
      <t xml:space="preserve">fjDr inksa dh la[;k </t>
    </r>
    <r>
      <rPr>
        <sz val="11"/>
        <rFont val="Calibri"/>
        <family val="2"/>
      </rPr>
      <t>{6-(7+8)}</t>
    </r>
  </si>
  <si>
    <t>fnukWd ftlls in fjDr gSa</t>
  </si>
  <si>
    <t>1 tuojh 2004 ls iwoZ fu;qDr</t>
  </si>
  <si>
    <t>1 tuojh 2004 ds Ik'pkr~  fu;qDr</t>
  </si>
  <si>
    <t>;ksx %&amp;</t>
  </si>
  <si>
    <t>izi= 1 c</t>
  </si>
  <si>
    <t xml:space="preserve">Lohd`r fjDr inks ds fo:) foHkkx es dk;Zjr vU; dkfeZdksa dk fooj.k </t>
  </si>
  <si>
    <t>dz-l-</t>
  </si>
  <si>
    <t xml:space="preserve">ys[ks dk 'kh"kZ  </t>
  </si>
  <si>
    <t>in uke</t>
  </si>
  <si>
    <t>xzsM isa</t>
  </si>
  <si>
    <t>fjDr inksa dh la[;k</t>
  </si>
  <si>
    <t>rnFkZ vLFkk;h fu;qfDr ¼la[;k½</t>
  </si>
  <si>
    <t>vkSlr izfrO;fDr izfrekg O;;¼:i;ksa esa</t>
  </si>
  <si>
    <t>iquZfu;qfDr la[;k</t>
  </si>
  <si>
    <t>,tsUlh ds ek/;e ls ¼la[;k½</t>
  </si>
  <si>
    <t>izR;{k lafonk ¼la[;k½</t>
  </si>
  <si>
    <t>dkfeZd foHkkx ds ifji= ds vuqlkj la[;k</t>
  </si>
  <si>
    <t>vU; la[;k</t>
  </si>
  <si>
    <t>GRAND TOTAL</t>
  </si>
  <si>
    <t>fVIi.kh</t>
  </si>
  <si>
    <t xml:space="preserve">Lohd`r LVkQ ds os inuke gh n'kkZ;s tk;s tks fd lacaf/kr lsok fu;e rFkk jktLFkku flfoy lsok ¼iqujhf{kr osru½ fu;e 2008 esa vafdr gSaA bl fooj.k dh lR;rk dh tkWp dk;kZy;{k }kjk fuEu izek.k i= nsrs gq, dh tk;sxhA </t>
  </si>
  <si>
    <t>^^izekf.kr fd;ktkrk gSa fd mi;ZwDr lwpuk dh Lohd`fr;ksa ds lanHkZ esa O;fDrxr rkSj ij esjs }kjk tkWp iMrky dj yh xbZ gSa vkSj bls lgh ik;k x; gSa^^</t>
  </si>
  <si>
    <t xml:space="preserve">izi= &amp; 1 l </t>
  </si>
  <si>
    <t>foHkkx es dk;Zjr vU; dkfeZdksa dk fooj.k &amp;Lohd`r inks ds vfrfjDr</t>
  </si>
  <si>
    <t>Office ID</t>
  </si>
  <si>
    <t>ctV en%&amp;</t>
  </si>
  <si>
    <t>la[;k</t>
  </si>
  <si>
    <t>okf"kZd foRrh; Hkkj ¼:i;s lgL= esa½</t>
  </si>
  <si>
    <t>ctV en %&amp;</t>
  </si>
  <si>
    <t>fooj.k</t>
  </si>
  <si>
    <t>ofnZ;ka</t>
  </si>
  <si>
    <t>izi= 8 ¼iqjkuk th, 01½</t>
  </si>
  <si>
    <t xml:space="preserve">fuf'pr O;;ksa ds foLr`r vuqeku vFkkZr vf/kdkjh;ksa o deZpkfj;ksa ds osru vuqeku o"kZ ¼viszy ls ekpZ rd½ </t>
  </si>
  <si>
    <t>¼ctV vuqeku vf/kdkjh;ksa }kjk foHkkxk/;{k dks izLrqr djus gsrq½</t>
  </si>
  <si>
    <t>dk;kZy; dk uke %&amp;</t>
  </si>
  <si>
    <t>foHkkx dk uke %&amp; ek/;fed f'k{kk</t>
  </si>
  <si>
    <t>ys[ks dk 'kh"kZ</t>
  </si>
  <si>
    <t xml:space="preserve">OFFICE UID </t>
  </si>
  <si>
    <t>ys[kk 'kh"kZd ¼foaLr`r 'kh"kZ½</t>
  </si>
  <si>
    <t xml:space="preserve">dze la[;k </t>
  </si>
  <si>
    <t>uke</t>
  </si>
  <si>
    <t>deZpkj vkbZ Mh la-</t>
  </si>
  <si>
    <t xml:space="preserve">thih,Q uEcj@,u-ih-,l-uEcj </t>
  </si>
  <si>
    <t>in</t>
  </si>
  <si>
    <t>in dk Lohd`r osru</t>
  </si>
  <si>
    <t>igyh ekpZ ls vfUre Qjojh ds fy;s fu/kkZfjr jde</t>
  </si>
  <si>
    <t>o`f} tks bl vof/k esa gksxh</t>
  </si>
  <si>
    <t>is&amp;cSasM</t>
  </si>
  <si>
    <t>is ysoy</t>
  </si>
  <si>
    <t>frfFk o`f}</t>
  </si>
  <si>
    <t>jde o`f}</t>
  </si>
  <si>
    <t>laosru</t>
  </si>
  <si>
    <t>vf/kdkjh</t>
  </si>
  <si>
    <t>deZpkjh</t>
  </si>
  <si>
    <t>egaxkbZ HkRrk</t>
  </si>
  <si>
    <t>ega0 HkRkk ,fj;j</t>
  </si>
  <si>
    <t>jksdfM;k HkRrk</t>
  </si>
  <si>
    <t>lefiZr osru</t>
  </si>
  <si>
    <t>fLFkjhdj.k ,fj;j</t>
  </si>
  <si>
    <t>fodykax HkRrk</t>
  </si>
  <si>
    <t>fQDl osru ij fu;qDr dkfeZdksa dk osru</t>
  </si>
  <si>
    <t>fo|kFkhZ fe= ekuns;</t>
  </si>
  <si>
    <t>vU; @ lafonk ij fu;qDr dkfeZdksa dk ekuns;</t>
  </si>
  <si>
    <t>;k=kk HkRrk</t>
  </si>
  <si>
    <t>fpfdRlk HkRrk</t>
  </si>
  <si>
    <t>egk ;ksx izi= 8 ¼th0,0 01½</t>
  </si>
  <si>
    <t>izi= 8 dk vuq- 01</t>
  </si>
  <si>
    <t>dkfeZdksa dk fooj.k</t>
  </si>
  <si>
    <t>deZpkjh dk uke</t>
  </si>
  <si>
    <t>fu;fer@ lafonk</t>
  </si>
  <si>
    <t>orZeku ewy osru</t>
  </si>
  <si>
    <t>tUe frfFk</t>
  </si>
  <si>
    <t>fu;fer fu;qfDr dk fnukad</t>
  </si>
  <si>
    <t>izi= 8 dk vuq- 02</t>
  </si>
  <si>
    <t>egaxkbZ HkRrk dk fooj.k</t>
  </si>
  <si>
    <t>Øe la[;k</t>
  </si>
  <si>
    <t>osru Lrj ,oa ikfjHkkf"kr osru</t>
  </si>
  <si>
    <t>deZpkjh la[;k</t>
  </si>
  <si>
    <t>nj</t>
  </si>
  <si>
    <t>edku fdjk;k HkRrk dk fooj.k</t>
  </si>
  <si>
    <t>vU; HkRrksa  dk fooj.k</t>
  </si>
  <si>
    <t>osru fLFkjhdj.k ,fj;j</t>
  </si>
  <si>
    <t>dz0 la</t>
  </si>
  <si>
    <t>vkbMh ua0</t>
  </si>
  <si>
    <t>uke fo|ky;</t>
  </si>
  <si>
    <t>;k=k</t>
  </si>
  <si>
    <t>fpfdRlk</t>
  </si>
  <si>
    <t>dk;kZy; O;;</t>
  </si>
  <si>
    <t>iqLrdky;</t>
  </si>
  <si>
    <t>fof'k"V lsok</t>
  </si>
  <si>
    <t>iz;ksx 'kkyk</t>
  </si>
  <si>
    <t>;ksx</t>
  </si>
  <si>
    <t>izi= 8 dk vuq- 03</t>
  </si>
  <si>
    <t>lefiZr osru fooj.k</t>
  </si>
  <si>
    <t>uke deZpkjh</t>
  </si>
  <si>
    <t>ega- HkRRkk</t>
  </si>
  <si>
    <t>ega HkRRkk</t>
  </si>
  <si>
    <t xml:space="preserve">fQDl osru ij fu;qDr dkfeZdksa dh lwph </t>
  </si>
  <si>
    <t>fu;qfDr frfFk</t>
  </si>
  <si>
    <t>fQDl osru</t>
  </si>
  <si>
    <t>loZ ;ksx %&amp;</t>
  </si>
  <si>
    <t>izi= &amp; 09 ¼iqjkuk th, 02½</t>
  </si>
  <si>
    <t>O;; ds foLr`r vuqeku ¼e; laosru foLr`r 'kh"kZ lfgr½</t>
  </si>
  <si>
    <t>foRrh; o"kZ------------------------- ¼1 vizsy ls 31 ekpZ rd½</t>
  </si>
  <si>
    <t>dk;kZy; dk uke %&amp;                                                              foHkkx dk uke %&amp; ek/;fed f'k{kk foHkkx</t>
  </si>
  <si>
    <t>okLrfod O;; vkadMs</t>
  </si>
  <si>
    <t>o`f} ¼$½ deh¼&amp;½</t>
  </si>
  <si>
    <t>2017-18</t>
  </si>
  <si>
    <t>2018-19</t>
  </si>
  <si>
    <t>vxLr ls ekpZ rd ¼xr o"kZ½</t>
  </si>
  <si>
    <t>dkye 7 o 8 dk ;ksx</t>
  </si>
  <si>
    <t>6 vkSj  11 esa</t>
  </si>
  <si>
    <t>9 vksj 11 esa</t>
  </si>
  <si>
    <t xml:space="preserve">11 vkSj 12 esa </t>
  </si>
  <si>
    <t>th-,- 2 dk ;ksx</t>
  </si>
  <si>
    <t>th, 02 dh lhV</t>
  </si>
  <si>
    <t xml:space="preserve"> Mkd ,oa rkj</t>
  </si>
  <si>
    <t>fctyh ikuh</t>
  </si>
  <si>
    <t xml:space="preserve"> cqDl ,oa pkVZl</t>
  </si>
  <si>
    <t>QfuZpj ,oa Vad.k ejEer</t>
  </si>
  <si>
    <t>QqVdj vU; O;;</t>
  </si>
  <si>
    <t>;ksx dk;kZy; O;;</t>
  </si>
  <si>
    <t>ofZnZ;ksa ij O;;</t>
  </si>
  <si>
    <t>iz;ksx'kkyk</t>
  </si>
  <si>
    <t>foHkkx dh fof'k"B lsok,sa</t>
  </si>
  <si>
    <t>th, 02 dk ;ksx</t>
  </si>
  <si>
    <t>o"kZ%&amp;2020&amp;21</t>
  </si>
  <si>
    <t>izi= &amp; 09 ¼iqjkuk th, 04½</t>
  </si>
  <si>
    <t>foRrh; o"kZ----------------- ¼1 vizsy ls 31 ekpZ rd½</t>
  </si>
  <si>
    <t>ys[ks dk 'kh"kZ@nh/kZ'kh"kZ@y/kq 'kh"kZ@mi'kh"kZ</t>
  </si>
  <si>
    <t>osru</t>
  </si>
  <si>
    <t>egaxkbZ HkRrk ,fj;j</t>
  </si>
  <si>
    <t>vU; @lafonk ij fu;qDr dkfeZdksa dk ekuns;</t>
  </si>
  <si>
    <t>;k=k HkRrk</t>
  </si>
  <si>
    <t>th-,- 4 dk ;ksx</t>
  </si>
  <si>
    <t>th-,-4 dk egk;ksx</t>
  </si>
  <si>
    <t>S.NO.</t>
  </si>
  <si>
    <t>ID No.</t>
  </si>
  <si>
    <t>NAME OF SCHOOL</t>
  </si>
  <si>
    <t>GAZ.</t>
  </si>
  <si>
    <t>NON GAZ.</t>
  </si>
  <si>
    <t>TOTAL</t>
  </si>
  <si>
    <t xml:space="preserve">DA </t>
  </si>
  <si>
    <t>D.A. ARRI.</t>
  </si>
  <si>
    <t xml:space="preserve">HRA </t>
  </si>
  <si>
    <t>Sarender</t>
  </si>
  <si>
    <t>BONOUS</t>
  </si>
  <si>
    <t>FIX SALARY</t>
  </si>
  <si>
    <t>CASH.A.</t>
  </si>
  <si>
    <t>W.A.</t>
  </si>
  <si>
    <t>H.A.</t>
  </si>
  <si>
    <t>TOTAL ALL.</t>
  </si>
  <si>
    <t>T.A.</t>
  </si>
  <si>
    <t>M.B.</t>
  </si>
  <si>
    <t>G.TOTAL</t>
  </si>
  <si>
    <t>ctV ¼en iw.kZ fooj.k fy[kass½</t>
  </si>
  <si>
    <t>mi en</t>
  </si>
  <si>
    <t>vkoafVr ctV</t>
  </si>
  <si>
    <t>ekgokj O;; fooj.k</t>
  </si>
  <si>
    <t>laosru ¼01½</t>
  </si>
  <si>
    <t>;k=k O;; ¼03½</t>
  </si>
  <si>
    <t>fpfdRlk O;; ¼04½</t>
  </si>
  <si>
    <t>dk;kZy; O;; ¼05½</t>
  </si>
  <si>
    <t>vU;  ¼½</t>
  </si>
  <si>
    <t>bl ekg dk ;ksx</t>
  </si>
  <si>
    <t>xr ekg rd dk ;ksx</t>
  </si>
  <si>
    <t>dqy ;ksx</t>
  </si>
  <si>
    <t>lesfdr ekgokj okLrfod O;; fooj.k ¿th0,0 19 À l= 2019&amp;2020</t>
  </si>
  <si>
    <t>iq:"k</t>
  </si>
  <si>
    <t>efgyk</t>
  </si>
  <si>
    <t>fjDr Lohd`r in ds fo:} vU; dkfeZd dk osru vkgj.k laca/kh lwpuk</t>
  </si>
  <si>
    <t>fjDr in dk uke ftlds fo:} osru vkgfjr fd; tk jgk gS</t>
  </si>
  <si>
    <t>in fjDr dk fnukad</t>
  </si>
  <si>
    <t xml:space="preserve">dkfeZd dk uke ftldk osru vkgfjr fd;k tk jgk gS </t>
  </si>
  <si>
    <t xml:space="preserve">dkfeZd dk ewy inLFkkiu LFkku </t>
  </si>
  <si>
    <t>dkfeZd dk ewy osru</t>
  </si>
  <si>
    <t xml:space="preserve">ekg dk uke ftlls osru vkgfjr fd;k tk jgk gS </t>
  </si>
  <si>
    <t>fo- fo-</t>
  </si>
  <si>
    <t>izi= 10 ¼iqjkuk th, &amp; 03½</t>
  </si>
  <si>
    <t>vk; dk foLr`r vuqeku foRrh; o"kZ ----------------¼01 vizsy ls 31 ekpZ rd½ dk</t>
  </si>
  <si>
    <t>foLr`r vk; vuqeku ckcr foRr  o"kZ  2020&amp;21 ,ao la'kksf/kr vuqeku 2019&amp;20</t>
  </si>
  <si>
    <t>vk; O;;d vuqeku ckcr ¼pkyw o"kZ½</t>
  </si>
  <si>
    <t xml:space="preserve">okLrfod vk; vkadMs               </t>
  </si>
  <si>
    <t>vxLr ls ekpZ rd dh laHkkfor vk; ¼pkyw Ok"kZ½</t>
  </si>
  <si>
    <t>la'kksf/kr vuqeku ¼pkyw o"kZ½ ¼8$10½</t>
  </si>
  <si>
    <t>vk;&amp;O;;d vuqeku ckcr~ ¼vkxkeh o"kZ ½</t>
  </si>
  <si>
    <t>o`f}¼$½         ;k           deh ¼&amp;½</t>
  </si>
  <si>
    <t>vizsy ls tqykbZZ rd ¼pkyw o"kZ½</t>
  </si>
  <si>
    <t>izos'k 'kqYd</t>
  </si>
  <si>
    <t>izi= 10 dk vuq- 01</t>
  </si>
  <si>
    <t>vk; izi= ¿d À</t>
  </si>
  <si>
    <t>d{kk</t>
  </si>
  <si>
    <t>Vh0lh0 'kqYd</t>
  </si>
  <si>
    <t xml:space="preserve">1- va'knku o o`frnku ls vk; </t>
  </si>
  <si>
    <t>1- va'knku o`frnku nkrk dk uke o izk;kstd</t>
  </si>
  <si>
    <t xml:space="preserve">dqy ;ksx va'knku @ o`frnku </t>
  </si>
  <si>
    <t>2- fofo/k vk; dk fooj.k %&amp;</t>
  </si>
  <si>
    <t>1&amp; vizk;sT; lkeku dh fuykeh }kjk</t>
  </si>
  <si>
    <t>2&amp; 'kkyk Hkou dk vU; izk;kstu esa mi;ksx esa ysus ij 'kqYd ls vk;</t>
  </si>
  <si>
    <t>3&amp; vU; fofo/k vk; olwyh</t>
  </si>
  <si>
    <t>dqy fofo/k vk; %&amp;</t>
  </si>
  <si>
    <t>loZ ;ksx %&amp; izi= 1v +o 1c</t>
  </si>
  <si>
    <t>vkgj.k ,ao forj.k vf/kdkjh dh lwpuk izi=</t>
  </si>
  <si>
    <t>vkgj.k ,ao forj.k vf/kdkjh dk uke</t>
  </si>
  <si>
    <t xml:space="preserve">orZeku in ,ao inLFkkiu LFkku </t>
  </si>
  <si>
    <t xml:space="preserve">vf/kdkjh ds eksckbZy uEcj </t>
  </si>
  <si>
    <t>fo|ky; dk csfld@ys.MykbZu Qksu uEcj e; ,lVhMh dksM uEcj lfgr</t>
  </si>
  <si>
    <t>ys[kk@O;; fooj.k rS;kj djus okys dkfeZd dk uke</t>
  </si>
  <si>
    <t>ys[kk@O;; fooj.k rS;kj djus okys dkfeZd ds eksckbZy uEkcj</t>
  </si>
  <si>
    <t>izkjfEHkd f'k{kk foHkkx ls ek/;fed f'k{kk foHkkx ds fo|ky;ksa esa lek;ksftr f'k{kdksa dk fooj.k</t>
  </si>
  <si>
    <t>uke dkfeZd</t>
  </si>
  <si>
    <t>deZpkjh vkbZ Mh la[;k</t>
  </si>
  <si>
    <t xml:space="preserve">ek/;fed f'k{kk foHkkx esa dk;Zxzg.k fnukad </t>
  </si>
  <si>
    <t>ekg dk uke ftlls bl fo|ky; ls ,dhdj.k ds ckn osru vkgj.k fd;k x;k gS</t>
  </si>
  <si>
    <t xml:space="preserve">                                                                                                                        </t>
  </si>
  <si>
    <t>dqy dkfeZd la[;k tks lek;ksftr gq, gSa</t>
  </si>
  <si>
    <t>lsokfuo`fr frfFk</t>
  </si>
  <si>
    <t>v/;kid</t>
  </si>
  <si>
    <t>iz/kkukpk;Z</t>
  </si>
  <si>
    <t>TOTAL 4/19 -7/19</t>
  </si>
  <si>
    <t>TOTAL 8/19 -3/20</t>
  </si>
  <si>
    <t>TOTAL 4/19-3/20</t>
  </si>
  <si>
    <t>TOTAL 4/20-7/20</t>
  </si>
  <si>
    <t>DDO CODE</t>
  </si>
  <si>
    <t>2202-02-109-01-00</t>
  </si>
  <si>
    <t>SF</t>
  </si>
  <si>
    <t xml:space="preserve">foRrh; o"kZ 2020&amp;21 esa 01 laosru esa vkoafVr jkf'k </t>
  </si>
  <si>
    <t>tqykbZ 20 rd dk okLrfod O;;</t>
  </si>
  <si>
    <t>vxLr 2020 ls ekpZ 2021 rd gksus okyk vuqekfur O;;</t>
  </si>
  <si>
    <t>foRrh; o"kZ 2020&amp;21 esa gksus okyk dqy O;;</t>
  </si>
  <si>
    <t>o"kZ 2020&amp;21 vfrfjDr ds fy;s vko';drk</t>
  </si>
  <si>
    <t>ys[kk en ¼izR;sd ys[kk en dk vYkx vyx Hkjsa½</t>
  </si>
  <si>
    <t>iz/kkuk/;kid</t>
  </si>
  <si>
    <t>O;k[;krk</t>
  </si>
  <si>
    <t>'kkjhfjd f'k{kd Js.kh k</t>
  </si>
  <si>
    <t>lgk- dk;kZ- v/kh{kd</t>
  </si>
  <si>
    <t xml:space="preserve">ofj"B v/;kid </t>
  </si>
  <si>
    <t>'kkjhfjd f'k{kd Js.kh kk</t>
  </si>
  <si>
    <t>iq- v/;{k Js.kh kk</t>
  </si>
  <si>
    <t>iz-'kk-lgk- kk</t>
  </si>
  <si>
    <t xml:space="preserve">fyfid xzsM k </t>
  </si>
  <si>
    <t>'kk- f'k{kd Js.kh kkk</t>
  </si>
  <si>
    <t>iq- v/;{k Js.kh kkk</t>
  </si>
  <si>
    <t>iz-'kk-lgk- Js.kh kkk</t>
  </si>
  <si>
    <t>fyfid xzsM kk</t>
  </si>
  <si>
    <t>fQYM eSu</t>
  </si>
  <si>
    <t>iz-'kk- ifjpkjd</t>
  </si>
  <si>
    <t>teknkj</t>
  </si>
  <si>
    <t>prqFkZ Js.kh deZpkjh</t>
  </si>
  <si>
    <t>6600(L-16)</t>
  </si>
  <si>
    <t>5400(L-14)</t>
  </si>
  <si>
    <t>4800(L-12)</t>
  </si>
  <si>
    <t>3600(L-10)</t>
  </si>
  <si>
    <t>4200(L-11)</t>
  </si>
  <si>
    <t>2800(L-8)</t>
  </si>
  <si>
    <t>2400(L-7)</t>
  </si>
  <si>
    <t>2400(L-5)</t>
  </si>
  <si>
    <t>1700(L-1)</t>
  </si>
  <si>
    <t>01 laosru</t>
  </si>
  <si>
    <t>d- osru jktif=r</t>
  </si>
  <si>
    <t>[k- osru vjktif=r</t>
  </si>
  <si>
    <t>HkÙks ,oa ekuns;</t>
  </si>
  <si>
    <t xml:space="preserve"> 3- fLFkjhdj.k @ p;fur osru @ vU;</t>
  </si>
  <si>
    <t xml:space="preserve"> 4- edku fdjk;k HkRrk</t>
  </si>
  <si>
    <t xml:space="preserve"> 5- lefiZr vodk'k osru</t>
  </si>
  <si>
    <t xml:space="preserve"> 6- 'kgjh HkRrk</t>
  </si>
  <si>
    <t xml:space="preserve"> 7- cksul</t>
  </si>
  <si>
    <t xml:space="preserve"> 9- iz-v- HkRrk</t>
  </si>
  <si>
    <t>10- jksdM+ HkRrk</t>
  </si>
  <si>
    <t>11- /kqykbZ HkRrk</t>
  </si>
  <si>
    <t>12- lkbZfdy HkRrk</t>
  </si>
  <si>
    <t>14- vU; HkRrs</t>
  </si>
  <si>
    <t>03 ;k=k O;;</t>
  </si>
  <si>
    <t>04 fpfdRlk O;;</t>
  </si>
  <si>
    <t>;ksx %&amp; QkeZ th-,- 4</t>
  </si>
  <si>
    <t>05 dk;kZy; O;;</t>
  </si>
  <si>
    <t>07 dk;kZy; okguksa dk lapkyu ,oa la/kkj.k</t>
  </si>
  <si>
    <t>08 o`frd ,oa fof'k"B lsok,sa</t>
  </si>
  <si>
    <t>09 fdjk;k jsaV dj vkSj jk;YVh</t>
  </si>
  <si>
    <t>10 izdk'ku</t>
  </si>
  <si>
    <t>11 foKkiu foØ; izpkj vkSj izlkj O;;</t>
  </si>
  <si>
    <t>20 dk;Zdyki laca/kh okguksa dk la/kkj.k</t>
  </si>
  <si>
    <t>28 fofo/k O;;</t>
  </si>
  <si>
    <t>31 iqLrdky; ,oa i= if=dkvksa ij O;;</t>
  </si>
  <si>
    <t>33 iz;ksx'kkyk</t>
  </si>
  <si>
    <t>37 ofnZ;ka</t>
  </si>
  <si>
    <t>41 lafonk O;;</t>
  </si>
  <si>
    <t>57 foHkkxksa dh fof'k"B lsokvksa ij O;;</t>
  </si>
  <si>
    <t>;ksx %&amp; th-,- 5</t>
  </si>
  <si>
    <t>;ksx %&amp; th-,- 4</t>
  </si>
  <si>
    <t>egk;ksx %&amp; ¼th-,- 4 $ th-,- 5½</t>
  </si>
  <si>
    <t>la'kksf/kr vuqeku 
l= 2020&amp;21</t>
  </si>
  <si>
    <t>vk;&amp;O;;d vuqeku
l= 2021&amp;22</t>
  </si>
  <si>
    <t xml:space="preserve"> 1- eagxkbZ HkRrk 17 izfr'kr</t>
  </si>
  <si>
    <r>
      <t xml:space="preserve">;ksx laosru </t>
    </r>
    <r>
      <rPr>
        <b/>
        <sz val="11"/>
        <rFont val="Arial"/>
        <family val="2"/>
      </rPr>
      <t>( I + II )</t>
    </r>
  </si>
  <si>
    <r>
      <t xml:space="preserve">;ksx HkÙks ,osa ekuns; </t>
    </r>
    <r>
      <rPr>
        <b/>
        <sz val="11"/>
        <rFont val="Arial"/>
        <family val="2"/>
      </rPr>
      <t>II</t>
    </r>
  </si>
  <si>
    <r>
      <t xml:space="preserve">   ;ksx osru ¼d ls [k rd½ </t>
    </r>
    <r>
      <rPr>
        <b/>
        <sz val="12"/>
        <rFont val="Arial"/>
        <family val="2"/>
      </rPr>
      <t>I</t>
    </r>
  </si>
  <si>
    <t>vkxkeh o"kZ 2021&amp;22 ds fy;s jde ¼dkye 9 vkSj 11 dk ;ksx½</t>
  </si>
  <si>
    <t>pkyw o"kZ 2020&amp;21 ds fy;s la'kksf/kr vuqeku</t>
  </si>
  <si>
    <t>fo'ks"k fooj.k</t>
  </si>
  <si>
    <t>2019-20</t>
  </si>
  <si>
    <t>vxLr 19 ls ekpZ 20 rd ¼xr o"kZ½</t>
  </si>
  <si>
    <t>vizsy 20 ls tqykbZ 20 rd ¼pkyw o"kZ½</t>
  </si>
  <si>
    <t>foLr`r ys[kk 'kh"kZd</t>
  </si>
  <si>
    <t>nrer @izHk`r</t>
  </si>
  <si>
    <t>okLrfod O;; vkadM+s ¼xr rhu o"kksZa ds½</t>
  </si>
  <si>
    <t xml:space="preserve">okLrfod O;; vkadM+s </t>
  </si>
  <si>
    <t>o`f) ¼$½ ;k deh ¼&amp;½</t>
  </si>
  <si>
    <t>uohu vkbZVe gk¡@ugha</t>
  </si>
  <si>
    <t>dkWye 8 o 9 dk ;ksx</t>
  </si>
  <si>
    <t>dfeVsM ¼000000000½</t>
  </si>
  <si>
    <t>uohu ¼000½</t>
  </si>
  <si>
    <t>dqy ¼13$14½</t>
  </si>
  <si>
    <t>dkWye 7 o 12 esa</t>
  </si>
  <si>
    <t>dkWye 10 o 12 esa</t>
  </si>
  <si>
    <t>dkWye 12 o 15 esa</t>
  </si>
  <si>
    <t>;k=k O;;</t>
  </si>
  <si>
    <t>fpfdRlk O;;</t>
  </si>
  <si>
    <t>dqy ;ksx izi= 8</t>
  </si>
  <si>
    <t>Mkd fVdV</t>
  </si>
  <si>
    <t>nwjHkk"k</t>
  </si>
  <si>
    <t>iqLrdsa o pkVZ~l</t>
  </si>
  <si>
    <t>QuhZpj</t>
  </si>
  <si>
    <t>vU; O;;</t>
  </si>
  <si>
    <t>LVs'kujh</t>
  </si>
  <si>
    <t>NikbZ</t>
  </si>
  <si>
    <t>dqy ;ksx dk;kZy; O;; ¼v½</t>
  </si>
  <si>
    <t>fofo/k</t>
  </si>
  <si>
    <t>dqy ;ksx ¼v½$¼c½</t>
  </si>
  <si>
    <t>vk; O;; vuqeku 2020&amp;21 pkyw o"kZ</t>
  </si>
  <si>
    <t>vizSy 20 ls tqykbZ 20 rd ¼pkyw o"kZ½</t>
  </si>
  <si>
    <t>vxLr 20 ls ekpZ 21 rd dk lEHkkfor O;; ¼pkyw o"kZ½</t>
  </si>
  <si>
    <t>l'kksf/kr vuqeku o"kZ 2020&amp;21 ¼09$11½</t>
  </si>
  <si>
    <t>vk; O;;d vuqeku 
¼vkxkeh o"kZ½ 2021&amp;22</t>
  </si>
  <si>
    <t>vk; O;; vuqeku ckcr 2020&amp;21 ¼pkyw o"kZ½</t>
  </si>
  <si>
    <t>la'kksf/kr vuqeku 2020&amp;21 ¼pkyw Ok"kZ½  ¼8$10½</t>
  </si>
  <si>
    <t>vk; O;; vuqeku 2021&amp;22 ¼vkxkeh o"kZ½</t>
  </si>
  <si>
    <t>la'kksf/kr vuqeku 2020&amp;21 esa fQDl osru</t>
  </si>
  <si>
    <t>vk; O;; vuqeku 2021&amp;22 esa fQDl osru</t>
  </si>
  <si>
    <t>Budjet Head -</t>
  </si>
  <si>
    <t>2202-02-109-02-00</t>
  </si>
  <si>
    <t>2202-02-109-27-00</t>
  </si>
  <si>
    <t>2202-02-109-28-00</t>
  </si>
  <si>
    <t>2202-02-113-01-01</t>
  </si>
  <si>
    <t>2202-02-113-01-02</t>
  </si>
  <si>
    <t>2202-02-113-01-04</t>
  </si>
  <si>
    <t>2202-02-789-01-00</t>
  </si>
  <si>
    <t>2202-02-796-02-01</t>
  </si>
  <si>
    <t>2202-02-796-02-06</t>
  </si>
  <si>
    <t>2202-02-109-28-01</t>
  </si>
  <si>
    <t>2202-02-109-27-01</t>
  </si>
  <si>
    <t>2202-02-796-02-07</t>
  </si>
  <si>
    <t>2202-02-796-02-02</t>
  </si>
  <si>
    <t>2202-02-789-01-01</t>
  </si>
  <si>
    <t>2202-02-109-07-01</t>
  </si>
  <si>
    <t>2202-02-109-07-02</t>
  </si>
  <si>
    <t>2202-02-109-07-03</t>
  </si>
  <si>
    <t>Budjet Heads</t>
  </si>
  <si>
    <t>other</t>
  </si>
  <si>
    <t>PRINCIPAL</t>
  </si>
  <si>
    <t>HEAD MASTER</t>
  </si>
  <si>
    <t>COACH</t>
  </si>
  <si>
    <t>PTI l</t>
  </si>
  <si>
    <t>PTI ll</t>
  </si>
  <si>
    <t>PTI lll</t>
  </si>
  <si>
    <t>LAB ASST Ill</t>
  </si>
  <si>
    <t>LIB I</t>
  </si>
  <si>
    <t>LIB Il</t>
  </si>
  <si>
    <t>LIB Ill</t>
  </si>
  <si>
    <t>SR TEACHER</t>
  </si>
  <si>
    <t>FIELD MAN</t>
  </si>
  <si>
    <t>TEACHER</t>
  </si>
  <si>
    <t>OA</t>
  </si>
  <si>
    <t>UDC</t>
  </si>
  <si>
    <t>LDC</t>
  </si>
  <si>
    <t>LAB BOY</t>
  </si>
  <si>
    <t>JAMADAR</t>
  </si>
  <si>
    <t>PEON</t>
  </si>
  <si>
    <t>Posts at Office</t>
  </si>
  <si>
    <t>ts.Mj</t>
  </si>
  <si>
    <t>fnO;kaxrk</t>
  </si>
  <si>
    <t>jksdfM+;k HkRrk</t>
  </si>
  <si>
    <t>RJNA201128017733</t>
  </si>
  <si>
    <t>123456789101112</t>
  </si>
  <si>
    <t>L11</t>
  </si>
  <si>
    <t>vf'ouh dqekj</t>
  </si>
  <si>
    <t>/kus'k 'kekZ</t>
  </si>
  <si>
    <t>Male</t>
  </si>
  <si>
    <t>jktif=r @ vjktif=r</t>
  </si>
  <si>
    <t>अराजपत्रित</t>
  </si>
  <si>
    <t>vkfnR; tk[kM+</t>
  </si>
  <si>
    <t>राजपत्रित</t>
  </si>
  <si>
    <t>No</t>
  </si>
  <si>
    <t>Fix Pay For Months</t>
  </si>
  <si>
    <t>Regualar Pay For Months</t>
  </si>
  <si>
    <t>deZpkjh vkbZ Mh la-</t>
  </si>
  <si>
    <t>Fix Pay Basic</t>
  </si>
  <si>
    <t>Regular Pay Basic</t>
  </si>
  <si>
    <t>Prabodhak</t>
  </si>
  <si>
    <t>LAB ASST Il</t>
  </si>
  <si>
    <t>LECTURER</t>
  </si>
  <si>
    <t>/kqykbZ HkRrk</t>
  </si>
  <si>
    <t>Yes</t>
  </si>
  <si>
    <t>Lohd`r inksa dk fooj.k</t>
  </si>
  <si>
    <t>uke in</t>
  </si>
  <si>
    <t>xzsM is</t>
  </si>
  <si>
    <t>Lohd`r in</t>
  </si>
  <si>
    <t>dk;Zjr</t>
  </si>
  <si>
    <t>dqy dk;Zjr</t>
  </si>
  <si>
    <t>dqy fjDr in</t>
  </si>
  <si>
    <t>i'pkr~</t>
  </si>
  <si>
    <t>Total</t>
  </si>
  <si>
    <t>'kgjh HkRrk</t>
  </si>
  <si>
    <t>fu;fefrdj. frfFk</t>
  </si>
  <si>
    <t>dqy osru</t>
  </si>
  <si>
    <t>नियमित</t>
  </si>
  <si>
    <t>ctV vkoaVu
¼pkyw o"kZ½</t>
  </si>
  <si>
    <t>okLrfod O;; vkadM+s</t>
  </si>
  <si>
    <t>01&amp;laosru</t>
  </si>
  <si>
    <t>03&amp;;k=k O;;</t>
  </si>
  <si>
    <t>04&amp;fpfdRlk O;;</t>
  </si>
  <si>
    <t>05&amp;dk;kZy; O;;</t>
  </si>
  <si>
    <t>28&amp;fofo/k</t>
  </si>
  <si>
    <t>31&amp;iqLrdky;</t>
  </si>
  <si>
    <t>33&amp;iz;ksx'kkyk</t>
  </si>
  <si>
    <t>57&amp;fof'k"V lsok,sa</t>
  </si>
  <si>
    <t>37&amp;ofnZ;ka</t>
  </si>
  <si>
    <t>2020-21</t>
  </si>
  <si>
    <t>04-19 to 07-19</t>
  </si>
  <si>
    <t>08-19 to 03-20</t>
  </si>
  <si>
    <t>04-19 to 03-20</t>
  </si>
  <si>
    <t>04-20 to 07-20</t>
  </si>
  <si>
    <t>04-17 to 03-18</t>
  </si>
  <si>
    <t>04-18 to 03-19</t>
  </si>
  <si>
    <t>dqy ;ksx 1 ls 5 ¼c½</t>
  </si>
  <si>
    <t>dqy jktif=r</t>
  </si>
  <si>
    <t>dqy vjktif=r</t>
  </si>
  <si>
    <t>ctV gsM &amp;</t>
  </si>
  <si>
    <t>SF/CA</t>
  </si>
  <si>
    <t>ctV gsM&amp;</t>
  </si>
  <si>
    <t>ys[ks dk 'kh"kZ@nh/kZ'kh"kZ@y/kq 'kh"kZ@mi'kh"kZ&amp;</t>
  </si>
  <si>
    <t>'kq} laosru ;ksx</t>
  </si>
  <si>
    <t>okLrfod O;; vkadMs ¼xr rhu iwoZ o"kkZs ds½</t>
  </si>
  <si>
    <t>okLrfod vk; vkadM ¼xr rhu o"kkZs ds½</t>
  </si>
  <si>
    <t>ctV &amp; gsM</t>
  </si>
  <si>
    <t xml:space="preserve">               dk;kZy; ftyk f'k{kk vf/kdkjh¿ek/;fed&amp;f}rh;À]ukxkSj</t>
  </si>
  <si>
    <t xml:space="preserve"> dk;kZy; ftyk f'k{kk vf/kdkjh ¿ ek/;fed&amp;f}rh;À ukxkSj </t>
  </si>
  <si>
    <t xml:space="preserve">izi= &amp; 4 ¿ 'khV 2020&amp;21À      </t>
  </si>
  <si>
    <t>lhfu;j ek/;fed@ek/;fed fo|ky;ksa dh la[;k %&amp; 01</t>
  </si>
  <si>
    <t>ckyd ¼vk;kstuk fHkUu½ ctV vkaoVu 2020&amp;21</t>
  </si>
  <si>
    <t>la'kksf/kr vuqeku 2020&amp;21</t>
  </si>
  <si>
    <t>vk; O;; vuqeku 2021&amp;22</t>
  </si>
  <si>
    <t>foLr`r O;;d vuqeku ckcr foRr o"kZ 2021&amp;22 ,ao la'kksf/kr vuqeku 2020&amp;21</t>
  </si>
  <si>
    <t>fu;fer@lafonk</t>
  </si>
  <si>
    <t>vk; O;;d vuqeku 2021&amp;22</t>
  </si>
  <si>
    <t>lesfdr ekgokj okLrfod O;; fooj.k ¿th0,0 19 À l= 2020&amp;21</t>
  </si>
  <si>
    <t>;ksx vkaofVr ctV</t>
  </si>
  <si>
    <t>o"kZ 2020&amp;21 dh Nk= la-</t>
  </si>
  <si>
    <t>la'kksf/kr jkf'k 2020&amp;21</t>
  </si>
  <si>
    <t>l= 2021&amp;22 dh Nk= la-</t>
  </si>
  <si>
    <t>izos'k o Vhlh 'kqYd dk fooj.k</t>
  </si>
  <si>
    <t>uo izsf'kr Nk=ksa dh la-</t>
  </si>
  <si>
    <t>Vhlh izkIr djus okys Nk=ksa dh la[;k</t>
  </si>
  <si>
    <t>pkyku }kjk tek djokbZ xbZ @ djokus ;ksX; jkf'k dk fooj.k</t>
  </si>
  <si>
    <t>vof/k</t>
  </si>
  <si>
    <t>Vhlh 'kqYd</t>
  </si>
  <si>
    <t>fuykeh }kjk vk;</t>
  </si>
  <si>
    <t>vU; vk; @ olwfy;ka</t>
  </si>
  <si>
    <t>01-04-19 ls 31-07-19</t>
  </si>
  <si>
    <t>01-08-19 ls 31-03-20</t>
  </si>
  <si>
    <t>vU; vk; dk fooj.k</t>
  </si>
  <si>
    <t>Vh0 lh0 'kqYd</t>
  </si>
  <si>
    <t>vU;@ fuykeh }kjk vk;</t>
  </si>
  <si>
    <t>vU; olwyh jkf'k</t>
  </si>
  <si>
    <t>2021-22</t>
  </si>
  <si>
    <t>01-04-20 ls 31-07-20</t>
  </si>
  <si>
    <t>01-08-20 ls 31-03-21</t>
  </si>
  <si>
    <t>vU;@fuykeh }kjk izkIr vk;</t>
  </si>
  <si>
    <t>vU; fofo/k vk;@vU; olwyh</t>
  </si>
  <si>
    <t>iwoZ okLrfod vk; ds vkadM+s</t>
  </si>
  <si>
    <t>ysoy</t>
  </si>
  <si>
    <t>L12</t>
  </si>
  <si>
    <t>Apr 20 to Mar 21</t>
  </si>
  <si>
    <t>Apr 21 to Mar 22</t>
  </si>
  <si>
    <t>L5</t>
  </si>
  <si>
    <t>20-21</t>
  </si>
  <si>
    <t>21-22</t>
  </si>
  <si>
    <t>Fix Pay Employee Data</t>
  </si>
  <si>
    <t>la'kksf/kr jkf'k 2020&amp;2021</t>
  </si>
  <si>
    <t>6 vkSj 10 es</t>
  </si>
  <si>
    <t>9 vkSj 10 es</t>
  </si>
  <si>
    <t>10 vkSj 11 es</t>
  </si>
  <si>
    <t>o"kZ%&amp;2021&amp;22</t>
  </si>
  <si>
    <t xml:space="preserve">izi= &amp; 4 ¿ 'khV 2021&amp;22À      </t>
  </si>
  <si>
    <t>City Allpwance</t>
  </si>
  <si>
    <t>Oth./ Sanvida</t>
  </si>
  <si>
    <t>Fixation Areear</t>
  </si>
  <si>
    <t>vk; O;;d vuqeku 2021&amp;2022 ,oa la'kksf/kr vuqeku 2020&amp;2021</t>
  </si>
  <si>
    <t>o"kZ 2020&amp;21 dk la'kksf/kr vuqeku</t>
  </si>
  <si>
    <t>o"kZ 2021&amp;22 dk vk; O;;d  vuqeku</t>
  </si>
  <si>
    <t>'kkyk Hkou dk vU; izk;kstu esa mi;ksx esa ysus ij 'kqYd ls vk;</t>
  </si>
  <si>
    <t>izi= &amp; 4</t>
  </si>
  <si>
    <t>dza-la-</t>
  </si>
  <si>
    <t>Iyku@ukWu Iyku</t>
  </si>
  <si>
    <t>lafonk fo|kFkhZ fe= dk uke</t>
  </si>
  <si>
    <t>in ftlds fo:} dk;Zjr gS</t>
  </si>
  <si>
    <t>fo"k;</t>
  </si>
  <si>
    <t>fo|ky; esa izFke dk;Zxzg.k frfFk</t>
  </si>
  <si>
    <t>orZeku l= dh dk;Zxzg.k frfFk</t>
  </si>
  <si>
    <t>DDO Code-</t>
  </si>
  <si>
    <t>okLrfod O;; 2019&amp;20</t>
  </si>
  <si>
    <t>ctV en</t>
  </si>
  <si>
    <t>izi=&amp;13 lafonkdehZ dk fooj.k</t>
  </si>
  <si>
    <t>Øla</t>
  </si>
  <si>
    <t>dkfeZd dk uke</t>
  </si>
  <si>
    <t>LFkku tgka ls lsokfuo`fr gq,</t>
  </si>
  <si>
    <t>lafonk ij dk;Zxzg.k fnukad</t>
  </si>
  <si>
    <t>ekfld ekuns;</t>
  </si>
  <si>
    <t>2020&amp;21 gsrq vko';d jkf'k</t>
  </si>
  <si>
    <t>fo|kFkhZ fe= ;kstukUrxZr p;fur dkfeZZd dk o"kZ 2020&amp;21 ds O;; dh lwpuk</t>
  </si>
  <si>
    <t>izi= &amp; 14  cdk;k ;k=k o fpfdRlk iquHkZj.k jkf’k ¼xr rhu o"kksZa dh½</t>
  </si>
  <si>
    <t>Øl</t>
  </si>
  <si>
    <t>2018&amp;19 rd</t>
  </si>
  <si>
    <t>2019&amp;20</t>
  </si>
  <si>
    <t>2020&amp;21 ¼31-8-20 rd ½</t>
  </si>
  <si>
    <t>dqy cdk;k  ;ksx</t>
  </si>
  <si>
    <t xml:space="preserve">dqy cdk;k </t>
  </si>
  <si>
    <t>vuqekfur O;; 2021&amp;22</t>
  </si>
  <si>
    <t>Fix Pay</t>
  </si>
  <si>
    <t>fodykax HkRrk 10 ekg ds fy, vf/kdre</t>
  </si>
  <si>
    <t xml:space="preserve"> 2- eagxkbZ HkRrk ,fj;j 5 izfr'kr 8 ekg ds fy,</t>
  </si>
  <si>
    <t>;fn 31 tykbZ td lefiZr mBk;k ;k@ ugha</t>
  </si>
  <si>
    <t>13- fodykax HkRrk</t>
  </si>
  <si>
    <t>izi=&amp;2 foHkkx ds fy, Lohd`r VsyhQksu rFkk eksckbZy dk fooj.k</t>
  </si>
  <si>
    <t>Ø0la0</t>
  </si>
  <si>
    <t>dk;kZy;@fo|ky; dk uke</t>
  </si>
  <si>
    <t>VsyhQksu la[;k</t>
  </si>
  <si>
    <t>dk;kZy;</t>
  </si>
  <si>
    <t>fuokl</t>
  </si>
  <si>
    <t>eksckbZy</t>
  </si>
  <si>
    <t>izi=&amp;4 foHkkx esa miyC/k okguksa dh lwph</t>
  </si>
  <si>
    <t>dk;kZy; dk uke</t>
  </si>
  <si>
    <t>okgu dk izdkj thi@dkj@vU;</t>
  </si>
  <si>
    <t>jftLVªs'ku la[;k</t>
  </si>
  <si>
    <t>Ø; dk o"kZ</t>
  </si>
  <si>
    <t>izi=&amp;11 dk;kZy; esa miyC/k dEI;wVj@fizUVj@QksVksdkWfi;j dh lwpuk</t>
  </si>
  <si>
    <t>miyC/k la[;k</t>
  </si>
  <si>
    <t>fo-fo-</t>
  </si>
  <si>
    <t xml:space="preserve">dEI;wVj </t>
  </si>
  <si>
    <t>fizUVj</t>
  </si>
  <si>
    <t>QksVksdkWih;j</t>
  </si>
  <si>
    <t>Ø-l</t>
  </si>
  <si>
    <t>vkWfQl vkbMh</t>
  </si>
  <si>
    <t>dqy Nk= la[;k</t>
  </si>
  <si>
    <t>d{kk 1</t>
  </si>
  <si>
    <t>d{kk 2</t>
  </si>
  <si>
    <t>d{kk 3</t>
  </si>
  <si>
    <t>d{kk 4</t>
  </si>
  <si>
    <t>d{kk 5</t>
  </si>
  <si>
    <t>d{kk 6</t>
  </si>
  <si>
    <t>d{kk 7</t>
  </si>
  <si>
    <t>d{kk 8</t>
  </si>
  <si>
    <t>d{kk 9</t>
  </si>
  <si>
    <t>d{kk 10</t>
  </si>
  <si>
    <t>d{kk 11 oxZokj la[;k</t>
  </si>
  <si>
    <t>d{kk 12 oxZokj la[;k</t>
  </si>
  <si>
    <t xml:space="preserve">dyk </t>
  </si>
  <si>
    <t>foKku</t>
  </si>
  <si>
    <t>okf.kT;</t>
  </si>
  <si>
    <t>d`f"k</t>
  </si>
  <si>
    <t>fo|ky;okj Nk= la[;k</t>
  </si>
  <si>
    <t xml:space="preserve">        izi=&amp;7 Hkou fdjk;s dk fooj.k</t>
  </si>
  <si>
    <t>edku ekfyd dk uke</t>
  </si>
  <si>
    <t>dk;kZy;@laLFkku dk uke</t>
  </si>
  <si>
    <t>ekfld nj</t>
  </si>
  <si>
    <t>la'kksf/kr vuqeku</t>
  </si>
  <si>
    <t>vk; O;;d vuqeku</t>
  </si>
  <si>
    <t>vfrfkDr ekax ;fn dksbZ gks</t>
  </si>
  <si>
    <t>2020&amp;21</t>
  </si>
  <si>
    <t>2021&amp;22</t>
  </si>
  <si>
    <t>uksV%&amp; Hkou fdjk;s ds fy;s ;fn dksbZ vfrfjDr ekax gks rks izLrko vof/k vafdr djrs gq;s vyx ls izLrqr djsa A</t>
  </si>
  <si>
    <t>lsokfuo`r dkfeZd dk uke</t>
  </si>
  <si>
    <t>lsok fuo`fr frfFk</t>
  </si>
  <si>
    <t>cdk;k mik0 vo0</t>
  </si>
  <si>
    <t>is eSfVªDl</t>
  </si>
  <si>
    <t>vk; O;;d vuqeku jkf’k</t>
  </si>
  <si>
    <t>04@20 ls 07@20 rd okLrfod</t>
  </si>
  <si>
    <t>20&amp;21</t>
  </si>
  <si>
    <t>21&amp;22</t>
  </si>
  <si>
    <t>Iknuke</t>
  </si>
  <si>
    <t>eSfVªDl ysoy</t>
  </si>
  <si>
    <t>Lksokfuo`Ùk gksus dh fnukad</t>
  </si>
  <si>
    <t>lsok fuo`fr ij vodk'k uxnhdj.k ¼2071 en ½</t>
  </si>
  <si>
    <t>31-3-2022 rd lsokfuo`r gksus okys deZpkjh dk fooj.k</t>
  </si>
  <si>
    <t>ctV en&amp;</t>
  </si>
  <si>
    <t>izi=&amp;3 ofnZ;ks ij O;; dh lwpuk</t>
  </si>
  <si>
    <t>vkWfQl vkbZMh</t>
  </si>
  <si>
    <t>uke fo/kky;</t>
  </si>
  <si>
    <t>dk;Zjr teknkj dh la[;k</t>
  </si>
  <si>
    <t>dk;Zjr lgk-deZ @ysc ckW; dh la[;k</t>
  </si>
  <si>
    <t>ekax jkf'k</t>
  </si>
  <si>
    <t>loZ;ksx</t>
  </si>
  <si>
    <t>onhZ gsrq izkIr ctV jkf'k</t>
  </si>
  <si>
    <t>vfrfjDr ekax@lefiZr jkf'k</t>
  </si>
  <si>
    <t xml:space="preserve">ctV en&amp; </t>
  </si>
  <si>
    <t>uUnflag jkBkSM+</t>
  </si>
  <si>
    <t>onhZ HkRrk         iq:"k</t>
  </si>
  <si>
    <t>teknkj         efgyk</t>
  </si>
  <si>
    <t>lgk-deZ-@yscckW; efgyk</t>
  </si>
  <si>
    <t>ctV gsM ds deZpkfj;ksa dk fooj.k</t>
  </si>
  <si>
    <t>jktdh; mPp ek/;fed fo|ky;] :iiqjk</t>
  </si>
  <si>
    <t>Budget Control</t>
  </si>
  <si>
    <t>egaxkbZ  HkRrk ,fj;j dk fooj.k l= 20&amp;21 esa 5 izfr'kr</t>
  </si>
  <si>
    <t>la'kksf/kr vuqeku l= 2018&amp;19 vk;&amp;O;;d vuqeku lkjka'k 2019&amp;20</t>
  </si>
  <si>
    <t>'kq} losaru ;ksx</t>
  </si>
  <si>
    <r>
      <t xml:space="preserve">fQDl is osru ds dkfeZdks dk osru laosru vf/kdkjh vkSj deZpkjh okys dkWye esa tqM+k gqvk ugha gS A budk osru dkWye </t>
    </r>
    <r>
      <rPr>
        <b/>
        <sz val="12"/>
        <rFont val="Arial"/>
        <family val="2"/>
      </rPr>
      <t>M-77 and N-77</t>
    </r>
    <r>
      <rPr>
        <b/>
        <sz val="12"/>
        <rFont val="DevLys 010"/>
      </rPr>
      <t xml:space="preserve"> esa fQDl osru ij fu;qDr dkfeZdksa dk osru esa 'kkfey gS A</t>
    </r>
  </si>
  <si>
    <t>School's Seal</t>
  </si>
  <si>
    <t xml:space="preserve">                 dk;kZy; ftyk f'k{kk vf/kdkjh</t>
  </si>
  <si>
    <t xml:space="preserve">ewy osru ekpZ 2021 fQDl ds vykok </t>
  </si>
  <si>
    <t>iwoZ 2004</t>
  </si>
  <si>
    <t>ctV dh izkjfEHkd frfFk ;kfu 1 ekpZ 21 dks deZpkjh dk osru</t>
  </si>
  <si>
    <t xml:space="preserve"> 8- fQDl osru ij fu;qDr dkfeZdksa dk osru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</si>
</sst>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&quot;OFFICE ID &quot;0"/>
    <numFmt numFmtId="166" formatCode="dd\.mm\.yyyy;@"/>
  </numFmts>
  <fonts count="1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ruti Dev 010"/>
    </font>
    <font>
      <sz val="11"/>
      <name val="Calibri"/>
      <family val="2"/>
      <scheme val="minor"/>
    </font>
    <font>
      <sz val="16"/>
      <name val="Kruti Dev 010"/>
    </font>
    <font>
      <sz val="11"/>
      <name val="Calibri"/>
      <family val="2"/>
    </font>
    <font>
      <b/>
      <sz val="18"/>
      <name val="Kruti Dev 010"/>
    </font>
    <font>
      <b/>
      <sz val="16"/>
      <name val="Kruti Dev 010"/>
    </font>
    <font>
      <sz val="12"/>
      <name val="Kruti Dev 010"/>
    </font>
    <font>
      <sz val="14"/>
      <name val="Arial"/>
      <family val="2"/>
    </font>
    <font>
      <sz val="16"/>
      <name val="Calibri"/>
      <family val="2"/>
      <scheme val="minor"/>
    </font>
    <font>
      <sz val="18"/>
      <name val="Arial"/>
      <family val="2"/>
    </font>
    <font>
      <sz val="26"/>
      <name val="Kruti Dev 010"/>
    </font>
    <font>
      <sz val="10"/>
      <name val="Kruti Dev 012"/>
    </font>
    <font>
      <sz val="24"/>
      <name val="Kruti Dev 010"/>
    </font>
    <font>
      <sz val="12"/>
      <name val="Arial"/>
      <family val="2"/>
    </font>
    <font>
      <sz val="11"/>
      <name val="Kruti Dev 010"/>
    </font>
    <font>
      <sz val="12"/>
      <name val="Calibri"/>
      <family val="2"/>
      <scheme val="minor"/>
    </font>
    <font>
      <sz val="16"/>
      <name val="Times New Roman"/>
      <family val="1"/>
    </font>
    <font>
      <sz val="12"/>
      <name val="Times New Roman"/>
      <family val="1"/>
    </font>
    <font>
      <b/>
      <sz val="16"/>
      <name val="Calibri"/>
      <family val="2"/>
      <scheme val="minor"/>
    </font>
    <font>
      <sz val="10"/>
      <name val="Kruti Dev 010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Kruti Dev 010"/>
    </font>
    <font>
      <sz val="10"/>
      <name val="DevLys 010"/>
    </font>
    <font>
      <sz val="10"/>
      <color rgb="FFFF0000"/>
      <name val="Kruti Dev 012"/>
    </font>
    <font>
      <b/>
      <sz val="12"/>
      <color rgb="FFFF0000"/>
      <name val="Kruti Dev 010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8"/>
      <name val="Kruti Dev 010"/>
    </font>
    <font>
      <sz val="12"/>
      <name val="DevLys 010"/>
    </font>
    <font>
      <sz val="11"/>
      <name val="DevLys 010"/>
    </font>
    <font>
      <sz val="14"/>
      <color rgb="FFFF0000"/>
      <name val="Kruti Dev 010"/>
    </font>
    <font>
      <sz val="12"/>
      <color rgb="FFFF0000"/>
      <name val="Arial"/>
      <family val="2"/>
    </font>
    <font>
      <sz val="11"/>
      <name val="Arial"/>
      <family val="2"/>
    </font>
    <font>
      <sz val="14"/>
      <name val="DevLys 010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Kruti Dev 010"/>
    </font>
    <font>
      <sz val="13"/>
      <name val="Kruti Dev 010"/>
    </font>
    <font>
      <b/>
      <sz val="12"/>
      <color rgb="FFFF0000"/>
      <name val="Arial"/>
      <family val="2"/>
    </font>
    <font>
      <b/>
      <sz val="14"/>
      <color rgb="FFFF0000"/>
      <name val="Kruti Dev 010"/>
    </font>
    <font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6"/>
      <name val="DevLys 010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Kruti Dev 010"/>
    </font>
    <font>
      <sz val="14"/>
      <color theme="1"/>
      <name val="DevLys 010"/>
    </font>
    <font>
      <sz val="16"/>
      <color rgb="FFFF0000"/>
      <name val="Calibri"/>
      <family val="2"/>
      <scheme val="minor"/>
    </font>
    <font>
      <b/>
      <sz val="20"/>
      <name val="Kruti Dev 010"/>
    </font>
    <font>
      <b/>
      <sz val="20"/>
      <color rgb="FFFF0000"/>
      <name val="Kruti Dev 010"/>
    </font>
    <font>
      <b/>
      <sz val="28"/>
      <color theme="1"/>
      <name val="Kruti Dev 010"/>
    </font>
    <font>
      <b/>
      <sz val="14"/>
      <name val="DevLys 010"/>
    </font>
    <font>
      <b/>
      <sz val="12"/>
      <name val="DevLys 010"/>
    </font>
    <font>
      <b/>
      <sz val="11"/>
      <name val="Arial"/>
      <family val="2"/>
    </font>
    <font>
      <b/>
      <sz val="10"/>
      <name val="DevLys 010"/>
    </font>
    <font>
      <sz val="11"/>
      <name val="Times New Roman"/>
      <family val="1"/>
    </font>
    <font>
      <b/>
      <sz val="20"/>
      <color theme="1"/>
      <name val="DevLys 010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Kruti Dev 010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3"/>
      <name val="DevLys 010"/>
    </font>
    <font>
      <sz val="10"/>
      <name val="Acali"/>
    </font>
    <font>
      <b/>
      <sz val="22"/>
      <name val="DevLys 010"/>
    </font>
    <font>
      <b/>
      <sz val="16"/>
      <color theme="1"/>
      <name val="DevLys 010"/>
    </font>
    <font>
      <b/>
      <sz val="18"/>
      <color theme="3" tint="-0.249977111117893"/>
      <name val="Kruti Dev 010"/>
    </font>
    <font>
      <b/>
      <sz val="16"/>
      <color rgb="FFC00000"/>
      <name val="Kruti Dev 010"/>
    </font>
    <font>
      <b/>
      <sz val="16"/>
      <name val="Arial"/>
      <family val="2"/>
    </font>
    <font>
      <b/>
      <sz val="18"/>
      <name val="Times New Roman"/>
      <family val="1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1"/>
      <name val="DevLys 010"/>
    </font>
    <font>
      <b/>
      <sz val="14"/>
      <color rgb="FFC00000"/>
      <name val="Kruti Dev 010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name val="Calibri"/>
      <family val="2"/>
      <scheme val="minor"/>
    </font>
    <font>
      <b/>
      <sz val="18"/>
      <color rgb="FFC00000"/>
      <name val="Kruti Dev 010"/>
    </font>
    <font>
      <b/>
      <sz val="1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2"/>
      <name val="DevLys 010"/>
    </font>
    <font>
      <sz val="15"/>
      <name val="DevLys 010"/>
    </font>
    <font>
      <sz val="18"/>
      <name val="DevLys 010"/>
    </font>
    <font>
      <b/>
      <i/>
      <u/>
      <sz val="12"/>
      <name val="Times New Roman"/>
      <family val="1"/>
    </font>
    <font>
      <sz val="10"/>
      <name val="Cambria"/>
      <family val="1"/>
      <scheme val="major"/>
    </font>
    <font>
      <sz val="15"/>
      <name val="Cambria"/>
      <family val="1"/>
      <scheme val="major"/>
    </font>
    <font>
      <b/>
      <sz val="15"/>
      <name val="DevLys 010"/>
    </font>
    <font>
      <b/>
      <sz val="20"/>
      <name val="DevLys 010"/>
    </font>
    <font>
      <b/>
      <sz val="12"/>
      <color theme="1"/>
      <name val="DevLys 010"/>
    </font>
    <font>
      <b/>
      <sz val="11"/>
      <color theme="1"/>
      <name val="DevLys 010"/>
    </font>
    <font>
      <sz val="11"/>
      <color theme="1"/>
      <name val="DevLys 010"/>
    </font>
    <font>
      <sz val="11"/>
      <color theme="1"/>
      <name val="Arial"/>
      <family val="2"/>
    </font>
    <font>
      <sz val="16"/>
      <name val="DevLys 010"/>
    </font>
    <font>
      <sz val="20"/>
      <name val="DevLys 010"/>
    </font>
    <font>
      <b/>
      <sz val="18"/>
      <name val="DevLys 010"/>
    </font>
    <font>
      <sz val="16"/>
      <color theme="1"/>
      <name val="DevLys 010"/>
    </font>
    <font>
      <sz val="12"/>
      <color theme="1"/>
      <name val="DevLys 010"/>
    </font>
    <font>
      <sz val="12"/>
      <color theme="1"/>
      <name val="Arial"/>
      <family val="2"/>
    </font>
    <font>
      <sz val="10"/>
      <color theme="1"/>
      <name val="DevLys 010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2"/>
      <name val="Kruti Dev 010"/>
    </font>
    <font>
      <b/>
      <sz val="9"/>
      <name val="DevLys 010"/>
    </font>
    <font>
      <b/>
      <sz val="10"/>
      <color theme="3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94" fillId="0" borderId="0"/>
    <xf numFmtId="0" fontId="2" fillId="0" borderId="0"/>
    <xf numFmtId="0" fontId="94" fillId="14" borderId="0" applyNumberFormat="0" applyBorder="0" applyAlignment="0" applyProtection="0"/>
    <xf numFmtId="0" fontId="94" fillId="0" borderId="0"/>
    <xf numFmtId="0" fontId="94" fillId="0" borderId="0"/>
    <xf numFmtId="0" fontId="116" fillId="0" borderId="0"/>
  </cellStyleXfs>
  <cellXfs count="883">
    <xf numFmtId="0" fontId="0" fillId="0" borderId="0" xfId="0"/>
    <xf numFmtId="0" fontId="2" fillId="0" borderId="0" xfId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3" fillId="4" borderId="0" xfId="0" applyFont="1" applyFill="1" applyProtection="1">
      <protection locked="0"/>
    </xf>
    <xf numFmtId="0" fontId="33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32" fillId="0" borderId="0" xfId="1" applyFont="1" applyProtection="1">
      <protection locked="0"/>
    </xf>
    <xf numFmtId="0" fontId="2" fillId="0" borderId="0" xfId="1" applyAlignment="1" applyProtection="1">
      <alignment vertic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4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2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1" fontId="18" fillId="0" borderId="5" xfId="3" applyNumberFormat="1" applyFont="1" applyBorder="1" applyAlignment="1" applyProtection="1">
      <alignment horizontal="center" vertical="center" wrapText="1"/>
      <protection locked="0"/>
    </xf>
    <xf numFmtId="0" fontId="18" fillId="0" borderId="5" xfId="3" applyFont="1" applyBorder="1" applyAlignment="1" applyProtection="1">
      <alignment horizontal="center" vertical="center" wrapText="1"/>
      <protection locked="0"/>
    </xf>
    <xf numFmtId="14" fontId="18" fillId="0" borderId="5" xfId="3" applyNumberFormat="1" applyFont="1" applyBorder="1" applyAlignment="1" applyProtection="1">
      <alignment horizontal="center" vertical="center" wrapText="1"/>
      <protection locked="0"/>
    </xf>
    <xf numFmtId="1" fontId="25" fillId="0" borderId="5" xfId="3" applyNumberFormat="1" applyFont="1" applyBorder="1" applyAlignment="1" applyProtection="1">
      <alignment horizontal="center" vertical="center" wrapText="1"/>
      <protection locked="0"/>
    </xf>
    <xf numFmtId="0" fontId="25" fillId="0" borderId="5" xfId="3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75" fillId="0" borderId="0" xfId="0" applyNumberFormat="1" applyFont="1" applyAlignment="1" applyProtection="1">
      <alignment vertical="center"/>
      <protection locked="0"/>
    </xf>
    <xf numFmtId="17" fontId="6" fillId="10" borderId="5" xfId="1" applyNumberFormat="1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6" fillId="10" borderId="5" xfId="1" applyNumberFormat="1" applyFont="1" applyFill="1" applyBorder="1" applyProtection="1">
      <protection hidden="1"/>
    </xf>
    <xf numFmtId="0" fontId="6" fillId="11" borderId="5" xfId="1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76" fillId="4" borderId="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61" fillId="6" borderId="5" xfId="0" applyFont="1" applyFill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left"/>
      <protection locked="0"/>
    </xf>
    <xf numFmtId="0" fontId="85" fillId="0" borderId="0" xfId="0" applyFont="1" applyProtection="1">
      <protection locked="0"/>
    </xf>
    <xf numFmtId="0" fontId="41" fillId="12" borderId="5" xfId="0" applyFont="1" applyFill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5" fillId="4" borderId="5" xfId="0" applyFont="1" applyFill="1" applyBorder="1" applyAlignment="1" applyProtection="1">
      <alignment horizontal="left" vertical="center"/>
      <protection locked="0"/>
    </xf>
    <xf numFmtId="0" fontId="36" fillId="4" borderId="5" xfId="0" applyFont="1" applyFill="1" applyBorder="1" applyAlignment="1" applyProtection="1">
      <alignment horizontal="left" vertical="center"/>
      <protection locked="0"/>
    </xf>
    <xf numFmtId="0" fontId="56" fillId="4" borderId="5" xfId="0" applyFont="1" applyFill="1" applyBorder="1" applyAlignment="1" applyProtection="1">
      <alignment horizontal="center" vertical="center"/>
      <protection locked="0"/>
    </xf>
    <xf numFmtId="0" fontId="39" fillId="16" borderId="5" xfId="0" applyFont="1" applyFill="1" applyBorder="1" applyAlignment="1" applyProtection="1">
      <alignment vertical="center"/>
      <protection locked="0"/>
    </xf>
    <xf numFmtId="0" fontId="0" fillId="16" borderId="5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2" fillId="16" borderId="5" xfId="0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10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05" fillId="0" borderId="5" xfId="0" applyFont="1" applyBorder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164" fontId="2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56" fillId="0" borderId="5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71" fillId="0" borderId="5" xfId="0" applyFont="1" applyBorder="1" applyAlignment="1" applyProtection="1">
      <alignment horizontal="left" vertical="center"/>
      <protection locked="0"/>
    </xf>
    <xf numFmtId="0" fontId="71" fillId="0" borderId="5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 applyProtection="1">
      <alignment horizontal="left" vertical="center"/>
      <protection locked="0"/>
    </xf>
    <xf numFmtId="0" fontId="69" fillId="0" borderId="3" xfId="0" applyFont="1" applyBorder="1" applyProtection="1">
      <protection locked="0"/>
    </xf>
    <xf numFmtId="0" fontId="0" fillId="0" borderId="5" xfId="0" applyNumberFormat="1" applyBorder="1" applyAlignment="1" applyProtection="1">
      <alignment vertical="center"/>
      <protection locked="0"/>
    </xf>
    <xf numFmtId="0" fontId="105" fillId="0" borderId="0" xfId="0" applyFont="1" applyProtection="1"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18" fillId="13" borderId="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left" vertical="center"/>
      <protection locked="0"/>
    </xf>
    <xf numFmtId="0" fontId="105" fillId="0" borderId="5" xfId="0" applyFont="1" applyBorder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5" xfId="0" applyNumberFormat="1" applyBorder="1" applyAlignment="1" applyProtection="1">
      <alignment vertical="center"/>
      <protection hidden="1"/>
    </xf>
    <xf numFmtId="0" fontId="0" fillId="0" borderId="4" xfId="0" applyNumberFormat="1" applyBorder="1" applyAlignment="1" applyProtection="1">
      <alignment vertical="center"/>
      <protection hidden="1"/>
    </xf>
    <xf numFmtId="0" fontId="18" fillId="0" borderId="5" xfId="0" applyFont="1" applyFill="1" applyBorder="1" applyAlignment="1" applyProtection="1">
      <alignment horizontal="center" vertical="center"/>
      <protection hidden="1"/>
    </xf>
    <xf numFmtId="0" fontId="50" fillId="3" borderId="5" xfId="0" applyFont="1" applyFill="1" applyBorder="1" applyAlignment="1" applyProtection="1">
      <alignment horizontal="center" vertical="center" wrapText="1"/>
      <protection hidden="1"/>
    </xf>
    <xf numFmtId="0" fontId="20" fillId="4" borderId="5" xfId="0" applyFont="1" applyFill="1" applyBorder="1" applyAlignment="1" applyProtection="1">
      <alignment horizontal="center" vertical="center" shrinkToFit="1"/>
      <protection hidden="1"/>
    </xf>
    <xf numFmtId="0" fontId="40" fillId="4" borderId="5" xfId="0" applyFont="1" applyFill="1" applyBorder="1" applyAlignment="1" applyProtection="1">
      <alignment horizontal="left" vertical="center"/>
      <protection hidden="1"/>
    </xf>
    <xf numFmtId="0" fontId="65" fillId="6" borderId="5" xfId="0" applyFont="1" applyFill="1" applyBorder="1" applyAlignment="1" applyProtection="1">
      <alignment vertical="center"/>
      <protection hidden="1"/>
    </xf>
    <xf numFmtId="0" fontId="61" fillId="6" borderId="5" xfId="0" applyFont="1" applyFill="1" applyBorder="1" applyAlignment="1" applyProtection="1">
      <alignment horizontal="left" vertical="center"/>
      <protection hidden="1"/>
    </xf>
    <xf numFmtId="0" fontId="20" fillId="4" borderId="5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locked="0"/>
    </xf>
    <xf numFmtId="0" fontId="54" fillId="0" borderId="0" xfId="0" applyFont="1" applyBorder="1" applyAlignment="1" applyProtection="1">
      <alignment horizontal="center" vertical="center"/>
      <protection locked="0"/>
    </xf>
    <xf numFmtId="0" fontId="43" fillId="0" borderId="0" xfId="1" applyFont="1" applyBorder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18" fillId="4" borderId="5" xfId="0" applyFont="1" applyFill="1" applyBorder="1" applyAlignment="1" applyProtection="1">
      <alignment horizontal="center" vertical="center"/>
      <protection hidden="1"/>
    </xf>
    <xf numFmtId="0" fontId="87" fillId="3" borderId="5" xfId="0" applyFont="1" applyFill="1" applyBorder="1" applyAlignment="1" applyProtection="1">
      <alignment vertical="center" wrapText="1"/>
      <protection hidden="1"/>
    </xf>
    <xf numFmtId="0" fontId="54" fillId="3" borderId="5" xfId="0" applyFont="1" applyFill="1" applyBorder="1" applyAlignment="1" applyProtection="1">
      <alignment horizontal="center" vertical="center"/>
      <protection hidden="1"/>
    </xf>
    <xf numFmtId="0" fontId="9" fillId="0" borderId="5" xfId="1" applyFont="1" applyBorder="1" applyAlignment="1" applyProtection="1">
      <alignment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0" fontId="17" fillId="3" borderId="5" xfId="0" applyFont="1" applyFill="1" applyBorder="1" applyAlignment="1" applyProtection="1">
      <alignment horizontal="center" vertical="center" wrapText="1"/>
      <protection hidden="1"/>
    </xf>
    <xf numFmtId="0" fontId="17" fillId="4" borderId="5" xfId="0" applyFont="1" applyFill="1" applyBorder="1" applyAlignment="1" applyProtection="1">
      <alignment horizontal="center" wrapText="1"/>
      <protection hidden="1"/>
    </xf>
    <xf numFmtId="0" fontId="18" fillId="4" borderId="5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/>
    </xf>
    <xf numFmtId="1" fontId="16" fillId="15" borderId="5" xfId="0" applyNumberFormat="1" applyFont="1" applyFill="1" applyBorder="1" applyAlignment="1" applyProtection="1">
      <alignment vertical="center"/>
      <protection locked="0"/>
    </xf>
    <xf numFmtId="1" fontId="79" fillId="0" borderId="5" xfId="0" applyNumberFormat="1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1" fontId="79" fillId="0" borderId="5" xfId="0" applyNumberFormat="1" applyFont="1" applyBorder="1" applyAlignment="1" applyProtection="1">
      <alignment vertical="center"/>
      <protection hidden="1"/>
    </xf>
    <xf numFmtId="0" fontId="38" fillId="4" borderId="5" xfId="0" applyFont="1" applyFill="1" applyBorder="1" applyAlignment="1" applyProtection="1">
      <alignment vertical="center"/>
      <protection hidden="1"/>
    </xf>
    <xf numFmtId="1" fontId="16" fillId="15" borderId="5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7" fontId="20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35" fillId="4" borderId="5" xfId="0" applyFont="1" applyFill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3" fillId="6" borderId="5" xfId="1" applyFont="1" applyFill="1" applyBorder="1" applyAlignment="1" applyProtection="1">
      <alignment horizontal="center" vertical="center" wrapText="1"/>
      <protection hidden="1"/>
    </xf>
    <xf numFmtId="17" fontId="6" fillId="4" borderId="5" xfId="1" applyNumberFormat="1" applyFont="1" applyFill="1" applyBorder="1" applyProtection="1">
      <protection hidden="1"/>
    </xf>
    <xf numFmtId="17" fontId="6" fillId="10" borderId="5" xfId="1" applyNumberFormat="1" applyFont="1" applyFill="1" applyBorder="1" applyProtection="1">
      <protection hidden="1"/>
    </xf>
    <xf numFmtId="17" fontId="6" fillId="11" borderId="5" xfId="1" applyNumberFormat="1" applyFont="1" applyFill="1" applyBorder="1" applyProtection="1">
      <protection hidden="1"/>
    </xf>
    <xf numFmtId="0" fontId="73" fillId="0" borderId="0" xfId="0" applyFont="1" applyAlignment="1" applyProtection="1">
      <alignment vertical="center"/>
      <protection locked="0"/>
    </xf>
    <xf numFmtId="0" fontId="72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protection locked="0"/>
    </xf>
    <xf numFmtId="0" fontId="91" fillId="3" borderId="12" xfId="1" applyFont="1" applyFill="1" applyBorder="1" applyAlignment="1" applyProtection="1">
      <alignment horizontal="center" vertical="center" wrapText="1"/>
      <protection locked="0"/>
    </xf>
    <xf numFmtId="14" fontId="0" fillId="16" borderId="5" xfId="0" applyNumberFormat="1" applyFill="1" applyBorder="1" applyAlignment="1" applyProtection="1">
      <alignment horizontal="center" vertical="center"/>
      <protection locked="0"/>
    </xf>
    <xf numFmtId="0" fontId="0" fillId="16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4" fillId="0" borderId="0" xfId="0" applyFont="1" applyAlignment="1" applyProtection="1">
      <protection hidden="1"/>
    </xf>
    <xf numFmtId="0" fontId="56" fillId="0" borderId="5" xfId="0" applyFont="1" applyBorder="1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73" fillId="0" borderId="0" xfId="0" applyFont="1" applyAlignment="1" applyProtection="1">
      <alignment vertical="center"/>
      <protection hidden="1"/>
    </xf>
    <xf numFmtId="0" fontId="72" fillId="0" borderId="0" xfId="0" applyFont="1" applyAlignment="1" applyProtection="1">
      <alignment vertical="center"/>
      <protection hidden="1"/>
    </xf>
    <xf numFmtId="0" fontId="70" fillId="3" borderId="5" xfId="0" applyFont="1" applyFill="1" applyBorder="1" applyAlignment="1" applyProtection="1">
      <alignment horizontal="center" vertical="center" wrapText="1"/>
      <protection hidden="1"/>
    </xf>
    <xf numFmtId="164" fontId="70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74" fillId="3" borderId="5" xfId="1" applyFont="1" applyFill="1" applyBorder="1" applyAlignment="1" applyProtection="1">
      <alignment horizontal="center" vertical="center"/>
      <protection hidden="1"/>
    </xf>
    <xf numFmtId="0" fontId="91" fillId="3" borderId="5" xfId="1" applyFont="1" applyFill="1" applyBorder="1" applyAlignment="1" applyProtection="1">
      <alignment horizontal="center" vertical="center" wrapText="1"/>
      <protection hidden="1"/>
    </xf>
    <xf numFmtId="0" fontId="0" fillId="0" borderId="5" xfId="0" applyNumberFormat="1" applyBorder="1" applyAlignment="1" applyProtection="1">
      <alignment horizontal="center" vertical="center"/>
      <protection hidden="1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9" fillId="0" borderId="0" xfId="1" applyFont="1" applyAlignment="1" applyProtection="1">
      <protection locked="0"/>
    </xf>
    <xf numFmtId="0" fontId="3" fillId="0" borderId="0" xfId="1" applyFont="1" applyAlignment="1" applyProtection="1">
      <protection locked="0"/>
    </xf>
    <xf numFmtId="1" fontId="42" fillId="0" borderId="5" xfId="1" applyNumberFormat="1" applyFont="1" applyBorder="1" applyAlignment="1" applyProtection="1">
      <alignment horizontal="center" vertical="center"/>
      <protection hidden="1"/>
    </xf>
    <xf numFmtId="1" fontId="42" fillId="0" borderId="0" xfId="1" applyNumberFormat="1" applyFont="1" applyBorder="1" applyAlignment="1" applyProtection="1">
      <alignment horizontal="center" vertical="center"/>
      <protection hidden="1"/>
    </xf>
    <xf numFmtId="0" fontId="40" fillId="0" borderId="5" xfId="0" applyFont="1" applyBorder="1" applyAlignment="1" applyProtection="1">
      <alignment horizontal="center" vertical="center"/>
      <protection hidden="1"/>
    </xf>
    <xf numFmtId="0" fontId="40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14" fontId="18" fillId="0" borderId="5" xfId="0" applyNumberFormat="1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115" fillId="0" borderId="5" xfId="0" applyFont="1" applyBorder="1" applyProtection="1">
      <protection hidden="1"/>
    </xf>
    <xf numFmtId="0" fontId="93" fillId="0" borderId="5" xfId="0" applyFont="1" applyBorder="1" applyAlignment="1" applyProtection="1">
      <alignment vertical="center"/>
      <protection hidden="1"/>
    </xf>
    <xf numFmtId="0" fontId="9" fillId="3" borderId="5" xfId="1" applyFont="1" applyFill="1" applyBorder="1" applyAlignment="1" applyProtection="1">
      <alignment horizontal="center" vertical="center"/>
      <protection hidden="1"/>
    </xf>
    <xf numFmtId="0" fontId="9" fillId="3" borderId="5" xfId="1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protection locked="0"/>
    </xf>
    <xf numFmtId="0" fontId="7" fillId="0" borderId="5" xfId="0" applyFont="1" applyFill="1" applyBorder="1" applyAlignment="1" applyProtection="1">
      <alignment horizontal="center"/>
      <protection hidden="1"/>
    </xf>
    <xf numFmtId="0" fontId="11" fillId="0" borderId="9" xfId="0" applyFont="1" applyFill="1" applyBorder="1" applyAlignment="1" applyProtection="1">
      <alignment horizontal="center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1" fontId="12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protection hidden="1"/>
    </xf>
    <xf numFmtId="0" fontId="55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center"/>
      <protection locked="0"/>
    </xf>
    <xf numFmtId="0" fontId="12" fillId="4" borderId="9" xfId="1" applyFont="1" applyFill="1" applyBorder="1" applyAlignment="1" applyProtection="1"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8" fillId="4" borderId="5" xfId="1" applyFont="1" applyFill="1" applyBorder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0" fontId="80" fillId="4" borderId="5" xfId="1" applyFont="1" applyFill="1" applyBorder="1" applyAlignment="1" applyProtection="1">
      <alignment horizontal="center"/>
      <protection hidden="1"/>
    </xf>
    <xf numFmtId="0" fontId="16" fillId="4" borderId="9" xfId="1" applyFont="1" applyFill="1" applyBorder="1" applyAlignment="1" applyProtection="1">
      <protection hidden="1"/>
    </xf>
    <xf numFmtId="0" fontId="18" fillId="4" borderId="5" xfId="1" applyFont="1" applyFill="1" applyBorder="1" applyAlignment="1" applyProtection="1">
      <alignment horizontal="center"/>
      <protection hidden="1"/>
    </xf>
    <xf numFmtId="0" fontId="81" fillId="3" borderId="5" xfId="1" applyFont="1" applyFill="1" applyBorder="1" applyAlignment="1" applyProtection="1">
      <alignment horizontal="center" vertical="center"/>
      <protection hidden="1"/>
    </xf>
    <xf numFmtId="0" fontId="17" fillId="3" borderId="5" xfId="1" applyFont="1" applyFill="1" applyBorder="1" applyAlignment="1" applyProtection="1">
      <alignment horizontal="center" vertical="center" wrapText="1"/>
      <protection hidden="1"/>
    </xf>
    <xf numFmtId="0" fontId="2" fillId="4" borderId="5" xfId="1" applyFont="1" applyFill="1" applyBorder="1" applyAlignment="1" applyProtection="1">
      <alignment horizontal="center" vertical="center" wrapText="1"/>
      <protection hidden="1"/>
    </xf>
    <xf numFmtId="0" fontId="18" fillId="4" borderId="5" xfId="1" applyFont="1" applyFill="1" applyBorder="1" applyAlignment="1" applyProtection="1">
      <alignment horizontal="center" vertical="center" wrapText="1"/>
      <protection hidden="1"/>
    </xf>
    <xf numFmtId="0" fontId="3" fillId="4" borderId="5" xfId="1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42" fillId="0" borderId="0" xfId="0" applyFont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7" fillId="0" borderId="5" xfId="0" applyFont="1" applyBorder="1" applyAlignment="1" applyProtection="1">
      <alignment horizontal="left"/>
      <protection hidden="1"/>
    </xf>
    <xf numFmtId="0" fontId="115" fillId="0" borderId="0" xfId="0" applyFont="1" applyBorder="1" applyAlignment="1" applyProtection="1">
      <alignment horizontal="left"/>
      <protection hidden="1"/>
    </xf>
    <xf numFmtId="0" fontId="5" fillId="0" borderId="0" xfId="1" applyFont="1" applyAlignment="1" applyProtection="1"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1" fillId="0" borderId="5" xfId="1" applyFont="1" applyBorder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left"/>
      <protection hidden="1"/>
    </xf>
    <xf numFmtId="0" fontId="11" fillId="0" borderId="5" xfId="1" applyFont="1" applyBorder="1" applyAlignment="1" applyProtection="1">
      <alignment horizontal="center"/>
      <protection hidden="1"/>
    </xf>
    <xf numFmtId="0" fontId="63" fillId="0" borderId="5" xfId="1" applyFont="1" applyBorder="1" applyAlignment="1" applyProtection="1">
      <alignment horizontal="center" vertical="center"/>
      <protection hidden="1"/>
    </xf>
    <xf numFmtId="0" fontId="105" fillId="0" borderId="0" xfId="0" applyFont="1" applyAlignment="1" applyProtection="1">
      <alignment horizontal="center" vertical="top" wrapText="1"/>
      <protection hidden="1"/>
    </xf>
    <xf numFmtId="0" fontId="3" fillId="0" borderId="5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14" fillId="0" borderId="5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Protection="1">
      <protection locked="0"/>
    </xf>
    <xf numFmtId="0" fontId="30" fillId="0" borderId="5" xfId="0" applyFont="1" applyBorder="1" applyProtection="1">
      <protection locked="0"/>
    </xf>
    <xf numFmtId="164" fontId="43" fillId="6" borderId="5" xfId="0" applyNumberFormat="1" applyFont="1" applyFill="1" applyBorder="1" applyAlignment="1" applyProtection="1">
      <alignment vertical="top" wrapText="1"/>
      <protection locked="0"/>
    </xf>
    <xf numFmtId="0" fontId="2" fillId="6" borderId="5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10" fontId="18" fillId="0" borderId="17" xfId="0" applyNumberFormat="1" applyFont="1" applyBorder="1" applyAlignment="1" applyProtection="1">
      <alignment vertical="top" wrapText="1"/>
      <protection locked="0"/>
    </xf>
    <xf numFmtId="164" fontId="23" fillId="16" borderId="5" xfId="0" applyNumberFormat="1" applyFont="1" applyFill="1" applyBorder="1" applyAlignment="1" applyProtection="1">
      <alignment horizontal="center" vertical="center"/>
      <protection locked="0"/>
    </xf>
    <xf numFmtId="0" fontId="30" fillId="4" borderId="5" xfId="0" applyFont="1" applyFill="1" applyBorder="1" applyProtection="1">
      <protection locked="0"/>
    </xf>
    <xf numFmtId="0" fontId="41" fillId="6" borderId="5" xfId="0" applyFont="1" applyFill="1" applyBorder="1" applyProtection="1">
      <protection locked="0"/>
    </xf>
    <xf numFmtId="0" fontId="33" fillId="4" borderId="5" xfId="0" applyFont="1" applyFill="1" applyBorder="1" applyProtection="1">
      <protection locked="0"/>
    </xf>
    <xf numFmtId="0" fontId="14" fillId="0" borderId="0" xfId="0" applyFont="1" applyProtection="1">
      <protection hidden="1"/>
    </xf>
    <xf numFmtId="164" fontId="23" fillId="0" borderId="5" xfId="0" applyNumberFormat="1" applyFont="1" applyBorder="1" applyAlignment="1" applyProtection="1">
      <alignment horizontal="center" vertical="center"/>
      <protection hidden="1"/>
    </xf>
    <xf numFmtId="164" fontId="36" fillId="0" borderId="5" xfId="0" applyNumberFormat="1" applyFont="1" applyBorder="1" applyAlignment="1" applyProtection="1">
      <alignment horizontal="left" vertical="center"/>
      <protection hidden="1"/>
    </xf>
    <xf numFmtId="164" fontId="23" fillId="0" borderId="5" xfId="0" applyNumberFormat="1" applyFont="1" applyBorder="1" applyAlignment="1" applyProtection="1">
      <alignment horizontal="left" vertical="center"/>
      <protection hidden="1"/>
    </xf>
    <xf numFmtId="14" fontId="23" fillId="0" borderId="5" xfId="0" applyNumberFormat="1" applyFont="1" applyBorder="1" applyAlignment="1" applyProtection="1">
      <alignment horizontal="center" vertical="center"/>
      <protection hidden="1"/>
    </xf>
    <xf numFmtId="164" fontId="82" fillId="0" borderId="5" xfId="0" applyNumberFormat="1" applyFont="1" applyBorder="1" applyAlignment="1" applyProtection="1">
      <alignment horizontal="left" vertical="center"/>
      <protection hidden="1"/>
    </xf>
    <xf numFmtId="0" fontId="75" fillId="0" borderId="0" xfId="0" applyNumberFormat="1" applyFont="1" applyAlignment="1" applyProtection="1">
      <alignment vertical="center"/>
      <protection hidden="1"/>
    </xf>
    <xf numFmtId="164" fontId="0" fillId="0" borderId="5" xfId="0" applyNumberFormat="1" applyBorder="1" applyProtection="1">
      <protection hidden="1"/>
    </xf>
    <xf numFmtId="164" fontId="43" fillId="6" borderId="5" xfId="0" applyNumberFormat="1" applyFont="1" applyFill="1" applyBorder="1" applyAlignment="1" applyProtection="1">
      <alignment vertical="top" wrapText="1"/>
      <protection hidden="1"/>
    </xf>
    <xf numFmtId="0" fontId="2" fillId="0" borderId="5" xfId="0" applyFont="1" applyBorder="1" applyProtection="1">
      <protection hidden="1"/>
    </xf>
    <xf numFmtId="1" fontId="0" fillId="0" borderId="5" xfId="0" applyNumberFormat="1" applyBorder="1" applyProtection="1">
      <protection hidden="1"/>
    </xf>
    <xf numFmtId="0" fontId="41" fillId="6" borderId="5" xfId="0" applyFont="1" applyFill="1" applyBorder="1" applyProtection="1">
      <protection hidden="1"/>
    </xf>
    <xf numFmtId="164" fontId="41" fillId="12" borderId="5" xfId="0" applyNumberFormat="1" applyFont="1" applyFill="1" applyBorder="1" applyProtection="1">
      <protection hidden="1"/>
    </xf>
    <xf numFmtId="164" fontId="33" fillId="4" borderId="5" xfId="0" applyNumberFormat="1" applyFont="1" applyFill="1" applyBorder="1" applyProtection="1">
      <protection hidden="1"/>
    </xf>
    <xf numFmtId="0" fontId="27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61" fillId="17" borderId="5" xfId="0" applyFont="1" applyFill="1" applyBorder="1" applyAlignment="1" applyProtection="1">
      <alignment vertical="center"/>
      <protection locked="0"/>
    </xf>
    <xf numFmtId="0" fontId="35" fillId="17" borderId="5" xfId="0" applyFont="1" applyFill="1" applyBorder="1" applyAlignment="1" applyProtection="1">
      <alignment vertical="center"/>
      <protection locked="0"/>
    </xf>
    <xf numFmtId="0" fontId="61" fillId="17" borderId="5" xfId="0" applyFont="1" applyFill="1" applyBorder="1" applyAlignment="1" applyProtection="1">
      <alignment horizontal="left" vertical="center"/>
      <protection locked="0"/>
    </xf>
    <xf numFmtId="2" fontId="16" fillId="17" borderId="5" xfId="0" applyNumberFormat="1" applyFont="1" applyFill="1" applyBorder="1" applyAlignment="1" applyProtection="1">
      <alignment horizontal="right" vertical="center" indent="2"/>
      <protection locked="0"/>
    </xf>
    <xf numFmtId="1" fontId="16" fillId="16" borderId="5" xfId="0" applyNumberFormat="1" applyFont="1" applyFill="1" applyBorder="1" applyAlignment="1" applyProtection="1">
      <alignment horizontal="right" indent="2"/>
      <protection locked="0"/>
    </xf>
    <xf numFmtId="1" fontId="16" fillId="16" borderId="5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1" applyAlignment="1" applyProtection="1">
      <alignment horizontal="center"/>
      <protection locked="0"/>
    </xf>
    <xf numFmtId="0" fontId="21" fillId="0" borderId="11" xfId="1" applyFont="1" applyBorder="1" applyAlignment="1" applyProtection="1">
      <alignment vertical="center"/>
      <protection hidden="1"/>
    </xf>
    <xf numFmtId="0" fontId="83" fillId="0" borderId="0" xfId="1" applyFont="1" applyAlignment="1" applyProtection="1">
      <alignment horizontal="left"/>
      <protection hidden="1"/>
    </xf>
    <xf numFmtId="0" fontId="27" fillId="0" borderId="0" xfId="1" applyFont="1" applyAlignment="1" applyProtection="1">
      <alignment horizontal="left"/>
      <protection hidden="1"/>
    </xf>
    <xf numFmtId="1" fontId="16" fillId="7" borderId="5" xfId="0" applyNumberFormat="1" applyFont="1" applyFill="1" applyBorder="1" applyAlignment="1" applyProtection="1">
      <alignment horizontal="right" vertical="center" indent="2"/>
      <protection hidden="1"/>
    </xf>
    <xf numFmtId="1" fontId="27" fillId="7" borderId="5" xfId="0" applyNumberFormat="1" applyFont="1" applyFill="1" applyBorder="1" applyAlignment="1" applyProtection="1">
      <alignment horizontal="right" vertical="center" indent="2"/>
      <protection hidden="1"/>
    </xf>
    <xf numFmtId="1" fontId="16" fillId="7" borderId="5" xfId="0" applyNumberFormat="1" applyFont="1" applyFill="1" applyBorder="1" applyAlignment="1" applyProtection="1">
      <alignment horizontal="right" indent="2"/>
      <protection hidden="1"/>
    </xf>
    <xf numFmtId="1" fontId="27" fillId="17" borderId="5" xfId="0" applyNumberFormat="1" applyFont="1" applyFill="1" applyBorder="1" applyAlignment="1" applyProtection="1">
      <alignment horizontal="right" vertical="center" indent="2"/>
      <protection hidden="1"/>
    </xf>
    <xf numFmtId="1" fontId="16" fillId="17" borderId="5" xfId="0" applyNumberFormat="1" applyFont="1" applyFill="1" applyBorder="1" applyAlignment="1" applyProtection="1">
      <alignment horizontal="right" vertical="center" indent="2"/>
      <protection hidden="1"/>
    </xf>
    <xf numFmtId="0" fontId="40" fillId="3" borderId="5" xfId="0" applyFont="1" applyFill="1" applyBorder="1" applyAlignment="1" applyProtection="1">
      <alignment horizontal="center" vertical="center"/>
      <protection hidden="1"/>
    </xf>
    <xf numFmtId="0" fontId="40" fillId="3" borderId="5" xfId="0" applyFont="1" applyFill="1" applyBorder="1" applyAlignment="1" applyProtection="1">
      <alignment horizontal="center" vertical="center" wrapText="1"/>
      <protection hidden="1"/>
    </xf>
    <xf numFmtId="0" fontId="35" fillId="7" borderId="5" xfId="0" applyFont="1" applyFill="1" applyBorder="1" applyAlignment="1" applyProtection="1">
      <alignment horizontal="left" vertical="center"/>
      <protection hidden="1"/>
    </xf>
    <xf numFmtId="0" fontId="62" fillId="7" borderId="5" xfId="0" applyFont="1" applyFill="1" applyBorder="1" applyAlignment="1" applyProtection="1">
      <alignment horizontal="right" vertical="center" indent="2"/>
      <protection hidden="1"/>
    </xf>
    <xf numFmtId="0" fontId="61" fillId="17" borderId="5" xfId="0" applyFont="1" applyFill="1" applyBorder="1" applyAlignment="1" applyProtection="1">
      <alignment horizontal="right" vertical="center" indent="2"/>
      <protection hidden="1"/>
    </xf>
    <xf numFmtId="0" fontId="35" fillId="7" borderId="5" xfId="0" applyFont="1" applyFill="1" applyBorder="1" applyAlignment="1" applyProtection="1">
      <alignment horizontal="left" vertical="center" indent="2"/>
      <protection hidden="1"/>
    </xf>
    <xf numFmtId="0" fontId="40" fillId="17" borderId="5" xfId="0" applyFont="1" applyFill="1" applyBorder="1" applyAlignment="1" applyProtection="1">
      <alignment horizontal="right" vertical="center" indent="2"/>
      <protection hidden="1"/>
    </xf>
    <xf numFmtId="0" fontId="28" fillId="0" borderId="0" xfId="1" applyFont="1" applyAlignment="1" applyProtection="1">
      <alignment vertical="center"/>
      <protection locked="0"/>
    </xf>
    <xf numFmtId="9" fontId="2" fillId="0" borderId="5" xfId="1" applyNumberFormat="1" applyBorder="1" applyAlignment="1" applyProtection="1">
      <alignment horizontal="center" vertical="center" wrapText="1"/>
      <protection locked="0"/>
    </xf>
    <xf numFmtId="9" fontId="39" fillId="0" borderId="5" xfId="1" applyNumberFormat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26" fillId="0" borderId="5" xfId="1" applyFont="1" applyBorder="1" applyAlignment="1" applyProtection="1">
      <alignment horizontal="center"/>
      <protection hidden="1"/>
    </xf>
    <xf numFmtId="0" fontId="27" fillId="0" borderId="0" xfId="1" applyFont="1" applyAlignment="1" applyProtection="1">
      <alignment vertical="center"/>
      <protection hidden="1"/>
    </xf>
    <xf numFmtId="0" fontId="2" fillId="0" borderId="5" xfId="1" applyBorder="1" applyAlignment="1" applyProtection="1">
      <alignment horizontal="center" vertical="center" wrapText="1"/>
      <protection hidden="1"/>
    </xf>
    <xf numFmtId="0" fontId="16" fillId="0" borderId="5" xfId="1" applyFont="1" applyBorder="1" applyAlignment="1" applyProtection="1">
      <alignment horizontal="center" vertical="center" wrapText="1"/>
      <protection hidden="1"/>
    </xf>
    <xf numFmtId="9" fontId="2" fillId="0" borderId="5" xfId="1" applyNumberFormat="1" applyBorder="1" applyAlignment="1" applyProtection="1">
      <alignment horizontal="center" vertical="center" wrapText="1"/>
      <protection hidden="1"/>
    </xf>
    <xf numFmtId="0" fontId="89" fillId="0" borderId="5" xfId="1" applyFont="1" applyBorder="1" applyAlignment="1" applyProtection="1">
      <alignment horizontal="center" vertical="center" wrapText="1"/>
      <protection hidden="1"/>
    </xf>
    <xf numFmtId="9" fontId="90" fillId="0" borderId="5" xfId="1" applyNumberFormat="1" applyFont="1" applyBorder="1" applyAlignment="1" applyProtection="1">
      <alignment horizontal="center" vertical="center" wrapText="1"/>
      <protection hidden="1"/>
    </xf>
    <xf numFmtId="9" fontId="39" fillId="0" borderId="5" xfId="1" applyNumberFormat="1" applyFont="1" applyBorder="1" applyAlignment="1" applyProtection="1">
      <alignment horizontal="center" vertical="center" wrapText="1"/>
      <protection hidden="1"/>
    </xf>
    <xf numFmtId="0" fontId="16" fillId="0" borderId="5" xfId="1" applyFont="1" applyBorder="1" applyAlignment="1" applyProtection="1">
      <alignment horizontal="center" vertical="center"/>
      <protection hidden="1"/>
    </xf>
    <xf numFmtId="0" fontId="9" fillId="3" borderId="5" xfId="1" applyFont="1" applyFill="1" applyBorder="1" applyAlignment="1" applyProtection="1">
      <alignment horizontal="center" vertical="top" wrapText="1"/>
      <protection hidden="1"/>
    </xf>
    <xf numFmtId="0" fontId="36" fillId="0" borderId="0" xfId="0" applyFont="1" applyFill="1" applyBorder="1" applyProtection="1">
      <protection locked="0"/>
    </xf>
    <xf numFmtId="0" fontId="97" fillId="0" borderId="0" xfId="0" applyFont="1" applyFill="1" applyBorder="1" applyAlignment="1" applyProtection="1">
      <protection locked="0"/>
    </xf>
    <xf numFmtId="0" fontId="36" fillId="0" borderId="0" xfId="0" applyFont="1" applyFill="1" applyBorder="1" applyAlignment="1" applyProtection="1"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36" fillId="0" borderId="5" xfId="0" applyFont="1" applyFill="1" applyBorder="1" applyAlignment="1" applyProtection="1">
      <alignment horizontal="center" vertical="center"/>
      <protection hidden="1"/>
    </xf>
    <xf numFmtId="0" fontId="36" fillId="0" borderId="5" xfId="0" applyFont="1" applyFill="1" applyBorder="1" applyAlignment="1" applyProtection="1">
      <alignment horizontal="left" vertical="center"/>
      <protection hidden="1"/>
    </xf>
    <xf numFmtId="0" fontId="23" fillId="0" borderId="5" xfId="0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83" fillId="12" borderId="5" xfId="0" applyFont="1" applyFill="1" applyBorder="1" applyAlignment="1" applyProtection="1">
      <alignment horizontal="center" vertical="center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0" fontId="36" fillId="3" borderId="5" xfId="0" applyFont="1" applyFill="1" applyBorder="1" applyAlignment="1" applyProtection="1">
      <alignment horizontal="center" vertical="center"/>
      <protection hidden="1"/>
    </xf>
    <xf numFmtId="0" fontId="36" fillId="0" borderId="5" xfId="0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protection locked="0"/>
    </xf>
    <xf numFmtId="0" fontId="2" fillId="4" borderId="5" xfId="0" applyFont="1" applyFill="1" applyBorder="1" applyAlignment="1" applyProtection="1">
      <alignment horizontal="right" vertical="center"/>
      <protection hidden="1"/>
    </xf>
    <xf numFmtId="0" fontId="41" fillId="12" borderId="5" xfId="0" applyFont="1" applyFill="1" applyBorder="1" applyAlignment="1" applyProtection="1">
      <alignment horizontal="right" vertical="center"/>
      <protection hidden="1"/>
    </xf>
    <xf numFmtId="1" fontId="2" fillId="4" borderId="5" xfId="0" applyNumberFormat="1" applyFont="1" applyFill="1" applyBorder="1" applyAlignment="1" applyProtection="1">
      <alignment horizontal="right" vertical="center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34" fillId="0" borderId="0" xfId="2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vertical="center" wrapText="1"/>
      <protection hidden="1"/>
    </xf>
    <xf numFmtId="0" fontId="24" fillId="0" borderId="0" xfId="2" applyFont="1" applyBorder="1" applyAlignment="1" applyProtection="1">
      <alignment horizontal="center" vertical="center" wrapText="1"/>
      <protection hidden="1"/>
    </xf>
    <xf numFmtId="0" fontId="10" fillId="0" borderId="5" xfId="2" applyFont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horizontal="center" vertical="center" wrapText="1"/>
      <protection hidden="1"/>
    </xf>
    <xf numFmtId="1" fontId="10" fillId="0" borderId="5" xfId="2" applyNumberFormat="1" applyFont="1" applyBorder="1" applyAlignment="1" applyProtection="1">
      <alignment horizontal="center" vertical="center" wrapText="1"/>
      <protection hidden="1"/>
    </xf>
    <xf numFmtId="1" fontId="80" fillId="0" borderId="5" xfId="2" applyNumberFormat="1" applyFont="1" applyBorder="1" applyAlignment="1" applyProtection="1">
      <alignment horizontal="center" vertical="center" wrapText="1"/>
      <protection hidden="1"/>
    </xf>
    <xf numFmtId="0" fontId="3" fillId="3" borderId="5" xfId="2" applyFont="1" applyFill="1" applyBorder="1" applyAlignment="1" applyProtection="1">
      <alignment horizontal="center" vertical="center" wrapText="1"/>
      <protection hidden="1"/>
    </xf>
    <xf numFmtId="0" fontId="2" fillId="0" borderId="5" xfId="2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left"/>
      <protection locked="0"/>
    </xf>
    <xf numFmtId="0" fontId="84" fillId="0" borderId="0" xfId="1" applyFont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" fillId="0" borderId="5" xfId="1" applyBorder="1" applyProtection="1">
      <protection locked="0"/>
    </xf>
    <xf numFmtId="0" fontId="61" fillId="0" borderId="0" xfId="1" applyFont="1" applyFill="1" applyBorder="1" applyAlignment="1" applyProtection="1">
      <alignment horizontal="center"/>
      <protection locked="0"/>
    </xf>
    <xf numFmtId="0" fontId="41" fillId="0" borderId="0" xfId="1" applyFont="1" applyBorder="1" applyProtection="1">
      <protection locked="0"/>
    </xf>
    <xf numFmtId="0" fontId="41" fillId="0" borderId="0" xfId="1" applyFont="1" applyProtection="1">
      <protection locked="0"/>
    </xf>
    <xf numFmtId="0" fontId="29" fillId="0" borderId="0" xfId="1" applyFont="1" applyProtection="1">
      <protection locked="0"/>
    </xf>
    <xf numFmtId="0" fontId="8" fillId="0" borderId="5" xfId="1" applyFont="1" applyBorder="1" applyAlignment="1" applyProtection="1">
      <alignment horizont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1" fontId="36" fillId="0" borderId="5" xfId="1" applyNumberFormat="1" applyFont="1" applyBorder="1" applyAlignment="1" applyProtection="1">
      <alignment horizontal="left" vertical="center"/>
      <protection hidden="1"/>
    </xf>
    <xf numFmtId="1" fontId="4" fillId="0" borderId="5" xfId="1" applyNumberFormat="1" applyFont="1" applyBorder="1" applyAlignment="1" applyProtection="1">
      <alignment horizontal="left" vertical="center"/>
      <protection hidden="1"/>
    </xf>
    <xf numFmtId="1" fontId="18" fillId="0" borderId="5" xfId="1" applyNumberFormat="1" applyFont="1" applyBorder="1" applyAlignment="1" applyProtection="1">
      <alignment horizontal="right" vertical="center"/>
      <protection hidden="1"/>
    </xf>
    <xf numFmtId="0" fontId="18" fillId="0" borderId="5" xfId="1" applyFont="1" applyBorder="1" applyAlignment="1" applyProtection="1">
      <alignment horizontal="right" vertical="center"/>
      <protection hidden="1"/>
    </xf>
    <xf numFmtId="1" fontId="42" fillId="0" borderId="5" xfId="1" applyNumberFormat="1" applyFont="1" applyBorder="1" applyAlignment="1" applyProtection="1">
      <alignment vertical="center"/>
      <protection hidden="1"/>
    </xf>
    <xf numFmtId="0" fontId="43" fillId="3" borderId="5" xfId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Protection="1">
      <protection locked="0"/>
    </xf>
    <xf numFmtId="0" fontId="8" fillId="0" borderId="0" xfId="1" applyFont="1" applyAlignment="1" applyProtection="1"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8" fillId="0" borderId="5" xfId="1" applyFont="1" applyBorder="1" applyAlignment="1" applyProtection="1">
      <alignment horizontal="center" vertical="center"/>
      <protection hidden="1"/>
    </xf>
    <xf numFmtId="0" fontId="27" fillId="0" borderId="0" xfId="1" applyFont="1" applyAlignment="1" applyProtection="1">
      <protection hidden="1"/>
    </xf>
    <xf numFmtId="0" fontId="4" fillId="0" borderId="5" xfId="1" applyFont="1" applyBorder="1" applyAlignment="1" applyProtection="1">
      <alignment horizontal="left" wrapText="1"/>
      <protection hidden="1"/>
    </xf>
    <xf numFmtId="0" fontId="9" fillId="0" borderId="5" xfId="1" applyFont="1" applyBorder="1" applyAlignment="1" applyProtection="1">
      <alignment horizontal="left" wrapText="1"/>
      <protection hidden="1"/>
    </xf>
    <xf numFmtId="0" fontId="23" fillId="0" borderId="5" xfId="1" applyFont="1" applyBorder="1" applyAlignment="1" applyProtection="1">
      <alignment horizontal="left" wrapText="1"/>
      <protection hidden="1"/>
    </xf>
    <xf numFmtId="0" fontId="23" fillId="0" borderId="5" xfId="1" applyFont="1" applyBorder="1" applyAlignment="1" applyProtection="1">
      <alignment horizontal="center" wrapText="1"/>
      <protection hidden="1"/>
    </xf>
    <xf numFmtId="14" fontId="23" fillId="0" borderId="5" xfId="1" applyNumberFormat="1" applyFont="1" applyBorder="1" applyAlignment="1" applyProtection="1">
      <alignment horizontal="center" wrapText="1"/>
      <protection hidden="1"/>
    </xf>
    <xf numFmtId="1" fontId="27" fillId="0" borderId="5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5" xfId="1" applyBorder="1" applyAlignment="1" applyProtection="1">
      <alignment horizontal="center" vertical="top" wrapText="1"/>
      <protection locked="0"/>
    </xf>
    <xf numFmtId="0" fontId="43" fillId="0" borderId="2" xfId="1" applyFont="1" applyBorder="1" applyAlignment="1" applyProtection="1">
      <alignment vertical="center" wrapText="1"/>
      <protection locked="0"/>
    </xf>
    <xf numFmtId="0" fontId="16" fillId="4" borderId="5" xfId="1" applyFont="1" applyFill="1" applyBorder="1" applyAlignment="1" applyProtection="1">
      <alignment horizontal="center" vertical="center"/>
      <protection hidden="1"/>
    </xf>
    <xf numFmtId="0" fontId="3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/>
      <protection locked="0"/>
    </xf>
    <xf numFmtId="0" fontId="46" fillId="0" borderId="0" xfId="1" applyFont="1" applyBorder="1" applyAlignment="1" applyProtection="1">
      <alignment horizontal="center" vertical="center"/>
      <protection locked="0"/>
    </xf>
    <xf numFmtId="0" fontId="45" fillId="0" borderId="0" xfId="1" applyFont="1" applyBorder="1" applyAlignment="1" applyProtection="1">
      <alignment horizontal="center" vertical="center"/>
      <protection locked="0"/>
    </xf>
    <xf numFmtId="0" fontId="105" fillId="0" borderId="0" xfId="0" applyFont="1" applyAlignment="1" applyProtection="1">
      <alignment vertical="top" wrapText="1"/>
      <protection locked="0"/>
    </xf>
    <xf numFmtId="0" fontId="21" fillId="0" borderId="5" xfId="1" applyFont="1" applyBorder="1" applyAlignment="1" applyProtection="1">
      <alignment horizontal="center"/>
      <protection hidden="1"/>
    </xf>
    <xf numFmtId="0" fontId="45" fillId="0" borderId="5" xfId="1" applyFont="1" applyBorder="1" applyAlignment="1" applyProtection="1">
      <alignment horizontal="center" vertical="center"/>
      <protection hidden="1"/>
    </xf>
    <xf numFmtId="0" fontId="3" fillId="3" borderId="5" xfId="1" applyFont="1" applyFill="1" applyBorder="1" applyAlignment="1" applyProtection="1">
      <alignment horizontal="center" vertical="top" wrapText="1"/>
      <protection hidden="1"/>
    </xf>
    <xf numFmtId="0" fontId="44" fillId="0" borderId="0" xfId="0" applyFont="1" applyAlignment="1" applyProtection="1">
      <protection locked="0"/>
    </xf>
    <xf numFmtId="0" fontId="49" fillId="6" borderId="5" xfId="0" applyFont="1" applyFill="1" applyBorder="1" applyAlignment="1" applyProtection="1">
      <alignment horizontal="center" vertical="center" wrapText="1"/>
      <protection locked="0"/>
    </xf>
    <xf numFmtId="0" fontId="49" fillId="4" borderId="5" xfId="0" applyFont="1" applyFill="1" applyBorder="1" applyAlignment="1" applyProtection="1">
      <alignment horizontal="center" vertical="center"/>
      <protection locked="0"/>
    </xf>
    <xf numFmtId="0" fontId="64" fillId="4" borderId="5" xfId="0" applyFont="1" applyFill="1" applyBorder="1" applyAlignment="1" applyProtection="1">
      <alignment vertical="center"/>
      <protection locked="0"/>
    </xf>
    <xf numFmtId="0" fontId="29" fillId="4" borderId="5" xfId="0" applyFont="1" applyFill="1" applyBorder="1" applyAlignment="1" applyProtection="1">
      <alignment horizontal="center" vertical="center" wrapText="1"/>
      <protection locked="0"/>
    </xf>
    <xf numFmtId="0" fontId="47" fillId="4" borderId="5" xfId="0" applyFont="1" applyFill="1" applyBorder="1" applyAlignment="1" applyProtection="1">
      <alignment horizontal="center" vertical="center" shrinkToFit="1"/>
      <protection locked="0"/>
    </xf>
    <xf numFmtId="0" fontId="49" fillId="4" borderId="5" xfId="0" applyFont="1" applyFill="1" applyBorder="1" applyAlignment="1" applyProtection="1">
      <alignment horizontal="center" vertical="center" wrapText="1"/>
      <protection locked="0"/>
    </xf>
    <xf numFmtId="0" fontId="29" fillId="4" borderId="5" xfId="0" applyFont="1" applyFill="1" applyBorder="1" applyAlignment="1" applyProtection="1">
      <alignment horizontal="left" vertical="center" shrinkToFit="1"/>
      <protection locked="0"/>
    </xf>
    <xf numFmtId="0" fontId="50" fillId="12" borderId="5" xfId="0" applyFont="1" applyFill="1" applyBorder="1" applyAlignment="1" applyProtection="1">
      <alignment horizontal="center" vertical="center"/>
      <protection locked="0"/>
    </xf>
    <xf numFmtId="0" fontId="64" fillId="12" borderId="5" xfId="0" applyFont="1" applyFill="1" applyBorder="1" applyAlignment="1" applyProtection="1">
      <alignment vertical="center"/>
      <protection locked="0"/>
    </xf>
    <xf numFmtId="0" fontId="29" fillId="12" borderId="5" xfId="0" applyFont="1" applyFill="1" applyBorder="1" applyAlignment="1" applyProtection="1">
      <alignment horizontal="center" vertical="center" wrapText="1"/>
      <protection locked="0"/>
    </xf>
    <xf numFmtId="0" fontId="49" fillId="12" borderId="5" xfId="0" applyFont="1" applyFill="1" applyBorder="1" applyAlignment="1" applyProtection="1">
      <alignment horizontal="center" vertical="center"/>
      <protection locked="0"/>
    </xf>
    <xf numFmtId="0" fontId="64" fillId="12" borderId="5" xfId="0" applyFont="1" applyFill="1" applyBorder="1" applyAlignment="1" applyProtection="1">
      <alignment vertical="center" wrapText="1"/>
      <protection locked="0"/>
    </xf>
    <xf numFmtId="0" fontId="120" fillId="12" borderId="5" xfId="0" applyFont="1" applyFill="1" applyBorder="1" applyAlignment="1" applyProtection="1">
      <alignment vertical="center" wrapText="1"/>
      <protection locked="0"/>
    </xf>
    <xf numFmtId="0" fontId="65" fillId="4" borderId="11" xfId="0" applyFont="1" applyFill="1" applyBorder="1" applyAlignment="1" applyProtection="1">
      <protection locked="0"/>
    </xf>
    <xf numFmtId="0" fontId="65" fillId="4" borderId="0" xfId="0" applyFont="1" applyFill="1" applyAlignment="1" applyProtection="1">
      <protection locked="0"/>
    </xf>
    <xf numFmtId="0" fontId="47" fillId="4" borderId="5" xfId="0" applyFont="1" applyFill="1" applyBorder="1" applyAlignment="1" applyProtection="1">
      <alignment horizontal="center" vertical="center" shrinkToFit="1"/>
      <protection hidden="1"/>
    </xf>
    <xf numFmtId="1" fontId="47" fillId="4" borderId="5" xfId="0" applyNumberFormat="1" applyFont="1" applyFill="1" applyBorder="1" applyAlignment="1" applyProtection="1">
      <alignment horizontal="center" vertical="center" shrinkToFit="1"/>
      <protection hidden="1"/>
    </xf>
    <xf numFmtId="0" fontId="50" fillId="12" borderId="5" xfId="0" applyFont="1" applyFill="1" applyBorder="1" applyAlignment="1" applyProtection="1">
      <alignment horizontal="center" vertical="center" shrinkToFit="1"/>
      <protection hidden="1"/>
    </xf>
    <xf numFmtId="0" fontId="50" fillId="12" borderId="5" xfId="0" applyFont="1" applyFill="1" applyBorder="1" applyAlignment="1" applyProtection="1">
      <alignment horizontal="center" vertical="center"/>
      <protection hidden="1"/>
    </xf>
    <xf numFmtId="0" fontId="49" fillId="3" borderId="5" xfId="0" applyFont="1" applyFill="1" applyBorder="1" applyAlignment="1" applyProtection="1">
      <alignment horizontal="center" vertical="center" wrapText="1"/>
      <protection hidden="1"/>
    </xf>
    <xf numFmtId="0" fontId="29" fillId="3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Fill="1" applyBorder="1" applyAlignment="1" applyProtection="1">
      <alignment horizontal="center"/>
      <protection locked="0"/>
    </xf>
    <xf numFmtId="49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9" xfId="2" applyFont="1" applyFill="1" applyBorder="1" applyAlignment="1" applyProtection="1">
      <protection locked="0"/>
    </xf>
    <xf numFmtId="0" fontId="3" fillId="0" borderId="0" xfId="2" applyFont="1" applyFill="1" applyBorder="1" applyAlignment="1" applyProtection="1">
      <alignment horizontal="center"/>
      <protection locked="0"/>
    </xf>
    <xf numFmtId="0" fontId="29" fillId="0" borderId="0" xfId="2" applyFont="1" applyFill="1" applyAlignment="1" applyProtection="1">
      <alignment horizontal="center"/>
      <protection locked="0"/>
    </xf>
    <xf numFmtId="0" fontId="9" fillId="3" borderId="5" xfId="2" applyFont="1" applyFill="1" applyBorder="1" applyAlignment="1" applyProtection="1">
      <alignment horizontal="center" vertical="top" wrapText="1"/>
      <protection locked="0"/>
    </xf>
    <xf numFmtId="0" fontId="4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0" fontId="44" fillId="0" borderId="5" xfId="2" applyFont="1" applyFill="1" applyBorder="1" applyAlignment="1" applyProtection="1">
      <alignment horizontal="center" vertical="center" wrapText="1"/>
      <protection hidden="1"/>
    </xf>
    <xf numFmtId="1" fontId="25" fillId="0" borderId="5" xfId="2" applyNumberFormat="1" applyFont="1" applyFill="1" applyBorder="1" applyAlignment="1" applyProtection="1">
      <alignment horizontal="center" vertical="center"/>
      <protection hidden="1"/>
    </xf>
    <xf numFmtId="0" fontId="25" fillId="0" borderId="5" xfId="2" applyFont="1" applyFill="1" applyBorder="1" applyAlignment="1" applyProtection="1">
      <alignment horizontal="center" vertical="center"/>
      <protection hidden="1"/>
    </xf>
    <xf numFmtId="0" fontId="9" fillId="3" borderId="5" xfId="2" applyFont="1" applyFill="1" applyBorder="1" applyAlignment="1" applyProtection="1">
      <alignment horizontal="center" vertical="top" wrapText="1"/>
      <protection hidden="1"/>
    </xf>
    <xf numFmtId="0" fontId="48" fillId="3" borderId="5" xfId="2" applyFont="1" applyFill="1" applyBorder="1" applyAlignment="1" applyProtection="1">
      <alignment horizontal="center" vertical="center" textRotation="90" wrapText="1"/>
      <protection locked="0"/>
    </xf>
    <xf numFmtId="1" fontId="49" fillId="3" borderId="5" xfId="2" applyNumberFormat="1" applyFont="1" applyFill="1" applyBorder="1" applyAlignment="1" applyProtection="1">
      <alignment horizontal="center" vertical="center" textRotation="90" wrapText="1"/>
      <protection locked="0"/>
    </xf>
    <xf numFmtId="1" fontId="50" fillId="3" borderId="5" xfId="2" applyNumberFormat="1" applyFont="1" applyFill="1" applyBorder="1" applyAlignment="1" applyProtection="1">
      <alignment horizontal="center" vertical="center" textRotation="90" wrapText="1"/>
      <protection locked="0"/>
    </xf>
    <xf numFmtId="0" fontId="51" fillId="0" borderId="5" xfId="2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8" fillId="0" borderId="5" xfId="2" applyFont="1" applyFill="1" applyBorder="1" applyAlignment="1" applyProtection="1">
      <alignment horizontal="center" vertical="center" textRotation="90" wrapText="1"/>
      <protection hidden="1"/>
    </xf>
    <xf numFmtId="0" fontId="83" fillId="0" borderId="5" xfId="2" applyFont="1" applyFill="1" applyBorder="1" applyAlignment="1" applyProtection="1">
      <alignment horizontal="center" vertical="center" textRotation="90" wrapText="1"/>
      <protection hidden="1"/>
    </xf>
    <xf numFmtId="1" fontId="83" fillId="0" borderId="5" xfId="2" applyNumberFormat="1" applyFont="1" applyFill="1" applyBorder="1" applyAlignment="1" applyProtection="1">
      <alignment horizontal="center" vertical="center" textRotation="90" wrapText="1"/>
      <protection hidden="1"/>
    </xf>
    <xf numFmtId="1" fontId="18" fillId="0" borderId="5" xfId="2" applyNumberFormat="1" applyFont="1" applyFill="1" applyBorder="1" applyAlignment="1" applyProtection="1">
      <alignment horizontal="center" vertical="center" textRotation="90" wrapText="1"/>
      <protection hidden="1"/>
    </xf>
    <xf numFmtId="0" fontId="105" fillId="0" borderId="0" xfId="8" applyFont="1" applyFill="1" applyBorder="1" applyProtection="1">
      <protection locked="0"/>
    </xf>
    <xf numFmtId="0" fontId="56" fillId="0" borderId="0" xfId="8" applyFont="1" applyFill="1" applyBorder="1" applyProtection="1">
      <protection locked="0"/>
    </xf>
    <xf numFmtId="0" fontId="56" fillId="0" borderId="0" xfId="8" applyFont="1" applyFill="1" applyBorder="1" applyAlignment="1" applyProtection="1">
      <protection locked="0"/>
    </xf>
    <xf numFmtId="0" fontId="113" fillId="0" borderId="0" xfId="8" applyFont="1" applyFill="1" applyBorder="1" applyProtection="1">
      <protection locked="0"/>
    </xf>
    <xf numFmtId="0" fontId="113" fillId="3" borderId="5" xfId="8" applyFont="1" applyFill="1" applyBorder="1" applyAlignment="1" applyProtection="1">
      <alignment horizontal="center" vertical="center" wrapText="1"/>
      <protection locked="0"/>
    </xf>
    <xf numFmtId="0" fontId="111" fillId="3" borderId="5" xfId="8" applyFont="1" applyFill="1" applyBorder="1" applyAlignment="1" applyProtection="1">
      <alignment horizontal="center" vertical="center" wrapText="1"/>
      <protection locked="0"/>
    </xf>
    <xf numFmtId="0" fontId="111" fillId="0" borderId="5" xfId="8" applyFont="1" applyFill="1" applyBorder="1" applyAlignment="1" applyProtection="1">
      <alignment horizontal="center" vertical="center" wrapText="1"/>
      <protection locked="0"/>
    </xf>
    <xf numFmtId="0" fontId="54" fillId="0" borderId="0" xfId="8" applyFont="1" applyFill="1" applyBorder="1" applyAlignment="1" applyProtection="1">
      <protection hidden="1"/>
    </xf>
    <xf numFmtId="0" fontId="111" fillId="0" borderId="5" xfId="8" applyFont="1" applyFill="1" applyBorder="1" applyAlignment="1" applyProtection="1">
      <alignment horizontal="center" vertical="center" wrapText="1"/>
      <protection hidden="1"/>
    </xf>
    <xf numFmtId="0" fontId="111" fillId="0" borderId="5" xfId="8" applyFont="1" applyFill="1" applyBorder="1" applyAlignment="1" applyProtection="1">
      <alignment horizontal="left" vertical="center" wrapText="1"/>
      <protection hidden="1"/>
    </xf>
    <xf numFmtId="0" fontId="115" fillId="0" borderId="5" xfId="8" applyFont="1" applyFill="1" applyBorder="1" applyAlignment="1" applyProtection="1">
      <alignment horizontal="center" vertical="center" wrapText="1"/>
      <protection hidden="1"/>
    </xf>
    <xf numFmtId="0" fontId="115" fillId="0" borderId="7" xfId="8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 applyProtection="1">
      <alignment horizontal="center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57" fillId="16" borderId="5" xfId="1" applyFont="1" applyFill="1" applyBorder="1" applyAlignment="1" applyProtection="1">
      <alignment horizontal="center" vertical="center"/>
      <protection locked="0"/>
    </xf>
    <xf numFmtId="0" fontId="46" fillId="0" borderId="5" xfId="1" applyFont="1" applyBorder="1" applyAlignment="1" applyProtection="1">
      <alignment horizontal="left" vertical="center"/>
      <protection locked="0"/>
    </xf>
    <xf numFmtId="0" fontId="16" fillId="0" borderId="0" xfId="1" applyFont="1" applyProtection="1">
      <protection locked="0"/>
    </xf>
    <xf numFmtId="0" fontId="57" fillId="0" borderId="5" xfId="1" applyFont="1" applyBorder="1" applyAlignment="1" applyProtection="1">
      <alignment horizontal="center" vertical="center"/>
      <protection hidden="1"/>
    </xf>
    <xf numFmtId="0" fontId="57" fillId="4" borderId="5" xfId="1" applyFont="1" applyFill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0" fontId="26" fillId="0" borderId="5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110" fillId="0" borderId="0" xfId="7" applyFont="1" applyFill="1" applyBorder="1" applyAlignment="1" applyProtection="1">
      <protection locked="0"/>
    </xf>
    <xf numFmtId="0" fontId="111" fillId="0" borderId="0" xfId="7" applyFont="1" applyFill="1" applyBorder="1" applyAlignment="1" applyProtection="1">
      <protection locked="0"/>
    </xf>
    <xf numFmtId="0" fontId="111" fillId="3" borderId="5" xfId="7" applyFont="1" applyFill="1" applyBorder="1" applyAlignment="1" applyProtection="1">
      <alignment horizontal="center" vertical="center" wrapText="1"/>
      <protection locked="0"/>
    </xf>
    <xf numFmtId="0" fontId="111" fillId="3" borderId="1" xfId="7" applyFont="1" applyFill="1" applyBorder="1" applyAlignment="1" applyProtection="1">
      <alignment horizontal="center" vertical="center" wrapText="1"/>
      <protection locked="0"/>
    </xf>
    <xf numFmtId="0" fontId="106" fillId="0" borderId="5" xfId="7" applyFont="1" applyFill="1" applyBorder="1" applyProtection="1">
      <protection locked="0"/>
    </xf>
    <xf numFmtId="0" fontId="105" fillId="0" borderId="5" xfId="7" applyFont="1" applyFill="1" applyBorder="1" applyProtection="1">
      <protection locked="0"/>
    </xf>
    <xf numFmtId="0" fontId="106" fillId="0" borderId="5" xfId="7" applyFont="1" applyFill="1" applyBorder="1" applyAlignment="1" applyProtection="1">
      <alignment horizontal="right"/>
      <protection locked="0"/>
    </xf>
    <xf numFmtId="0" fontId="114" fillId="0" borderId="5" xfId="7" applyFont="1" applyFill="1" applyBorder="1" applyProtection="1">
      <protection locked="0"/>
    </xf>
    <xf numFmtId="0" fontId="104" fillId="0" borderId="5" xfId="7" applyFont="1" applyFill="1" applyBorder="1" applyProtection="1">
      <protection locked="0"/>
    </xf>
    <xf numFmtId="0" fontId="114" fillId="0" borderId="5" xfId="7" applyFont="1" applyFill="1" applyBorder="1" applyAlignment="1" applyProtection="1">
      <alignment horizontal="right"/>
      <protection locked="0"/>
    </xf>
    <xf numFmtId="0" fontId="54" fillId="0" borderId="0" xfId="7" applyFont="1" applyFill="1" applyBorder="1" applyAlignment="1" applyProtection="1">
      <protection hidden="1"/>
    </xf>
    <xf numFmtId="0" fontId="105" fillId="0" borderId="0" xfId="7" applyFont="1" applyFill="1" applyBorder="1" applyProtection="1">
      <protection locked="0"/>
    </xf>
    <xf numFmtId="0" fontId="105" fillId="3" borderId="5" xfId="7" applyFont="1" applyFill="1" applyBorder="1" applyAlignment="1" applyProtection="1">
      <alignment horizontal="center" vertical="center" wrapText="1"/>
      <protection locked="0"/>
    </xf>
    <xf numFmtId="0" fontId="105" fillId="3" borderId="5" xfId="7" applyFont="1" applyFill="1" applyBorder="1" applyAlignment="1" applyProtection="1">
      <alignment horizontal="center" vertical="top" wrapText="1"/>
      <protection locked="0"/>
    </xf>
    <xf numFmtId="0" fontId="106" fillId="0" borderId="0" xfId="7" applyFont="1" applyFill="1" applyBorder="1" applyProtection="1">
      <protection locked="0"/>
    </xf>
    <xf numFmtId="0" fontId="10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6" fillId="0" borderId="1" xfId="0" applyFont="1" applyBorder="1" applyAlignment="1" applyProtection="1">
      <alignment horizontal="center" vertical="center" wrapText="1"/>
      <protection locked="0"/>
    </xf>
    <xf numFmtId="0" fontId="96" fillId="0" borderId="5" xfId="0" applyFont="1" applyBorder="1" applyAlignment="1" applyProtection="1">
      <alignment horizontal="center" vertical="center" wrapText="1"/>
      <protection locked="0"/>
    </xf>
    <xf numFmtId="0" fontId="96" fillId="0" borderId="5" xfId="0" applyFont="1" applyBorder="1" applyAlignment="1" applyProtection="1">
      <alignment vertical="center" wrapText="1"/>
      <protection locked="0"/>
    </xf>
    <xf numFmtId="0" fontId="96" fillId="0" borderId="0" xfId="0" applyFont="1" applyAlignment="1" applyProtection="1">
      <alignment vertical="center" wrapText="1"/>
      <protection locked="0"/>
    </xf>
    <xf numFmtId="0" fontId="100" fillId="0" borderId="5" xfId="0" applyFont="1" applyBorder="1" applyAlignment="1" applyProtection="1">
      <alignment horizontal="center" vertical="center" wrapText="1"/>
      <protection locked="0"/>
    </xf>
    <xf numFmtId="0" fontId="40" fillId="4" borderId="0" xfId="0" applyFont="1" applyFill="1" applyAlignment="1" applyProtection="1">
      <protection locked="0"/>
    </xf>
    <xf numFmtId="0" fontId="105" fillId="0" borderId="0" xfId="7" applyFont="1" applyFill="1" applyBorder="1" applyAlignment="1" applyProtection="1">
      <alignment vertical="top" wrapText="1"/>
      <protection locked="0"/>
    </xf>
    <xf numFmtId="0" fontId="40" fillId="4" borderId="0" xfId="0" applyFont="1" applyFill="1" applyAlignment="1" applyProtection="1">
      <alignment wrapText="1"/>
      <protection locked="0"/>
    </xf>
    <xf numFmtId="0" fontId="96" fillId="0" borderId="5" xfId="0" applyFont="1" applyBorder="1" applyAlignment="1" applyProtection="1">
      <alignment horizontal="center" vertical="center" wrapText="1"/>
      <protection hidden="1"/>
    </xf>
    <xf numFmtId="0" fontId="94" fillId="0" borderId="0" xfId="4" applyProtection="1">
      <protection locked="0"/>
    </xf>
    <xf numFmtId="0" fontId="53" fillId="0" borderId="0" xfId="4" applyFont="1" applyAlignment="1" applyProtection="1">
      <alignment vertical="center"/>
      <protection locked="0"/>
    </xf>
    <xf numFmtId="0" fontId="54" fillId="0" borderId="0" xfId="4" applyFont="1" applyBorder="1" applyAlignment="1" applyProtection="1">
      <alignment horizontal="left" vertical="center" wrapText="1"/>
      <protection locked="0"/>
    </xf>
    <xf numFmtId="0" fontId="104" fillId="3" borderId="5" xfId="4" applyFont="1" applyFill="1" applyBorder="1" applyAlignment="1" applyProtection="1">
      <alignment horizontal="center" vertical="center" wrapText="1"/>
      <protection locked="0"/>
    </xf>
    <xf numFmtId="0" fontId="94" fillId="0" borderId="0" xfId="4" applyAlignment="1" applyProtection="1">
      <alignment horizontal="center" vertical="center"/>
      <protection locked="0"/>
    </xf>
    <xf numFmtId="0" fontId="105" fillId="0" borderId="5" xfId="4" applyFont="1" applyBorder="1" applyAlignment="1" applyProtection="1">
      <alignment horizontal="center" vertical="center" wrapText="1"/>
      <protection locked="0"/>
    </xf>
    <xf numFmtId="0" fontId="105" fillId="0" borderId="5" xfId="4" applyFont="1" applyBorder="1" applyProtection="1">
      <protection locked="0"/>
    </xf>
    <xf numFmtId="166" fontId="106" fillId="0" borderId="5" xfId="4" applyNumberFormat="1" applyFont="1" applyBorder="1" applyProtection="1">
      <protection locked="0"/>
    </xf>
    <xf numFmtId="14" fontId="106" fillId="0" borderId="5" xfId="4" applyNumberFormat="1" applyFont="1" applyBorder="1" applyProtection="1">
      <protection locked="0"/>
    </xf>
    <xf numFmtId="0" fontId="106" fillId="0" borderId="5" xfId="4" applyFont="1" applyBorder="1" applyProtection="1">
      <protection locked="0"/>
    </xf>
    <xf numFmtId="0" fontId="94" fillId="0" borderId="5" xfId="4" applyBorder="1" applyProtection="1">
      <protection locked="0"/>
    </xf>
    <xf numFmtId="0" fontId="64" fillId="0" borderId="0" xfId="5" applyFont="1" applyFill="1" applyAlignment="1" applyProtection="1">
      <alignment horizontal="center"/>
      <protection locked="0"/>
    </xf>
    <xf numFmtId="0" fontId="54" fillId="0" borderId="5" xfId="4" applyFont="1" applyBorder="1" applyAlignment="1" applyProtection="1">
      <alignment horizontal="center" vertical="center"/>
      <protection hidden="1"/>
    </xf>
    <xf numFmtId="0" fontId="110" fillId="0" borderId="0" xfId="0" applyFont="1" applyBorder="1" applyProtection="1">
      <protection locked="0"/>
    </xf>
    <xf numFmtId="0" fontId="110" fillId="0" borderId="0" xfId="0" applyFont="1" applyBorder="1" applyAlignment="1" applyProtection="1">
      <alignment horizontal="center" vertical="center"/>
      <protection locked="0"/>
    </xf>
    <xf numFmtId="0" fontId="111" fillId="3" borderId="5" xfId="0" applyFont="1" applyFill="1" applyBorder="1" applyAlignment="1" applyProtection="1">
      <alignment horizontal="center" vertical="center" wrapText="1"/>
      <protection locked="0"/>
    </xf>
    <xf numFmtId="0" fontId="111" fillId="4" borderId="5" xfId="0" applyFont="1" applyFill="1" applyBorder="1" applyAlignment="1" applyProtection="1">
      <alignment horizontal="center" vertical="center"/>
      <protection locked="0"/>
    </xf>
    <xf numFmtId="0" fontId="112" fillId="4" borderId="5" xfId="0" applyFont="1" applyFill="1" applyBorder="1" applyAlignment="1" applyProtection="1">
      <alignment horizontal="center" vertical="center"/>
      <protection locked="0"/>
    </xf>
    <xf numFmtId="0" fontId="105" fillId="0" borderId="0" xfId="0" applyFont="1" applyBorder="1" applyAlignment="1" applyProtection="1">
      <alignment horizontal="center" vertical="center"/>
      <protection locked="0"/>
    </xf>
    <xf numFmtId="0" fontId="106" fillId="4" borderId="5" xfId="6" applyFont="1" applyFill="1" applyBorder="1" applyAlignment="1" applyProtection="1">
      <alignment horizontal="center" vertical="center"/>
      <protection hidden="1"/>
    </xf>
    <xf numFmtId="0" fontId="111" fillId="4" borderId="5" xfId="0" applyFont="1" applyFill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 applyProtection="1">
      <alignment horizontal="center" vertical="top" wrapText="1"/>
      <protection locked="0"/>
    </xf>
    <xf numFmtId="0" fontId="111" fillId="0" borderId="0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horizontal="center"/>
      <protection hidden="1"/>
    </xf>
    <xf numFmtId="0" fontId="3" fillId="3" borderId="5" xfId="3" applyFont="1" applyFill="1" applyBorder="1" applyAlignment="1" applyProtection="1">
      <alignment horizontal="center" vertical="center" wrapText="1"/>
      <protection locked="0"/>
    </xf>
    <xf numFmtId="17" fontId="19" fillId="0" borderId="5" xfId="0" applyNumberFormat="1" applyFont="1" applyBorder="1" applyAlignment="1" applyProtection="1">
      <alignment horizontal="center" vertical="center"/>
      <protection locked="0"/>
    </xf>
    <xf numFmtId="0" fontId="37" fillId="0" borderId="4" xfId="3" applyFont="1" applyBorder="1" applyAlignment="1" applyProtection="1">
      <alignment vertical="center" wrapText="1"/>
      <protection locked="0"/>
    </xf>
    <xf numFmtId="0" fontId="38" fillId="0" borderId="5" xfId="3" applyFont="1" applyBorder="1" applyAlignment="1" applyProtection="1">
      <alignment horizontal="center" vertical="center"/>
      <protection locked="0"/>
    </xf>
    <xf numFmtId="0" fontId="2" fillId="0" borderId="0" xfId="3" applyProtection="1">
      <protection locked="0"/>
    </xf>
    <xf numFmtId="0" fontId="3" fillId="0" borderId="0" xfId="3" applyFont="1" applyAlignment="1" applyProtection="1">
      <protection locked="0"/>
    </xf>
    <xf numFmtId="0" fontId="67" fillId="0" borderId="5" xfId="0" applyFont="1" applyBorder="1" applyAlignment="1" applyProtection="1">
      <alignment horizontal="center" vertical="center"/>
      <protection hidden="1"/>
    </xf>
    <xf numFmtId="0" fontId="35" fillId="0" borderId="0" xfId="5" applyFont="1" applyProtection="1">
      <protection locked="0"/>
    </xf>
    <xf numFmtId="0" fontId="61" fillId="0" borderId="0" xfId="5" applyFont="1" applyBorder="1" applyAlignment="1" applyProtection="1">
      <alignment vertical="center"/>
      <protection locked="0"/>
    </xf>
    <xf numFmtId="0" fontId="35" fillId="0" borderId="0" xfId="5" applyFont="1" applyBorder="1" applyProtection="1">
      <protection locked="0"/>
    </xf>
    <xf numFmtId="0" fontId="35" fillId="3" borderId="5" xfId="5" applyFont="1" applyFill="1" applyBorder="1" applyAlignment="1" applyProtection="1">
      <alignment horizontal="center" vertical="top" wrapText="1"/>
      <protection locked="0"/>
    </xf>
    <xf numFmtId="0" fontId="35" fillId="3" borderId="5" xfId="5" applyFont="1" applyFill="1" applyBorder="1" applyAlignment="1" applyProtection="1">
      <alignment vertical="top" wrapText="1"/>
      <protection locked="0"/>
    </xf>
    <xf numFmtId="0" fontId="35" fillId="0" borderId="0" xfId="5" applyFont="1" applyAlignment="1" applyProtection="1">
      <alignment vertical="top" wrapText="1"/>
      <protection locked="0"/>
    </xf>
    <xf numFmtId="0" fontId="40" fillId="3" borderId="5" xfId="5" applyFont="1" applyFill="1" applyBorder="1" applyAlignment="1" applyProtection="1">
      <alignment horizontal="center"/>
      <protection locked="0"/>
    </xf>
    <xf numFmtId="0" fontId="35" fillId="3" borderId="5" xfId="5" applyFont="1" applyFill="1" applyBorder="1" applyAlignment="1" applyProtection="1">
      <alignment horizontal="center"/>
      <protection locked="0"/>
    </xf>
    <xf numFmtId="0" fontId="35" fillId="0" borderId="0" xfId="5" applyFont="1" applyAlignment="1" applyProtection="1">
      <alignment horizontal="center"/>
      <protection locked="0"/>
    </xf>
    <xf numFmtId="0" fontId="35" fillId="0" borderId="5" xfId="5" applyFont="1" applyBorder="1" applyProtection="1">
      <protection locked="0"/>
    </xf>
    <xf numFmtId="0" fontId="16" fillId="0" borderId="5" xfId="5" applyFont="1" applyBorder="1" applyAlignment="1" applyProtection="1">
      <alignment horizontal="center" vertical="center"/>
      <protection locked="0"/>
    </xf>
    <xf numFmtId="0" fontId="42" fillId="0" borderId="0" xfId="5" applyFont="1" applyBorder="1" applyAlignment="1" applyProtection="1">
      <alignment vertical="center"/>
      <protection hidden="1"/>
    </xf>
    <xf numFmtId="0" fontId="102" fillId="0" borderId="0" xfId="5" applyFont="1" applyProtection="1">
      <protection locked="0"/>
    </xf>
    <xf numFmtId="0" fontId="108" fillId="0" borderId="0" xfId="5" applyFont="1" applyProtection="1">
      <protection locked="0"/>
    </xf>
    <xf numFmtId="0" fontId="107" fillId="0" borderId="0" xfId="5" applyFont="1" applyProtection="1">
      <protection locked="0"/>
    </xf>
    <xf numFmtId="0" fontId="107" fillId="0" borderId="0" xfId="5" applyFont="1" applyAlignment="1" applyProtection="1">
      <alignment horizontal="center"/>
      <protection locked="0"/>
    </xf>
    <xf numFmtId="0" fontId="107" fillId="3" borderId="5" xfId="5" applyFont="1" applyFill="1" applyBorder="1" applyAlignment="1" applyProtection="1">
      <alignment horizontal="center"/>
      <protection locked="0"/>
    </xf>
    <xf numFmtId="0" fontId="40" fillId="3" borderId="5" xfId="5" applyFont="1" applyFill="1" applyBorder="1" applyAlignment="1" applyProtection="1">
      <alignment horizontal="center" vertical="center" wrapText="1"/>
      <protection locked="0"/>
    </xf>
    <xf numFmtId="0" fontId="107" fillId="0" borderId="5" xfId="5" applyFont="1" applyBorder="1" applyAlignment="1" applyProtection="1">
      <alignment horizontal="center" vertical="center"/>
      <protection locked="0"/>
    </xf>
    <xf numFmtId="0" fontId="107" fillId="0" borderId="0" xfId="5" applyFont="1" applyAlignment="1" applyProtection="1">
      <alignment horizontal="center" vertical="center"/>
      <protection locked="0"/>
    </xf>
    <xf numFmtId="0" fontId="107" fillId="0" borderId="5" xfId="5" applyFont="1" applyBorder="1" applyAlignment="1" applyProtection="1">
      <alignment horizontal="center" vertical="center" wrapText="1"/>
      <protection hidden="1"/>
    </xf>
    <xf numFmtId="0" fontId="108" fillId="0" borderId="0" xfId="5" applyFont="1" applyAlignment="1" applyProtection="1">
      <protection locked="0"/>
    </xf>
    <xf numFmtId="0" fontId="107" fillId="0" borderId="0" xfId="5" applyFont="1" applyAlignment="1" applyProtection="1">
      <protection locked="0"/>
    </xf>
    <xf numFmtId="0" fontId="107" fillId="0" borderId="0" xfId="5" applyFont="1" applyAlignment="1" applyProtection="1">
      <alignment horizontal="center" vertical="center" wrapText="1"/>
      <protection locked="0"/>
    </xf>
    <xf numFmtId="0" fontId="35" fillId="3" borderId="5" xfId="5" applyFont="1" applyFill="1" applyBorder="1" applyAlignment="1" applyProtection="1">
      <alignment horizontal="center" vertical="center" wrapText="1"/>
      <protection locked="0"/>
    </xf>
    <xf numFmtId="0" fontId="107" fillId="3" borderId="5" xfId="5" applyFont="1" applyFill="1" applyBorder="1" applyAlignment="1" applyProtection="1">
      <alignment horizontal="center" vertical="center"/>
      <protection locked="0"/>
    </xf>
    <xf numFmtId="0" fontId="107" fillId="0" borderId="0" xfId="5" applyFont="1" applyAlignment="1" applyProtection="1">
      <alignment horizontal="center" vertical="top" wrapText="1"/>
      <protection locked="0"/>
    </xf>
    <xf numFmtId="0" fontId="40" fillId="0" borderId="5" xfId="5" applyFont="1" applyBorder="1" applyAlignment="1" applyProtection="1">
      <alignment horizontal="center" vertical="center"/>
      <protection locked="0"/>
    </xf>
    <xf numFmtId="0" fontId="40" fillId="0" borderId="5" xfId="5" applyFont="1" applyBorder="1" applyAlignment="1" applyProtection="1">
      <alignment horizontal="center" vertical="center" wrapText="1"/>
      <protection hidden="1"/>
    </xf>
    <xf numFmtId="0" fontId="26" fillId="0" borderId="0" xfId="5" applyFont="1" applyAlignment="1" applyProtection="1">
      <alignment horizontal="left"/>
      <protection locked="0"/>
    </xf>
    <xf numFmtId="0" fontId="2" fillId="0" borderId="0" xfId="5" applyProtection="1">
      <protection locked="0"/>
    </xf>
    <xf numFmtId="0" fontId="16" fillId="0" borderId="5" xfId="5" applyFont="1" applyBorder="1" applyAlignment="1" applyProtection="1">
      <alignment horizontal="center" vertical="center" wrapText="1"/>
      <protection locked="0"/>
    </xf>
    <xf numFmtId="0" fontId="111" fillId="0" borderId="0" xfId="0" applyFont="1" applyBorder="1" applyAlignment="1" applyProtection="1">
      <alignment horizontal="center" vertical="top" wrapText="1"/>
      <protection locked="0"/>
    </xf>
    <xf numFmtId="0" fontId="107" fillId="0" borderId="5" xfId="5" applyFont="1" applyBorder="1" applyAlignment="1" applyProtection="1">
      <alignment horizontal="left" vertical="center" wrapText="1"/>
      <protection hidden="1"/>
    </xf>
    <xf numFmtId="0" fontId="111" fillId="0" borderId="0" xfId="0" applyFont="1" applyBorder="1" applyAlignment="1" applyProtection="1">
      <alignment horizontal="center" vertical="top" wrapText="1"/>
      <protection hidden="1"/>
    </xf>
    <xf numFmtId="0" fontId="22" fillId="3" borderId="5" xfId="0" applyFont="1" applyFill="1" applyBorder="1" applyAlignment="1" applyProtection="1">
      <alignment horizontal="center" vertical="center" wrapText="1"/>
      <protection hidden="1"/>
    </xf>
    <xf numFmtId="0" fontId="65" fillId="16" borderId="5" xfId="0" applyFont="1" applyFill="1" applyBorder="1" applyAlignment="1" applyProtection="1">
      <alignment horizontal="center" vertical="center" shrinkToFit="1"/>
      <protection locked="0"/>
    </xf>
    <xf numFmtId="0" fontId="65" fillId="16" borderId="5" xfId="0" applyFont="1" applyFill="1" applyBorder="1" applyAlignment="1" applyProtection="1">
      <alignment horizontal="center" vertical="center"/>
      <protection locked="0"/>
    </xf>
    <xf numFmtId="0" fontId="87" fillId="16" borderId="5" xfId="0" applyFont="1" applyFill="1" applyBorder="1" applyAlignment="1" applyProtection="1">
      <alignment horizontal="center" vertical="center" wrapText="1"/>
      <protection locked="0"/>
    </xf>
    <xf numFmtId="0" fontId="18" fillId="16" borderId="5" xfId="0" applyFont="1" applyFill="1" applyBorder="1" applyAlignment="1" applyProtection="1">
      <alignment horizontal="center" vertical="center"/>
      <protection locked="0"/>
    </xf>
    <xf numFmtId="0" fontId="9" fillId="3" borderId="5" xfId="1" applyFont="1" applyFill="1" applyBorder="1" applyAlignment="1" applyProtection="1">
      <alignment horizontal="center" vertical="top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23" fillId="0" borderId="5" xfId="1" applyFont="1" applyBorder="1" applyAlignment="1" applyProtection="1">
      <alignment horizontal="left" vertical="center" wrapText="1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9" fillId="0" borderId="5" xfId="1" quotePrefix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21" fillId="0" borderId="3" xfId="0" applyFont="1" applyBorder="1" applyProtection="1">
      <protection locked="0"/>
    </xf>
    <xf numFmtId="14" fontId="71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6" fillId="0" borderId="0" xfId="0" applyFont="1" applyBorder="1" applyAlignment="1" applyProtection="1">
      <protection locked="0"/>
    </xf>
    <xf numFmtId="0" fontId="36" fillId="0" borderId="0" xfId="1" applyFont="1" applyAlignment="1" applyProtection="1">
      <alignment horizontal="center" vertical="top" wrapText="1"/>
      <protection hidden="1"/>
    </xf>
    <xf numFmtId="164" fontId="71" fillId="0" borderId="5" xfId="0" applyNumberFormat="1" applyFont="1" applyBorder="1" applyAlignment="1" applyProtection="1">
      <alignment vertical="center"/>
      <protection hidden="1"/>
    </xf>
    <xf numFmtId="0" fontId="77" fillId="0" borderId="0" xfId="0" applyFont="1" applyAlignment="1" applyProtection="1">
      <alignment horizont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67" fillId="3" borderId="0" xfId="0" applyFont="1" applyFill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0" fillId="3" borderId="2" xfId="0" applyFont="1" applyFill="1" applyBorder="1" applyAlignment="1" applyProtection="1">
      <alignment horizontal="center" vertical="center" wrapText="1"/>
      <protection hidden="1"/>
    </xf>
    <xf numFmtId="0" fontId="50" fillId="3" borderId="3" xfId="0" applyFont="1" applyFill="1" applyBorder="1" applyAlignment="1" applyProtection="1">
      <alignment horizontal="center" vertical="center" wrapText="1"/>
      <protection hidden="1"/>
    </xf>
    <xf numFmtId="0" fontId="50" fillId="3" borderId="4" xfId="0" applyFont="1" applyFill="1" applyBorder="1" applyAlignment="1" applyProtection="1">
      <alignment horizontal="center" vertical="center" wrapText="1"/>
      <protection hidden="1"/>
    </xf>
    <xf numFmtId="0" fontId="40" fillId="3" borderId="2" xfId="0" applyFont="1" applyFill="1" applyBorder="1" applyAlignment="1" applyProtection="1">
      <alignment horizontal="center" vertical="center"/>
      <protection hidden="1"/>
    </xf>
    <xf numFmtId="0" fontId="40" fillId="3" borderId="3" xfId="0" applyFont="1" applyFill="1" applyBorder="1" applyAlignment="1" applyProtection="1">
      <alignment horizontal="center" vertical="center"/>
      <protection hidden="1"/>
    </xf>
    <xf numFmtId="0" fontId="40" fillId="3" borderId="4" xfId="0" applyFont="1" applyFill="1" applyBorder="1" applyAlignment="1" applyProtection="1">
      <alignment horizontal="center" vertical="center"/>
      <protection hidden="1"/>
    </xf>
    <xf numFmtId="0" fontId="65" fillId="9" borderId="11" xfId="0" applyFont="1" applyFill="1" applyBorder="1" applyAlignment="1" applyProtection="1">
      <alignment horizontal="center" vertical="center"/>
      <protection hidden="1"/>
    </xf>
    <xf numFmtId="0" fontId="62" fillId="3" borderId="1" xfId="0" applyFont="1" applyFill="1" applyBorder="1" applyAlignment="1" applyProtection="1">
      <alignment horizontal="center" vertical="center" wrapText="1"/>
      <protection hidden="1"/>
    </xf>
    <xf numFmtId="0" fontId="62" fillId="3" borderId="6" xfId="0" applyFont="1" applyFill="1" applyBorder="1" applyAlignment="1" applyProtection="1">
      <alignment horizontal="center" vertical="center" wrapText="1"/>
      <protection hidden="1"/>
    </xf>
    <xf numFmtId="0" fontId="62" fillId="3" borderId="7" xfId="0" applyFont="1" applyFill="1" applyBorder="1" applyAlignment="1" applyProtection="1">
      <alignment horizontal="center" vertical="center" wrapText="1"/>
      <protection hidden="1"/>
    </xf>
    <xf numFmtId="0" fontId="61" fillId="3" borderId="2" xfId="0" applyFont="1" applyFill="1" applyBorder="1" applyAlignment="1" applyProtection="1">
      <alignment horizontal="center" vertical="center" wrapText="1"/>
      <protection hidden="1"/>
    </xf>
    <xf numFmtId="0" fontId="61" fillId="3" borderId="3" xfId="0" applyFont="1" applyFill="1" applyBorder="1" applyAlignment="1" applyProtection="1">
      <alignment horizontal="center" vertical="center" wrapText="1"/>
      <protection hidden="1"/>
    </xf>
    <xf numFmtId="0" fontId="61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87" fillId="0" borderId="5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9" fillId="3" borderId="5" xfId="0" quotePrefix="1" applyFont="1" applyFill="1" applyBorder="1" applyAlignment="1" applyProtection="1">
      <alignment horizontal="center" vertical="center" wrapText="1"/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43" fillId="0" borderId="5" xfId="0" applyFont="1" applyBorder="1" applyAlignment="1" applyProtection="1">
      <alignment horizontal="left" vertical="center"/>
      <protection hidden="1"/>
    </xf>
    <xf numFmtId="0" fontId="43" fillId="0" borderId="2" xfId="0" applyFont="1" applyBorder="1" applyAlignment="1" applyProtection="1">
      <alignment horizontal="left" vertical="center"/>
      <protection hidden="1"/>
    </xf>
    <xf numFmtId="0" fontId="43" fillId="0" borderId="4" xfId="0" applyFont="1" applyBorder="1" applyAlignment="1" applyProtection="1">
      <alignment horizontal="left" vertical="center"/>
      <protection hidden="1"/>
    </xf>
    <xf numFmtId="1" fontId="79" fillId="9" borderId="1" xfId="0" applyNumberFormat="1" applyFont="1" applyFill="1" applyBorder="1" applyAlignment="1" applyProtection="1">
      <alignment horizontal="center" vertical="center"/>
      <protection hidden="1"/>
    </xf>
    <xf numFmtId="1" fontId="79" fillId="9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/>
      <protection locked="0"/>
    </xf>
    <xf numFmtId="0" fontId="28" fillId="0" borderId="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21" fillId="4" borderId="5" xfId="0" applyFont="1" applyFill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39" fillId="0" borderId="10" xfId="0" applyFont="1" applyFill="1" applyBorder="1" applyAlignment="1" applyProtection="1">
      <alignment horizontal="center" vertical="center"/>
      <protection locked="0"/>
    </xf>
    <xf numFmtId="0" fontId="39" fillId="0" borderId="11" xfId="0" applyFont="1" applyFill="1" applyBorder="1" applyAlignment="1" applyProtection="1">
      <alignment horizontal="center" vertical="center"/>
      <protection locked="0"/>
    </xf>
    <xf numFmtId="0" fontId="39" fillId="0" borderId="16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9" fillId="0" borderId="8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9" xfId="0" applyFont="1" applyFill="1" applyBorder="1" applyAlignment="1" applyProtection="1">
      <alignment horizontal="center" vertical="center"/>
      <protection locked="0"/>
    </xf>
    <xf numFmtId="0" fontId="39" fillId="0" borderId="17" xfId="0" applyFont="1" applyFill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left" vertical="center" wrapText="1"/>
      <protection hidden="1"/>
    </xf>
    <xf numFmtId="0" fontId="43" fillId="0" borderId="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/>
      <protection hidden="1"/>
    </xf>
    <xf numFmtId="0" fontId="77" fillId="0" borderId="0" xfId="0" applyFont="1" applyAlignment="1" applyProtection="1">
      <alignment horizontal="center"/>
      <protection hidden="1"/>
    </xf>
    <xf numFmtId="0" fontId="8" fillId="3" borderId="5" xfId="1" applyFont="1" applyFill="1" applyBorder="1" applyAlignment="1" applyProtection="1">
      <alignment horizontal="center" vertical="center"/>
      <protection hidden="1"/>
    </xf>
    <xf numFmtId="0" fontId="0" fillId="9" borderId="11" xfId="0" applyFill="1" applyBorder="1" applyAlignment="1" applyProtection="1">
      <alignment horizontal="center"/>
      <protection hidden="1"/>
    </xf>
    <xf numFmtId="0" fontId="54" fillId="0" borderId="9" xfId="0" applyFont="1" applyBorder="1" applyAlignment="1" applyProtection="1">
      <alignment horizontal="center"/>
      <protection hidden="1"/>
    </xf>
    <xf numFmtId="0" fontId="87" fillId="0" borderId="0" xfId="0" applyFont="1" applyAlignment="1" applyProtection="1">
      <alignment horizontal="center"/>
      <protection hidden="1"/>
    </xf>
    <xf numFmtId="0" fontId="54" fillId="0" borderId="0" xfId="0" applyFont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118" fillId="0" borderId="0" xfId="0" applyFont="1" applyAlignment="1" applyProtection="1">
      <alignment horizontal="center" vertical="center"/>
      <protection hidden="1"/>
    </xf>
    <xf numFmtId="0" fontId="117" fillId="9" borderId="9" xfId="0" applyFont="1" applyFill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hidden="1"/>
    </xf>
    <xf numFmtId="1" fontId="42" fillId="0" borderId="0" xfId="1" applyNumberFormat="1" applyFont="1" applyBorder="1" applyAlignment="1" applyProtection="1">
      <alignment horizontal="center" vertical="center"/>
      <protection hidden="1"/>
    </xf>
    <xf numFmtId="0" fontId="92" fillId="0" borderId="2" xfId="1" applyFont="1" applyBorder="1" applyAlignment="1" applyProtection="1">
      <alignment horizontal="center" vertical="center"/>
      <protection hidden="1"/>
    </xf>
    <xf numFmtId="0" fontId="92" fillId="0" borderId="3" xfId="1" applyFont="1" applyBorder="1" applyAlignment="1" applyProtection="1">
      <alignment horizontal="center" vertical="center"/>
      <protection hidden="1"/>
    </xf>
    <xf numFmtId="0" fontId="92" fillId="0" borderId="4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8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0" fillId="0" borderId="9" xfId="0" applyFont="1" applyFill="1" applyBorder="1" applyAlignment="1" applyProtection="1">
      <alignment horizontal="center"/>
      <protection hidden="1"/>
    </xf>
    <xf numFmtId="0" fontId="55" fillId="3" borderId="1" xfId="0" applyFont="1" applyFill="1" applyBorder="1" applyAlignment="1" applyProtection="1">
      <alignment horizontal="center" vertical="center" wrapText="1"/>
      <protection hidden="1"/>
    </xf>
    <xf numFmtId="0" fontId="55" fillId="3" borderId="7" xfId="0" applyFont="1" applyFill="1" applyBorder="1" applyAlignment="1" applyProtection="1">
      <alignment horizontal="center" vertical="center" wrapText="1"/>
      <protection hidden="1"/>
    </xf>
    <xf numFmtId="0" fontId="105" fillId="0" borderId="0" xfId="0" applyFont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horizontal="center" vertical="top" wrapText="1"/>
      <protection hidden="1"/>
    </xf>
    <xf numFmtId="0" fontId="19" fillId="4" borderId="1" xfId="1" applyFont="1" applyFill="1" applyBorder="1" applyAlignment="1" applyProtection="1">
      <alignment horizontal="center" vertical="center" textRotation="90" wrapText="1"/>
      <protection hidden="1"/>
    </xf>
    <xf numFmtId="0" fontId="19" fillId="4" borderId="6" xfId="1" applyFont="1" applyFill="1" applyBorder="1" applyAlignment="1" applyProtection="1">
      <alignment horizontal="center" vertical="center" textRotation="90" wrapText="1"/>
      <protection hidden="1"/>
    </xf>
    <xf numFmtId="0" fontId="7" fillId="3" borderId="2" xfId="1" applyFont="1" applyFill="1" applyBorder="1" applyAlignment="1" applyProtection="1">
      <alignment horizontal="center" vertical="center"/>
      <protection hidden="1"/>
    </xf>
    <xf numFmtId="0" fontId="7" fillId="3" borderId="3" xfId="1" applyFont="1" applyFill="1" applyBorder="1" applyAlignment="1" applyProtection="1">
      <alignment horizontal="center" vertical="center"/>
      <protection hidden="1"/>
    </xf>
    <xf numFmtId="0" fontId="7" fillId="3" borderId="4" xfId="1" applyFont="1" applyFill="1" applyBorder="1" applyAlignment="1" applyProtection="1">
      <alignment horizontal="center" vertical="center"/>
      <protection hidden="1"/>
    </xf>
    <xf numFmtId="0" fontId="17" fillId="3" borderId="5" xfId="1" applyFont="1" applyFill="1" applyBorder="1" applyAlignment="1" applyProtection="1">
      <alignment horizontal="center" vertical="center" wrapText="1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7" xfId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hidden="1"/>
    </xf>
    <xf numFmtId="0" fontId="5" fillId="4" borderId="9" xfId="1" applyFont="1" applyFill="1" applyBorder="1" applyAlignment="1" applyProtection="1">
      <alignment horizontal="center"/>
      <protection hidden="1"/>
    </xf>
    <xf numFmtId="0" fontId="80" fillId="4" borderId="9" xfId="1" applyFont="1" applyFill="1" applyBorder="1" applyAlignment="1" applyProtection="1">
      <alignment horizontal="center"/>
      <protection hidden="1"/>
    </xf>
    <xf numFmtId="0" fontId="13" fillId="0" borderId="0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78" fillId="4" borderId="0" xfId="1" applyFont="1" applyFill="1" applyBorder="1" applyAlignment="1" applyProtection="1">
      <alignment horizontal="center"/>
      <protection hidden="1"/>
    </xf>
    <xf numFmtId="0" fontId="79" fillId="4" borderId="0" xfId="1" applyFont="1" applyFill="1" applyBorder="1" applyAlignment="1" applyProtection="1">
      <alignment horizontal="center"/>
      <protection hidden="1"/>
    </xf>
    <xf numFmtId="0" fontId="5" fillId="4" borderId="0" xfId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42" fillId="0" borderId="9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22" fillId="3" borderId="1" xfId="0" applyFont="1" applyFill="1" applyBorder="1" applyAlignment="1" applyProtection="1">
      <alignment horizontal="center" vertical="center" wrapText="1"/>
      <protection hidden="1"/>
    </xf>
    <xf numFmtId="0" fontId="22" fillId="3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 textRotation="90"/>
      <protection hidden="1"/>
    </xf>
    <xf numFmtId="0" fontId="4" fillId="0" borderId="6" xfId="0" applyFont="1" applyBorder="1" applyAlignment="1" applyProtection="1">
      <alignment horizontal="center" vertical="center" textRotation="90"/>
      <protection hidden="1"/>
    </xf>
    <xf numFmtId="0" fontId="17" fillId="3" borderId="1" xfId="1" applyFont="1" applyFill="1" applyBorder="1" applyAlignment="1" applyProtection="1">
      <alignment horizontal="center" vertical="center" wrapText="1"/>
      <protection hidden="1"/>
    </xf>
    <xf numFmtId="0" fontId="17" fillId="3" borderId="6" xfId="1" applyFont="1" applyFill="1" applyBorder="1" applyAlignment="1" applyProtection="1">
      <alignment horizontal="center" vertical="center" wrapText="1"/>
      <protection hidden="1"/>
    </xf>
    <xf numFmtId="0" fontId="23" fillId="3" borderId="1" xfId="0" applyFont="1" applyFill="1" applyBorder="1" applyAlignment="1" applyProtection="1">
      <alignment horizontal="center" vertical="center" textRotation="90" wrapText="1"/>
      <protection hidden="1"/>
    </xf>
    <xf numFmtId="0" fontId="23" fillId="3" borderId="6" xfId="0" applyFont="1" applyFill="1" applyBorder="1" applyAlignment="1" applyProtection="1">
      <alignment horizontal="center" vertical="center" textRotation="90" wrapText="1"/>
      <protection hidden="1"/>
    </xf>
    <xf numFmtId="164" fontId="22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2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7" xfId="0" applyFont="1" applyBorder="1" applyAlignment="1" applyProtection="1">
      <alignment horizontal="center" vertical="center" textRotation="90" wrapText="1"/>
      <protection hidden="1"/>
    </xf>
    <xf numFmtId="0" fontId="119" fillId="0" borderId="10" xfId="0" applyFont="1" applyBorder="1" applyAlignment="1" applyProtection="1">
      <alignment horizontal="left" vertical="center" wrapText="1"/>
      <protection hidden="1"/>
    </xf>
    <xf numFmtId="0" fontId="119" fillId="0" borderId="11" xfId="0" applyFont="1" applyBorder="1" applyAlignment="1" applyProtection="1">
      <alignment horizontal="left" vertical="center" wrapText="1"/>
      <protection hidden="1"/>
    </xf>
    <xf numFmtId="0" fontId="119" fillId="0" borderId="12" xfId="0" applyFont="1" applyBorder="1" applyAlignment="1" applyProtection="1">
      <alignment horizontal="left" vertical="center" wrapText="1"/>
      <protection hidden="1"/>
    </xf>
    <xf numFmtId="0" fontId="119" fillId="0" borderId="0" xfId="0" applyFont="1" applyBorder="1" applyAlignment="1" applyProtection="1">
      <alignment horizontal="left" vertical="center" wrapText="1"/>
      <protection hidden="1"/>
    </xf>
    <xf numFmtId="0" fontId="2" fillId="0" borderId="5" xfId="1" applyBorder="1" applyAlignment="1" applyProtection="1">
      <alignment horizontal="center" vertical="center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7" xfId="1" applyFont="1" applyFill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textRotation="90" wrapText="1"/>
      <protection hidden="1"/>
    </xf>
    <xf numFmtId="0" fontId="28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9" xfId="1" applyFont="1" applyBorder="1" applyAlignment="1" applyProtection="1">
      <alignment horizontal="center"/>
      <protection hidden="1"/>
    </xf>
    <xf numFmtId="0" fontId="24" fillId="0" borderId="9" xfId="1" applyFont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horizontal="center" vertical="center" wrapText="1"/>
      <protection hidden="1"/>
    </xf>
    <xf numFmtId="0" fontId="43" fillId="6" borderId="5" xfId="0" applyFont="1" applyFill="1" applyBorder="1" applyAlignment="1" applyProtection="1">
      <alignment horizontal="left" vertical="top" wrapText="1"/>
      <protection locked="0"/>
    </xf>
    <xf numFmtId="0" fontId="42" fillId="0" borderId="9" xfId="0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18" fillId="0" borderId="9" xfId="0" applyFont="1" applyBorder="1" applyAlignment="1" applyProtection="1">
      <alignment horizontal="center" wrapText="1"/>
      <protection hidden="1"/>
    </xf>
    <xf numFmtId="0" fontId="22" fillId="3" borderId="5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164" fontId="22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2" xfId="0" applyFont="1" applyFill="1" applyBorder="1" applyAlignment="1" applyProtection="1">
      <alignment horizontal="center"/>
      <protection locked="0"/>
    </xf>
    <xf numFmtId="0" fontId="14" fillId="9" borderId="3" xfId="0" applyFont="1" applyFill="1" applyBorder="1" applyAlignment="1" applyProtection="1">
      <alignment horizontal="center"/>
      <protection locked="0"/>
    </xf>
    <xf numFmtId="0" fontId="14" fillId="9" borderId="4" xfId="0" applyFont="1" applyFill="1" applyBorder="1" applyAlignment="1" applyProtection="1">
      <alignment horizontal="center"/>
      <protection locked="0"/>
    </xf>
    <xf numFmtId="164" fontId="0" fillId="8" borderId="1" xfId="0" applyNumberFormat="1" applyFill="1" applyBorder="1" applyAlignment="1" applyProtection="1">
      <alignment horizontal="center"/>
      <protection locked="0"/>
    </xf>
    <xf numFmtId="164" fontId="0" fillId="8" borderId="7" xfId="0" applyNumberFormat="1" applyFill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10" fontId="18" fillId="0" borderId="13" xfId="0" applyNumberFormat="1" applyFont="1" applyBorder="1" applyAlignment="1" applyProtection="1">
      <alignment horizontal="center" vertical="top" wrapText="1"/>
      <protection locked="0"/>
    </xf>
    <xf numFmtId="10" fontId="18" fillId="0" borderId="17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43" fillId="12" borderId="5" xfId="0" quotePrefix="1" applyFont="1" applyFill="1" applyBorder="1" applyAlignment="1" applyProtection="1">
      <alignment horizontal="left" vertical="top" wrapText="1"/>
      <protection locked="0"/>
    </xf>
    <xf numFmtId="0" fontId="43" fillId="12" borderId="5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31" fillId="4" borderId="5" xfId="0" applyFont="1" applyFill="1" applyBorder="1" applyAlignment="1" applyProtection="1">
      <alignment horizontal="left" vertical="top" wrapText="1"/>
      <protection locked="0"/>
    </xf>
    <xf numFmtId="0" fontId="9" fillId="0" borderId="2" xfId="0" quotePrefix="1" applyFont="1" applyBorder="1" applyAlignment="1" applyProtection="1">
      <alignment horizontal="left" vertical="top" wrapText="1"/>
      <protection locked="0"/>
    </xf>
    <xf numFmtId="10" fontId="18" fillId="0" borderId="9" xfId="0" applyNumberFormat="1" applyFont="1" applyBorder="1" applyAlignment="1" applyProtection="1">
      <alignment horizontal="center" vertical="top" wrapText="1"/>
      <protection locked="0"/>
    </xf>
    <xf numFmtId="0" fontId="21" fillId="0" borderId="0" xfId="0" applyFont="1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8" fillId="0" borderId="0" xfId="1" applyFont="1" applyAlignment="1" applyProtection="1">
      <alignment horizontal="center" vertical="center" wrapText="1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88" fillId="0" borderId="5" xfId="1" applyFont="1" applyBorder="1" applyAlignment="1" applyProtection="1">
      <alignment horizontal="center" vertical="center" wrapText="1"/>
      <protection locked="0"/>
    </xf>
    <xf numFmtId="0" fontId="28" fillId="5" borderId="0" xfId="1" applyFont="1" applyFill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hidden="1"/>
    </xf>
    <xf numFmtId="0" fontId="16" fillId="0" borderId="7" xfId="1" applyFont="1" applyBorder="1" applyAlignment="1" applyProtection="1">
      <alignment horizontal="center" vertical="center"/>
      <protection hidden="1"/>
    </xf>
    <xf numFmtId="0" fontId="16" fillId="0" borderId="10" xfId="1" applyFont="1" applyBorder="1" applyAlignment="1" applyProtection="1">
      <alignment horizontal="center" vertical="center"/>
      <protection locked="0"/>
    </xf>
    <xf numFmtId="0" fontId="16" fillId="0" borderId="11" xfId="1" applyFont="1" applyBorder="1" applyAlignment="1" applyProtection="1">
      <alignment horizontal="center" vertical="center"/>
      <protection locked="0"/>
    </xf>
    <xf numFmtId="0" fontId="16" fillId="0" borderId="16" xfId="1" applyFont="1" applyBorder="1" applyAlignment="1" applyProtection="1">
      <alignment horizontal="center" vertical="center"/>
      <protection locked="0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28" fillId="0" borderId="8" xfId="1" applyFont="1" applyBorder="1" applyAlignment="1" applyProtection="1">
      <alignment horizontal="center"/>
      <protection hidden="1"/>
    </xf>
    <xf numFmtId="0" fontId="9" fillId="3" borderId="1" xfId="1" applyFont="1" applyFill="1" applyBorder="1" applyAlignment="1" applyProtection="1">
      <alignment horizontal="center" vertical="top" wrapText="1"/>
      <protection locked="0"/>
    </xf>
    <xf numFmtId="0" fontId="9" fillId="3" borderId="7" xfId="1" applyFont="1" applyFill="1" applyBorder="1" applyAlignment="1" applyProtection="1">
      <alignment horizontal="center" vertical="top" wrapText="1"/>
      <protection locked="0"/>
    </xf>
    <xf numFmtId="0" fontId="9" fillId="3" borderId="2" xfId="1" applyFont="1" applyFill="1" applyBorder="1" applyAlignment="1" applyProtection="1">
      <alignment horizontal="center" vertical="top" wrapText="1"/>
      <protection locked="0"/>
    </xf>
    <xf numFmtId="0" fontId="9" fillId="3" borderId="4" xfId="1" applyFont="1" applyFill="1" applyBorder="1" applyAlignment="1" applyProtection="1">
      <alignment horizontal="center" vertical="top" wrapText="1"/>
      <protection locked="0"/>
    </xf>
    <xf numFmtId="0" fontId="27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top" wrapText="1"/>
      <protection hidden="1"/>
    </xf>
    <xf numFmtId="0" fontId="52" fillId="0" borderId="0" xfId="0" applyFont="1" applyFill="1" applyBorder="1" applyAlignment="1" applyProtection="1">
      <alignment horizontal="center" vertical="center"/>
      <protection hidden="1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vertical="center"/>
      <protection hidden="1"/>
    </xf>
    <xf numFmtId="0" fontId="52" fillId="12" borderId="2" xfId="0" applyFont="1" applyFill="1" applyBorder="1" applyAlignment="1" applyProtection="1">
      <alignment horizontal="center" vertical="center"/>
      <protection locked="0"/>
    </xf>
    <xf numFmtId="0" fontId="52" fillId="12" borderId="3" xfId="0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hidden="1"/>
    </xf>
    <xf numFmtId="0" fontId="35" fillId="3" borderId="7" xfId="0" applyFont="1" applyFill="1" applyBorder="1" applyAlignment="1" applyProtection="1">
      <alignment horizontal="center" vertical="center" wrapText="1"/>
      <protection hidden="1"/>
    </xf>
    <xf numFmtId="0" fontId="35" fillId="3" borderId="5" xfId="0" applyFont="1" applyFill="1" applyBorder="1" applyAlignment="1" applyProtection="1">
      <alignment horizontal="center" wrapText="1"/>
      <protection hidden="1"/>
    </xf>
    <xf numFmtId="0" fontId="36" fillId="3" borderId="5" xfId="0" applyFont="1" applyFill="1" applyBorder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0" fontId="2" fillId="4" borderId="7" xfId="0" applyFont="1" applyFill="1" applyBorder="1" applyAlignment="1" applyProtection="1">
      <alignment horizontal="right" vertical="center"/>
      <protection hidden="1"/>
    </xf>
    <xf numFmtId="0" fontId="9" fillId="0" borderId="2" xfId="0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43" fillId="12" borderId="2" xfId="0" applyFont="1" applyFill="1" applyBorder="1" applyAlignment="1" applyProtection="1">
      <alignment horizontal="left" vertical="center"/>
      <protection hidden="1"/>
    </xf>
    <xf numFmtId="0" fontId="43" fillId="12" borderId="4" xfId="0" applyFont="1" applyFill="1" applyBorder="1" applyAlignment="1" applyProtection="1">
      <alignment horizontal="left" vertical="center"/>
      <protection hidden="1"/>
    </xf>
    <xf numFmtId="0" fontId="43" fillId="12" borderId="2" xfId="0" quotePrefix="1" applyFont="1" applyFill="1" applyBorder="1" applyAlignment="1" applyProtection="1">
      <alignment horizontal="left" vertical="center"/>
      <protection hidden="1"/>
    </xf>
    <xf numFmtId="0" fontId="43" fillId="12" borderId="4" xfId="0" quotePrefix="1" applyFont="1" applyFill="1" applyBorder="1" applyAlignment="1" applyProtection="1">
      <alignment horizontal="left" vertical="center"/>
      <protection hidden="1"/>
    </xf>
    <xf numFmtId="0" fontId="43" fillId="12" borderId="5" xfId="0" applyFont="1" applyFill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17" fillId="3" borderId="2" xfId="0" applyFont="1" applyFill="1" applyBorder="1" applyAlignment="1" applyProtection="1">
      <alignment horizontal="center" vertical="center" wrapText="1"/>
      <protection hidden="1"/>
    </xf>
    <xf numFmtId="0" fontId="17" fillId="3" borderId="3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left"/>
      <protection hidden="1"/>
    </xf>
    <xf numFmtId="0" fontId="24" fillId="0" borderId="9" xfId="2" applyFont="1" applyBorder="1" applyAlignment="1" applyProtection="1">
      <alignment horizontal="center" vertical="center" wrapText="1"/>
      <protection hidden="1"/>
    </xf>
    <xf numFmtId="0" fontId="34" fillId="0" borderId="0" xfId="2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top" wrapText="1"/>
      <protection hidden="1"/>
    </xf>
    <xf numFmtId="0" fontId="36" fillId="0" borderId="0" xfId="1" applyFont="1" applyAlignment="1" applyProtection="1">
      <alignment horizontal="center" vertical="top" wrapText="1"/>
      <protection hidden="1"/>
    </xf>
    <xf numFmtId="0" fontId="64" fillId="3" borderId="1" xfId="1" applyFont="1" applyFill="1" applyBorder="1" applyAlignment="1" applyProtection="1">
      <alignment horizontal="center" vertical="center" wrapText="1"/>
      <protection hidden="1"/>
    </xf>
    <xf numFmtId="0" fontId="64" fillId="3" borderId="7" xfId="1" applyFont="1" applyFill="1" applyBorder="1" applyAlignment="1" applyProtection="1">
      <alignment horizontal="center" vertical="center" wrapText="1"/>
      <protection hidden="1"/>
    </xf>
    <xf numFmtId="1" fontId="36" fillId="9" borderId="10" xfId="1" applyNumberFormat="1" applyFont="1" applyFill="1" applyBorder="1" applyAlignment="1" applyProtection="1">
      <alignment horizontal="center" vertical="center"/>
      <protection locked="0"/>
    </xf>
    <xf numFmtId="1" fontId="36" fillId="9" borderId="11" xfId="1" applyNumberFormat="1" applyFont="1" applyFill="1" applyBorder="1" applyAlignment="1" applyProtection="1">
      <alignment horizontal="center" vertical="center"/>
      <protection locked="0"/>
    </xf>
    <xf numFmtId="0" fontId="61" fillId="0" borderId="5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7" fillId="0" borderId="8" xfId="1" applyFont="1" applyBorder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center"/>
      <protection locked="0"/>
    </xf>
    <xf numFmtId="0" fontId="43" fillId="3" borderId="5" xfId="1" applyFont="1" applyFill="1" applyBorder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locked="0"/>
    </xf>
    <xf numFmtId="0" fontId="68" fillId="9" borderId="2" xfId="1" applyFont="1" applyFill="1" applyBorder="1" applyAlignment="1" applyProtection="1">
      <alignment horizontal="center" textRotation="90" wrapText="1"/>
      <protection locked="0"/>
    </xf>
    <xf numFmtId="0" fontId="68" fillId="9" borderId="3" xfId="1" applyFont="1" applyFill="1" applyBorder="1" applyAlignment="1" applyProtection="1">
      <alignment horizontal="center" textRotation="90" wrapText="1"/>
      <protection locked="0"/>
    </xf>
    <xf numFmtId="0" fontId="68" fillId="9" borderId="4" xfId="1" applyFont="1" applyFill="1" applyBorder="1" applyAlignment="1" applyProtection="1">
      <alignment horizontal="center" textRotation="90" wrapText="1"/>
      <protection locked="0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8" xfId="1" applyFont="1" applyBorder="1" applyAlignment="1" applyProtection="1">
      <alignment horizontal="center" vertical="center" wrapText="1"/>
      <protection hidden="1"/>
    </xf>
    <xf numFmtId="0" fontId="28" fillId="0" borderId="9" xfId="1" applyFont="1" applyBorder="1" applyAlignment="1" applyProtection="1">
      <alignment horizontal="center"/>
      <protection locked="0"/>
    </xf>
    <xf numFmtId="0" fontId="42" fillId="0" borderId="1" xfId="1" applyFont="1" applyBorder="1" applyAlignment="1" applyProtection="1">
      <alignment horizontal="center" textRotation="90" wrapText="1"/>
      <protection hidden="1"/>
    </xf>
    <xf numFmtId="0" fontId="42" fillId="0" borderId="6" xfId="1" applyFont="1" applyBorder="1" applyAlignment="1" applyProtection="1">
      <alignment horizontal="center" textRotation="90" wrapText="1"/>
      <protection hidden="1"/>
    </xf>
    <xf numFmtId="0" fontId="42" fillId="0" borderId="7" xfId="1" applyFont="1" applyBorder="1" applyAlignment="1" applyProtection="1">
      <alignment horizontal="center" textRotation="90" wrapText="1"/>
      <protection hidden="1"/>
    </xf>
    <xf numFmtId="0" fontId="27" fillId="0" borderId="0" xfId="1" applyFont="1" applyAlignment="1" applyProtection="1">
      <alignment horizontal="center"/>
      <protection hidden="1"/>
    </xf>
    <xf numFmtId="0" fontId="52" fillId="0" borderId="0" xfId="1" applyFont="1" applyAlignment="1" applyProtection="1">
      <alignment horizontal="center" vertical="center"/>
      <protection locked="0"/>
    </xf>
    <xf numFmtId="0" fontId="31" fillId="0" borderId="2" xfId="1" applyFont="1" applyBorder="1" applyAlignment="1" applyProtection="1">
      <alignment horizontal="center" vertical="center" wrapText="1"/>
      <protection locked="0"/>
    </xf>
    <xf numFmtId="0" fontId="31" fillId="0" borderId="4" xfId="1" applyFont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hidden="1"/>
    </xf>
    <xf numFmtId="0" fontId="9" fillId="3" borderId="2" xfId="1" applyFont="1" applyFill="1" applyBorder="1" applyAlignment="1" applyProtection="1">
      <alignment horizontal="center" vertical="center" wrapText="1"/>
      <protection hidden="1"/>
    </xf>
    <xf numFmtId="0" fontId="9" fillId="3" borderId="3" xfId="1" applyFont="1" applyFill="1" applyBorder="1" applyAlignment="1" applyProtection="1">
      <alignment horizontal="center" vertical="center" wrapText="1"/>
      <protection hidden="1"/>
    </xf>
    <xf numFmtId="0" fontId="9" fillId="3" borderId="4" xfId="1" applyFont="1" applyFill="1" applyBorder="1" applyAlignment="1" applyProtection="1">
      <alignment horizontal="center" vertical="center" wrapText="1"/>
      <protection hidden="1"/>
    </xf>
    <xf numFmtId="0" fontId="28" fillId="0" borderId="0" xfId="1" applyFont="1" applyAlignment="1" applyProtection="1">
      <alignment horizontal="center"/>
      <protection locked="0"/>
    </xf>
    <xf numFmtId="0" fontId="12" fillId="0" borderId="5" xfId="1" applyFont="1" applyBorder="1" applyAlignment="1" applyProtection="1">
      <alignment horizontal="center"/>
      <protection hidden="1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 wrapText="1"/>
      <protection hidden="1"/>
    </xf>
    <xf numFmtId="0" fontId="26" fillId="0" borderId="9" xfId="1" applyFont="1" applyBorder="1" applyAlignment="1" applyProtection="1">
      <alignment horizontal="left" vertical="center"/>
      <protection hidden="1"/>
    </xf>
    <xf numFmtId="0" fontId="8" fillId="0" borderId="8" xfId="1" applyFont="1" applyBorder="1" applyAlignment="1" applyProtection="1">
      <alignment horizontal="center"/>
      <protection hidden="1"/>
    </xf>
    <xf numFmtId="0" fontId="46" fillId="0" borderId="2" xfId="1" applyFont="1" applyBorder="1" applyAlignment="1" applyProtection="1">
      <alignment horizontal="center" vertical="center"/>
      <protection hidden="1"/>
    </xf>
    <xf numFmtId="0" fontId="46" fillId="0" borderId="4" xfId="1" applyFont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/>
      <protection hidden="1"/>
    </xf>
    <xf numFmtId="0" fontId="28" fillId="0" borderId="0" xfId="1" applyFont="1" applyBorder="1" applyAlignment="1" applyProtection="1">
      <alignment horizontal="center"/>
      <protection hidden="1"/>
    </xf>
    <xf numFmtId="0" fontId="28" fillId="0" borderId="14" xfId="1" applyFont="1" applyBorder="1" applyAlignment="1" applyProtection="1">
      <alignment horizontal="center"/>
      <protection hidden="1"/>
    </xf>
    <xf numFmtId="0" fontId="28" fillId="0" borderId="15" xfId="1" applyFont="1" applyBorder="1" applyAlignment="1" applyProtection="1">
      <alignment horizontal="center"/>
      <protection hidden="1"/>
    </xf>
    <xf numFmtId="0" fontId="36" fillId="4" borderId="0" xfId="0" applyFont="1" applyFill="1" applyAlignment="1" applyProtection="1">
      <alignment horizontal="center" vertical="top" wrapText="1"/>
      <protection hidden="1"/>
    </xf>
    <xf numFmtId="0" fontId="35" fillId="3" borderId="2" xfId="0" applyFont="1" applyFill="1" applyBorder="1" applyAlignment="1" applyProtection="1">
      <alignment horizontal="center" vertical="center" wrapText="1"/>
      <protection hidden="1"/>
    </xf>
    <xf numFmtId="0" fontId="35" fillId="3" borderId="3" xfId="0" applyFont="1" applyFill="1" applyBorder="1" applyAlignment="1" applyProtection="1">
      <alignment horizontal="center" vertical="center" wrapText="1"/>
      <protection hidden="1"/>
    </xf>
    <xf numFmtId="0" fontId="35" fillId="3" borderId="4" xfId="0" applyFont="1" applyFill="1" applyBorder="1" applyAlignment="1" applyProtection="1">
      <alignment horizontal="center" vertical="center" wrapText="1"/>
      <protection hidden="1"/>
    </xf>
    <xf numFmtId="0" fontId="29" fillId="3" borderId="1" xfId="0" applyFont="1" applyFill="1" applyBorder="1" applyAlignment="1" applyProtection="1">
      <alignment horizontal="center" vertical="center" wrapText="1"/>
      <protection hidden="1"/>
    </xf>
    <xf numFmtId="0" fontId="29" fillId="3" borderId="7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/>
      <protection locked="0"/>
    </xf>
    <xf numFmtId="0" fontId="44" fillId="0" borderId="0" xfId="0" applyFont="1" applyAlignment="1" applyProtection="1">
      <alignment horizontal="left"/>
      <protection locked="0"/>
    </xf>
    <xf numFmtId="0" fontId="86" fillId="0" borderId="9" xfId="0" applyFont="1" applyBorder="1" applyAlignment="1" applyProtection="1">
      <alignment horizontal="left"/>
      <protection hidden="1"/>
    </xf>
    <xf numFmtId="0" fontId="44" fillId="0" borderId="0" xfId="0" applyFont="1" applyAlignment="1" applyProtection="1">
      <alignment horizontal="left"/>
      <protection hidden="1"/>
    </xf>
    <xf numFmtId="0" fontId="3" fillId="0" borderId="0" xfId="2" applyFont="1" applyFill="1" applyBorder="1" applyAlignment="1" applyProtection="1">
      <alignment horizontal="center"/>
      <protection locked="0"/>
    </xf>
    <xf numFmtId="0" fontId="28" fillId="0" borderId="0" xfId="2" applyFont="1" applyFill="1" applyBorder="1" applyAlignment="1" applyProtection="1">
      <alignment horizontal="center"/>
      <protection locked="0"/>
    </xf>
    <xf numFmtId="0" fontId="7" fillId="0" borderId="0" xfId="2" applyFont="1" applyFill="1" applyBorder="1" applyAlignment="1" applyProtection="1">
      <alignment horizontal="center"/>
      <protection locked="0"/>
    </xf>
    <xf numFmtId="0" fontId="7" fillId="0" borderId="0" xfId="2" applyFont="1" applyFill="1" applyBorder="1" applyAlignment="1" applyProtection="1">
      <alignment horizontal="center"/>
      <protection hidden="1"/>
    </xf>
    <xf numFmtId="0" fontId="8" fillId="0" borderId="0" xfId="2" applyFont="1" applyFill="1" applyBorder="1" applyAlignment="1" applyProtection="1">
      <alignment horizontal="center"/>
      <protection locked="0"/>
    </xf>
    <xf numFmtId="0" fontId="8" fillId="0" borderId="0" xfId="2" applyFont="1" applyFill="1" applyAlignment="1" applyProtection="1">
      <alignment horizontal="center" vertical="center"/>
      <protection locked="0"/>
    </xf>
    <xf numFmtId="0" fontId="8" fillId="0" borderId="9" xfId="2" applyFont="1" applyFill="1" applyBorder="1" applyAlignment="1" applyProtection="1">
      <alignment horizontal="center" vertical="center"/>
      <protection locked="0"/>
    </xf>
    <xf numFmtId="0" fontId="87" fillId="0" borderId="0" xfId="8" applyFont="1" applyFill="1" applyBorder="1" applyAlignment="1" applyProtection="1">
      <alignment horizontal="center" vertical="center"/>
      <protection hidden="1"/>
    </xf>
    <xf numFmtId="0" fontId="77" fillId="0" borderId="9" xfId="8" applyFont="1" applyFill="1" applyBorder="1" applyAlignment="1" applyProtection="1">
      <alignment horizontal="center" vertical="center"/>
      <protection locked="0"/>
    </xf>
    <xf numFmtId="0" fontId="113" fillId="3" borderId="1" xfId="8" applyFont="1" applyFill="1" applyBorder="1" applyAlignment="1" applyProtection="1">
      <alignment horizontal="center" vertical="center" wrapText="1"/>
      <protection locked="0"/>
    </xf>
    <xf numFmtId="0" fontId="113" fillId="3" borderId="7" xfId="8" applyFont="1" applyFill="1" applyBorder="1" applyAlignment="1" applyProtection="1">
      <alignment horizontal="center" vertical="center" wrapText="1"/>
      <protection locked="0"/>
    </xf>
    <xf numFmtId="0" fontId="113" fillId="3" borderId="10" xfId="8" applyFont="1" applyFill="1" applyBorder="1" applyAlignment="1" applyProtection="1">
      <alignment horizontal="center" vertical="center" wrapText="1"/>
      <protection locked="0"/>
    </xf>
    <xf numFmtId="0" fontId="113" fillId="3" borderId="11" xfId="8" applyFont="1" applyFill="1" applyBorder="1" applyAlignment="1" applyProtection="1">
      <alignment horizontal="center" vertical="center" wrapText="1"/>
      <protection locked="0"/>
    </xf>
    <xf numFmtId="0" fontId="113" fillId="3" borderId="16" xfId="8" applyFont="1" applyFill="1" applyBorder="1" applyAlignment="1" applyProtection="1">
      <alignment horizontal="center" vertical="center" wrapText="1"/>
      <protection locked="0"/>
    </xf>
    <xf numFmtId="0" fontId="113" fillId="3" borderId="2" xfId="8" applyFont="1" applyFill="1" applyBorder="1" applyAlignment="1" applyProtection="1">
      <alignment horizontal="center" vertical="center" wrapText="1"/>
      <protection locked="0"/>
    </xf>
    <xf numFmtId="0" fontId="113" fillId="3" borderId="3" xfId="8" applyFont="1" applyFill="1" applyBorder="1" applyAlignment="1" applyProtection="1">
      <alignment horizontal="center" vertical="center" wrapText="1"/>
      <protection locked="0"/>
    </xf>
    <xf numFmtId="0" fontId="113" fillId="3" borderId="4" xfId="8" applyFont="1" applyFill="1" applyBorder="1" applyAlignment="1" applyProtection="1">
      <alignment horizontal="center" vertical="center" wrapText="1"/>
      <protection locked="0"/>
    </xf>
    <xf numFmtId="0" fontId="113" fillId="3" borderId="5" xfId="8" applyFont="1" applyFill="1" applyBorder="1" applyAlignment="1" applyProtection="1">
      <alignment horizontal="center" vertical="center" wrapText="1"/>
      <protection locked="0"/>
    </xf>
    <xf numFmtId="0" fontId="113" fillId="3" borderId="6" xfId="8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28" fillId="0" borderId="0" xfId="1" applyFont="1" applyAlignment="1" applyProtection="1">
      <alignment horizontal="center" vertical="center"/>
      <protection hidden="1"/>
    </xf>
    <xf numFmtId="0" fontId="28" fillId="0" borderId="8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58" fillId="0" borderId="0" xfId="1" applyFont="1" applyBorder="1" applyAlignment="1" applyProtection="1">
      <alignment horizontal="center" vertical="center"/>
      <protection hidden="1"/>
    </xf>
    <xf numFmtId="0" fontId="58" fillId="0" borderId="8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/>
      <protection locked="0"/>
    </xf>
    <xf numFmtId="0" fontId="67" fillId="0" borderId="0" xfId="0" applyFont="1" applyAlignment="1" applyProtection="1">
      <alignment horizontal="center" vertical="center"/>
      <protection hidden="1"/>
    </xf>
    <xf numFmtId="0" fontId="87" fillId="0" borderId="0" xfId="7" applyFont="1" applyFill="1" applyBorder="1" applyAlignment="1" applyProtection="1">
      <alignment horizontal="center" vertical="center"/>
      <protection hidden="1"/>
    </xf>
    <xf numFmtId="0" fontId="77" fillId="0" borderId="9" xfId="7" applyFont="1" applyFill="1" applyBorder="1" applyAlignment="1" applyProtection="1">
      <alignment horizontal="center" vertical="center"/>
      <protection locked="0"/>
    </xf>
    <xf numFmtId="0" fontId="105" fillId="0" borderId="0" xfId="7" applyFont="1" applyFill="1" applyBorder="1" applyAlignment="1" applyProtection="1">
      <alignment horizontal="center" vertical="top" wrapText="1"/>
      <protection hidden="1"/>
    </xf>
    <xf numFmtId="0" fontId="109" fillId="0" borderId="0" xfId="5" applyFont="1" applyAlignment="1" applyProtection="1">
      <alignment horizontal="center" vertical="center"/>
      <protection hidden="1"/>
    </xf>
    <xf numFmtId="0" fontId="105" fillId="3" borderId="5" xfId="7" applyFont="1" applyFill="1" applyBorder="1" applyAlignment="1" applyProtection="1">
      <alignment horizontal="center" vertical="center" wrapText="1"/>
      <protection locked="0"/>
    </xf>
    <xf numFmtId="0" fontId="105" fillId="3" borderId="1" xfId="7" applyFont="1" applyFill="1" applyBorder="1" applyAlignment="1" applyProtection="1">
      <alignment horizontal="center" vertical="center" wrapText="1"/>
      <protection locked="0"/>
    </xf>
    <xf numFmtId="0" fontId="105" fillId="3" borderId="7" xfId="7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Alignment="1" applyProtection="1">
      <alignment horizontal="center" vertical="center"/>
      <protection hidden="1"/>
    </xf>
    <xf numFmtId="0" fontId="97" fillId="0" borderId="0" xfId="0" applyFont="1" applyAlignment="1" applyProtection="1">
      <alignment horizontal="center"/>
      <protection locked="0"/>
    </xf>
    <xf numFmtId="165" fontId="98" fillId="4" borderId="0" xfId="0" applyNumberFormat="1" applyFont="1" applyFill="1" applyAlignment="1" applyProtection="1">
      <alignment horizontal="center" vertical="center" shrinkToFit="1"/>
      <protection locked="0"/>
    </xf>
    <xf numFmtId="0" fontId="99" fillId="0" borderId="0" xfId="0" applyFont="1" applyAlignment="1" applyProtection="1">
      <alignment horizontal="center" vertical="center"/>
      <protection locked="0"/>
    </xf>
    <xf numFmtId="0" fontId="102" fillId="0" borderId="0" xfId="0" applyFont="1" applyAlignment="1" applyProtection="1">
      <alignment horizontal="center"/>
      <protection locked="0"/>
    </xf>
    <xf numFmtId="0" fontId="96" fillId="0" borderId="0" xfId="0" applyFont="1" applyAlignment="1" applyProtection="1">
      <alignment horizontal="center"/>
      <protection locked="0"/>
    </xf>
    <xf numFmtId="0" fontId="77" fillId="0" borderId="0" xfId="4" applyFont="1" applyBorder="1" applyAlignment="1" applyProtection="1">
      <alignment horizontal="center" vertical="center" wrapText="1"/>
      <protection hidden="1"/>
    </xf>
    <xf numFmtId="0" fontId="87" fillId="0" borderId="0" xfId="4" applyFont="1" applyBorder="1" applyAlignment="1" applyProtection="1">
      <alignment horizontal="center" vertical="center"/>
      <protection locked="0"/>
    </xf>
    <xf numFmtId="0" fontId="103" fillId="0" borderId="0" xfId="4" applyFont="1" applyBorder="1" applyAlignment="1" applyProtection="1">
      <alignment horizontal="center" vertical="center"/>
      <protection locked="0"/>
    </xf>
    <xf numFmtId="0" fontId="54" fillId="0" borderId="0" xfId="4" applyFont="1" applyBorder="1" applyAlignment="1" applyProtection="1">
      <alignment horizontal="center" vertical="center" wrapText="1"/>
      <protection hidden="1"/>
    </xf>
    <xf numFmtId="0" fontId="111" fillId="0" borderId="0" xfId="0" applyFont="1" applyBorder="1" applyAlignment="1" applyProtection="1">
      <alignment horizontal="center" vertical="top" wrapText="1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40" fillId="3" borderId="5" xfId="0" applyFont="1" applyFill="1" applyBorder="1" applyAlignment="1" applyProtection="1">
      <alignment horizontal="center" vertical="center" wrapText="1"/>
      <protection locked="0"/>
    </xf>
    <xf numFmtId="0" fontId="109" fillId="0" borderId="0" xfId="2" applyFont="1" applyBorder="1" applyAlignment="1" applyProtection="1">
      <alignment horizontal="center"/>
      <protection hidden="1"/>
    </xf>
    <xf numFmtId="0" fontId="52" fillId="0" borderId="9" xfId="2" applyFont="1" applyBorder="1" applyAlignment="1" applyProtection="1">
      <alignment horizontal="center" vertical="center"/>
      <protection locked="0"/>
    </xf>
    <xf numFmtId="0" fontId="111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locked="0"/>
    </xf>
    <xf numFmtId="0" fontId="87" fillId="0" borderId="0" xfId="0" applyFont="1" applyAlignment="1" applyProtection="1">
      <alignment horizontal="center" vertical="center"/>
      <protection hidden="1"/>
    </xf>
    <xf numFmtId="0" fontId="87" fillId="0" borderId="8" xfId="0" applyFont="1" applyBorder="1" applyAlignment="1" applyProtection="1">
      <alignment horizontal="center" vertical="center"/>
      <protection hidden="1"/>
    </xf>
    <xf numFmtId="0" fontId="21" fillId="0" borderId="0" xfId="3" applyFont="1" applyAlignment="1" applyProtection="1">
      <alignment horizontal="center" vertical="center"/>
      <protection hidden="1"/>
    </xf>
    <xf numFmtId="0" fontId="28" fillId="0" borderId="0" xfId="3" applyFont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top" wrapText="1"/>
      <protection locked="0"/>
    </xf>
    <xf numFmtId="0" fontId="3" fillId="0" borderId="6" xfId="3" applyFont="1" applyBorder="1" applyAlignment="1" applyProtection="1">
      <alignment horizontal="center" vertical="top" wrapText="1"/>
      <protection locked="0"/>
    </xf>
    <xf numFmtId="0" fontId="3" fillId="0" borderId="7" xfId="3" applyFont="1" applyBorder="1" applyAlignment="1" applyProtection="1">
      <alignment horizontal="center" vertical="top" wrapText="1"/>
      <protection locked="0"/>
    </xf>
    <xf numFmtId="0" fontId="59" fillId="0" borderId="5" xfId="3" applyFont="1" applyBorder="1" applyAlignment="1" applyProtection="1">
      <alignment horizontal="center" vertical="center" wrapText="1"/>
      <protection locked="0"/>
    </xf>
    <xf numFmtId="0" fontId="60" fillId="0" borderId="5" xfId="3" applyFont="1" applyBorder="1" applyAlignment="1" applyProtection="1">
      <alignment horizontal="center" vertical="center" wrapText="1"/>
      <protection locked="0"/>
    </xf>
    <xf numFmtId="0" fontId="52" fillId="0" borderId="0" xfId="5" applyFont="1" applyAlignment="1" applyProtection="1">
      <alignment horizontal="center" vertical="center"/>
      <protection hidden="1"/>
    </xf>
    <xf numFmtId="0" fontId="35" fillId="3" borderId="1" xfId="5" applyFont="1" applyFill="1" applyBorder="1" applyAlignment="1" applyProtection="1">
      <alignment horizontal="center" vertical="top" wrapText="1"/>
      <protection locked="0"/>
    </xf>
    <xf numFmtId="0" fontId="35" fillId="3" borderId="7" xfId="5" applyFont="1" applyFill="1" applyBorder="1" applyAlignment="1" applyProtection="1">
      <alignment horizontal="center" vertical="top" wrapText="1"/>
      <protection locked="0"/>
    </xf>
    <xf numFmtId="0" fontId="52" fillId="0" borderId="0" xfId="5" applyFont="1" applyBorder="1" applyAlignment="1" applyProtection="1">
      <alignment horizontal="center" vertical="center"/>
      <protection locked="0"/>
    </xf>
    <xf numFmtId="0" fontId="109" fillId="0" borderId="0" xfId="5" applyFont="1" applyAlignment="1" applyProtection="1">
      <alignment horizontal="center" vertical="center" wrapText="1"/>
      <protection hidden="1"/>
    </xf>
    <xf numFmtId="0" fontId="52" fillId="0" borderId="9" xfId="5" applyFont="1" applyBorder="1" applyAlignment="1" applyProtection="1">
      <alignment horizontal="center"/>
      <protection locked="0"/>
    </xf>
    <xf numFmtId="0" fontId="40" fillId="3" borderId="5" xfId="5" applyFont="1" applyFill="1" applyBorder="1" applyAlignment="1" applyProtection="1">
      <alignment horizontal="center" vertical="top" wrapText="1"/>
      <protection locked="0"/>
    </xf>
    <xf numFmtId="0" fontId="107" fillId="3" borderId="5" xfId="5" applyFont="1" applyFill="1" applyBorder="1" applyAlignment="1" applyProtection="1">
      <alignment horizontal="center"/>
      <protection locked="0"/>
    </xf>
    <xf numFmtId="0" fontId="40" fillId="3" borderId="5" xfId="5" applyFont="1" applyFill="1" applyBorder="1" applyAlignment="1" applyProtection="1">
      <alignment horizontal="center" vertical="center"/>
      <protection locked="0"/>
    </xf>
    <xf numFmtId="0" fontId="35" fillId="3" borderId="5" xfId="5" applyFont="1" applyFill="1" applyBorder="1" applyAlignment="1" applyProtection="1">
      <alignment horizontal="center" vertical="center" wrapText="1"/>
      <protection locked="0"/>
    </xf>
    <xf numFmtId="0" fontId="107" fillId="3" borderId="5" xfId="5" applyFont="1" applyFill="1" applyBorder="1" applyAlignment="1" applyProtection="1">
      <alignment horizontal="center" vertical="center" wrapText="1"/>
      <protection locked="0"/>
    </xf>
    <xf numFmtId="0" fontId="109" fillId="0" borderId="0" xfId="5" applyFont="1" applyAlignment="1" applyProtection="1">
      <alignment horizontal="center"/>
      <protection hidden="1"/>
    </xf>
  </cellXfs>
  <cellStyles count="10">
    <cellStyle name="40% - Accent5" xfId="6" builtinId="47"/>
    <cellStyle name="Normal" xfId="0" builtinId="0"/>
    <cellStyle name="Normal 10 2" xfId="5"/>
    <cellStyle name="Normal 11" xfId="9"/>
    <cellStyle name="Normal 2" xfId="1"/>
    <cellStyle name="Normal 2 2" xfId="2"/>
    <cellStyle name="Normal 22" xfId="4"/>
    <cellStyle name="Normal 23 3" xfId="7"/>
    <cellStyle name="Normal 24" xfId="8"/>
    <cellStyle name="Normal 3" xfId="3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8" tint="0.59996337778862885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DevLys 010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Kruti Dev 010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protection locked="0" hidden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left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R5:R30" totalsRowShown="0" headerRowDxfId="36" dataDxfId="34" headerRowBorderDxfId="35" tableBorderDxfId="33" totalsRowBorderDxfId="32">
  <sortState ref="R6:R30">
    <sortCondition ref="R6"/>
  </sortState>
  <tableColumns count="1">
    <tableColumn id="1" name="Budjet Heads" dataDxfId="31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T5:T30" totalsRowShown="0" headerRowDxfId="30" dataDxfId="28" headerRowBorderDxfId="29" tableBorderDxfId="27" totalsRowBorderDxfId="26">
  <sortState ref="T6:T30">
    <sortCondition ref="T6"/>
  </sortState>
  <tableColumns count="1">
    <tableColumn id="1" name="Posts at Office" dataDxfId="25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id="4" name="Table4" displayName="Table4" ref="A5:P54" totalsRowShown="0" headerRowDxfId="24" dataDxfId="22" headerRowBorderDxfId="23" tableBorderDxfId="21" totalsRowBorderDxfId="20">
  <tableColumns count="16">
    <tableColumn id="1" name="dze la[;k " dataDxfId="19">
      <calculatedColumnFormula>IF(Table4[[#This Row],[uke deZpkjh]]="","",ROWS($A$1:A1))</calculatedColumnFormula>
    </tableColumn>
    <tableColumn id="2" name="uke deZpkjh" dataDxfId="18"/>
    <tableColumn id="3" name="deZpkjh vkbZ Mh la-" dataDxfId="17"/>
    <tableColumn id="4" name="thih,Q uEcj@,u-ih-,l-uEcj " dataDxfId="16"/>
    <tableColumn id="5" name="in" dataDxfId="15"/>
    <tableColumn id="12" name="jktif=r @ vjktif=r" dataDxfId="14"/>
    <tableColumn id="6" name="is ysoy" dataDxfId="13"/>
    <tableColumn id="7" name="ewy osru ekpZ 2021 fQDl ds vykok " dataDxfId="12"/>
    <tableColumn id="8" name="ts.Mj" dataDxfId="11"/>
    <tableColumn id="9" name="fnO;kaxrk" dataDxfId="10"/>
    <tableColumn id="10" name="jksdfM+;k HkRrk" dataDxfId="9"/>
    <tableColumn id="11" name="cksul" dataDxfId="8"/>
    <tableColumn id="13" name="tUe frfFk" dataDxfId="7"/>
    <tableColumn id="14" name="fu;fefrdj. frfFk" dataDxfId="6"/>
    <tableColumn id="15" name="fu;fer@lafonk" dataDxfId="5"/>
    <tableColumn id="16" name="/kqykbZ HkRrk" dataDxfId="4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79"/>
  <sheetViews>
    <sheetView zoomScale="85" zoomScaleNormal="85" workbookViewId="0">
      <selection activeCell="N3" sqref="N3"/>
    </sheetView>
  </sheetViews>
  <sheetFormatPr defaultRowHeight="15"/>
  <cols>
    <col min="1" max="1" width="5.140625" style="2" customWidth="1"/>
    <col min="2" max="2" width="22.42578125" style="2" customWidth="1"/>
    <col min="3" max="3" width="18.5703125" style="2" customWidth="1"/>
    <col min="4" max="4" width="16.42578125" style="2" customWidth="1"/>
    <col min="5" max="5" width="14.42578125" style="2" customWidth="1"/>
    <col min="6" max="6" width="10.5703125" style="2" customWidth="1"/>
    <col min="7" max="7" width="6.5703125" style="2" customWidth="1"/>
    <col min="8" max="8" width="9.28515625" style="2" customWidth="1"/>
    <col min="9" max="9" width="7.7109375" style="2" customWidth="1"/>
    <col min="10" max="12" width="4.7109375" style="2" customWidth="1"/>
    <col min="13" max="14" width="10.42578125" style="2" customWidth="1"/>
    <col min="15" max="15" width="7.42578125" style="2" customWidth="1"/>
    <col min="16" max="16" width="5.85546875" style="2" customWidth="1"/>
    <col min="17" max="17" width="6.28515625" style="2" customWidth="1"/>
    <col min="18" max="18" width="20.7109375" style="2" customWidth="1"/>
    <col min="19" max="19" width="3" style="2" customWidth="1"/>
    <col min="20" max="20" width="24.28515625" style="2" customWidth="1"/>
    <col min="21" max="21" width="9.140625" style="2"/>
    <col min="22" max="22" width="18.140625" style="2" hidden="1" customWidth="1"/>
    <col min="23" max="23" width="13" style="2" hidden="1" customWidth="1"/>
    <col min="24" max="24" width="13" style="69" hidden="1" customWidth="1"/>
    <col min="25" max="26" width="13" style="2" hidden="1" customWidth="1"/>
    <col min="27" max="16384" width="9.140625" style="2"/>
  </cols>
  <sheetData>
    <row r="1" spans="1:26" ht="22.5" customHeight="1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R1" s="51" t="s">
        <v>258</v>
      </c>
      <c r="T1" s="52"/>
      <c r="X1" s="2"/>
    </row>
    <row r="2" spans="1:26" ht="26.25" customHeight="1">
      <c r="A2" s="523" t="s">
        <v>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R2" s="53" t="s">
        <v>650</v>
      </c>
      <c r="T2" s="52"/>
      <c r="X2" s="2"/>
    </row>
    <row r="3" spans="1:26" ht="25.5" customHeight="1">
      <c r="A3" s="526" t="s">
        <v>379</v>
      </c>
      <c r="B3" s="526"/>
      <c r="C3" s="524" t="s">
        <v>380</v>
      </c>
      <c r="D3" s="524"/>
      <c r="E3" s="527" t="s">
        <v>265</v>
      </c>
      <c r="F3" s="527"/>
      <c r="G3" s="527"/>
      <c r="I3" s="525" t="s">
        <v>263</v>
      </c>
      <c r="J3" s="525"/>
      <c r="K3" s="525">
        <v>26887</v>
      </c>
      <c r="L3" s="525"/>
      <c r="M3" s="54"/>
      <c r="N3" s="54"/>
      <c r="O3" s="54"/>
      <c r="R3" s="41" t="s">
        <v>656</v>
      </c>
      <c r="X3" s="2"/>
    </row>
    <row r="4" spans="1:26" ht="24.75" customHeight="1">
      <c r="A4" s="516" t="s">
        <v>649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X4" s="2"/>
    </row>
    <row r="5" spans="1:26" ht="54" customHeight="1">
      <c r="A5" s="55" t="s">
        <v>79</v>
      </c>
      <c r="B5" s="55" t="s">
        <v>134</v>
      </c>
      <c r="C5" s="55" t="s">
        <v>435</v>
      </c>
      <c r="D5" s="56" t="s">
        <v>82</v>
      </c>
      <c r="E5" s="56" t="s">
        <v>83</v>
      </c>
      <c r="F5" s="56" t="s">
        <v>428</v>
      </c>
      <c r="G5" s="55" t="s">
        <v>88</v>
      </c>
      <c r="H5" s="55" t="s">
        <v>658</v>
      </c>
      <c r="I5" s="55" t="s">
        <v>419</v>
      </c>
      <c r="J5" s="55" t="s">
        <v>420</v>
      </c>
      <c r="K5" s="55" t="s">
        <v>421</v>
      </c>
      <c r="L5" s="55" t="s">
        <v>9</v>
      </c>
      <c r="M5" s="57" t="s">
        <v>111</v>
      </c>
      <c r="N5" s="57" t="s">
        <v>453</v>
      </c>
      <c r="O5" s="57" t="s">
        <v>493</v>
      </c>
      <c r="P5" s="57" t="s">
        <v>441</v>
      </c>
      <c r="R5" s="58" t="s">
        <v>397</v>
      </c>
      <c r="T5" s="58" t="s">
        <v>418</v>
      </c>
      <c r="X5" s="2"/>
    </row>
    <row r="6" spans="1:26" ht="18" customHeight="1">
      <c r="A6" s="76">
        <f>IF(Table4[[#This Row],[uke deZpkjh]]="","",ROWS($A$1:A1))</f>
        <v>1</v>
      </c>
      <c r="B6" s="60" t="s">
        <v>425</v>
      </c>
      <c r="C6" s="61" t="s">
        <v>422</v>
      </c>
      <c r="D6" s="62" t="s">
        <v>423</v>
      </c>
      <c r="E6" s="63" t="s">
        <v>409</v>
      </c>
      <c r="F6" s="64" t="s">
        <v>429</v>
      </c>
      <c r="G6" s="41" t="s">
        <v>424</v>
      </c>
      <c r="H6" s="59">
        <v>45100</v>
      </c>
      <c r="I6" s="63" t="s">
        <v>427</v>
      </c>
      <c r="J6" s="41" t="s">
        <v>432</v>
      </c>
      <c r="K6" s="41" t="s">
        <v>432</v>
      </c>
      <c r="L6" s="41" t="s">
        <v>442</v>
      </c>
      <c r="M6" s="511">
        <v>43831</v>
      </c>
      <c r="N6" s="511">
        <v>43863</v>
      </c>
      <c r="O6" s="65" t="s">
        <v>455</v>
      </c>
      <c r="P6" s="41" t="s">
        <v>432</v>
      </c>
      <c r="R6" s="66" t="s">
        <v>264</v>
      </c>
      <c r="T6" s="67" t="s">
        <v>401</v>
      </c>
      <c r="V6" s="32" t="str">
        <f>W6&amp;"_"&amp;COUNTIF($W$6:W6,W6)</f>
        <v>अराजपत्रित_1</v>
      </c>
      <c r="W6" s="32" t="str">
        <f>Table4[[#This Row],[jktif=r @ vjktif=r]]</f>
        <v>अराजपत्रित</v>
      </c>
      <c r="X6" s="75" t="str">
        <f>Table4[[#This Row],[uke deZpkjh]]</f>
        <v>vf'ouh dqekj</v>
      </c>
      <c r="Y6" s="32" t="str">
        <f>Table4[[#This Row],[in]]</f>
        <v>SR TEACHER</v>
      </c>
      <c r="Z6" s="32" t="str">
        <f>Table4[[#This Row],[is ysoy]]</f>
        <v>L11</v>
      </c>
    </row>
    <row r="7" spans="1:26" ht="18" customHeight="1">
      <c r="A7" s="76">
        <f>IF(Table4[[#This Row],[uke deZpkjh]]="","",ROWS($A$1:A2))</f>
        <v>2</v>
      </c>
      <c r="B7" s="60" t="s">
        <v>426</v>
      </c>
      <c r="C7" s="61" t="s">
        <v>422</v>
      </c>
      <c r="D7" s="62" t="s">
        <v>423</v>
      </c>
      <c r="E7" s="63" t="s">
        <v>400</v>
      </c>
      <c r="F7" s="64" t="s">
        <v>431</v>
      </c>
      <c r="G7" s="41" t="s">
        <v>424</v>
      </c>
      <c r="H7" s="59">
        <v>95400</v>
      </c>
      <c r="I7" s="63" t="s">
        <v>427</v>
      </c>
      <c r="J7" s="41" t="s">
        <v>442</v>
      </c>
      <c r="K7" s="41" t="s">
        <v>432</v>
      </c>
      <c r="L7" s="41" t="s">
        <v>432</v>
      </c>
      <c r="M7" s="41"/>
      <c r="N7" s="41"/>
      <c r="O7" s="65" t="s">
        <v>455</v>
      </c>
      <c r="P7" s="41"/>
      <c r="R7" s="66" t="s">
        <v>380</v>
      </c>
      <c r="T7" s="67" t="s">
        <v>410</v>
      </c>
      <c r="V7" s="32" t="str">
        <f>W7&amp;"_"&amp;COUNTIF($W$6:W7,W7)</f>
        <v>राजपत्रित_1</v>
      </c>
      <c r="W7" s="32" t="str">
        <f>Table4[[#This Row],[jktif=r @ vjktif=r]]</f>
        <v>राजपत्रित</v>
      </c>
      <c r="X7" s="75" t="str">
        <f>Table4[[#This Row],[uke deZpkjh]]</f>
        <v>/kus'k 'kekZ</v>
      </c>
      <c r="Y7" s="32" t="str">
        <f>Table4[[#This Row],[in]]</f>
        <v>HEAD MASTER</v>
      </c>
      <c r="Z7" s="32" t="str">
        <f>Table4[[#This Row],[is ysoy]]</f>
        <v>L11</v>
      </c>
    </row>
    <row r="8" spans="1:26" ht="18" customHeight="1">
      <c r="A8" s="77">
        <f>IF(Table4[[#This Row],[uke deZpkjh]]="","",ROWS($A$1:A3))</f>
        <v>3</v>
      </c>
      <c r="B8" s="60" t="s">
        <v>430</v>
      </c>
      <c r="C8" s="61" t="s">
        <v>422</v>
      </c>
      <c r="D8" s="62" t="s">
        <v>423</v>
      </c>
      <c r="E8" s="63" t="s">
        <v>414</v>
      </c>
      <c r="F8" s="64" t="s">
        <v>568</v>
      </c>
      <c r="G8" s="41" t="s">
        <v>524</v>
      </c>
      <c r="H8" s="59">
        <v>14600</v>
      </c>
      <c r="I8" s="63" t="s">
        <v>427</v>
      </c>
      <c r="J8" s="41" t="s">
        <v>432</v>
      </c>
      <c r="K8" s="41" t="s">
        <v>432</v>
      </c>
      <c r="L8" s="41" t="s">
        <v>432</v>
      </c>
      <c r="M8" s="41"/>
      <c r="N8" s="41"/>
      <c r="O8" s="65" t="s">
        <v>455</v>
      </c>
      <c r="P8" s="41"/>
      <c r="R8" s="66" t="s">
        <v>394</v>
      </c>
      <c r="T8" s="67" t="s">
        <v>400</v>
      </c>
      <c r="V8" s="32" t="str">
        <f>W8&amp;"_"&amp;COUNTIF($W$6:W8,W8)</f>
        <v>Fix Pay_1</v>
      </c>
      <c r="W8" s="32" t="str">
        <f>Table4[[#This Row],[jktif=r @ vjktif=r]]</f>
        <v>Fix Pay</v>
      </c>
      <c r="X8" s="75" t="str">
        <f>Table4[[#This Row],[uke deZpkjh]]</f>
        <v>vkfnR; tk[kM+</v>
      </c>
      <c r="Y8" s="32" t="str">
        <f>Table4[[#This Row],[in]]</f>
        <v>LDC</v>
      </c>
      <c r="Z8" s="32" t="str">
        <f>Table4[[#This Row],[is ysoy]]</f>
        <v>L5</v>
      </c>
    </row>
    <row r="9" spans="1:26" ht="18" customHeight="1">
      <c r="A9" s="68">
        <v>4</v>
      </c>
      <c r="B9" s="60" t="s">
        <v>645</v>
      </c>
      <c r="C9" s="61" t="s">
        <v>422</v>
      </c>
      <c r="D9" s="62" t="s">
        <v>423</v>
      </c>
      <c r="E9" s="63" t="s">
        <v>440</v>
      </c>
      <c r="F9" s="64" t="s">
        <v>568</v>
      </c>
      <c r="G9" s="41" t="s">
        <v>521</v>
      </c>
      <c r="H9" s="59">
        <v>31100</v>
      </c>
      <c r="I9" s="63" t="s">
        <v>427</v>
      </c>
      <c r="J9" s="41" t="s">
        <v>432</v>
      </c>
      <c r="K9" s="41" t="s">
        <v>432</v>
      </c>
      <c r="L9" s="41" t="s">
        <v>432</v>
      </c>
      <c r="M9" s="41"/>
      <c r="N9" s="41"/>
      <c r="O9" s="65"/>
      <c r="P9" s="41"/>
      <c r="R9" s="66" t="s">
        <v>395</v>
      </c>
      <c r="T9" s="67" t="s">
        <v>416</v>
      </c>
      <c r="V9" s="32" t="str">
        <f>W9&amp;"_"&amp;COUNTIF($W$6:W9,W9)</f>
        <v>Fix Pay_2</v>
      </c>
      <c r="W9" s="32" t="str">
        <f>Table4[[#This Row],[jktif=r @ vjktif=r]]</f>
        <v>Fix Pay</v>
      </c>
      <c r="X9" s="75" t="str">
        <f>Table4[[#This Row],[uke deZpkjh]]</f>
        <v>uUnflag jkBkSM+</v>
      </c>
      <c r="Y9" s="32" t="str">
        <f>Table4[[#This Row],[in]]</f>
        <v>LECTURER</v>
      </c>
      <c r="Z9" s="32" t="str">
        <f>Table4[[#This Row],[is ysoy]]</f>
        <v>L12</v>
      </c>
    </row>
    <row r="10" spans="1:26" ht="18" customHeight="1">
      <c r="A10" s="77" t="str">
        <f>IF(Table4[[#This Row],[uke deZpkjh]]="","",ROWS($A$1:A5))</f>
        <v/>
      </c>
      <c r="B10" s="60"/>
      <c r="C10" s="59"/>
      <c r="D10" s="62"/>
      <c r="E10" s="63" t="s">
        <v>417</v>
      </c>
      <c r="F10" s="64"/>
      <c r="G10" s="41"/>
      <c r="H10" s="59"/>
      <c r="I10" s="63" t="s">
        <v>427</v>
      </c>
      <c r="J10" s="41"/>
      <c r="K10" s="41"/>
      <c r="L10" s="41"/>
      <c r="M10" s="41"/>
      <c r="N10" s="41"/>
      <c r="O10" s="65"/>
      <c r="P10" s="41"/>
      <c r="R10" s="66" t="s">
        <v>396</v>
      </c>
      <c r="T10" s="67" t="s">
        <v>405</v>
      </c>
      <c r="V10" s="32" t="str">
        <f>W10&amp;"_"&amp;COUNTIF($W$6:W10,W10)</f>
        <v>0_1</v>
      </c>
      <c r="W10" s="32">
        <f>Table4[[#This Row],[jktif=r @ vjktif=r]]</f>
        <v>0</v>
      </c>
      <c r="X10" s="75">
        <f>Table4[[#This Row],[uke deZpkjh]]</f>
        <v>0</v>
      </c>
      <c r="Y10" s="32" t="str">
        <f>Table4[[#This Row],[in]]</f>
        <v>PEON</v>
      </c>
      <c r="Z10" s="32">
        <f>Table4[[#This Row],[is ysoy]]</f>
        <v>0</v>
      </c>
    </row>
    <row r="11" spans="1:26" ht="18" customHeight="1">
      <c r="A11" s="77" t="str">
        <f>IF(Table4[[#This Row],[uke deZpkjh]]="","",ROWS($A$1:A6))</f>
        <v/>
      </c>
      <c r="B11" s="60"/>
      <c r="C11" s="59"/>
      <c r="D11" s="62"/>
      <c r="E11" s="63"/>
      <c r="F11" s="64"/>
      <c r="G11" s="41"/>
      <c r="H11" s="59"/>
      <c r="I11" s="63"/>
      <c r="J11" s="41"/>
      <c r="K11" s="41"/>
      <c r="L11" s="41"/>
      <c r="M11" s="41"/>
      <c r="N11" s="41"/>
      <c r="O11" s="65"/>
      <c r="P11" s="41"/>
      <c r="R11" s="66" t="s">
        <v>381</v>
      </c>
      <c r="T11" s="67" t="s">
        <v>439</v>
      </c>
      <c r="V11" s="32" t="str">
        <f>W11&amp;"_"&amp;COUNTIF($W$6:W11,W11)</f>
        <v>0_2</v>
      </c>
      <c r="W11" s="32">
        <f>Table4[[#This Row],[jktif=r @ vjktif=r]]</f>
        <v>0</v>
      </c>
      <c r="X11" s="75">
        <f>Table4[[#This Row],[uke deZpkjh]]</f>
        <v>0</v>
      </c>
      <c r="Y11" s="32">
        <f>Table4[[#This Row],[in]]</f>
        <v>0</v>
      </c>
      <c r="Z11" s="32">
        <f>Table4[[#This Row],[is ysoy]]</f>
        <v>0</v>
      </c>
    </row>
    <row r="12" spans="1:26" ht="18" customHeight="1">
      <c r="A12" s="77" t="str">
        <f>IF(Table4[[#This Row],[uke deZpkjh]]="","",ROWS($A$1:A7))</f>
        <v/>
      </c>
      <c r="B12" s="60"/>
      <c r="C12" s="59"/>
      <c r="D12" s="62"/>
      <c r="E12" s="63"/>
      <c r="F12" s="64"/>
      <c r="G12" s="41"/>
      <c r="H12" s="59"/>
      <c r="I12" s="63"/>
      <c r="J12" s="41"/>
      <c r="K12" s="41"/>
      <c r="L12" s="41"/>
      <c r="M12" s="41"/>
      <c r="N12" s="41"/>
      <c r="O12" s="65"/>
      <c r="P12" s="41"/>
      <c r="R12" s="66" t="s">
        <v>390</v>
      </c>
      <c r="T12" s="67" t="s">
        <v>415</v>
      </c>
      <c r="V12" s="32" t="str">
        <f>W12&amp;"_"&amp;COUNTIF($W$6:W12,W12)</f>
        <v>0_3</v>
      </c>
      <c r="W12" s="32">
        <f>Table4[[#This Row],[jktif=r @ vjktif=r]]</f>
        <v>0</v>
      </c>
      <c r="X12" s="75">
        <f>Table4[[#This Row],[uke deZpkjh]]</f>
        <v>0</v>
      </c>
      <c r="Y12" s="32">
        <f>Table4[[#This Row],[in]]</f>
        <v>0</v>
      </c>
      <c r="Z12" s="32">
        <f>Table4[[#This Row],[is ysoy]]</f>
        <v>0</v>
      </c>
    </row>
    <row r="13" spans="1:26" ht="18" customHeight="1">
      <c r="A13" s="77" t="str">
        <f>IF(Table4[[#This Row],[uke deZpkjh]]="","",ROWS($A$1:A8))</f>
        <v/>
      </c>
      <c r="B13" s="60"/>
      <c r="C13" s="59"/>
      <c r="D13" s="62"/>
      <c r="E13" s="63"/>
      <c r="F13" s="64"/>
      <c r="G13" s="41"/>
      <c r="H13" s="59"/>
      <c r="I13" s="63"/>
      <c r="J13" s="41"/>
      <c r="K13" s="41"/>
      <c r="L13" s="41"/>
      <c r="M13" s="41"/>
      <c r="N13" s="41"/>
      <c r="O13" s="65"/>
      <c r="P13" s="41"/>
      <c r="R13" s="66" t="s">
        <v>382</v>
      </c>
      <c r="T13" s="67" t="s">
        <v>414</v>
      </c>
      <c r="V13" s="32" t="str">
        <f>W13&amp;"_"&amp;COUNTIF($W$6:W13,W13)</f>
        <v>0_4</v>
      </c>
      <c r="W13" s="32">
        <f>Table4[[#This Row],[jktif=r @ vjktif=r]]</f>
        <v>0</v>
      </c>
      <c r="X13" s="75">
        <f>Table4[[#This Row],[uke deZpkjh]]</f>
        <v>0</v>
      </c>
      <c r="Y13" s="32">
        <f>Table4[[#This Row],[in]]</f>
        <v>0</v>
      </c>
      <c r="Z13" s="32">
        <f>Table4[[#This Row],[is ysoy]]</f>
        <v>0</v>
      </c>
    </row>
    <row r="14" spans="1:26" ht="18" customHeight="1">
      <c r="A14" s="77" t="str">
        <f>IF(Table4[[#This Row],[uke deZpkjh]]="","",ROWS($A$1:A9))</f>
        <v/>
      </c>
      <c r="B14" s="60"/>
      <c r="C14" s="59"/>
      <c r="D14" s="62"/>
      <c r="E14" s="63"/>
      <c r="F14" s="64"/>
      <c r="G14" s="41"/>
      <c r="H14" s="59"/>
      <c r="I14" s="63"/>
      <c r="J14" s="41"/>
      <c r="K14" s="41"/>
      <c r="L14" s="41"/>
      <c r="M14" s="41"/>
      <c r="N14" s="41"/>
      <c r="O14" s="65"/>
      <c r="P14" s="41"/>
      <c r="R14" s="66" t="s">
        <v>389</v>
      </c>
      <c r="T14" s="67" t="s">
        <v>440</v>
      </c>
      <c r="V14" s="32" t="str">
        <f>W14&amp;"_"&amp;COUNTIF($W$6:W14,W14)</f>
        <v>0_5</v>
      </c>
      <c r="W14" s="32">
        <f>Table4[[#This Row],[jktif=r @ vjktif=r]]</f>
        <v>0</v>
      </c>
      <c r="X14" s="75">
        <f>Table4[[#This Row],[uke deZpkjh]]</f>
        <v>0</v>
      </c>
      <c r="Y14" s="32">
        <f>Table4[[#This Row],[in]]</f>
        <v>0</v>
      </c>
      <c r="Z14" s="32">
        <f>Table4[[#This Row],[is ysoy]]</f>
        <v>0</v>
      </c>
    </row>
    <row r="15" spans="1:26" ht="18" customHeight="1">
      <c r="A15" s="77" t="str">
        <f>IF(Table4[[#This Row],[uke deZpkjh]]="","",ROWS($A$1:A10))</f>
        <v/>
      </c>
      <c r="B15" s="60"/>
      <c r="C15" s="59"/>
      <c r="D15" s="62"/>
      <c r="E15" s="63"/>
      <c r="F15" s="64"/>
      <c r="G15" s="41"/>
      <c r="H15" s="59"/>
      <c r="I15" s="63"/>
      <c r="J15" s="41"/>
      <c r="K15" s="41"/>
      <c r="L15" s="41"/>
      <c r="M15" s="41"/>
      <c r="N15" s="41"/>
      <c r="O15" s="65"/>
      <c r="P15" s="41"/>
      <c r="R15" s="66" t="s">
        <v>383</v>
      </c>
      <c r="T15" s="67" t="s">
        <v>406</v>
      </c>
      <c r="V15" s="32" t="str">
        <f>W15&amp;"_"&amp;COUNTIF($W$6:W15,W15)</f>
        <v>0_6</v>
      </c>
      <c r="W15" s="32">
        <f>Table4[[#This Row],[jktif=r @ vjktif=r]]</f>
        <v>0</v>
      </c>
      <c r="X15" s="75">
        <f>Table4[[#This Row],[uke deZpkjh]]</f>
        <v>0</v>
      </c>
      <c r="Y15" s="32">
        <f>Table4[[#This Row],[in]]</f>
        <v>0</v>
      </c>
      <c r="Z15" s="32">
        <f>Table4[[#This Row],[is ysoy]]</f>
        <v>0</v>
      </c>
    </row>
    <row r="16" spans="1:26" ht="18" customHeight="1">
      <c r="A16" s="77" t="str">
        <f>IF(Table4[[#This Row],[uke deZpkjh]]="","",ROWS($A$1:A11))</f>
        <v/>
      </c>
      <c r="B16" s="60"/>
      <c r="C16" s="59"/>
      <c r="D16" s="62"/>
      <c r="E16" s="63"/>
      <c r="F16" s="64"/>
      <c r="G16" s="41"/>
      <c r="H16" s="59"/>
      <c r="I16" s="63"/>
      <c r="J16" s="41"/>
      <c r="K16" s="41"/>
      <c r="L16" s="41"/>
      <c r="M16" s="41"/>
      <c r="N16" s="41"/>
      <c r="O16" s="65"/>
      <c r="P16" s="41"/>
      <c r="R16" s="66" t="s">
        <v>384</v>
      </c>
      <c r="T16" s="67" t="s">
        <v>407</v>
      </c>
      <c r="V16" s="32" t="str">
        <f>W16&amp;"_"&amp;COUNTIF($W$6:W16,W16)</f>
        <v>0_7</v>
      </c>
      <c r="W16" s="32">
        <f>Table4[[#This Row],[jktif=r @ vjktif=r]]</f>
        <v>0</v>
      </c>
      <c r="X16" s="75">
        <f>Table4[[#This Row],[uke deZpkjh]]</f>
        <v>0</v>
      </c>
      <c r="Y16" s="32">
        <f>Table4[[#This Row],[in]]</f>
        <v>0</v>
      </c>
      <c r="Z16" s="32">
        <f>Table4[[#This Row],[is ysoy]]</f>
        <v>0</v>
      </c>
    </row>
    <row r="17" spans="1:26" ht="18" customHeight="1">
      <c r="A17" s="77" t="str">
        <f>IF(Table4[[#This Row],[uke deZpkjh]]="","",ROWS($A$1:A12))</f>
        <v/>
      </c>
      <c r="B17" s="60"/>
      <c r="C17" s="59"/>
      <c r="D17" s="62"/>
      <c r="E17" s="63"/>
      <c r="F17" s="64"/>
      <c r="G17" s="41"/>
      <c r="H17" s="59"/>
      <c r="I17" s="63"/>
      <c r="J17" s="41"/>
      <c r="K17" s="41"/>
      <c r="L17" s="41"/>
      <c r="M17" s="41"/>
      <c r="N17" s="41"/>
      <c r="O17" s="65"/>
      <c r="P17" s="41"/>
      <c r="R17" s="66" t="s">
        <v>385</v>
      </c>
      <c r="T17" s="67" t="s">
        <v>408</v>
      </c>
      <c r="V17" s="32" t="str">
        <f>W17&amp;"_"&amp;COUNTIF($W$6:W17,W17)</f>
        <v>0_8</v>
      </c>
      <c r="W17" s="32">
        <f>Table4[[#This Row],[jktif=r @ vjktif=r]]</f>
        <v>0</v>
      </c>
      <c r="X17" s="75">
        <f>Table4[[#This Row],[uke deZpkjh]]</f>
        <v>0</v>
      </c>
      <c r="Y17" s="32">
        <f>Table4[[#This Row],[in]]</f>
        <v>0</v>
      </c>
      <c r="Z17" s="32">
        <f>Table4[[#This Row],[is ysoy]]</f>
        <v>0</v>
      </c>
    </row>
    <row r="18" spans="1:26" ht="18" customHeight="1">
      <c r="A18" s="77" t="str">
        <f>IF(Table4[[#This Row],[uke deZpkjh]]="","",ROWS($A$1:A13))</f>
        <v/>
      </c>
      <c r="B18" s="60"/>
      <c r="C18" s="59"/>
      <c r="D18" s="62"/>
      <c r="E18" s="63"/>
      <c r="F18" s="64"/>
      <c r="G18" s="41"/>
      <c r="H18" s="59"/>
      <c r="I18" s="63"/>
      <c r="J18" s="41"/>
      <c r="K18" s="41"/>
      <c r="L18" s="41"/>
      <c r="M18" s="41"/>
      <c r="N18" s="41"/>
      <c r="O18" s="65"/>
      <c r="P18" s="41"/>
      <c r="R18" s="66" t="s">
        <v>386</v>
      </c>
      <c r="T18" s="67" t="s">
        <v>412</v>
      </c>
      <c r="V18" s="32" t="str">
        <f>W18&amp;"_"&amp;COUNTIF($W$6:W18,W18)</f>
        <v>0_9</v>
      </c>
      <c r="W18" s="32">
        <f>Table4[[#This Row],[jktif=r @ vjktif=r]]</f>
        <v>0</v>
      </c>
      <c r="X18" s="75">
        <f>Table4[[#This Row],[uke deZpkjh]]</f>
        <v>0</v>
      </c>
      <c r="Y18" s="32">
        <f>Table4[[#This Row],[in]]</f>
        <v>0</v>
      </c>
      <c r="Z18" s="32">
        <f>Table4[[#This Row],[is ysoy]]</f>
        <v>0</v>
      </c>
    </row>
    <row r="19" spans="1:26" ht="18" customHeight="1">
      <c r="A19" s="77" t="str">
        <f>IF(Table4[[#This Row],[uke deZpkjh]]="","",ROWS($A$1:A14))</f>
        <v/>
      </c>
      <c r="B19" s="60"/>
      <c r="C19" s="59"/>
      <c r="D19" s="62"/>
      <c r="E19" s="63"/>
      <c r="F19" s="64"/>
      <c r="G19" s="41"/>
      <c r="H19" s="59"/>
      <c r="I19" s="63"/>
      <c r="J19" s="41"/>
      <c r="K19" s="41"/>
      <c r="L19" s="41"/>
      <c r="M19" s="41"/>
      <c r="N19" s="41"/>
      <c r="O19" s="65"/>
      <c r="P19" s="41"/>
      <c r="R19" s="66" t="s">
        <v>393</v>
      </c>
      <c r="T19" s="67" t="s">
        <v>417</v>
      </c>
      <c r="V19" s="32" t="str">
        <f>W19&amp;"_"&amp;COUNTIF($W$6:W19,W19)</f>
        <v>0_10</v>
      </c>
      <c r="W19" s="32">
        <f>Table4[[#This Row],[jktif=r @ vjktif=r]]</f>
        <v>0</v>
      </c>
      <c r="X19" s="75">
        <f>Table4[[#This Row],[uke deZpkjh]]</f>
        <v>0</v>
      </c>
      <c r="Y19" s="32">
        <f>Table4[[#This Row],[in]]</f>
        <v>0</v>
      </c>
      <c r="Z19" s="32">
        <f>Table4[[#This Row],[is ysoy]]</f>
        <v>0</v>
      </c>
    </row>
    <row r="20" spans="1:26" ht="18" customHeight="1">
      <c r="A20" s="77" t="str">
        <f>IF(Table4[[#This Row],[uke deZpkjh]]="","",ROWS($A$1:A15))</f>
        <v/>
      </c>
      <c r="B20" s="60"/>
      <c r="C20" s="59"/>
      <c r="D20" s="62"/>
      <c r="E20" s="63"/>
      <c r="F20" s="64"/>
      <c r="G20" s="41"/>
      <c r="H20" s="59"/>
      <c r="I20" s="63"/>
      <c r="J20" s="41"/>
      <c r="K20" s="41"/>
      <c r="L20" s="41"/>
      <c r="M20" s="41"/>
      <c r="N20" s="41"/>
      <c r="O20" s="65"/>
      <c r="P20" s="41"/>
      <c r="R20" s="66" t="s">
        <v>387</v>
      </c>
      <c r="T20" s="67" t="s">
        <v>438</v>
      </c>
      <c r="V20" s="32" t="str">
        <f>W20&amp;"_"&amp;COUNTIF($W$6:W20,W20)</f>
        <v>0_11</v>
      </c>
      <c r="W20" s="32">
        <f>Table4[[#This Row],[jktif=r @ vjktif=r]]</f>
        <v>0</v>
      </c>
      <c r="X20" s="75">
        <f>Table4[[#This Row],[uke deZpkjh]]</f>
        <v>0</v>
      </c>
      <c r="Y20" s="32">
        <f>Table4[[#This Row],[in]]</f>
        <v>0</v>
      </c>
      <c r="Z20" s="32">
        <f>Table4[[#This Row],[is ysoy]]</f>
        <v>0</v>
      </c>
    </row>
    <row r="21" spans="1:26" ht="18" customHeight="1">
      <c r="A21" s="77" t="str">
        <f>IF(Table4[[#This Row],[uke deZpkjh]]="","",ROWS($A$1:A16))</f>
        <v/>
      </c>
      <c r="B21" s="60"/>
      <c r="C21" s="59"/>
      <c r="D21" s="62"/>
      <c r="E21" s="63"/>
      <c r="F21" s="64"/>
      <c r="G21" s="41"/>
      <c r="H21" s="59"/>
      <c r="I21" s="63"/>
      <c r="J21" s="41"/>
      <c r="K21" s="41"/>
      <c r="L21" s="41"/>
      <c r="M21" s="41"/>
      <c r="N21" s="41"/>
      <c r="O21" s="65"/>
      <c r="P21" s="41"/>
      <c r="R21" s="66" t="s">
        <v>392</v>
      </c>
      <c r="T21" s="67" t="s">
        <v>399</v>
      </c>
      <c r="V21" s="32" t="str">
        <f>W21&amp;"_"&amp;COUNTIF($W$6:W21,W21)</f>
        <v>0_12</v>
      </c>
      <c r="W21" s="32">
        <f>Table4[[#This Row],[jktif=r @ vjktif=r]]</f>
        <v>0</v>
      </c>
      <c r="X21" s="75">
        <f>Table4[[#This Row],[uke deZpkjh]]</f>
        <v>0</v>
      </c>
      <c r="Y21" s="32">
        <f>Table4[[#This Row],[in]]</f>
        <v>0</v>
      </c>
      <c r="Z21" s="32">
        <f>Table4[[#This Row],[is ysoy]]</f>
        <v>0</v>
      </c>
    </row>
    <row r="22" spans="1:26" ht="18" customHeight="1">
      <c r="A22" s="77" t="str">
        <f>IF(Table4[[#This Row],[uke deZpkjh]]="","",ROWS($A$1:A17))</f>
        <v/>
      </c>
      <c r="B22" s="60"/>
      <c r="C22" s="59"/>
      <c r="D22" s="62"/>
      <c r="E22" s="63"/>
      <c r="F22" s="64"/>
      <c r="G22" s="41"/>
      <c r="H22" s="59"/>
      <c r="I22" s="63"/>
      <c r="J22" s="41"/>
      <c r="K22" s="41"/>
      <c r="L22" s="41"/>
      <c r="M22" s="41"/>
      <c r="N22" s="41"/>
      <c r="O22" s="65"/>
      <c r="P22" s="41"/>
      <c r="R22" s="66" t="s">
        <v>388</v>
      </c>
      <c r="T22" s="67" t="s">
        <v>402</v>
      </c>
      <c r="V22" s="32" t="str">
        <f>W22&amp;"_"&amp;COUNTIF($W$6:W22,W22)</f>
        <v>0_13</v>
      </c>
      <c r="W22" s="32">
        <f>Table4[[#This Row],[jktif=r @ vjktif=r]]</f>
        <v>0</v>
      </c>
      <c r="X22" s="75">
        <f>Table4[[#This Row],[uke deZpkjh]]</f>
        <v>0</v>
      </c>
      <c r="Y22" s="32">
        <f>Table4[[#This Row],[in]]</f>
        <v>0</v>
      </c>
      <c r="Z22" s="32">
        <f>Table4[[#This Row],[is ysoy]]</f>
        <v>0</v>
      </c>
    </row>
    <row r="23" spans="1:26" ht="18" customHeight="1">
      <c r="A23" s="77" t="str">
        <f>IF(Table4[[#This Row],[uke deZpkjh]]="","",ROWS($A$1:A18))</f>
        <v/>
      </c>
      <c r="B23" s="60"/>
      <c r="C23" s="59"/>
      <c r="D23" s="62"/>
      <c r="E23" s="63"/>
      <c r="F23" s="64"/>
      <c r="G23" s="41"/>
      <c r="H23" s="59"/>
      <c r="I23" s="63"/>
      <c r="J23" s="41"/>
      <c r="K23" s="41"/>
      <c r="L23" s="41"/>
      <c r="M23" s="41"/>
      <c r="N23" s="41"/>
      <c r="O23" s="65"/>
      <c r="P23" s="41"/>
      <c r="R23" s="66" t="s">
        <v>391</v>
      </c>
      <c r="T23" s="67" t="s">
        <v>403</v>
      </c>
      <c r="V23" s="32" t="str">
        <f>W23&amp;"_"&amp;COUNTIF($W$6:W23,W23)</f>
        <v>0_14</v>
      </c>
      <c r="W23" s="32">
        <f>Table4[[#This Row],[jktif=r @ vjktif=r]]</f>
        <v>0</v>
      </c>
      <c r="X23" s="75">
        <f>Table4[[#This Row],[uke deZpkjh]]</f>
        <v>0</v>
      </c>
      <c r="Y23" s="32">
        <f>Table4[[#This Row],[in]]</f>
        <v>0</v>
      </c>
      <c r="Z23" s="32">
        <f>Table4[[#This Row],[is ysoy]]</f>
        <v>0</v>
      </c>
    </row>
    <row r="24" spans="1:26" ht="18" customHeight="1">
      <c r="A24" s="77" t="str">
        <f>IF(Table4[[#This Row],[uke deZpkjh]]="","",ROWS($A$1:A19))</f>
        <v/>
      </c>
      <c r="B24" s="60"/>
      <c r="C24" s="59"/>
      <c r="D24" s="62"/>
      <c r="E24" s="63"/>
      <c r="F24" s="64"/>
      <c r="G24" s="41"/>
      <c r="H24" s="59"/>
      <c r="I24" s="63"/>
      <c r="J24" s="41"/>
      <c r="K24" s="41"/>
      <c r="L24" s="41"/>
      <c r="M24" s="41"/>
      <c r="N24" s="41"/>
      <c r="O24" s="65"/>
      <c r="P24" s="41"/>
      <c r="R24" s="66">
        <v>3</v>
      </c>
      <c r="T24" s="67" t="s">
        <v>404</v>
      </c>
      <c r="V24" s="32" t="str">
        <f>W24&amp;"_"&amp;COUNTIF($W$6:W24,W24)</f>
        <v>0_15</v>
      </c>
      <c r="W24" s="32">
        <f>Table4[[#This Row],[jktif=r @ vjktif=r]]</f>
        <v>0</v>
      </c>
      <c r="X24" s="75">
        <f>Table4[[#This Row],[uke deZpkjh]]</f>
        <v>0</v>
      </c>
      <c r="Y24" s="32">
        <f>Table4[[#This Row],[in]]</f>
        <v>0</v>
      </c>
      <c r="Z24" s="32">
        <f>Table4[[#This Row],[is ysoy]]</f>
        <v>0</v>
      </c>
    </row>
    <row r="25" spans="1:26" ht="18" customHeight="1">
      <c r="A25" s="77" t="str">
        <f>IF(Table4[[#This Row],[uke deZpkjh]]="","",ROWS($A$1:A20))</f>
        <v/>
      </c>
      <c r="B25" s="60"/>
      <c r="C25" s="59"/>
      <c r="D25" s="62"/>
      <c r="E25" s="63"/>
      <c r="F25" s="64"/>
      <c r="G25" s="41"/>
      <c r="H25" s="59"/>
      <c r="I25" s="63"/>
      <c r="J25" s="41"/>
      <c r="K25" s="41"/>
      <c r="L25" s="41"/>
      <c r="M25" s="41"/>
      <c r="N25" s="41"/>
      <c r="O25" s="65"/>
      <c r="P25" s="41"/>
      <c r="R25" s="66" t="s">
        <v>398</v>
      </c>
      <c r="T25" s="67" t="s">
        <v>409</v>
      </c>
      <c r="V25" s="32" t="str">
        <f>W25&amp;"_"&amp;COUNTIF($W$6:W25,W25)</f>
        <v>0_16</v>
      </c>
      <c r="W25" s="32">
        <f>Table4[[#This Row],[jktif=r @ vjktif=r]]</f>
        <v>0</v>
      </c>
      <c r="X25" s="75">
        <f>Table4[[#This Row],[uke deZpkjh]]</f>
        <v>0</v>
      </c>
      <c r="Y25" s="32">
        <f>Table4[[#This Row],[in]]</f>
        <v>0</v>
      </c>
      <c r="Z25" s="32">
        <f>Table4[[#This Row],[is ysoy]]</f>
        <v>0</v>
      </c>
    </row>
    <row r="26" spans="1:26" ht="18" customHeight="1">
      <c r="A26" s="77" t="str">
        <f>IF(Table4[[#This Row],[uke deZpkjh]]="","",ROWS($A$1:A21))</f>
        <v/>
      </c>
      <c r="B26" s="60"/>
      <c r="C26" s="59"/>
      <c r="D26" s="62"/>
      <c r="E26" s="63"/>
      <c r="F26" s="64"/>
      <c r="G26" s="41"/>
      <c r="H26" s="59"/>
      <c r="I26" s="63"/>
      <c r="J26" s="41"/>
      <c r="K26" s="41"/>
      <c r="L26" s="41"/>
      <c r="M26" s="41"/>
      <c r="N26" s="41"/>
      <c r="O26" s="65"/>
      <c r="P26" s="41"/>
      <c r="R26" s="66" t="s">
        <v>398</v>
      </c>
      <c r="T26" s="67" t="s">
        <v>411</v>
      </c>
      <c r="V26" s="32" t="str">
        <f>W26&amp;"_"&amp;COUNTIF($W$6:W26,W26)</f>
        <v>0_17</v>
      </c>
      <c r="W26" s="32">
        <f>Table4[[#This Row],[jktif=r @ vjktif=r]]</f>
        <v>0</v>
      </c>
      <c r="X26" s="75">
        <f>Table4[[#This Row],[uke deZpkjh]]</f>
        <v>0</v>
      </c>
      <c r="Y26" s="32">
        <f>Table4[[#This Row],[in]]</f>
        <v>0</v>
      </c>
      <c r="Z26" s="32">
        <f>Table4[[#This Row],[is ysoy]]</f>
        <v>0</v>
      </c>
    </row>
    <row r="27" spans="1:26" ht="18" customHeight="1">
      <c r="A27" s="77" t="str">
        <f>IF(Table4[[#This Row],[uke deZpkjh]]="","",ROWS($A$1:A22))</f>
        <v/>
      </c>
      <c r="B27" s="60"/>
      <c r="C27" s="59"/>
      <c r="D27" s="62"/>
      <c r="E27" s="63"/>
      <c r="F27" s="64"/>
      <c r="G27" s="41"/>
      <c r="H27" s="59"/>
      <c r="I27" s="63"/>
      <c r="J27" s="41"/>
      <c r="K27" s="41"/>
      <c r="L27" s="41"/>
      <c r="M27" s="41"/>
      <c r="N27" s="41"/>
      <c r="O27" s="65"/>
      <c r="P27" s="41"/>
      <c r="R27" s="66" t="s">
        <v>398</v>
      </c>
      <c r="T27" s="67" t="s">
        <v>413</v>
      </c>
      <c r="V27" s="32" t="str">
        <f>W27&amp;"_"&amp;COUNTIF($W$6:W27,W27)</f>
        <v>0_18</v>
      </c>
      <c r="W27" s="32">
        <f>Table4[[#This Row],[jktif=r @ vjktif=r]]</f>
        <v>0</v>
      </c>
      <c r="X27" s="75">
        <f>Table4[[#This Row],[uke deZpkjh]]</f>
        <v>0</v>
      </c>
      <c r="Y27" s="32">
        <f>Table4[[#This Row],[in]]</f>
        <v>0</v>
      </c>
      <c r="Z27" s="32">
        <f>Table4[[#This Row],[is ysoy]]</f>
        <v>0</v>
      </c>
    </row>
    <row r="28" spans="1:26" ht="18" customHeight="1">
      <c r="A28" s="77" t="str">
        <f>IF(Table4[[#This Row],[uke deZpkjh]]="","",ROWS($A$1:A23))</f>
        <v/>
      </c>
      <c r="B28" s="60"/>
      <c r="C28" s="59"/>
      <c r="D28" s="62"/>
      <c r="E28" s="63"/>
      <c r="F28" s="64"/>
      <c r="G28" s="41"/>
      <c r="H28" s="59"/>
      <c r="I28" s="63"/>
      <c r="J28" s="41"/>
      <c r="K28" s="41"/>
      <c r="L28" s="41"/>
      <c r="M28" s="41"/>
      <c r="N28" s="41"/>
      <c r="O28" s="65"/>
      <c r="P28" s="41"/>
      <c r="R28" s="66" t="s">
        <v>398</v>
      </c>
      <c r="T28" s="510"/>
      <c r="V28" s="32" t="str">
        <f>W28&amp;"_"&amp;COUNTIF($W$6:W28,W28)</f>
        <v>0_19</v>
      </c>
      <c r="W28" s="32">
        <f>Table4[[#This Row],[jktif=r @ vjktif=r]]</f>
        <v>0</v>
      </c>
      <c r="X28" s="75">
        <f>Table4[[#This Row],[uke deZpkjh]]</f>
        <v>0</v>
      </c>
      <c r="Y28" s="32">
        <f>Table4[[#This Row],[in]]</f>
        <v>0</v>
      </c>
      <c r="Z28" s="32">
        <f>Table4[[#This Row],[is ysoy]]</f>
        <v>0</v>
      </c>
    </row>
    <row r="29" spans="1:26" ht="18" customHeight="1">
      <c r="A29" s="77" t="str">
        <f>IF(Table4[[#This Row],[uke deZpkjh]]="","",ROWS($A$1:A24))</f>
        <v/>
      </c>
      <c r="B29" s="60"/>
      <c r="C29" s="59"/>
      <c r="D29" s="62"/>
      <c r="E29" s="63"/>
      <c r="F29" s="64"/>
      <c r="G29" s="41"/>
      <c r="H29" s="59"/>
      <c r="I29" s="63"/>
      <c r="J29" s="41"/>
      <c r="K29" s="41"/>
      <c r="L29" s="41"/>
      <c r="M29" s="41"/>
      <c r="N29" s="41"/>
      <c r="O29" s="65"/>
      <c r="P29" s="41"/>
      <c r="R29" s="66" t="s">
        <v>398</v>
      </c>
      <c r="T29" s="510"/>
      <c r="V29" s="32" t="str">
        <f>W29&amp;"_"&amp;COUNTIF($W$6:W29,W29)</f>
        <v>0_20</v>
      </c>
      <c r="W29" s="32">
        <f>Table4[[#This Row],[jktif=r @ vjktif=r]]</f>
        <v>0</v>
      </c>
      <c r="X29" s="75">
        <f>Table4[[#This Row],[uke deZpkjh]]</f>
        <v>0</v>
      </c>
      <c r="Y29" s="32">
        <f>Table4[[#This Row],[in]]</f>
        <v>0</v>
      </c>
      <c r="Z29" s="32">
        <f>Table4[[#This Row],[is ysoy]]</f>
        <v>0</v>
      </c>
    </row>
    <row r="30" spans="1:26" ht="18" customHeight="1">
      <c r="A30" s="77" t="str">
        <f>IF(Table4[[#This Row],[uke deZpkjh]]="","",ROWS($A$1:A25))</f>
        <v/>
      </c>
      <c r="B30" s="60"/>
      <c r="C30" s="59"/>
      <c r="D30" s="62"/>
      <c r="E30" s="63"/>
      <c r="F30" s="64"/>
      <c r="G30" s="41"/>
      <c r="H30" s="59"/>
      <c r="I30" s="63"/>
      <c r="J30" s="41"/>
      <c r="K30" s="41"/>
      <c r="L30" s="41"/>
      <c r="M30" s="41"/>
      <c r="N30" s="41"/>
      <c r="O30" s="65"/>
      <c r="P30" s="41"/>
      <c r="R30" s="66" t="s">
        <v>398</v>
      </c>
      <c r="T30" s="510"/>
      <c r="V30" s="32" t="str">
        <f>W30&amp;"_"&amp;COUNTIF($W$6:W30,W30)</f>
        <v>0_21</v>
      </c>
      <c r="W30" s="32">
        <f>Table4[[#This Row],[jktif=r @ vjktif=r]]</f>
        <v>0</v>
      </c>
      <c r="X30" s="75">
        <f>Table4[[#This Row],[uke deZpkjh]]</f>
        <v>0</v>
      </c>
      <c r="Y30" s="32">
        <f>Table4[[#This Row],[in]]</f>
        <v>0</v>
      </c>
      <c r="Z30" s="32">
        <f>Table4[[#This Row],[is ysoy]]</f>
        <v>0</v>
      </c>
    </row>
    <row r="31" spans="1:26" ht="18" customHeight="1">
      <c r="A31" s="77" t="str">
        <f>IF(Table4[[#This Row],[uke deZpkjh]]="","",ROWS($A$1:A26))</f>
        <v/>
      </c>
      <c r="B31" s="60"/>
      <c r="C31" s="59"/>
      <c r="D31" s="62"/>
      <c r="E31" s="63"/>
      <c r="F31" s="64"/>
      <c r="G31" s="41"/>
      <c r="H31" s="59"/>
      <c r="I31" s="63"/>
      <c r="J31" s="41"/>
      <c r="K31" s="41"/>
      <c r="L31" s="41"/>
      <c r="M31" s="41"/>
      <c r="N31" s="41"/>
      <c r="O31" s="65"/>
      <c r="P31" s="41"/>
      <c r="V31" s="32" t="str">
        <f>W31&amp;"_"&amp;COUNTIF($W$6:W31,W31)</f>
        <v>0_22</v>
      </c>
      <c r="W31" s="32">
        <f>Table4[[#This Row],[jktif=r @ vjktif=r]]</f>
        <v>0</v>
      </c>
      <c r="X31" s="75">
        <f>Table4[[#This Row],[uke deZpkjh]]</f>
        <v>0</v>
      </c>
      <c r="Y31" s="32">
        <f>Table4[[#This Row],[in]]</f>
        <v>0</v>
      </c>
      <c r="Z31" s="32">
        <f>Table4[[#This Row],[is ysoy]]</f>
        <v>0</v>
      </c>
    </row>
    <row r="32" spans="1:26" ht="18" customHeight="1">
      <c r="A32" s="77" t="str">
        <f>IF(Table4[[#This Row],[uke deZpkjh]]="","",ROWS($A$1:A27))</f>
        <v/>
      </c>
      <c r="B32" s="60"/>
      <c r="C32" s="59"/>
      <c r="D32" s="62"/>
      <c r="E32" s="63"/>
      <c r="F32" s="64"/>
      <c r="G32" s="41"/>
      <c r="H32" s="59"/>
      <c r="I32" s="63"/>
      <c r="J32" s="41"/>
      <c r="K32" s="41"/>
      <c r="L32" s="41"/>
      <c r="M32" s="41"/>
      <c r="N32" s="41"/>
      <c r="O32" s="65"/>
      <c r="P32" s="41"/>
      <c r="V32" s="32" t="str">
        <f>W32&amp;"_"&amp;COUNTIF($W$6:W32,W32)</f>
        <v>0_23</v>
      </c>
      <c r="W32" s="32">
        <f>Table4[[#This Row],[jktif=r @ vjktif=r]]</f>
        <v>0</v>
      </c>
      <c r="X32" s="75">
        <f>Table4[[#This Row],[uke deZpkjh]]</f>
        <v>0</v>
      </c>
      <c r="Y32" s="32">
        <f>Table4[[#This Row],[in]]</f>
        <v>0</v>
      </c>
      <c r="Z32" s="32">
        <f>Table4[[#This Row],[is ysoy]]</f>
        <v>0</v>
      </c>
    </row>
    <row r="33" spans="1:26" ht="18" customHeight="1">
      <c r="A33" s="77" t="str">
        <f>IF(Table4[[#This Row],[uke deZpkjh]]="","",ROWS($A$1:A28))</f>
        <v/>
      </c>
      <c r="B33" s="60"/>
      <c r="C33" s="59"/>
      <c r="D33" s="62"/>
      <c r="E33" s="63"/>
      <c r="F33" s="64"/>
      <c r="G33" s="41"/>
      <c r="H33" s="59"/>
      <c r="I33" s="63"/>
      <c r="J33" s="41"/>
      <c r="K33" s="41"/>
      <c r="L33" s="41"/>
      <c r="M33" s="41"/>
      <c r="N33" s="41"/>
      <c r="O33" s="65"/>
      <c r="P33" s="41"/>
      <c r="V33" s="32" t="str">
        <f>W33&amp;"_"&amp;COUNTIF($W$6:W33,W33)</f>
        <v>0_24</v>
      </c>
      <c r="W33" s="32">
        <f>Table4[[#This Row],[jktif=r @ vjktif=r]]</f>
        <v>0</v>
      </c>
      <c r="X33" s="75">
        <f>Table4[[#This Row],[uke deZpkjh]]</f>
        <v>0</v>
      </c>
      <c r="Y33" s="32">
        <f>Table4[[#This Row],[in]]</f>
        <v>0</v>
      </c>
      <c r="Z33" s="32">
        <f>Table4[[#This Row],[is ysoy]]</f>
        <v>0</v>
      </c>
    </row>
    <row r="34" spans="1:26" ht="18" customHeight="1">
      <c r="A34" s="77" t="str">
        <f>IF(Table4[[#This Row],[uke deZpkjh]]="","",ROWS($A$1:A29))</f>
        <v/>
      </c>
      <c r="B34" s="60"/>
      <c r="C34" s="59"/>
      <c r="D34" s="62"/>
      <c r="E34" s="63"/>
      <c r="F34" s="64"/>
      <c r="G34" s="41"/>
      <c r="H34" s="59"/>
      <c r="I34" s="63"/>
      <c r="J34" s="41"/>
      <c r="K34" s="41"/>
      <c r="L34" s="41"/>
      <c r="M34" s="41"/>
      <c r="N34" s="41"/>
      <c r="O34" s="65"/>
      <c r="P34" s="41"/>
      <c r="V34" s="32" t="str">
        <f>W34&amp;"_"&amp;COUNTIF($W$6:W34,W34)</f>
        <v>0_25</v>
      </c>
      <c r="W34" s="32">
        <f>Table4[[#This Row],[jktif=r @ vjktif=r]]</f>
        <v>0</v>
      </c>
      <c r="X34" s="75">
        <f>Table4[[#This Row],[uke deZpkjh]]</f>
        <v>0</v>
      </c>
      <c r="Y34" s="32">
        <f>Table4[[#This Row],[in]]</f>
        <v>0</v>
      </c>
      <c r="Z34" s="32">
        <f>Table4[[#This Row],[is ysoy]]</f>
        <v>0</v>
      </c>
    </row>
    <row r="35" spans="1:26" ht="18" customHeight="1">
      <c r="A35" s="77" t="str">
        <f>IF(Table4[[#This Row],[uke deZpkjh]]="","",ROWS($A$1:A30))</f>
        <v/>
      </c>
      <c r="B35" s="60"/>
      <c r="C35" s="59"/>
      <c r="D35" s="62"/>
      <c r="E35" s="63"/>
      <c r="F35" s="64"/>
      <c r="G35" s="41"/>
      <c r="H35" s="59"/>
      <c r="I35" s="63"/>
      <c r="J35" s="41"/>
      <c r="K35" s="41"/>
      <c r="L35" s="41"/>
      <c r="M35" s="41"/>
      <c r="N35" s="41"/>
      <c r="O35" s="65"/>
      <c r="P35" s="41"/>
      <c r="V35" s="32" t="str">
        <f>W35&amp;"_"&amp;COUNTIF($W$6:W35,W35)</f>
        <v>0_26</v>
      </c>
      <c r="W35" s="32">
        <f>Table4[[#This Row],[jktif=r @ vjktif=r]]</f>
        <v>0</v>
      </c>
      <c r="X35" s="75">
        <f>Table4[[#This Row],[uke deZpkjh]]</f>
        <v>0</v>
      </c>
      <c r="Y35" s="32">
        <f>Table4[[#This Row],[in]]</f>
        <v>0</v>
      </c>
      <c r="Z35" s="32">
        <f>Table4[[#This Row],[is ysoy]]</f>
        <v>0</v>
      </c>
    </row>
    <row r="36" spans="1:26" ht="18" customHeight="1">
      <c r="A36" s="77" t="str">
        <f>IF(Table4[[#This Row],[uke deZpkjh]]="","",ROWS($A$1:A31))</f>
        <v/>
      </c>
      <c r="B36" s="60"/>
      <c r="C36" s="59"/>
      <c r="D36" s="62"/>
      <c r="E36" s="63"/>
      <c r="F36" s="64"/>
      <c r="G36" s="41"/>
      <c r="H36" s="59"/>
      <c r="I36" s="63"/>
      <c r="J36" s="41"/>
      <c r="K36" s="41"/>
      <c r="L36" s="41"/>
      <c r="M36" s="41"/>
      <c r="N36" s="41"/>
      <c r="O36" s="65"/>
      <c r="P36" s="41"/>
      <c r="V36" s="32" t="str">
        <f>W36&amp;"_"&amp;COUNTIF($W$6:W36,W36)</f>
        <v>0_27</v>
      </c>
      <c r="W36" s="32">
        <f>Table4[[#This Row],[jktif=r @ vjktif=r]]</f>
        <v>0</v>
      </c>
      <c r="X36" s="75">
        <f>Table4[[#This Row],[uke deZpkjh]]</f>
        <v>0</v>
      </c>
      <c r="Y36" s="32">
        <f>Table4[[#This Row],[in]]</f>
        <v>0</v>
      </c>
      <c r="Z36" s="32">
        <f>Table4[[#This Row],[is ysoy]]</f>
        <v>0</v>
      </c>
    </row>
    <row r="37" spans="1:26" ht="18" customHeight="1">
      <c r="A37" s="77" t="str">
        <f>IF(Table4[[#This Row],[uke deZpkjh]]="","",ROWS($A$1:A32))</f>
        <v/>
      </c>
      <c r="B37" s="60"/>
      <c r="C37" s="59"/>
      <c r="D37" s="62"/>
      <c r="E37" s="63"/>
      <c r="F37" s="64"/>
      <c r="G37" s="41"/>
      <c r="H37" s="59"/>
      <c r="I37" s="63"/>
      <c r="J37" s="41"/>
      <c r="K37" s="41"/>
      <c r="L37" s="41"/>
      <c r="M37" s="41"/>
      <c r="N37" s="41"/>
      <c r="O37" s="65"/>
      <c r="P37" s="41"/>
      <c r="V37" s="32" t="str">
        <f>W37&amp;"_"&amp;COUNTIF($W$6:W37,W37)</f>
        <v>0_28</v>
      </c>
      <c r="W37" s="32">
        <f>Table4[[#This Row],[jktif=r @ vjktif=r]]</f>
        <v>0</v>
      </c>
      <c r="X37" s="75">
        <f>Table4[[#This Row],[uke deZpkjh]]</f>
        <v>0</v>
      </c>
      <c r="Y37" s="32">
        <f>Table4[[#This Row],[in]]</f>
        <v>0</v>
      </c>
      <c r="Z37" s="32">
        <f>Table4[[#This Row],[is ysoy]]</f>
        <v>0</v>
      </c>
    </row>
    <row r="38" spans="1:26" ht="18" customHeight="1">
      <c r="A38" s="77" t="str">
        <f>IF(Table4[[#This Row],[uke deZpkjh]]="","",ROWS($A$1:A33))</f>
        <v/>
      </c>
      <c r="B38" s="60"/>
      <c r="C38" s="59"/>
      <c r="D38" s="62"/>
      <c r="E38" s="63"/>
      <c r="F38" s="64"/>
      <c r="G38" s="41"/>
      <c r="H38" s="59"/>
      <c r="I38" s="63"/>
      <c r="J38" s="41"/>
      <c r="K38" s="41"/>
      <c r="L38" s="41"/>
      <c r="M38" s="41"/>
      <c r="N38" s="41"/>
      <c r="O38" s="65"/>
      <c r="P38" s="41"/>
      <c r="V38" s="32" t="str">
        <f>W38&amp;"_"&amp;COUNTIF($W$6:W38,W38)</f>
        <v>0_29</v>
      </c>
      <c r="W38" s="32">
        <f>Table4[[#This Row],[jktif=r @ vjktif=r]]</f>
        <v>0</v>
      </c>
      <c r="X38" s="75">
        <f>Table4[[#This Row],[uke deZpkjh]]</f>
        <v>0</v>
      </c>
      <c r="Y38" s="32">
        <f>Table4[[#This Row],[in]]</f>
        <v>0</v>
      </c>
      <c r="Z38" s="32">
        <f>Table4[[#This Row],[is ysoy]]</f>
        <v>0</v>
      </c>
    </row>
    <row r="39" spans="1:26" ht="18" customHeight="1">
      <c r="A39" s="77" t="str">
        <f>IF(Table4[[#This Row],[uke deZpkjh]]="","",ROWS($A$1:A34))</f>
        <v/>
      </c>
      <c r="B39" s="60"/>
      <c r="C39" s="59"/>
      <c r="D39" s="62"/>
      <c r="E39" s="63"/>
      <c r="F39" s="64"/>
      <c r="G39" s="41"/>
      <c r="H39" s="59"/>
      <c r="I39" s="63"/>
      <c r="J39" s="41"/>
      <c r="K39" s="41"/>
      <c r="L39" s="41"/>
      <c r="M39" s="41"/>
      <c r="N39" s="41"/>
      <c r="O39" s="65"/>
      <c r="P39" s="41"/>
      <c r="V39" s="32" t="str">
        <f>W39&amp;"_"&amp;COUNTIF($W$6:W39,W39)</f>
        <v>0_30</v>
      </c>
      <c r="W39" s="32">
        <f>Table4[[#This Row],[jktif=r @ vjktif=r]]</f>
        <v>0</v>
      </c>
      <c r="X39" s="75">
        <f>Table4[[#This Row],[uke deZpkjh]]</f>
        <v>0</v>
      </c>
      <c r="Y39" s="32">
        <f>Table4[[#This Row],[in]]</f>
        <v>0</v>
      </c>
      <c r="Z39" s="32">
        <f>Table4[[#This Row],[is ysoy]]</f>
        <v>0</v>
      </c>
    </row>
    <row r="40" spans="1:26" ht="18" customHeight="1">
      <c r="A40" s="77" t="str">
        <f>IF(Table4[[#This Row],[uke deZpkjh]]="","",ROWS($A$1:A35))</f>
        <v/>
      </c>
      <c r="B40" s="60"/>
      <c r="C40" s="59"/>
      <c r="D40" s="62"/>
      <c r="E40" s="63"/>
      <c r="F40" s="64"/>
      <c r="G40" s="41"/>
      <c r="H40" s="59"/>
      <c r="I40" s="63"/>
      <c r="J40" s="41"/>
      <c r="K40" s="41"/>
      <c r="L40" s="41"/>
      <c r="M40" s="41"/>
      <c r="N40" s="41"/>
      <c r="O40" s="65"/>
      <c r="P40" s="41"/>
      <c r="V40" s="32" t="str">
        <f>W40&amp;"_"&amp;COUNTIF($W$6:W40,W40)</f>
        <v>0_31</v>
      </c>
      <c r="W40" s="32">
        <f>Table4[[#This Row],[jktif=r @ vjktif=r]]</f>
        <v>0</v>
      </c>
      <c r="X40" s="75">
        <f>Table4[[#This Row],[uke deZpkjh]]</f>
        <v>0</v>
      </c>
      <c r="Y40" s="32">
        <f>Table4[[#This Row],[in]]</f>
        <v>0</v>
      </c>
      <c r="Z40" s="32">
        <f>Table4[[#This Row],[is ysoy]]</f>
        <v>0</v>
      </c>
    </row>
    <row r="41" spans="1:26" ht="18" customHeight="1">
      <c r="A41" s="77" t="str">
        <f>IF(Table4[[#This Row],[uke deZpkjh]]="","",ROWS($A$1:A36))</f>
        <v/>
      </c>
      <c r="B41" s="60"/>
      <c r="C41" s="59"/>
      <c r="D41" s="62"/>
      <c r="E41" s="63"/>
      <c r="F41" s="64"/>
      <c r="G41" s="41"/>
      <c r="H41" s="59"/>
      <c r="I41" s="63"/>
      <c r="J41" s="41"/>
      <c r="K41" s="41"/>
      <c r="L41" s="41"/>
      <c r="M41" s="41"/>
      <c r="N41" s="41"/>
      <c r="O41" s="65"/>
      <c r="P41" s="41"/>
      <c r="V41" s="32" t="str">
        <f>W41&amp;"_"&amp;COUNTIF($W$6:W41,W41)</f>
        <v>0_32</v>
      </c>
      <c r="W41" s="32">
        <f>Table4[[#This Row],[jktif=r @ vjktif=r]]</f>
        <v>0</v>
      </c>
      <c r="X41" s="75">
        <f>Table4[[#This Row],[uke deZpkjh]]</f>
        <v>0</v>
      </c>
      <c r="Y41" s="32">
        <f>Table4[[#This Row],[in]]</f>
        <v>0</v>
      </c>
      <c r="Z41" s="32">
        <f>Table4[[#This Row],[is ysoy]]</f>
        <v>0</v>
      </c>
    </row>
    <row r="42" spans="1:26" ht="18" customHeight="1">
      <c r="A42" s="77" t="str">
        <f>IF(Table4[[#This Row],[uke deZpkjh]]="","",ROWS($A$1:A37))</f>
        <v/>
      </c>
      <c r="B42" s="60"/>
      <c r="C42" s="59"/>
      <c r="D42" s="62"/>
      <c r="E42" s="63"/>
      <c r="F42" s="64"/>
      <c r="G42" s="41"/>
      <c r="H42" s="59"/>
      <c r="I42" s="63"/>
      <c r="J42" s="41"/>
      <c r="K42" s="41"/>
      <c r="L42" s="41"/>
      <c r="M42" s="41"/>
      <c r="N42" s="41"/>
      <c r="O42" s="65"/>
      <c r="P42" s="41"/>
      <c r="V42" s="32" t="str">
        <f>W42&amp;"_"&amp;COUNTIF($W$6:W42,W42)</f>
        <v>0_33</v>
      </c>
      <c r="W42" s="32">
        <f>Table4[[#This Row],[jktif=r @ vjktif=r]]</f>
        <v>0</v>
      </c>
      <c r="X42" s="75">
        <f>Table4[[#This Row],[uke deZpkjh]]</f>
        <v>0</v>
      </c>
      <c r="Y42" s="32">
        <f>Table4[[#This Row],[in]]</f>
        <v>0</v>
      </c>
      <c r="Z42" s="32">
        <f>Table4[[#This Row],[is ysoy]]</f>
        <v>0</v>
      </c>
    </row>
    <row r="43" spans="1:26" ht="18" customHeight="1">
      <c r="A43" s="77" t="str">
        <f>IF(Table4[[#This Row],[uke deZpkjh]]="","",ROWS($A$1:A38))</f>
        <v/>
      </c>
      <c r="B43" s="60"/>
      <c r="C43" s="59"/>
      <c r="D43" s="62"/>
      <c r="E43" s="63"/>
      <c r="F43" s="64"/>
      <c r="G43" s="41"/>
      <c r="H43" s="59"/>
      <c r="I43" s="63"/>
      <c r="J43" s="41"/>
      <c r="K43" s="41"/>
      <c r="L43" s="41"/>
      <c r="M43" s="41"/>
      <c r="N43" s="41"/>
      <c r="O43" s="65"/>
      <c r="P43" s="41"/>
      <c r="V43" s="32" t="str">
        <f>W43&amp;"_"&amp;COUNTIF($W$6:W43,W43)</f>
        <v>0_34</v>
      </c>
      <c r="W43" s="32">
        <f>Table4[[#This Row],[jktif=r @ vjktif=r]]</f>
        <v>0</v>
      </c>
      <c r="X43" s="75">
        <f>Table4[[#This Row],[uke deZpkjh]]</f>
        <v>0</v>
      </c>
      <c r="Y43" s="32">
        <f>Table4[[#This Row],[in]]</f>
        <v>0</v>
      </c>
      <c r="Z43" s="32">
        <f>Table4[[#This Row],[is ysoy]]</f>
        <v>0</v>
      </c>
    </row>
    <row r="44" spans="1:26" ht="18" customHeight="1">
      <c r="A44" s="77" t="str">
        <f>IF(Table4[[#This Row],[uke deZpkjh]]="","",ROWS($A$1:A39))</f>
        <v/>
      </c>
      <c r="B44" s="60"/>
      <c r="C44" s="59"/>
      <c r="D44" s="62"/>
      <c r="E44" s="63"/>
      <c r="F44" s="64"/>
      <c r="G44" s="41"/>
      <c r="H44" s="59"/>
      <c r="I44" s="63"/>
      <c r="J44" s="41"/>
      <c r="K44" s="41"/>
      <c r="L44" s="41"/>
      <c r="M44" s="41"/>
      <c r="N44" s="41"/>
      <c r="O44" s="65"/>
      <c r="P44" s="41"/>
      <c r="V44" s="32" t="str">
        <f>W44&amp;"_"&amp;COUNTIF($W$6:W44,W44)</f>
        <v>0_35</v>
      </c>
      <c r="W44" s="32">
        <f>Table4[[#This Row],[jktif=r @ vjktif=r]]</f>
        <v>0</v>
      </c>
      <c r="X44" s="75">
        <f>Table4[[#This Row],[uke deZpkjh]]</f>
        <v>0</v>
      </c>
      <c r="Y44" s="32">
        <f>Table4[[#This Row],[in]]</f>
        <v>0</v>
      </c>
      <c r="Z44" s="32">
        <f>Table4[[#This Row],[is ysoy]]</f>
        <v>0</v>
      </c>
    </row>
    <row r="45" spans="1:26" ht="18" customHeight="1">
      <c r="A45" s="77" t="str">
        <f>IF(Table4[[#This Row],[uke deZpkjh]]="","",ROWS($A$1:A40))</f>
        <v/>
      </c>
      <c r="B45" s="60"/>
      <c r="C45" s="59"/>
      <c r="D45" s="62"/>
      <c r="E45" s="63"/>
      <c r="F45" s="64"/>
      <c r="G45" s="41"/>
      <c r="H45" s="59"/>
      <c r="I45" s="63"/>
      <c r="J45" s="41"/>
      <c r="K45" s="41"/>
      <c r="L45" s="41"/>
      <c r="M45" s="41"/>
      <c r="N45" s="41"/>
      <c r="O45" s="65"/>
      <c r="P45" s="41"/>
      <c r="V45" s="32" t="str">
        <f>W45&amp;"_"&amp;COUNTIF($W$6:W45,W45)</f>
        <v>0_36</v>
      </c>
      <c r="W45" s="32">
        <f>Table4[[#This Row],[jktif=r @ vjktif=r]]</f>
        <v>0</v>
      </c>
      <c r="X45" s="75">
        <f>Table4[[#This Row],[uke deZpkjh]]</f>
        <v>0</v>
      </c>
      <c r="Y45" s="32">
        <f>Table4[[#This Row],[in]]</f>
        <v>0</v>
      </c>
      <c r="Z45" s="32">
        <f>Table4[[#This Row],[is ysoy]]</f>
        <v>0</v>
      </c>
    </row>
    <row r="46" spans="1:26" ht="18" customHeight="1">
      <c r="A46" s="77" t="str">
        <f>IF(Table4[[#This Row],[uke deZpkjh]]="","",ROWS($A$1:A41))</f>
        <v/>
      </c>
      <c r="B46" s="60"/>
      <c r="C46" s="59"/>
      <c r="D46" s="62"/>
      <c r="E46" s="63"/>
      <c r="F46" s="64"/>
      <c r="G46" s="41"/>
      <c r="H46" s="59"/>
      <c r="I46" s="63"/>
      <c r="J46" s="41"/>
      <c r="K46" s="41"/>
      <c r="L46" s="41"/>
      <c r="M46" s="41"/>
      <c r="N46" s="41"/>
      <c r="O46" s="65"/>
      <c r="P46" s="41"/>
      <c r="V46" s="32" t="str">
        <f>W46&amp;"_"&amp;COUNTIF($W$6:W46,W46)</f>
        <v>0_37</v>
      </c>
      <c r="W46" s="32">
        <f>Table4[[#This Row],[jktif=r @ vjktif=r]]</f>
        <v>0</v>
      </c>
      <c r="X46" s="75">
        <f>Table4[[#This Row],[uke deZpkjh]]</f>
        <v>0</v>
      </c>
      <c r="Y46" s="32">
        <f>Table4[[#This Row],[in]]</f>
        <v>0</v>
      </c>
      <c r="Z46" s="32">
        <f>Table4[[#This Row],[is ysoy]]</f>
        <v>0</v>
      </c>
    </row>
    <row r="47" spans="1:26" ht="18" customHeight="1">
      <c r="A47" s="77" t="str">
        <f>IF(Table4[[#This Row],[uke deZpkjh]]="","",ROWS($A$1:A42))</f>
        <v/>
      </c>
      <c r="B47" s="60"/>
      <c r="C47" s="59"/>
      <c r="D47" s="62"/>
      <c r="E47" s="63"/>
      <c r="F47" s="64"/>
      <c r="G47" s="41"/>
      <c r="H47" s="59"/>
      <c r="I47" s="63"/>
      <c r="J47" s="41"/>
      <c r="K47" s="41"/>
      <c r="L47" s="41"/>
      <c r="M47" s="41"/>
      <c r="N47" s="41"/>
      <c r="O47" s="65"/>
      <c r="P47" s="41"/>
      <c r="V47" s="32" t="str">
        <f>W47&amp;"_"&amp;COUNTIF($W$6:W47,W47)</f>
        <v>0_38</v>
      </c>
      <c r="W47" s="32">
        <f>Table4[[#This Row],[jktif=r @ vjktif=r]]</f>
        <v>0</v>
      </c>
      <c r="X47" s="75">
        <f>Table4[[#This Row],[uke deZpkjh]]</f>
        <v>0</v>
      </c>
      <c r="Y47" s="32">
        <f>Table4[[#This Row],[in]]</f>
        <v>0</v>
      </c>
      <c r="Z47" s="32">
        <f>Table4[[#This Row],[is ysoy]]</f>
        <v>0</v>
      </c>
    </row>
    <row r="48" spans="1:26" ht="18" customHeight="1">
      <c r="A48" s="77" t="str">
        <f>IF(Table4[[#This Row],[uke deZpkjh]]="","",ROWS($A$1:A43))</f>
        <v/>
      </c>
      <c r="B48" s="60"/>
      <c r="C48" s="59"/>
      <c r="D48" s="62"/>
      <c r="E48" s="63"/>
      <c r="F48" s="64"/>
      <c r="G48" s="41"/>
      <c r="H48" s="59"/>
      <c r="I48" s="63"/>
      <c r="J48" s="41"/>
      <c r="K48" s="41"/>
      <c r="L48" s="41"/>
      <c r="M48" s="41"/>
      <c r="N48" s="41"/>
      <c r="O48" s="65"/>
      <c r="P48" s="41"/>
      <c r="V48" s="32" t="str">
        <f>W48&amp;"_"&amp;COUNTIF($W$6:W48,W48)</f>
        <v>0_39</v>
      </c>
      <c r="W48" s="32">
        <f>Table4[[#This Row],[jktif=r @ vjktif=r]]</f>
        <v>0</v>
      </c>
      <c r="X48" s="75">
        <f>Table4[[#This Row],[uke deZpkjh]]</f>
        <v>0</v>
      </c>
      <c r="Y48" s="32">
        <f>Table4[[#This Row],[in]]</f>
        <v>0</v>
      </c>
      <c r="Z48" s="32">
        <f>Table4[[#This Row],[is ysoy]]</f>
        <v>0</v>
      </c>
    </row>
    <row r="49" spans="1:26" ht="18" customHeight="1">
      <c r="A49" s="77" t="str">
        <f>IF(Table4[[#This Row],[uke deZpkjh]]="","",ROWS($A$1:A44))</f>
        <v/>
      </c>
      <c r="B49" s="60"/>
      <c r="C49" s="59"/>
      <c r="D49" s="62"/>
      <c r="E49" s="63"/>
      <c r="F49" s="64"/>
      <c r="G49" s="41"/>
      <c r="H49" s="59"/>
      <c r="I49" s="63"/>
      <c r="J49" s="41"/>
      <c r="K49" s="41"/>
      <c r="L49" s="41"/>
      <c r="M49" s="41"/>
      <c r="N49" s="41"/>
      <c r="O49" s="65"/>
      <c r="P49" s="41"/>
      <c r="V49" s="32" t="str">
        <f>W49&amp;"_"&amp;COUNTIF($W$6:W49,W49)</f>
        <v>0_40</v>
      </c>
      <c r="W49" s="32">
        <f>Table4[[#This Row],[jktif=r @ vjktif=r]]</f>
        <v>0</v>
      </c>
      <c r="X49" s="75">
        <f>Table4[[#This Row],[uke deZpkjh]]</f>
        <v>0</v>
      </c>
      <c r="Y49" s="32">
        <f>Table4[[#This Row],[in]]</f>
        <v>0</v>
      </c>
      <c r="Z49" s="32">
        <f>Table4[[#This Row],[is ysoy]]</f>
        <v>0</v>
      </c>
    </row>
    <row r="50" spans="1:26" ht="18" customHeight="1">
      <c r="A50" s="77" t="str">
        <f>IF(Table4[[#This Row],[uke deZpkjh]]="","",ROWS($A$1:A45))</f>
        <v/>
      </c>
      <c r="B50" s="60"/>
      <c r="C50" s="59"/>
      <c r="D50" s="62"/>
      <c r="E50" s="63"/>
      <c r="F50" s="64"/>
      <c r="G50" s="41"/>
      <c r="H50" s="59"/>
      <c r="I50" s="63"/>
      <c r="J50" s="41"/>
      <c r="K50" s="41"/>
      <c r="L50" s="41"/>
      <c r="M50" s="41"/>
      <c r="N50" s="41"/>
      <c r="O50" s="65"/>
      <c r="P50" s="41"/>
      <c r="V50" s="32" t="str">
        <f>W50&amp;"_"&amp;COUNTIF($W$6:W50,W50)</f>
        <v>0_41</v>
      </c>
      <c r="W50" s="32">
        <f>Table4[[#This Row],[jktif=r @ vjktif=r]]</f>
        <v>0</v>
      </c>
      <c r="X50" s="75">
        <f>Table4[[#This Row],[uke deZpkjh]]</f>
        <v>0</v>
      </c>
      <c r="Y50" s="32">
        <f>Table4[[#This Row],[in]]</f>
        <v>0</v>
      </c>
      <c r="Z50" s="32">
        <f>Table4[[#This Row],[is ysoy]]</f>
        <v>0</v>
      </c>
    </row>
    <row r="51" spans="1:26" ht="18" customHeight="1">
      <c r="A51" s="77" t="str">
        <f>IF(Table4[[#This Row],[uke deZpkjh]]="","",ROWS($A$1:A46))</f>
        <v/>
      </c>
      <c r="B51" s="60"/>
      <c r="C51" s="59"/>
      <c r="D51" s="62"/>
      <c r="E51" s="63"/>
      <c r="F51" s="64"/>
      <c r="G51" s="41"/>
      <c r="H51" s="59"/>
      <c r="I51" s="63"/>
      <c r="J51" s="41"/>
      <c r="K51" s="41"/>
      <c r="L51" s="41"/>
      <c r="M51" s="41"/>
      <c r="N51" s="41"/>
      <c r="O51" s="65"/>
      <c r="P51" s="41"/>
      <c r="V51" s="32" t="str">
        <f>W51&amp;"_"&amp;COUNTIF($W$6:W51,W51)</f>
        <v>0_42</v>
      </c>
      <c r="W51" s="32">
        <f>Table4[[#This Row],[jktif=r @ vjktif=r]]</f>
        <v>0</v>
      </c>
      <c r="X51" s="75">
        <f>Table4[[#This Row],[uke deZpkjh]]</f>
        <v>0</v>
      </c>
      <c r="Y51" s="32">
        <f>Table4[[#This Row],[in]]</f>
        <v>0</v>
      </c>
      <c r="Z51" s="32">
        <f>Table4[[#This Row],[is ysoy]]</f>
        <v>0</v>
      </c>
    </row>
    <row r="52" spans="1:26" ht="18" customHeight="1">
      <c r="A52" s="77" t="str">
        <f>IF(Table4[[#This Row],[uke deZpkjh]]="","",ROWS($A$1:A47))</f>
        <v/>
      </c>
      <c r="B52" s="60"/>
      <c r="C52" s="59"/>
      <c r="D52" s="62"/>
      <c r="E52" s="63"/>
      <c r="F52" s="64"/>
      <c r="G52" s="41"/>
      <c r="H52" s="59"/>
      <c r="I52" s="63"/>
      <c r="J52" s="41"/>
      <c r="K52" s="41"/>
      <c r="L52" s="41"/>
      <c r="M52" s="41"/>
      <c r="N52" s="41"/>
      <c r="O52" s="65"/>
      <c r="P52" s="41"/>
      <c r="V52" s="32" t="str">
        <f>W52&amp;"_"&amp;COUNTIF($W$6:W52,W52)</f>
        <v>0_43</v>
      </c>
      <c r="W52" s="32">
        <f>Table4[[#This Row],[jktif=r @ vjktif=r]]</f>
        <v>0</v>
      </c>
      <c r="X52" s="75">
        <f>Table4[[#This Row],[uke deZpkjh]]</f>
        <v>0</v>
      </c>
      <c r="Y52" s="32">
        <f>Table4[[#This Row],[in]]</f>
        <v>0</v>
      </c>
      <c r="Z52" s="32">
        <f>Table4[[#This Row],[is ysoy]]</f>
        <v>0</v>
      </c>
    </row>
    <row r="53" spans="1:26" ht="18" customHeight="1">
      <c r="A53" s="78" t="str">
        <f>IF(Table4[[#This Row],[uke deZpkjh]]="","",ROWS($A$1:A48))</f>
        <v/>
      </c>
      <c r="B53" s="60"/>
      <c r="C53" s="59"/>
      <c r="D53" s="62"/>
      <c r="E53" s="63"/>
      <c r="F53" s="64"/>
      <c r="G53" s="41"/>
      <c r="H53" s="59"/>
      <c r="I53" s="63"/>
      <c r="J53" s="41"/>
      <c r="K53" s="41"/>
      <c r="L53" s="41"/>
      <c r="M53" s="41"/>
      <c r="N53" s="41"/>
      <c r="O53" s="65"/>
      <c r="P53" s="41"/>
      <c r="V53" s="32" t="str">
        <f>W53&amp;"_"&amp;COUNTIF($W$6:W53,W53)</f>
        <v>0_44</v>
      </c>
      <c r="W53" s="32">
        <f>Table4[[#This Row],[jktif=r @ vjktif=r]]</f>
        <v>0</v>
      </c>
      <c r="X53" s="75">
        <f>Table4[[#This Row],[uke deZpkjh]]</f>
        <v>0</v>
      </c>
      <c r="Y53" s="32">
        <f>Table4[[#This Row],[in]]</f>
        <v>0</v>
      </c>
      <c r="Z53" s="32">
        <f>Table4[[#This Row],[is ysoy]]</f>
        <v>0</v>
      </c>
    </row>
    <row r="54" spans="1:26" ht="18" customHeight="1">
      <c r="A54" s="78" t="str">
        <f>IF(Table4[[#This Row],[uke deZpkjh]]="","",ROWS($A$1:A49))</f>
        <v/>
      </c>
      <c r="B54" s="60"/>
      <c r="C54" s="59"/>
      <c r="D54" s="62"/>
      <c r="E54" s="63"/>
      <c r="F54" s="64"/>
      <c r="G54" s="41"/>
      <c r="H54" s="59"/>
      <c r="I54" s="63"/>
      <c r="J54" s="41"/>
      <c r="K54" s="41"/>
      <c r="L54" s="41"/>
      <c r="M54" s="41"/>
      <c r="N54" s="41"/>
      <c r="O54" s="65"/>
      <c r="P54" s="41"/>
      <c r="V54" s="32" t="str">
        <f>W54&amp;"_"&amp;COUNTIF($W$6:W54,W54)</f>
        <v>0_45</v>
      </c>
      <c r="W54" s="32">
        <f>Table4[[#This Row],[jktif=r @ vjktif=r]]</f>
        <v>0</v>
      </c>
      <c r="X54" s="75">
        <f>Table4[[#This Row],[uke deZpkjh]]</f>
        <v>0</v>
      </c>
      <c r="Y54" s="32">
        <f>Table4[[#This Row],[in]]</f>
        <v>0</v>
      </c>
      <c r="Z54" s="32">
        <f>Table4[[#This Row],[is ysoy]]</f>
        <v>0</v>
      </c>
    </row>
    <row r="57" spans="1:26" ht="20.25">
      <c r="A57" s="520" t="s">
        <v>443</v>
      </c>
      <c r="B57" s="520"/>
      <c r="C57" s="520"/>
      <c r="D57" s="520"/>
      <c r="E57" s="520"/>
      <c r="F57" s="520"/>
      <c r="G57" s="520"/>
      <c r="H57" s="520"/>
    </row>
    <row r="58" spans="1:26" ht="15.75">
      <c r="A58" s="521" t="s">
        <v>32</v>
      </c>
      <c r="B58" s="521" t="s">
        <v>444</v>
      </c>
      <c r="C58" s="521" t="s">
        <v>445</v>
      </c>
      <c r="D58" s="521" t="s">
        <v>446</v>
      </c>
      <c r="E58" s="521" t="s">
        <v>447</v>
      </c>
      <c r="F58" s="521"/>
      <c r="G58" s="521" t="s">
        <v>448</v>
      </c>
      <c r="H58" s="521" t="s">
        <v>449</v>
      </c>
    </row>
    <row r="59" spans="1:26" ht="15.75">
      <c r="A59" s="521"/>
      <c r="B59" s="521"/>
      <c r="C59" s="521"/>
      <c r="D59" s="521"/>
      <c r="E59" s="70" t="s">
        <v>659</v>
      </c>
      <c r="F59" s="70" t="s">
        <v>450</v>
      </c>
      <c r="G59" s="521"/>
      <c r="H59" s="521"/>
    </row>
    <row r="60" spans="1:26" ht="18.75">
      <c r="A60" s="71">
        <v>1</v>
      </c>
      <c r="B60" s="72" t="s">
        <v>258</v>
      </c>
      <c r="C60" s="71" t="s">
        <v>289</v>
      </c>
      <c r="D60" s="73">
        <v>1</v>
      </c>
      <c r="E60" s="73">
        <v>0</v>
      </c>
      <c r="F60" s="73">
        <v>1</v>
      </c>
      <c r="G60" s="79">
        <f>E60+F60</f>
        <v>1</v>
      </c>
      <c r="H60" s="79">
        <f>D60-G60</f>
        <v>0</v>
      </c>
    </row>
    <row r="61" spans="1:26" ht="18.75">
      <c r="A61" s="71">
        <v>2</v>
      </c>
      <c r="B61" s="72" t="s">
        <v>272</v>
      </c>
      <c r="C61" s="71" t="s">
        <v>290</v>
      </c>
      <c r="D61" s="73"/>
      <c r="E61" s="73"/>
      <c r="F61" s="73"/>
      <c r="G61" s="79">
        <f t="shared" ref="G61:G78" si="0">E61+F61</f>
        <v>0</v>
      </c>
      <c r="H61" s="79">
        <f t="shared" ref="H61:H78" si="1">D61-G61</f>
        <v>0</v>
      </c>
    </row>
    <row r="62" spans="1:26" ht="18.75">
      <c r="A62" s="71">
        <v>3</v>
      </c>
      <c r="B62" s="72" t="s">
        <v>273</v>
      </c>
      <c r="C62" s="71" t="s">
        <v>291</v>
      </c>
      <c r="D62" s="73"/>
      <c r="E62" s="73"/>
      <c r="F62" s="73"/>
      <c r="G62" s="79">
        <f t="shared" si="0"/>
        <v>0</v>
      </c>
      <c r="H62" s="79">
        <f t="shared" si="1"/>
        <v>0</v>
      </c>
    </row>
    <row r="63" spans="1:26" ht="18.75">
      <c r="A63" s="71">
        <v>4</v>
      </c>
      <c r="B63" s="74" t="s">
        <v>274</v>
      </c>
      <c r="C63" s="71" t="s">
        <v>291</v>
      </c>
      <c r="D63" s="73"/>
      <c r="E63" s="73"/>
      <c r="F63" s="73"/>
      <c r="G63" s="79">
        <f t="shared" si="0"/>
        <v>0</v>
      </c>
      <c r="H63" s="79">
        <f t="shared" si="1"/>
        <v>0</v>
      </c>
    </row>
    <row r="64" spans="1:26" ht="18.75">
      <c r="A64" s="71">
        <v>5</v>
      </c>
      <c r="B64" s="72" t="s">
        <v>275</v>
      </c>
      <c r="C64" s="71" t="s">
        <v>292</v>
      </c>
      <c r="D64" s="73"/>
      <c r="E64" s="73"/>
      <c r="F64" s="73"/>
      <c r="G64" s="79">
        <f t="shared" si="0"/>
        <v>0</v>
      </c>
      <c r="H64" s="79">
        <f t="shared" si="1"/>
        <v>0</v>
      </c>
    </row>
    <row r="65" spans="1:8" ht="18.75">
      <c r="A65" s="71">
        <v>6</v>
      </c>
      <c r="B65" s="72" t="s">
        <v>276</v>
      </c>
      <c r="C65" s="71" t="s">
        <v>293</v>
      </c>
      <c r="D65" s="73">
        <v>5</v>
      </c>
      <c r="E65" s="73">
        <v>3</v>
      </c>
      <c r="F65" s="73">
        <v>2</v>
      </c>
      <c r="G65" s="79">
        <f t="shared" si="0"/>
        <v>5</v>
      </c>
      <c r="H65" s="79">
        <f t="shared" si="1"/>
        <v>0</v>
      </c>
    </row>
    <row r="66" spans="1:8" ht="18.75">
      <c r="A66" s="71">
        <v>7</v>
      </c>
      <c r="B66" s="74" t="s">
        <v>277</v>
      </c>
      <c r="C66" s="71" t="s">
        <v>293</v>
      </c>
      <c r="D66" s="73"/>
      <c r="E66" s="73"/>
      <c r="F66" s="73"/>
      <c r="G66" s="79">
        <f t="shared" si="0"/>
        <v>0</v>
      </c>
      <c r="H66" s="79">
        <f t="shared" si="1"/>
        <v>0</v>
      </c>
    </row>
    <row r="67" spans="1:8" ht="18.75">
      <c r="A67" s="71">
        <v>8</v>
      </c>
      <c r="B67" s="72" t="s">
        <v>278</v>
      </c>
      <c r="C67" s="71" t="s">
        <v>293</v>
      </c>
      <c r="D67" s="73"/>
      <c r="E67" s="73"/>
      <c r="F67" s="73"/>
      <c r="G67" s="79">
        <f t="shared" si="0"/>
        <v>0</v>
      </c>
      <c r="H67" s="79">
        <f t="shared" si="1"/>
        <v>0</v>
      </c>
    </row>
    <row r="68" spans="1:8" ht="18.75">
      <c r="A68" s="71">
        <v>9</v>
      </c>
      <c r="B68" s="72" t="s">
        <v>279</v>
      </c>
      <c r="C68" s="71" t="s">
        <v>292</v>
      </c>
      <c r="D68" s="73"/>
      <c r="E68" s="73"/>
      <c r="F68" s="73"/>
      <c r="G68" s="79">
        <f t="shared" si="0"/>
        <v>0</v>
      </c>
      <c r="H68" s="79">
        <f t="shared" si="1"/>
        <v>0</v>
      </c>
    </row>
    <row r="69" spans="1:8" ht="18.75">
      <c r="A69" s="71">
        <v>10</v>
      </c>
      <c r="B69" s="72" t="s">
        <v>280</v>
      </c>
      <c r="C69" s="71" t="s">
        <v>294</v>
      </c>
      <c r="D69" s="73">
        <v>1</v>
      </c>
      <c r="E69" s="73">
        <v>1</v>
      </c>
      <c r="F69" s="73">
        <v>0</v>
      </c>
      <c r="G69" s="79">
        <f t="shared" si="0"/>
        <v>1</v>
      </c>
      <c r="H69" s="79">
        <f t="shared" si="1"/>
        <v>0</v>
      </c>
    </row>
    <row r="70" spans="1:8" ht="18.75">
      <c r="A70" s="71">
        <v>11</v>
      </c>
      <c r="B70" s="74" t="s">
        <v>281</v>
      </c>
      <c r="C70" s="71" t="s">
        <v>292</v>
      </c>
      <c r="D70" s="73">
        <v>1</v>
      </c>
      <c r="E70" s="73">
        <v>1</v>
      </c>
      <c r="F70" s="73">
        <v>0</v>
      </c>
      <c r="G70" s="79">
        <f t="shared" si="0"/>
        <v>1</v>
      </c>
      <c r="H70" s="79">
        <f t="shared" si="1"/>
        <v>0</v>
      </c>
    </row>
    <row r="71" spans="1:8" ht="18.75">
      <c r="A71" s="71">
        <v>12</v>
      </c>
      <c r="B71" s="72" t="s">
        <v>257</v>
      </c>
      <c r="C71" s="71" t="s">
        <v>292</v>
      </c>
      <c r="D71" s="73">
        <v>5</v>
      </c>
      <c r="E71" s="73">
        <v>3</v>
      </c>
      <c r="F71" s="73">
        <v>1</v>
      </c>
      <c r="G71" s="79">
        <f t="shared" si="0"/>
        <v>4</v>
      </c>
      <c r="H71" s="79">
        <f t="shared" si="1"/>
        <v>1</v>
      </c>
    </row>
    <row r="72" spans="1:8" ht="18.75">
      <c r="A72" s="71">
        <v>13</v>
      </c>
      <c r="B72" s="72" t="s">
        <v>282</v>
      </c>
      <c r="C72" s="71" t="s">
        <v>292</v>
      </c>
      <c r="D72" s="73"/>
      <c r="E72" s="73"/>
      <c r="F72" s="73"/>
      <c r="G72" s="79">
        <f t="shared" si="0"/>
        <v>0</v>
      </c>
      <c r="H72" s="79">
        <f t="shared" si="1"/>
        <v>0</v>
      </c>
    </row>
    <row r="73" spans="1:8" ht="18.75">
      <c r="A73" s="71">
        <v>14</v>
      </c>
      <c r="B73" s="72" t="s">
        <v>283</v>
      </c>
      <c r="C73" s="71" t="s">
        <v>294</v>
      </c>
      <c r="D73" s="73"/>
      <c r="E73" s="73"/>
      <c r="F73" s="73"/>
      <c r="G73" s="79">
        <f t="shared" si="0"/>
        <v>0</v>
      </c>
      <c r="H73" s="79">
        <f t="shared" si="1"/>
        <v>0</v>
      </c>
    </row>
    <row r="74" spans="1:8" ht="18.75">
      <c r="A74" s="71">
        <v>15</v>
      </c>
      <c r="B74" s="72" t="s">
        <v>284</v>
      </c>
      <c r="C74" s="71" t="s">
        <v>295</v>
      </c>
      <c r="D74" s="73"/>
      <c r="E74" s="73"/>
      <c r="F74" s="73"/>
      <c r="G74" s="79">
        <f t="shared" si="0"/>
        <v>0</v>
      </c>
      <c r="H74" s="79">
        <f t="shared" si="1"/>
        <v>0</v>
      </c>
    </row>
    <row r="75" spans="1:8" ht="18.75">
      <c r="A75" s="71">
        <v>16</v>
      </c>
      <c r="B75" s="72" t="s">
        <v>285</v>
      </c>
      <c r="C75" s="71" t="s">
        <v>296</v>
      </c>
      <c r="D75" s="73"/>
      <c r="E75" s="73"/>
      <c r="F75" s="73"/>
      <c r="G75" s="79">
        <f t="shared" si="0"/>
        <v>0</v>
      </c>
      <c r="H75" s="79">
        <f t="shared" si="1"/>
        <v>0</v>
      </c>
    </row>
    <row r="76" spans="1:8" ht="18.75">
      <c r="A76" s="71">
        <v>17</v>
      </c>
      <c r="B76" s="72" t="s">
        <v>286</v>
      </c>
      <c r="C76" s="71" t="s">
        <v>297</v>
      </c>
      <c r="D76" s="73"/>
      <c r="E76" s="73"/>
      <c r="F76" s="73"/>
      <c r="G76" s="79">
        <f t="shared" si="0"/>
        <v>0</v>
      </c>
      <c r="H76" s="79">
        <f t="shared" si="1"/>
        <v>0</v>
      </c>
    </row>
    <row r="77" spans="1:8" ht="18.75">
      <c r="A77" s="71">
        <v>18</v>
      </c>
      <c r="B77" s="72" t="s">
        <v>287</v>
      </c>
      <c r="C77" s="71" t="s">
        <v>297</v>
      </c>
      <c r="D77" s="73">
        <v>1</v>
      </c>
      <c r="E77" s="73">
        <v>0</v>
      </c>
      <c r="F77" s="73">
        <v>1</v>
      </c>
      <c r="G77" s="79">
        <f t="shared" si="0"/>
        <v>1</v>
      </c>
      <c r="H77" s="79">
        <f t="shared" si="1"/>
        <v>0</v>
      </c>
    </row>
    <row r="78" spans="1:8" ht="18.75">
      <c r="A78" s="71">
        <v>19</v>
      </c>
      <c r="B78" s="72" t="s">
        <v>288</v>
      </c>
      <c r="C78" s="71" t="s">
        <v>297</v>
      </c>
      <c r="D78" s="73">
        <v>2</v>
      </c>
      <c r="E78" s="73">
        <v>0</v>
      </c>
      <c r="F78" s="73">
        <v>0</v>
      </c>
      <c r="G78" s="79">
        <f t="shared" si="0"/>
        <v>0</v>
      </c>
      <c r="H78" s="79">
        <f t="shared" si="1"/>
        <v>2</v>
      </c>
    </row>
    <row r="79" spans="1:8" ht="20.25">
      <c r="A79" s="517" t="s">
        <v>131</v>
      </c>
      <c r="B79" s="518"/>
      <c r="C79" s="519"/>
      <c r="D79" s="79">
        <f>SUM(D60:D78)</f>
        <v>16</v>
      </c>
      <c r="E79" s="79">
        <f>SUM(E60:E78)</f>
        <v>8</v>
      </c>
      <c r="F79" s="79">
        <f>SUM(F60:F78)</f>
        <v>5</v>
      </c>
      <c r="G79" s="79">
        <f>SUM(G60:G78)</f>
        <v>13</v>
      </c>
      <c r="H79" s="79">
        <f>SUM(H60:H78)</f>
        <v>3</v>
      </c>
    </row>
  </sheetData>
  <sheetProtection password="DBAD" sheet="1" objects="1" scenarios="1" formatCells="0" formatColumns="0" formatRows="0"/>
  <mergeCells count="17">
    <mergeCell ref="A1:P1"/>
    <mergeCell ref="A2:P2"/>
    <mergeCell ref="C3:D3"/>
    <mergeCell ref="I3:J3"/>
    <mergeCell ref="K3:L3"/>
    <mergeCell ref="A3:B3"/>
    <mergeCell ref="E3:G3"/>
    <mergeCell ref="A4:P4"/>
    <mergeCell ref="A79:C79"/>
    <mergeCell ref="A57:H57"/>
    <mergeCell ref="A58:A59"/>
    <mergeCell ref="B58:B59"/>
    <mergeCell ref="C58:C59"/>
    <mergeCell ref="D58:D59"/>
    <mergeCell ref="E58:F58"/>
    <mergeCell ref="G58:G59"/>
    <mergeCell ref="H58:H59"/>
  </mergeCells>
  <dataValidations count="8">
    <dataValidation type="list" allowBlank="1" showInputMessage="1" showErrorMessage="1" sqref="E3:G3">
      <formula1>"SF,CA,SF/CA"</formula1>
    </dataValidation>
    <dataValidation type="list" allowBlank="1" showInputMessage="1" showErrorMessage="1" sqref="C3">
      <formula1>Budjet_Heads</formula1>
    </dataValidation>
    <dataValidation type="list" allowBlank="1" showInputMessage="1" showErrorMessage="1" sqref="E6:E54">
      <formula1>Posts_at_Office</formula1>
    </dataValidation>
    <dataValidation type="list" allowBlank="1" showInputMessage="1" showErrorMessage="1" sqref="G6:G54">
      <formula1>"L1,L2,L3,L4,L5,L6,L7,L8,L9,L10,L11,L12,L13,L14,L15,L16,L17,L18,L19,L20,L21,L22,L23,L24"</formula1>
    </dataValidation>
    <dataValidation type="list" allowBlank="1" showInputMessage="1" showErrorMessage="1" sqref="I6:I54">
      <formula1>"Male,Female"</formula1>
    </dataValidation>
    <dataValidation type="list" allowBlank="1" showInputMessage="1" showErrorMessage="1" sqref="P6:P54 J6:L54">
      <formula1>"Yes,No"</formula1>
    </dataValidation>
    <dataValidation type="list" allowBlank="1" showInputMessage="1" showErrorMessage="1" sqref="F6:F54">
      <formula1>"राजपत्रित,अराजपत्रित, Fix Pay"</formula1>
    </dataValidation>
    <dataValidation type="list" allowBlank="1" showInputMessage="1" showErrorMessage="1" sqref="O6:O54">
      <formula1>"नियमित,संविदा"</formula1>
    </dataValidation>
  </dataValidations>
  <pageMargins left="0.7" right="0.7" top="0.7" bottom="0.7" header="0" footer="0"/>
  <pageSetup paperSize="5" orientation="landscape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00000"/>
  </sheetPr>
  <dimension ref="A1:H14"/>
  <sheetViews>
    <sheetView view="pageBreakPreview" zoomScaleNormal="100" zoomScaleSheetLayoutView="100" workbookViewId="0">
      <selection activeCell="E8" sqref="E8"/>
    </sheetView>
  </sheetViews>
  <sheetFormatPr defaultRowHeight="15"/>
  <cols>
    <col min="1" max="1" width="4.5703125" style="2" bestFit="1" customWidth="1"/>
    <col min="2" max="2" width="13.85546875" style="2" customWidth="1"/>
    <col min="3" max="3" width="28" style="2" customWidth="1"/>
    <col min="4" max="4" width="20.5703125" style="2" customWidth="1"/>
    <col min="5" max="5" width="18.7109375" style="2" customWidth="1"/>
    <col min="6" max="6" width="20.140625" style="2" customWidth="1"/>
    <col min="7" max="8" width="17.85546875" style="2" customWidth="1"/>
    <col min="9" max="256" width="9.140625" style="2"/>
    <col min="257" max="257" width="4.5703125" style="2" bestFit="1" customWidth="1"/>
    <col min="258" max="258" width="12.85546875" style="2" customWidth="1"/>
    <col min="259" max="259" width="18.7109375" style="2" customWidth="1"/>
    <col min="260" max="260" width="20.5703125" style="2" customWidth="1"/>
    <col min="261" max="261" width="16" style="2" customWidth="1"/>
    <col min="262" max="262" width="20.140625" style="2" customWidth="1"/>
    <col min="263" max="264" width="17.85546875" style="2" customWidth="1"/>
    <col min="265" max="512" width="9.140625" style="2"/>
    <col min="513" max="513" width="4.5703125" style="2" bestFit="1" customWidth="1"/>
    <col min="514" max="514" width="12.85546875" style="2" customWidth="1"/>
    <col min="515" max="515" width="18.7109375" style="2" customWidth="1"/>
    <col min="516" max="516" width="20.5703125" style="2" customWidth="1"/>
    <col min="517" max="517" width="16" style="2" customWidth="1"/>
    <col min="518" max="518" width="20.140625" style="2" customWidth="1"/>
    <col min="519" max="520" width="17.85546875" style="2" customWidth="1"/>
    <col min="521" max="768" width="9.140625" style="2"/>
    <col min="769" max="769" width="4.5703125" style="2" bestFit="1" customWidth="1"/>
    <col min="770" max="770" width="12.85546875" style="2" customWidth="1"/>
    <col min="771" max="771" width="18.7109375" style="2" customWidth="1"/>
    <col min="772" max="772" width="20.5703125" style="2" customWidth="1"/>
    <col min="773" max="773" width="16" style="2" customWidth="1"/>
    <col min="774" max="774" width="20.140625" style="2" customWidth="1"/>
    <col min="775" max="776" width="17.85546875" style="2" customWidth="1"/>
    <col min="777" max="1024" width="9.140625" style="2"/>
    <col min="1025" max="1025" width="4.5703125" style="2" bestFit="1" customWidth="1"/>
    <col min="1026" max="1026" width="12.85546875" style="2" customWidth="1"/>
    <col min="1027" max="1027" width="18.7109375" style="2" customWidth="1"/>
    <col min="1028" max="1028" width="20.5703125" style="2" customWidth="1"/>
    <col min="1029" max="1029" width="16" style="2" customWidth="1"/>
    <col min="1030" max="1030" width="20.140625" style="2" customWidth="1"/>
    <col min="1031" max="1032" width="17.85546875" style="2" customWidth="1"/>
    <col min="1033" max="1280" width="9.140625" style="2"/>
    <col min="1281" max="1281" width="4.5703125" style="2" bestFit="1" customWidth="1"/>
    <col min="1282" max="1282" width="12.85546875" style="2" customWidth="1"/>
    <col min="1283" max="1283" width="18.7109375" style="2" customWidth="1"/>
    <col min="1284" max="1284" width="20.5703125" style="2" customWidth="1"/>
    <col min="1285" max="1285" width="16" style="2" customWidth="1"/>
    <col min="1286" max="1286" width="20.140625" style="2" customWidth="1"/>
    <col min="1287" max="1288" width="17.85546875" style="2" customWidth="1"/>
    <col min="1289" max="1536" width="9.140625" style="2"/>
    <col min="1537" max="1537" width="4.5703125" style="2" bestFit="1" customWidth="1"/>
    <col min="1538" max="1538" width="12.85546875" style="2" customWidth="1"/>
    <col min="1539" max="1539" width="18.7109375" style="2" customWidth="1"/>
    <col min="1540" max="1540" width="20.5703125" style="2" customWidth="1"/>
    <col min="1541" max="1541" width="16" style="2" customWidth="1"/>
    <col min="1542" max="1542" width="20.140625" style="2" customWidth="1"/>
    <col min="1543" max="1544" width="17.85546875" style="2" customWidth="1"/>
    <col min="1545" max="1792" width="9.140625" style="2"/>
    <col min="1793" max="1793" width="4.5703125" style="2" bestFit="1" customWidth="1"/>
    <col min="1794" max="1794" width="12.85546875" style="2" customWidth="1"/>
    <col min="1795" max="1795" width="18.7109375" style="2" customWidth="1"/>
    <col min="1796" max="1796" width="20.5703125" style="2" customWidth="1"/>
    <col min="1797" max="1797" width="16" style="2" customWidth="1"/>
    <col min="1798" max="1798" width="20.140625" style="2" customWidth="1"/>
    <col min="1799" max="1800" width="17.85546875" style="2" customWidth="1"/>
    <col min="1801" max="2048" width="9.140625" style="2"/>
    <col min="2049" max="2049" width="4.5703125" style="2" bestFit="1" customWidth="1"/>
    <col min="2050" max="2050" width="12.85546875" style="2" customWidth="1"/>
    <col min="2051" max="2051" width="18.7109375" style="2" customWidth="1"/>
    <col min="2052" max="2052" width="20.5703125" style="2" customWidth="1"/>
    <col min="2053" max="2053" width="16" style="2" customWidth="1"/>
    <col min="2054" max="2054" width="20.140625" style="2" customWidth="1"/>
    <col min="2055" max="2056" width="17.85546875" style="2" customWidth="1"/>
    <col min="2057" max="2304" width="9.140625" style="2"/>
    <col min="2305" max="2305" width="4.5703125" style="2" bestFit="1" customWidth="1"/>
    <col min="2306" max="2306" width="12.85546875" style="2" customWidth="1"/>
    <col min="2307" max="2307" width="18.7109375" style="2" customWidth="1"/>
    <col min="2308" max="2308" width="20.5703125" style="2" customWidth="1"/>
    <col min="2309" max="2309" width="16" style="2" customWidth="1"/>
    <col min="2310" max="2310" width="20.140625" style="2" customWidth="1"/>
    <col min="2311" max="2312" width="17.85546875" style="2" customWidth="1"/>
    <col min="2313" max="2560" width="9.140625" style="2"/>
    <col min="2561" max="2561" width="4.5703125" style="2" bestFit="1" customWidth="1"/>
    <col min="2562" max="2562" width="12.85546875" style="2" customWidth="1"/>
    <col min="2563" max="2563" width="18.7109375" style="2" customWidth="1"/>
    <col min="2564" max="2564" width="20.5703125" style="2" customWidth="1"/>
    <col min="2565" max="2565" width="16" style="2" customWidth="1"/>
    <col min="2566" max="2566" width="20.140625" style="2" customWidth="1"/>
    <col min="2567" max="2568" width="17.85546875" style="2" customWidth="1"/>
    <col min="2569" max="2816" width="9.140625" style="2"/>
    <col min="2817" max="2817" width="4.5703125" style="2" bestFit="1" customWidth="1"/>
    <col min="2818" max="2818" width="12.85546875" style="2" customWidth="1"/>
    <col min="2819" max="2819" width="18.7109375" style="2" customWidth="1"/>
    <col min="2820" max="2820" width="20.5703125" style="2" customWidth="1"/>
    <col min="2821" max="2821" width="16" style="2" customWidth="1"/>
    <col min="2822" max="2822" width="20.140625" style="2" customWidth="1"/>
    <col min="2823" max="2824" width="17.85546875" style="2" customWidth="1"/>
    <col min="2825" max="3072" width="9.140625" style="2"/>
    <col min="3073" max="3073" width="4.5703125" style="2" bestFit="1" customWidth="1"/>
    <col min="3074" max="3074" width="12.85546875" style="2" customWidth="1"/>
    <col min="3075" max="3075" width="18.7109375" style="2" customWidth="1"/>
    <col min="3076" max="3076" width="20.5703125" style="2" customWidth="1"/>
    <col min="3077" max="3077" width="16" style="2" customWidth="1"/>
    <col min="3078" max="3078" width="20.140625" style="2" customWidth="1"/>
    <col min="3079" max="3080" width="17.85546875" style="2" customWidth="1"/>
    <col min="3081" max="3328" width="9.140625" style="2"/>
    <col min="3329" max="3329" width="4.5703125" style="2" bestFit="1" customWidth="1"/>
    <col min="3330" max="3330" width="12.85546875" style="2" customWidth="1"/>
    <col min="3331" max="3331" width="18.7109375" style="2" customWidth="1"/>
    <col min="3332" max="3332" width="20.5703125" style="2" customWidth="1"/>
    <col min="3333" max="3333" width="16" style="2" customWidth="1"/>
    <col min="3334" max="3334" width="20.140625" style="2" customWidth="1"/>
    <col min="3335" max="3336" width="17.85546875" style="2" customWidth="1"/>
    <col min="3337" max="3584" width="9.140625" style="2"/>
    <col min="3585" max="3585" width="4.5703125" style="2" bestFit="1" customWidth="1"/>
    <col min="3586" max="3586" width="12.85546875" style="2" customWidth="1"/>
    <col min="3587" max="3587" width="18.7109375" style="2" customWidth="1"/>
    <col min="3588" max="3588" width="20.5703125" style="2" customWidth="1"/>
    <col min="3589" max="3589" width="16" style="2" customWidth="1"/>
    <col min="3590" max="3590" width="20.140625" style="2" customWidth="1"/>
    <col min="3591" max="3592" width="17.85546875" style="2" customWidth="1"/>
    <col min="3593" max="3840" width="9.140625" style="2"/>
    <col min="3841" max="3841" width="4.5703125" style="2" bestFit="1" customWidth="1"/>
    <col min="3842" max="3842" width="12.85546875" style="2" customWidth="1"/>
    <col min="3843" max="3843" width="18.7109375" style="2" customWidth="1"/>
    <col min="3844" max="3844" width="20.5703125" style="2" customWidth="1"/>
    <col min="3845" max="3845" width="16" style="2" customWidth="1"/>
    <col min="3846" max="3846" width="20.140625" style="2" customWidth="1"/>
    <col min="3847" max="3848" width="17.85546875" style="2" customWidth="1"/>
    <col min="3849" max="4096" width="9.140625" style="2"/>
    <col min="4097" max="4097" width="4.5703125" style="2" bestFit="1" customWidth="1"/>
    <col min="4098" max="4098" width="12.85546875" style="2" customWidth="1"/>
    <col min="4099" max="4099" width="18.7109375" style="2" customWidth="1"/>
    <col min="4100" max="4100" width="20.5703125" style="2" customWidth="1"/>
    <col min="4101" max="4101" width="16" style="2" customWidth="1"/>
    <col min="4102" max="4102" width="20.140625" style="2" customWidth="1"/>
    <col min="4103" max="4104" width="17.85546875" style="2" customWidth="1"/>
    <col min="4105" max="4352" width="9.140625" style="2"/>
    <col min="4353" max="4353" width="4.5703125" style="2" bestFit="1" customWidth="1"/>
    <col min="4354" max="4354" width="12.85546875" style="2" customWidth="1"/>
    <col min="4355" max="4355" width="18.7109375" style="2" customWidth="1"/>
    <col min="4356" max="4356" width="20.5703125" style="2" customWidth="1"/>
    <col min="4357" max="4357" width="16" style="2" customWidth="1"/>
    <col min="4358" max="4358" width="20.140625" style="2" customWidth="1"/>
    <col min="4359" max="4360" width="17.85546875" style="2" customWidth="1"/>
    <col min="4361" max="4608" width="9.140625" style="2"/>
    <col min="4609" max="4609" width="4.5703125" style="2" bestFit="1" customWidth="1"/>
    <col min="4610" max="4610" width="12.85546875" style="2" customWidth="1"/>
    <col min="4611" max="4611" width="18.7109375" style="2" customWidth="1"/>
    <col min="4612" max="4612" width="20.5703125" style="2" customWidth="1"/>
    <col min="4613" max="4613" width="16" style="2" customWidth="1"/>
    <col min="4614" max="4614" width="20.140625" style="2" customWidth="1"/>
    <col min="4615" max="4616" width="17.85546875" style="2" customWidth="1"/>
    <col min="4617" max="4864" width="9.140625" style="2"/>
    <col min="4865" max="4865" width="4.5703125" style="2" bestFit="1" customWidth="1"/>
    <col min="4866" max="4866" width="12.85546875" style="2" customWidth="1"/>
    <col min="4867" max="4867" width="18.7109375" style="2" customWidth="1"/>
    <col min="4868" max="4868" width="20.5703125" style="2" customWidth="1"/>
    <col min="4869" max="4869" width="16" style="2" customWidth="1"/>
    <col min="4870" max="4870" width="20.140625" style="2" customWidth="1"/>
    <col min="4871" max="4872" width="17.85546875" style="2" customWidth="1"/>
    <col min="4873" max="5120" width="9.140625" style="2"/>
    <col min="5121" max="5121" width="4.5703125" style="2" bestFit="1" customWidth="1"/>
    <col min="5122" max="5122" width="12.85546875" style="2" customWidth="1"/>
    <col min="5123" max="5123" width="18.7109375" style="2" customWidth="1"/>
    <col min="5124" max="5124" width="20.5703125" style="2" customWidth="1"/>
    <col min="5125" max="5125" width="16" style="2" customWidth="1"/>
    <col min="5126" max="5126" width="20.140625" style="2" customWidth="1"/>
    <col min="5127" max="5128" width="17.85546875" style="2" customWidth="1"/>
    <col min="5129" max="5376" width="9.140625" style="2"/>
    <col min="5377" max="5377" width="4.5703125" style="2" bestFit="1" customWidth="1"/>
    <col min="5378" max="5378" width="12.85546875" style="2" customWidth="1"/>
    <col min="5379" max="5379" width="18.7109375" style="2" customWidth="1"/>
    <col min="5380" max="5380" width="20.5703125" style="2" customWidth="1"/>
    <col min="5381" max="5381" width="16" style="2" customWidth="1"/>
    <col min="5382" max="5382" width="20.140625" style="2" customWidth="1"/>
    <col min="5383" max="5384" width="17.85546875" style="2" customWidth="1"/>
    <col min="5385" max="5632" width="9.140625" style="2"/>
    <col min="5633" max="5633" width="4.5703125" style="2" bestFit="1" customWidth="1"/>
    <col min="5634" max="5634" width="12.85546875" style="2" customWidth="1"/>
    <col min="5635" max="5635" width="18.7109375" style="2" customWidth="1"/>
    <col min="5636" max="5636" width="20.5703125" style="2" customWidth="1"/>
    <col min="5637" max="5637" width="16" style="2" customWidth="1"/>
    <col min="5638" max="5638" width="20.140625" style="2" customWidth="1"/>
    <col min="5639" max="5640" width="17.85546875" style="2" customWidth="1"/>
    <col min="5641" max="5888" width="9.140625" style="2"/>
    <col min="5889" max="5889" width="4.5703125" style="2" bestFit="1" customWidth="1"/>
    <col min="5890" max="5890" width="12.85546875" style="2" customWidth="1"/>
    <col min="5891" max="5891" width="18.7109375" style="2" customWidth="1"/>
    <col min="5892" max="5892" width="20.5703125" style="2" customWidth="1"/>
    <col min="5893" max="5893" width="16" style="2" customWidth="1"/>
    <col min="5894" max="5894" width="20.140625" style="2" customWidth="1"/>
    <col min="5895" max="5896" width="17.85546875" style="2" customWidth="1"/>
    <col min="5897" max="6144" width="9.140625" style="2"/>
    <col min="6145" max="6145" width="4.5703125" style="2" bestFit="1" customWidth="1"/>
    <col min="6146" max="6146" width="12.85546875" style="2" customWidth="1"/>
    <col min="6147" max="6147" width="18.7109375" style="2" customWidth="1"/>
    <col min="6148" max="6148" width="20.5703125" style="2" customWidth="1"/>
    <col min="6149" max="6149" width="16" style="2" customWidth="1"/>
    <col min="6150" max="6150" width="20.140625" style="2" customWidth="1"/>
    <col min="6151" max="6152" width="17.85546875" style="2" customWidth="1"/>
    <col min="6153" max="6400" width="9.140625" style="2"/>
    <col min="6401" max="6401" width="4.5703125" style="2" bestFit="1" customWidth="1"/>
    <col min="6402" max="6402" width="12.85546875" style="2" customWidth="1"/>
    <col min="6403" max="6403" width="18.7109375" style="2" customWidth="1"/>
    <col min="6404" max="6404" width="20.5703125" style="2" customWidth="1"/>
    <col min="6405" max="6405" width="16" style="2" customWidth="1"/>
    <col min="6406" max="6406" width="20.140625" style="2" customWidth="1"/>
    <col min="6407" max="6408" width="17.85546875" style="2" customWidth="1"/>
    <col min="6409" max="6656" width="9.140625" style="2"/>
    <col min="6657" max="6657" width="4.5703125" style="2" bestFit="1" customWidth="1"/>
    <col min="6658" max="6658" width="12.85546875" style="2" customWidth="1"/>
    <col min="6659" max="6659" width="18.7109375" style="2" customWidth="1"/>
    <col min="6660" max="6660" width="20.5703125" style="2" customWidth="1"/>
    <col min="6661" max="6661" width="16" style="2" customWidth="1"/>
    <col min="6662" max="6662" width="20.140625" style="2" customWidth="1"/>
    <col min="6663" max="6664" width="17.85546875" style="2" customWidth="1"/>
    <col min="6665" max="6912" width="9.140625" style="2"/>
    <col min="6913" max="6913" width="4.5703125" style="2" bestFit="1" customWidth="1"/>
    <col min="6914" max="6914" width="12.85546875" style="2" customWidth="1"/>
    <col min="6915" max="6915" width="18.7109375" style="2" customWidth="1"/>
    <col min="6916" max="6916" width="20.5703125" style="2" customWidth="1"/>
    <col min="6917" max="6917" width="16" style="2" customWidth="1"/>
    <col min="6918" max="6918" width="20.140625" style="2" customWidth="1"/>
    <col min="6919" max="6920" width="17.85546875" style="2" customWidth="1"/>
    <col min="6921" max="7168" width="9.140625" style="2"/>
    <col min="7169" max="7169" width="4.5703125" style="2" bestFit="1" customWidth="1"/>
    <col min="7170" max="7170" width="12.85546875" style="2" customWidth="1"/>
    <col min="7171" max="7171" width="18.7109375" style="2" customWidth="1"/>
    <col min="7172" max="7172" width="20.5703125" style="2" customWidth="1"/>
    <col min="7173" max="7173" width="16" style="2" customWidth="1"/>
    <col min="7174" max="7174" width="20.140625" style="2" customWidth="1"/>
    <col min="7175" max="7176" width="17.85546875" style="2" customWidth="1"/>
    <col min="7177" max="7424" width="9.140625" style="2"/>
    <col min="7425" max="7425" width="4.5703125" style="2" bestFit="1" customWidth="1"/>
    <col min="7426" max="7426" width="12.85546875" style="2" customWidth="1"/>
    <col min="7427" max="7427" width="18.7109375" style="2" customWidth="1"/>
    <col min="7428" max="7428" width="20.5703125" style="2" customWidth="1"/>
    <col min="7429" max="7429" width="16" style="2" customWidth="1"/>
    <col min="7430" max="7430" width="20.140625" style="2" customWidth="1"/>
    <col min="7431" max="7432" width="17.85546875" style="2" customWidth="1"/>
    <col min="7433" max="7680" width="9.140625" style="2"/>
    <col min="7681" max="7681" width="4.5703125" style="2" bestFit="1" customWidth="1"/>
    <col min="7682" max="7682" width="12.85546875" style="2" customWidth="1"/>
    <col min="7683" max="7683" width="18.7109375" style="2" customWidth="1"/>
    <col min="7684" max="7684" width="20.5703125" style="2" customWidth="1"/>
    <col min="7685" max="7685" width="16" style="2" customWidth="1"/>
    <col min="7686" max="7686" width="20.140625" style="2" customWidth="1"/>
    <col min="7687" max="7688" width="17.85546875" style="2" customWidth="1"/>
    <col min="7689" max="7936" width="9.140625" style="2"/>
    <col min="7937" max="7937" width="4.5703125" style="2" bestFit="1" customWidth="1"/>
    <col min="7938" max="7938" width="12.85546875" style="2" customWidth="1"/>
    <col min="7939" max="7939" width="18.7109375" style="2" customWidth="1"/>
    <col min="7940" max="7940" width="20.5703125" style="2" customWidth="1"/>
    <col min="7941" max="7941" width="16" style="2" customWidth="1"/>
    <col min="7942" max="7942" width="20.140625" style="2" customWidth="1"/>
    <col min="7943" max="7944" width="17.85546875" style="2" customWidth="1"/>
    <col min="7945" max="8192" width="9.140625" style="2"/>
    <col min="8193" max="8193" width="4.5703125" style="2" bestFit="1" customWidth="1"/>
    <col min="8194" max="8194" width="12.85546875" style="2" customWidth="1"/>
    <col min="8195" max="8195" width="18.7109375" style="2" customWidth="1"/>
    <col min="8196" max="8196" width="20.5703125" style="2" customWidth="1"/>
    <col min="8197" max="8197" width="16" style="2" customWidth="1"/>
    <col min="8198" max="8198" width="20.140625" style="2" customWidth="1"/>
    <col min="8199" max="8200" width="17.85546875" style="2" customWidth="1"/>
    <col min="8201" max="8448" width="9.140625" style="2"/>
    <col min="8449" max="8449" width="4.5703125" style="2" bestFit="1" customWidth="1"/>
    <col min="8450" max="8450" width="12.85546875" style="2" customWidth="1"/>
    <col min="8451" max="8451" width="18.7109375" style="2" customWidth="1"/>
    <col min="8452" max="8452" width="20.5703125" style="2" customWidth="1"/>
    <col min="8453" max="8453" width="16" style="2" customWidth="1"/>
    <col min="8454" max="8454" width="20.140625" style="2" customWidth="1"/>
    <col min="8455" max="8456" width="17.85546875" style="2" customWidth="1"/>
    <col min="8457" max="8704" width="9.140625" style="2"/>
    <col min="8705" max="8705" width="4.5703125" style="2" bestFit="1" customWidth="1"/>
    <col min="8706" max="8706" width="12.85546875" style="2" customWidth="1"/>
    <col min="8707" max="8707" width="18.7109375" style="2" customWidth="1"/>
    <col min="8708" max="8708" width="20.5703125" style="2" customWidth="1"/>
    <col min="8709" max="8709" width="16" style="2" customWidth="1"/>
    <col min="8710" max="8710" width="20.140625" style="2" customWidth="1"/>
    <col min="8711" max="8712" width="17.85546875" style="2" customWidth="1"/>
    <col min="8713" max="8960" width="9.140625" style="2"/>
    <col min="8961" max="8961" width="4.5703125" style="2" bestFit="1" customWidth="1"/>
    <col min="8962" max="8962" width="12.85546875" style="2" customWidth="1"/>
    <col min="8963" max="8963" width="18.7109375" style="2" customWidth="1"/>
    <col min="8964" max="8964" width="20.5703125" style="2" customWidth="1"/>
    <col min="8965" max="8965" width="16" style="2" customWidth="1"/>
    <col min="8966" max="8966" width="20.140625" style="2" customWidth="1"/>
    <col min="8967" max="8968" width="17.85546875" style="2" customWidth="1"/>
    <col min="8969" max="9216" width="9.140625" style="2"/>
    <col min="9217" max="9217" width="4.5703125" style="2" bestFit="1" customWidth="1"/>
    <col min="9218" max="9218" width="12.85546875" style="2" customWidth="1"/>
    <col min="9219" max="9219" width="18.7109375" style="2" customWidth="1"/>
    <col min="9220" max="9220" width="20.5703125" style="2" customWidth="1"/>
    <col min="9221" max="9221" width="16" style="2" customWidth="1"/>
    <col min="9222" max="9222" width="20.140625" style="2" customWidth="1"/>
    <col min="9223" max="9224" width="17.85546875" style="2" customWidth="1"/>
    <col min="9225" max="9472" width="9.140625" style="2"/>
    <col min="9473" max="9473" width="4.5703125" style="2" bestFit="1" customWidth="1"/>
    <col min="9474" max="9474" width="12.85546875" style="2" customWidth="1"/>
    <col min="9475" max="9475" width="18.7109375" style="2" customWidth="1"/>
    <col min="9476" max="9476" width="20.5703125" style="2" customWidth="1"/>
    <col min="9477" max="9477" width="16" style="2" customWidth="1"/>
    <col min="9478" max="9478" width="20.140625" style="2" customWidth="1"/>
    <col min="9479" max="9480" width="17.85546875" style="2" customWidth="1"/>
    <col min="9481" max="9728" width="9.140625" style="2"/>
    <col min="9729" max="9729" width="4.5703125" style="2" bestFit="1" customWidth="1"/>
    <col min="9730" max="9730" width="12.85546875" style="2" customWidth="1"/>
    <col min="9731" max="9731" width="18.7109375" style="2" customWidth="1"/>
    <col min="9732" max="9732" width="20.5703125" style="2" customWidth="1"/>
    <col min="9733" max="9733" width="16" style="2" customWidth="1"/>
    <col min="9734" max="9734" width="20.140625" style="2" customWidth="1"/>
    <col min="9735" max="9736" width="17.85546875" style="2" customWidth="1"/>
    <col min="9737" max="9984" width="9.140625" style="2"/>
    <col min="9985" max="9985" width="4.5703125" style="2" bestFit="1" customWidth="1"/>
    <col min="9986" max="9986" width="12.85546875" style="2" customWidth="1"/>
    <col min="9987" max="9987" width="18.7109375" style="2" customWidth="1"/>
    <col min="9988" max="9988" width="20.5703125" style="2" customWidth="1"/>
    <col min="9989" max="9989" width="16" style="2" customWidth="1"/>
    <col min="9990" max="9990" width="20.140625" style="2" customWidth="1"/>
    <col min="9991" max="9992" width="17.85546875" style="2" customWidth="1"/>
    <col min="9993" max="10240" width="9.140625" style="2"/>
    <col min="10241" max="10241" width="4.5703125" style="2" bestFit="1" customWidth="1"/>
    <col min="10242" max="10242" width="12.85546875" style="2" customWidth="1"/>
    <col min="10243" max="10243" width="18.7109375" style="2" customWidth="1"/>
    <col min="10244" max="10244" width="20.5703125" style="2" customWidth="1"/>
    <col min="10245" max="10245" width="16" style="2" customWidth="1"/>
    <col min="10246" max="10246" width="20.140625" style="2" customWidth="1"/>
    <col min="10247" max="10248" width="17.85546875" style="2" customWidth="1"/>
    <col min="10249" max="10496" width="9.140625" style="2"/>
    <col min="10497" max="10497" width="4.5703125" style="2" bestFit="1" customWidth="1"/>
    <col min="10498" max="10498" width="12.85546875" style="2" customWidth="1"/>
    <col min="10499" max="10499" width="18.7109375" style="2" customWidth="1"/>
    <col min="10500" max="10500" width="20.5703125" style="2" customWidth="1"/>
    <col min="10501" max="10501" width="16" style="2" customWidth="1"/>
    <col min="10502" max="10502" width="20.140625" style="2" customWidth="1"/>
    <col min="10503" max="10504" width="17.85546875" style="2" customWidth="1"/>
    <col min="10505" max="10752" width="9.140625" style="2"/>
    <col min="10753" max="10753" width="4.5703125" style="2" bestFit="1" customWidth="1"/>
    <col min="10754" max="10754" width="12.85546875" style="2" customWidth="1"/>
    <col min="10755" max="10755" width="18.7109375" style="2" customWidth="1"/>
    <col min="10756" max="10756" width="20.5703125" style="2" customWidth="1"/>
    <col min="10757" max="10757" width="16" style="2" customWidth="1"/>
    <col min="10758" max="10758" width="20.140625" style="2" customWidth="1"/>
    <col min="10759" max="10760" width="17.85546875" style="2" customWidth="1"/>
    <col min="10761" max="11008" width="9.140625" style="2"/>
    <col min="11009" max="11009" width="4.5703125" style="2" bestFit="1" customWidth="1"/>
    <col min="11010" max="11010" width="12.85546875" style="2" customWidth="1"/>
    <col min="11011" max="11011" width="18.7109375" style="2" customWidth="1"/>
    <col min="11012" max="11012" width="20.5703125" style="2" customWidth="1"/>
    <col min="11013" max="11013" width="16" style="2" customWidth="1"/>
    <col min="11014" max="11014" width="20.140625" style="2" customWidth="1"/>
    <col min="11015" max="11016" width="17.85546875" style="2" customWidth="1"/>
    <col min="11017" max="11264" width="9.140625" style="2"/>
    <col min="11265" max="11265" width="4.5703125" style="2" bestFit="1" customWidth="1"/>
    <col min="11266" max="11266" width="12.85546875" style="2" customWidth="1"/>
    <col min="11267" max="11267" width="18.7109375" style="2" customWidth="1"/>
    <col min="11268" max="11268" width="20.5703125" style="2" customWidth="1"/>
    <col min="11269" max="11269" width="16" style="2" customWidth="1"/>
    <col min="11270" max="11270" width="20.140625" style="2" customWidth="1"/>
    <col min="11271" max="11272" width="17.85546875" style="2" customWidth="1"/>
    <col min="11273" max="11520" width="9.140625" style="2"/>
    <col min="11521" max="11521" width="4.5703125" style="2" bestFit="1" customWidth="1"/>
    <col min="11522" max="11522" width="12.85546875" style="2" customWidth="1"/>
    <col min="11523" max="11523" width="18.7109375" style="2" customWidth="1"/>
    <col min="11524" max="11524" width="20.5703125" style="2" customWidth="1"/>
    <col min="11525" max="11525" width="16" style="2" customWidth="1"/>
    <col min="11526" max="11526" width="20.140625" style="2" customWidth="1"/>
    <col min="11527" max="11528" width="17.85546875" style="2" customWidth="1"/>
    <col min="11529" max="11776" width="9.140625" style="2"/>
    <col min="11777" max="11777" width="4.5703125" style="2" bestFit="1" customWidth="1"/>
    <col min="11778" max="11778" width="12.85546875" style="2" customWidth="1"/>
    <col min="11779" max="11779" width="18.7109375" style="2" customWidth="1"/>
    <col min="11780" max="11780" width="20.5703125" style="2" customWidth="1"/>
    <col min="11781" max="11781" width="16" style="2" customWidth="1"/>
    <col min="11782" max="11782" width="20.140625" style="2" customWidth="1"/>
    <col min="11783" max="11784" width="17.85546875" style="2" customWidth="1"/>
    <col min="11785" max="12032" width="9.140625" style="2"/>
    <col min="12033" max="12033" width="4.5703125" style="2" bestFit="1" customWidth="1"/>
    <col min="12034" max="12034" width="12.85546875" style="2" customWidth="1"/>
    <col min="12035" max="12035" width="18.7109375" style="2" customWidth="1"/>
    <col min="12036" max="12036" width="20.5703125" style="2" customWidth="1"/>
    <col min="12037" max="12037" width="16" style="2" customWidth="1"/>
    <col min="12038" max="12038" width="20.140625" style="2" customWidth="1"/>
    <col min="12039" max="12040" width="17.85546875" style="2" customWidth="1"/>
    <col min="12041" max="12288" width="9.140625" style="2"/>
    <col min="12289" max="12289" width="4.5703125" style="2" bestFit="1" customWidth="1"/>
    <col min="12290" max="12290" width="12.85546875" style="2" customWidth="1"/>
    <col min="12291" max="12291" width="18.7109375" style="2" customWidth="1"/>
    <col min="12292" max="12292" width="20.5703125" style="2" customWidth="1"/>
    <col min="12293" max="12293" width="16" style="2" customWidth="1"/>
    <col min="12294" max="12294" width="20.140625" style="2" customWidth="1"/>
    <col min="12295" max="12296" width="17.85546875" style="2" customWidth="1"/>
    <col min="12297" max="12544" width="9.140625" style="2"/>
    <col min="12545" max="12545" width="4.5703125" style="2" bestFit="1" customWidth="1"/>
    <col min="12546" max="12546" width="12.85546875" style="2" customWidth="1"/>
    <col min="12547" max="12547" width="18.7109375" style="2" customWidth="1"/>
    <col min="12548" max="12548" width="20.5703125" style="2" customWidth="1"/>
    <col min="12549" max="12549" width="16" style="2" customWidth="1"/>
    <col min="12550" max="12550" width="20.140625" style="2" customWidth="1"/>
    <col min="12551" max="12552" width="17.85546875" style="2" customWidth="1"/>
    <col min="12553" max="12800" width="9.140625" style="2"/>
    <col min="12801" max="12801" width="4.5703125" style="2" bestFit="1" customWidth="1"/>
    <col min="12802" max="12802" width="12.85546875" style="2" customWidth="1"/>
    <col min="12803" max="12803" width="18.7109375" style="2" customWidth="1"/>
    <col min="12804" max="12804" width="20.5703125" style="2" customWidth="1"/>
    <col min="12805" max="12805" width="16" style="2" customWidth="1"/>
    <col min="12806" max="12806" width="20.140625" style="2" customWidth="1"/>
    <col min="12807" max="12808" width="17.85546875" style="2" customWidth="1"/>
    <col min="12809" max="13056" width="9.140625" style="2"/>
    <col min="13057" max="13057" width="4.5703125" style="2" bestFit="1" customWidth="1"/>
    <col min="13058" max="13058" width="12.85546875" style="2" customWidth="1"/>
    <col min="13059" max="13059" width="18.7109375" style="2" customWidth="1"/>
    <col min="13060" max="13060" width="20.5703125" style="2" customWidth="1"/>
    <col min="13061" max="13061" width="16" style="2" customWidth="1"/>
    <col min="13062" max="13062" width="20.140625" style="2" customWidth="1"/>
    <col min="13063" max="13064" width="17.85546875" style="2" customWidth="1"/>
    <col min="13065" max="13312" width="9.140625" style="2"/>
    <col min="13313" max="13313" width="4.5703125" style="2" bestFit="1" customWidth="1"/>
    <col min="13314" max="13314" width="12.85546875" style="2" customWidth="1"/>
    <col min="13315" max="13315" width="18.7109375" style="2" customWidth="1"/>
    <col min="13316" max="13316" width="20.5703125" style="2" customWidth="1"/>
    <col min="13317" max="13317" width="16" style="2" customWidth="1"/>
    <col min="13318" max="13318" width="20.140625" style="2" customWidth="1"/>
    <col min="13319" max="13320" width="17.85546875" style="2" customWidth="1"/>
    <col min="13321" max="13568" width="9.140625" style="2"/>
    <col min="13569" max="13569" width="4.5703125" style="2" bestFit="1" customWidth="1"/>
    <col min="13570" max="13570" width="12.85546875" style="2" customWidth="1"/>
    <col min="13571" max="13571" width="18.7109375" style="2" customWidth="1"/>
    <col min="13572" max="13572" width="20.5703125" style="2" customWidth="1"/>
    <col min="13573" max="13573" width="16" style="2" customWidth="1"/>
    <col min="13574" max="13574" width="20.140625" style="2" customWidth="1"/>
    <col min="13575" max="13576" width="17.85546875" style="2" customWidth="1"/>
    <col min="13577" max="13824" width="9.140625" style="2"/>
    <col min="13825" max="13825" width="4.5703125" style="2" bestFit="1" customWidth="1"/>
    <col min="13826" max="13826" width="12.85546875" style="2" customWidth="1"/>
    <col min="13827" max="13827" width="18.7109375" style="2" customWidth="1"/>
    <col min="13828" max="13828" width="20.5703125" style="2" customWidth="1"/>
    <col min="13829" max="13829" width="16" style="2" customWidth="1"/>
    <col min="13830" max="13830" width="20.140625" style="2" customWidth="1"/>
    <col min="13831" max="13832" width="17.85546875" style="2" customWidth="1"/>
    <col min="13833" max="14080" width="9.140625" style="2"/>
    <col min="14081" max="14081" width="4.5703125" style="2" bestFit="1" customWidth="1"/>
    <col min="14082" max="14082" width="12.85546875" style="2" customWidth="1"/>
    <col min="14083" max="14083" width="18.7109375" style="2" customWidth="1"/>
    <col min="14084" max="14084" width="20.5703125" style="2" customWidth="1"/>
    <col min="14085" max="14085" width="16" style="2" customWidth="1"/>
    <col min="14086" max="14086" width="20.140625" style="2" customWidth="1"/>
    <col min="14087" max="14088" width="17.85546875" style="2" customWidth="1"/>
    <col min="14089" max="14336" width="9.140625" style="2"/>
    <col min="14337" max="14337" width="4.5703125" style="2" bestFit="1" customWidth="1"/>
    <col min="14338" max="14338" width="12.85546875" style="2" customWidth="1"/>
    <col min="14339" max="14339" width="18.7109375" style="2" customWidth="1"/>
    <col min="14340" max="14340" width="20.5703125" style="2" customWidth="1"/>
    <col min="14341" max="14341" width="16" style="2" customWidth="1"/>
    <col min="14342" max="14342" width="20.140625" style="2" customWidth="1"/>
    <col min="14343" max="14344" width="17.85546875" style="2" customWidth="1"/>
    <col min="14345" max="14592" width="9.140625" style="2"/>
    <col min="14593" max="14593" width="4.5703125" style="2" bestFit="1" customWidth="1"/>
    <col min="14594" max="14594" width="12.85546875" style="2" customWidth="1"/>
    <col min="14595" max="14595" width="18.7109375" style="2" customWidth="1"/>
    <col min="14596" max="14596" width="20.5703125" style="2" customWidth="1"/>
    <col min="14597" max="14597" width="16" style="2" customWidth="1"/>
    <col min="14598" max="14598" width="20.140625" style="2" customWidth="1"/>
    <col min="14599" max="14600" width="17.85546875" style="2" customWidth="1"/>
    <col min="14601" max="14848" width="9.140625" style="2"/>
    <col min="14849" max="14849" width="4.5703125" style="2" bestFit="1" customWidth="1"/>
    <col min="14850" max="14850" width="12.85546875" style="2" customWidth="1"/>
    <col min="14851" max="14851" width="18.7109375" style="2" customWidth="1"/>
    <col min="14852" max="14852" width="20.5703125" style="2" customWidth="1"/>
    <col min="14853" max="14853" width="16" style="2" customWidth="1"/>
    <col min="14854" max="14854" width="20.140625" style="2" customWidth="1"/>
    <col min="14855" max="14856" width="17.85546875" style="2" customWidth="1"/>
    <col min="14857" max="15104" width="9.140625" style="2"/>
    <col min="15105" max="15105" width="4.5703125" style="2" bestFit="1" customWidth="1"/>
    <col min="15106" max="15106" width="12.85546875" style="2" customWidth="1"/>
    <col min="15107" max="15107" width="18.7109375" style="2" customWidth="1"/>
    <col min="15108" max="15108" width="20.5703125" style="2" customWidth="1"/>
    <col min="15109" max="15109" width="16" style="2" customWidth="1"/>
    <col min="15110" max="15110" width="20.140625" style="2" customWidth="1"/>
    <col min="15111" max="15112" width="17.85546875" style="2" customWidth="1"/>
    <col min="15113" max="15360" width="9.140625" style="2"/>
    <col min="15361" max="15361" width="4.5703125" style="2" bestFit="1" customWidth="1"/>
    <col min="15362" max="15362" width="12.85546875" style="2" customWidth="1"/>
    <col min="15363" max="15363" width="18.7109375" style="2" customWidth="1"/>
    <col min="15364" max="15364" width="20.5703125" style="2" customWidth="1"/>
    <col min="15365" max="15365" width="16" style="2" customWidth="1"/>
    <col min="15366" max="15366" width="20.140625" style="2" customWidth="1"/>
    <col min="15367" max="15368" width="17.85546875" style="2" customWidth="1"/>
    <col min="15369" max="15616" width="9.140625" style="2"/>
    <col min="15617" max="15617" width="4.5703125" style="2" bestFit="1" customWidth="1"/>
    <col min="15618" max="15618" width="12.85546875" style="2" customWidth="1"/>
    <col min="15619" max="15619" width="18.7109375" style="2" customWidth="1"/>
    <col min="15620" max="15620" width="20.5703125" style="2" customWidth="1"/>
    <col min="15621" max="15621" width="16" style="2" customWidth="1"/>
    <col min="15622" max="15622" width="20.140625" style="2" customWidth="1"/>
    <col min="15623" max="15624" width="17.85546875" style="2" customWidth="1"/>
    <col min="15625" max="15872" width="9.140625" style="2"/>
    <col min="15873" max="15873" width="4.5703125" style="2" bestFit="1" customWidth="1"/>
    <col min="15874" max="15874" width="12.85546875" style="2" customWidth="1"/>
    <col min="15875" max="15875" width="18.7109375" style="2" customWidth="1"/>
    <col min="15876" max="15876" width="20.5703125" style="2" customWidth="1"/>
    <col min="15877" max="15877" width="16" style="2" customWidth="1"/>
    <col min="15878" max="15878" width="20.140625" style="2" customWidth="1"/>
    <col min="15879" max="15880" width="17.85546875" style="2" customWidth="1"/>
    <col min="15881" max="16128" width="9.140625" style="2"/>
    <col min="16129" max="16129" width="4.5703125" style="2" bestFit="1" customWidth="1"/>
    <col min="16130" max="16130" width="12.85546875" style="2" customWidth="1"/>
    <col min="16131" max="16131" width="18.7109375" style="2" customWidth="1"/>
    <col min="16132" max="16132" width="20.5703125" style="2" customWidth="1"/>
    <col min="16133" max="16133" width="16" style="2" customWidth="1"/>
    <col min="16134" max="16134" width="20.140625" style="2" customWidth="1"/>
    <col min="16135" max="16136" width="17.85546875" style="2" customWidth="1"/>
    <col min="16137" max="16384" width="9.140625" style="2"/>
  </cols>
  <sheetData>
    <row r="1" spans="1:8" ht="23.25">
      <c r="A1" s="603" t="str">
        <f>Master!A2</f>
        <v>dk;kZy; jktdh; mPp ek/;fed fo|ky;] :iiqjk ¼dqpkeu flVh½</v>
      </c>
      <c r="B1" s="603"/>
      <c r="C1" s="603"/>
      <c r="D1" s="603"/>
      <c r="E1" s="603"/>
      <c r="F1" s="603"/>
      <c r="G1" s="603"/>
      <c r="H1" s="603"/>
    </row>
    <row r="2" spans="1:8" s="3" customFormat="1" ht="23.25">
      <c r="A2" s="603" t="s">
        <v>19</v>
      </c>
      <c r="B2" s="603"/>
      <c r="C2" s="603"/>
      <c r="D2" s="603"/>
      <c r="E2" s="603"/>
      <c r="F2" s="603"/>
      <c r="G2" s="604"/>
      <c r="H2" s="152">
        <f>Master!K3</f>
        <v>26887</v>
      </c>
    </row>
    <row r="3" spans="1:8" s="3" customFormat="1" ht="20.25">
      <c r="A3" s="605" t="s">
        <v>20</v>
      </c>
      <c r="B3" s="605"/>
      <c r="C3" s="605"/>
      <c r="D3" s="605"/>
      <c r="E3" s="605"/>
      <c r="F3" s="605"/>
      <c r="G3" s="605"/>
      <c r="H3" s="605"/>
    </row>
    <row r="4" spans="1:8" s="3" customFormat="1" ht="21">
      <c r="A4" s="157" t="s">
        <v>271</v>
      </c>
      <c r="B4" s="151"/>
      <c r="C4" s="151"/>
      <c r="D4" s="606" t="str">
        <f>Master!C3</f>
        <v>2202-02-109-02-00</v>
      </c>
      <c r="E4" s="606"/>
      <c r="F4" s="153" t="str">
        <f>Master!E3</f>
        <v>SF</v>
      </c>
      <c r="G4" s="151"/>
      <c r="H4" s="151"/>
    </row>
    <row r="5" spans="1:8" s="3" customFormat="1" ht="47.25">
      <c r="A5" s="607" t="s">
        <v>21</v>
      </c>
      <c r="B5" s="607" t="s">
        <v>22</v>
      </c>
      <c r="C5" s="607" t="s">
        <v>23</v>
      </c>
      <c r="D5" s="607" t="s">
        <v>266</v>
      </c>
      <c r="E5" s="607" t="s">
        <v>267</v>
      </c>
      <c r="F5" s="607" t="s">
        <v>268</v>
      </c>
      <c r="G5" s="158" t="s">
        <v>269</v>
      </c>
      <c r="H5" s="158" t="s">
        <v>270</v>
      </c>
    </row>
    <row r="6" spans="1:8" s="3" customFormat="1" ht="15.75">
      <c r="A6" s="608"/>
      <c r="B6" s="608"/>
      <c r="C6" s="608"/>
      <c r="D6" s="608"/>
      <c r="E6" s="608"/>
      <c r="F6" s="608"/>
      <c r="G6" s="158" t="s">
        <v>24</v>
      </c>
      <c r="H6" s="158" t="s">
        <v>25</v>
      </c>
    </row>
    <row r="7" spans="1:8" s="3" customFormat="1">
      <c r="A7" s="159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</row>
    <row r="8" spans="1:8" ht="63" customHeight="1">
      <c r="A8" s="154">
        <v>1</v>
      </c>
      <c r="B8" s="154">
        <f>H2</f>
        <v>26887</v>
      </c>
      <c r="C8" s="155" t="str">
        <f>Master!A2</f>
        <v>dk;kZy; jktdh; mPp ek/;fed fo|ky;] :iiqjk ¼dqpkeu flVh½</v>
      </c>
      <c r="D8" s="156">
        <f>'Old Expend 01'!C4</f>
        <v>100</v>
      </c>
      <c r="E8" s="156">
        <f>SUM('GA-19S'!C30:F30)</f>
        <v>400</v>
      </c>
      <c r="F8" s="156">
        <f>G8-E8</f>
        <v>3267503</v>
      </c>
      <c r="G8" s="156">
        <f>'P8-GA1'!N81</f>
        <v>3267903</v>
      </c>
      <c r="H8" s="156">
        <f>D8-G8</f>
        <v>-3267803</v>
      </c>
    </row>
    <row r="11" spans="1:8">
      <c r="G11" s="609" t="str">
        <f>Master!R1</f>
        <v>iz/kkukpk;Z</v>
      </c>
      <c r="H11" s="609"/>
    </row>
    <row r="12" spans="1:8" ht="50.25" customHeight="1">
      <c r="G12" s="601" t="str">
        <f>Master!R2</f>
        <v>jktdh; mPp ek/;fed fo|ky;] :iiqjk</v>
      </c>
      <c r="H12" s="601"/>
    </row>
    <row r="13" spans="1:8" ht="15.75">
      <c r="G13" s="602"/>
      <c r="H13" s="602"/>
    </row>
    <row r="14" spans="1:8" ht="15.75">
      <c r="D14" s="2" t="s">
        <v>18</v>
      </c>
      <c r="G14" s="602"/>
      <c r="H14" s="602"/>
    </row>
  </sheetData>
  <sheetProtection password="DBAD" sheet="1" objects="1" scenarios="1" formatCells="0" formatColumns="0" formatRows="0"/>
  <mergeCells count="14">
    <mergeCell ref="G12:H12"/>
    <mergeCell ref="G13:H13"/>
    <mergeCell ref="G14:H14"/>
    <mergeCell ref="A1:H1"/>
    <mergeCell ref="A2:G2"/>
    <mergeCell ref="A3:H3"/>
    <mergeCell ref="D4:E4"/>
    <mergeCell ref="A5:A6"/>
    <mergeCell ref="B5:B6"/>
    <mergeCell ref="C5:C6"/>
    <mergeCell ref="D5:D6"/>
    <mergeCell ref="E5:E6"/>
    <mergeCell ref="F5:F6"/>
    <mergeCell ref="G11:H11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00000"/>
  </sheetPr>
  <dimension ref="A1:J34"/>
  <sheetViews>
    <sheetView view="pageBreakPreview" topLeftCell="A3" zoomScaleNormal="100" zoomScaleSheetLayoutView="100" workbookViewId="0">
      <selection activeCell="G11" sqref="G11"/>
    </sheetView>
  </sheetViews>
  <sheetFormatPr defaultRowHeight="12.75"/>
  <cols>
    <col min="1" max="1" width="5.28515625" style="161" customWidth="1"/>
    <col min="2" max="2" width="6.7109375" style="161" customWidth="1"/>
    <col min="3" max="3" width="11.7109375" style="161" customWidth="1"/>
    <col min="4" max="4" width="33" style="161" customWidth="1"/>
    <col min="5" max="5" width="16" style="161" customWidth="1"/>
    <col min="6" max="6" width="12.42578125" style="161" customWidth="1"/>
    <col min="7" max="7" width="14.5703125" style="161" customWidth="1"/>
    <col min="8" max="8" width="13.5703125" style="161" customWidth="1"/>
    <col min="9" max="9" width="14.140625" style="161" customWidth="1"/>
    <col min="10" max="10" width="14.28515625" style="161" customWidth="1"/>
    <col min="11" max="53" width="9.140625" style="161"/>
    <col min="54" max="54" width="15" style="161" customWidth="1"/>
    <col min="55" max="55" width="9.42578125" style="161" customWidth="1"/>
    <col min="56" max="56" width="13.42578125" style="161" customWidth="1"/>
    <col min="57" max="57" width="7.28515625" style="161" customWidth="1"/>
    <col min="58" max="58" width="13.28515625" style="161" customWidth="1"/>
    <col min="59" max="59" width="13.5703125" style="161" customWidth="1"/>
    <col min="60" max="60" width="13.42578125" style="161" customWidth="1"/>
    <col min="61" max="61" width="13" style="161" customWidth="1"/>
    <col min="62" max="62" width="10.5703125" style="161" customWidth="1"/>
    <col min="63" max="63" width="12.42578125" style="161" customWidth="1"/>
    <col min="64" max="64" width="11.85546875" style="161" customWidth="1"/>
    <col min="65" max="65" width="10.7109375" style="161" customWidth="1"/>
    <col min="66" max="256" width="9.140625" style="161"/>
    <col min="257" max="257" width="5.28515625" style="161" customWidth="1"/>
    <col min="258" max="258" width="6.7109375" style="161" customWidth="1"/>
    <col min="259" max="259" width="11.7109375" style="161" customWidth="1"/>
    <col min="260" max="260" width="25.7109375" style="161" customWidth="1"/>
    <col min="261" max="261" width="12.140625" style="161" customWidth="1"/>
    <col min="262" max="262" width="13.42578125" style="161" customWidth="1"/>
    <col min="263" max="263" width="14.5703125" style="161" customWidth="1"/>
    <col min="264" max="264" width="13.5703125" style="161" customWidth="1"/>
    <col min="265" max="265" width="15.42578125" style="161" customWidth="1"/>
    <col min="266" max="266" width="15.28515625" style="161" customWidth="1"/>
    <col min="267" max="309" width="9.140625" style="161"/>
    <col min="310" max="310" width="15" style="161" customWidth="1"/>
    <col min="311" max="311" width="9.42578125" style="161" customWidth="1"/>
    <col min="312" max="312" width="13.42578125" style="161" customWidth="1"/>
    <col min="313" max="313" width="7.28515625" style="161" customWidth="1"/>
    <col min="314" max="314" width="13.28515625" style="161" customWidth="1"/>
    <col min="315" max="315" width="13.5703125" style="161" customWidth="1"/>
    <col min="316" max="316" width="13.42578125" style="161" customWidth="1"/>
    <col min="317" max="317" width="13" style="161" customWidth="1"/>
    <col min="318" max="318" width="10.5703125" style="161" customWidth="1"/>
    <col min="319" max="319" width="12.42578125" style="161" customWidth="1"/>
    <col min="320" max="320" width="11.85546875" style="161" customWidth="1"/>
    <col min="321" max="321" width="10.7109375" style="161" customWidth="1"/>
    <col min="322" max="512" width="9.140625" style="161"/>
    <col min="513" max="513" width="5.28515625" style="161" customWidth="1"/>
    <col min="514" max="514" width="6.7109375" style="161" customWidth="1"/>
    <col min="515" max="515" width="11.7109375" style="161" customWidth="1"/>
    <col min="516" max="516" width="25.7109375" style="161" customWidth="1"/>
    <col min="517" max="517" width="12.140625" style="161" customWidth="1"/>
    <col min="518" max="518" width="13.42578125" style="161" customWidth="1"/>
    <col min="519" max="519" width="14.5703125" style="161" customWidth="1"/>
    <col min="520" max="520" width="13.5703125" style="161" customWidth="1"/>
    <col min="521" max="521" width="15.42578125" style="161" customWidth="1"/>
    <col min="522" max="522" width="15.28515625" style="161" customWidth="1"/>
    <col min="523" max="565" width="9.140625" style="161"/>
    <col min="566" max="566" width="15" style="161" customWidth="1"/>
    <col min="567" max="567" width="9.42578125" style="161" customWidth="1"/>
    <col min="568" max="568" width="13.42578125" style="161" customWidth="1"/>
    <col min="569" max="569" width="7.28515625" style="161" customWidth="1"/>
    <col min="570" max="570" width="13.28515625" style="161" customWidth="1"/>
    <col min="571" max="571" width="13.5703125" style="161" customWidth="1"/>
    <col min="572" max="572" width="13.42578125" style="161" customWidth="1"/>
    <col min="573" max="573" width="13" style="161" customWidth="1"/>
    <col min="574" max="574" width="10.5703125" style="161" customWidth="1"/>
    <col min="575" max="575" width="12.42578125" style="161" customWidth="1"/>
    <col min="576" max="576" width="11.85546875" style="161" customWidth="1"/>
    <col min="577" max="577" width="10.7109375" style="161" customWidth="1"/>
    <col min="578" max="768" width="9.140625" style="161"/>
    <col min="769" max="769" width="5.28515625" style="161" customWidth="1"/>
    <col min="770" max="770" width="6.7109375" style="161" customWidth="1"/>
    <col min="771" max="771" width="11.7109375" style="161" customWidth="1"/>
    <col min="772" max="772" width="25.7109375" style="161" customWidth="1"/>
    <col min="773" max="773" width="12.140625" style="161" customWidth="1"/>
    <col min="774" max="774" width="13.42578125" style="161" customWidth="1"/>
    <col min="775" max="775" width="14.5703125" style="161" customWidth="1"/>
    <col min="776" max="776" width="13.5703125" style="161" customWidth="1"/>
    <col min="777" max="777" width="15.42578125" style="161" customWidth="1"/>
    <col min="778" max="778" width="15.28515625" style="161" customWidth="1"/>
    <col min="779" max="821" width="9.140625" style="161"/>
    <col min="822" max="822" width="15" style="161" customWidth="1"/>
    <col min="823" max="823" width="9.42578125" style="161" customWidth="1"/>
    <col min="824" max="824" width="13.42578125" style="161" customWidth="1"/>
    <col min="825" max="825" width="7.28515625" style="161" customWidth="1"/>
    <col min="826" max="826" width="13.28515625" style="161" customWidth="1"/>
    <col min="827" max="827" width="13.5703125" style="161" customWidth="1"/>
    <col min="828" max="828" width="13.42578125" style="161" customWidth="1"/>
    <col min="829" max="829" width="13" style="161" customWidth="1"/>
    <col min="830" max="830" width="10.5703125" style="161" customWidth="1"/>
    <col min="831" max="831" width="12.42578125" style="161" customWidth="1"/>
    <col min="832" max="832" width="11.85546875" style="161" customWidth="1"/>
    <col min="833" max="833" width="10.7109375" style="161" customWidth="1"/>
    <col min="834" max="1024" width="9.140625" style="161"/>
    <col min="1025" max="1025" width="5.28515625" style="161" customWidth="1"/>
    <col min="1026" max="1026" width="6.7109375" style="161" customWidth="1"/>
    <col min="1027" max="1027" width="11.7109375" style="161" customWidth="1"/>
    <col min="1028" max="1028" width="25.7109375" style="161" customWidth="1"/>
    <col min="1029" max="1029" width="12.140625" style="161" customWidth="1"/>
    <col min="1030" max="1030" width="13.42578125" style="161" customWidth="1"/>
    <col min="1031" max="1031" width="14.5703125" style="161" customWidth="1"/>
    <col min="1032" max="1032" width="13.5703125" style="161" customWidth="1"/>
    <col min="1033" max="1033" width="15.42578125" style="161" customWidth="1"/>
    <col min="1034" max="1034" width="15.28515625" style="161" customWidth="1"/>
    <col min="1035" max="1077" width="9.140625" style="161"/>
    <col min="1078" max="1078" width="15" style="161" customWidth="1"/>
    <col min="1079" max="1079" width="9.42578125" style="161" customWidth="1"/>
    <col min="1080" max="1080" width="13.42578125" style="161" customWidth="1"/>
    <col min="1081" max="1081" width="7.28515625" style="161" customWidth="1"/>
    <col min="1082" max="1082" width="13.28515625" style="161" customWidth="1"/>
    <col min="1083" max="1083" width="13.5703125" style="161" customWidth="1"/>
    <col min="1084" max="1084" width="13.42578125" style="161" customWidth="1"/>
    <col min="1085" max="1085" width="13" style="161" customWidth="1"/>
    <col min="1086" max="1086" width="10.5703125" style="161" customWidth="1"/>
    <col min="1087" max="1087" width="12.42578125" style="161" customWidth="1"/>
    <col min="1088" max="1088" width="11.85546875" style="161" customWidth="1"/>
    <col min="1089" max="1089" width="10.7109375" style="161" customWidth="1"/>
    <col min="1090" max="1280" width="9.140625" style="161"/>
    <col min="1281" max="1281" width="5.28515625" style="161" customWidth="1"/>
    <col min="1282" max="1282" width="6.7109375" style="161" customWidth="1"/>
    <col min="1283" max="1283" width="11.7109375" style="161" customWidth="1"/>
    <col min="1284" max="1284" width="25.7109375" style="161" customWidth="1"/>
    <col min="1285" max="1285" width="12.140625" style="161" customWidth="1"/>
    <col min="1286" max="1286" width="13.42578125" style="161" customWidth="1"/>
    <col min="1287" max="1287" width="14.5703125" style="161" customWidth="1"/>
    <col min="1288" max="1288" width="13.5703125" style="161" customWidth="1"/>
    <col min="1289" max="1289" width="15.42578125" style="161" customWidth="1"/>
    <col min="1290" max="1290" width="15.28515625" style="161" customWidth="1"/>
    <col min="1291" max="1333" width="9.140625" style="161"/>
    <col min="1334" max="1334" width="15" style="161" customWidth="1"/>
    <col min="1335" max="1335" width="9.42578125" style="161" customWidth="1"/>
    <col min="1336" max="1336" width="13.42578125" style="161" customWidth="1"/>
    <col min="1337" max="1337" width="7.28515625" style="161" customWidth="1"/>
    <col min="1338" max="1338" width="13.28515625" style="161" customWidth="1"/>
    <col min="1339" max="1339" width="13.5703125" style="161" customWidth="1"/>
    <col min="1340" max="1340" width="13.42578125" style="161" customWidth="1"/>
    <col min="1341" max="1341" width="13" style="161" customWidth="1"/>
    <col min="1342" max="1342" width="10.5703125" style="161" customWidth="1"/>
    <col min="1343" max="1343" width="12.42578125" style="161" customWidth="1"/>
    <col min="1344" max="1344" width="11.85546875" style="161" customWidth="1"/>
    <col min="1345" max="1345" width="10.7109375" style="161" customWidth="1"/>
    <col min="1346" max="1536" width="9.140625" style="161"/>
    <col min="1537" max="1537" width="5.28515625" style="161" customWidth="1"/>
    <col min="1538" max="1538" width="6.7109375" style="161" customWidth="1"/>
    <col min="1539" max="1539" width="11.7109375" style="161" customWidth="1"/>
    <col min="1540" max="1540" width="25.7109375" style="161" customWidth="1"/>
    <col min="1541" max="1541" width="12.140625" style="161" customWidth="1"/>
    <col min="1542" max="1542" width="13.42578125" style="161" customWidth="1"/>
    <col min="1543" max="1543" width="14.5703125" style="161" customWidth="1"/>
    <col min="1544" max="1544" width="13.5703125" style="161" customWidth="1"/>
    <col min="1545" max="1545" width="15.42578125" style="161" customWidth="1"/>
    <col min="1546" max="1546" width="15.28515625" style="161" customWidth="1"/>
    <col min="1547" max="1589" width="9.140625" style="161"/>
    <col min="1590" max="1590" width="15" style="161" customWidth="1"/>
    <col min="1591" max="1591" width="9.42578125" style="161" customWidth="1"/>
    <col min="1592" max="1592" width="13.42578125" style="161" customWidth="1"/>
    <col min="1593" max="1593" width="7.28515625" style="161" customWidth="1"/>
    <col min="1594" max="1594" width="13.28515625" style="161" customWidth="1"/>
    <col min="1595" max="1595" width="13.5703125" style="161" customWidth="1"/>
    <col min="1596" max="1596" width="13.42578125" style="161" customWidth="1"/>
    <col min="1597" max="1597" width="13" style="161" customWidth="1"/>
    <col min="1598" max="1598" width="10.5703125" style="161" customWidth="1"/>
    <col min="1599" max="1599" width="12.42578125" style="161" customWidth="1"/>
    <col min="1600" max="1600" width="11.85546875" style="161" customWidth="1"/>
    <col min="1601" max="1601" width="10.7109375" style="161" customWidth="1"/>
    <col min="1602" max="1792" width="9.140625" style="161"/>
    <col min="1793" max="1793" width="5.28515625" style="161" customWidth="1"/>
    <col min="1794" max="1794" width="6.7109375" style="161" customWidth="1"/>
    <col min="1795" max="1795" width="11.7109375" style="161" customWidth="1"/>
    <col min="1796" max="1796" width="25.7109375" style="161" customWidth="1"/>
    <col min="1797" max="1797" width="12.140625" style="161" customWidth="1"/>
    <col min="1798" max="1798" width="13.42578125" style="161" customWidth="1"/>
    <col min="1799" max="1799" width="14.5703125" style="161" customWidth="1"/>
    <col min="1800" max="1800" width="13.5703125" style="161" customWidth="1"/>
    <col min="1801" max="1801" width="15.42578125" style="161" customWidth="1"/>
    <col min="1802" max="1802" width="15.28515625" style="161" customWidth="1"/>
    <col min="1803" max="1845" width="9.140625" style="161"/>
    <col min="1846" max="1846" width="15" style="161" customWidth="1"/>
    <col min="1847" max="1847" width="9.42578125" style="161" customWidth="1"/>
    <col min="1848" max="1848" width="13.42578125" style="161" customWidth="1"/>
    <col min="1849" max="1849" width="7.28515625" style="161" customWidth="1"/>
    <col min="1850" max="1850" width="13.28515625" style="161" customWidth="1"/>
    <col min="1851" max="1851" width="13.5703125" style="161" customWidth="1"/>
    <col min="1852" max="1852" width="13.42578125" style="161" customWidth="1"/>
    <col min="1853" max="1853" width="13" style="161" customWidth="1"/>
    <col min="1854" max="1854" width="10.5703125" style="161" customWidth="1"/>
    <col min="1855" max="1855" width="12.42578125" style="161" customWidth="1"/>
    <col min="1856" max="1856" width="11.85546875" style="161" customWidth="1"/>
    <col min="1857" max="1857" width="10.7109375" style="161" customWidth="1"/>
    <col min="1858" max="2048" width="9.140625" style="161"/>
    <col min="2049" max="2049" width="5.28515625" style="161" customWidth="1"/>
    <col min="2050" max="2050" width="6.7109375" style="161" customWidth="1"/>
    <col min="2051" max="2051" width="11.7109375" style="161" customWidth="1"/>
    <col min="2052" max="2052" width="25.7109375" style="161" customWidth="1"/>
    <col min="2053" max="2053" width="12.140625" style="161" customWidth="1"/>
    <col min="2054" max="2054" width="13.42578125" style="161" customWidth="1"/>
    <col min="2055" max="2055" width="14.5703125" style="161" customWidth="1"/>
    <col min="2056" max="2056" width="13.5703125" style="161" customWidth="1"/>
    <col min="2057" max="2057" width="15.42578125" style="161" customWidth="1"/>
    <col min="2058" max="2058" width="15.28515625" style="161" customWidth="1"/>
    <col min="2059" max="2101" width="9.140625" style="161"/>
    <col min="2102" max="2102" width="15" style="161" customWidth="1"/>
    <col min="2103" max="2103" width="9.42578125" style="161" customWidth="1"/>
    <col min="2104" max="2104" width="13.42578125" style="161" customWidth="1"/>
    <col min="2105" max="2105" width="7.28515625" style="161" customWidth="1"/>
    <col min="2106" max="2106" width="13.28515625" style="161" customWidth="1"/>
    <col min="2107" max="2107" width="13.5703125" style="161" customWidth="1"/>
    <col min="2108" max="2108" width="13.42578125" style="161" customWidth="1"/>
    <col min="2109" max="2109" width="13" style="161" customWidth="1"/>
    <col min="2110" max="2110" width="10.5703125" style="161" customWidth="1"/>
    <col min="2111" max="2111" width="12.42578125" style="161" customWidth="1"/>
    <col min="2112" max="2112" width="11.85546875" style="161" customWidth="1"/>
    <col min="2113" max="2113" width="10.7109375" style="161" customWidth="1"/>
    <col min="2114" max="2304" width="9.140625" style="161"/>
    <col min="2305" max="2305" width="5.28515625" style="161" customWidth="1"/>
    <col min="2306" max="2306" width="6.7109375" style="161" customWidth="1"/>
    <col min="2307" max="2307" width="11.7109375" style="161" customWidth="1"/>
    <col min="2308" max="2308" width="25.7109375" style="161" customWidth="1"/>
    <col min="2309" max="2309" width="12.140625" style="161" customWidth="1"/>
    <col min="2310" max="2310" width="13.42578125" style="161" customWidth="1"/>
    <col min="2311" max="2311" width="14.5703125" style="161" customWidth="1"/>
    <col min="2312" max="2312" width="13.5703125" style="161" customWidth="1"/>
    <col min="2313" max="2313" width="15.42578125" style="161" customWidth="1"/>
    <col min="2314" max="2314" width="15.28515625" style="161" customWidth="1"/>
    <col min="2315" max="2357" width="9.140625" style="161"/>
    <col min="2358" max="2358" width="15" style="161" customWidth="1"/>
    <col min="2359" max="2359" width="9.42578125" style="161" customWidth="1"/>
    <col min="2360" max="2360" width="13.42578125" style="161" customWidth="1"/>
    <col min="2361" max="2361" width="7.28515625" style="161" customWidth="1"/>
    <col min="2362" max="2362" width="13.28515625" style="161" customWidth="1"/>
    <col min="2363" max="2363" width="13.5703125" style="161" customWidth="1"/>
    <col min="2364" max="2364" width="13.42578125" style="161" customWidth="1"/>
    <col min="2365" max="2365" width="13" style="161" customWidth="1"/>
    <col min="2366" max="2366" width="10.5703125" style="161" customWidth="1"/>
    <col min="2367" max="2367" width="12.42578125" style="161" customWidth="1"/>
    <col min="2368" max="2368" width="11.85546875" style="161" customWidth="1"/>
    <col min="2369" max="2369" width="10.7109375" style="161" customWidth="1"/>
    <col min="2370" max="2560" width="9.140625" style="161"/>
    <col min="2561" max="2561" width="5.28515625" style="161" customWidth="1"/>
    <col min="2562" max="2562" width="6.7109375" style="161" customWidth="1"/>
    <col min="2563" max="2563" width="11.7109375" style="161" customWidth="1"/>
    <col min="2564" max="2564" width="25.7109375" style="161" customWidth="1"/>
    <col min="2565" max="2565" width="12.140625" style="161" customWidth="1"/>
    <col min="2566" max="2566" width="13.42578125" style="161" customWidth="1"/>
    <col min="2567" max="2567" width="14.5703125" style="161" customWidth="1"/>
    <col min="2568" max="2568" width="13.5703125" style="161" customWidth="1"/>
    <col min="2569" max="2569" width="15.42578125" style="161" customWidth="1"/>
    <col min="2570" max="2570" width="15.28515625" style="161" customWidth="1"/>
    <col min="2571" max="2613" width="9.140625" style="161"/>
    <col min="2614" max="2614" width="15" style="161" customWidth="1"/>
    <col min="2615" max="2615" width="9.42578125" style="161" customWidth="1"/>
    <col min="2616" max="2616" width="13.42578125" style="161" customWidth="1"/>
    <col min="2617" max="2617" width="7.28515625" style="161" customWidth="1"/>
    <col min="2618" max="2618" width="13.28515625" style="161" customWidth="1"/>
    <col min="2619" max="2619" width="13.5703125" style="161" customWidth="1"/>
    <col min="2620" max="2620" width="13.42578125" style="161" customWidth="1"/>
    <col min="2621" max="2621" width="13" style="161" customWidth="1"/>
    <col min="2622" max="2622" width="10.5703125" style="161" customWidth="1"/>
    <col min="2623" max="2623" width="12.42578125" style="161" customWidth="1"/>
    <col min="2624" max="2624" width="11.85546875" style="161" customWidth="1"/>
    <col min="2625" max="2625" width="10.7109375" style="161" customWidth="1"/>
    <col min="2626" max="2816" width="9.140625" style="161"/>
    <col min="2817" max="2817" width="5.28515625" style="161" customWidth="1"/>
    <col min="2818" max="2818" width="6.7109375" style="161" customWidth="1"/>
    <col min="2819" max="2819" width="11.7109375" style="161" customWidth="1"/>
    <col min="2820" max="2820" width="25.7109375" style="161" customWidth="1"/>
    <col min="2821" max="2821" width="12.140625" style="161" customWidth="1"/>
    <col min="2822" max="2822" width="13.42578125" style="161" customWidth="1"/>
    <col min="2823" max="2823" width="14.5703125" style="161" customWidth="1"/>
    <col min="2824" max="2824" width="13.5703125" style="161" customWidth="1"/>
    <col min="2825" max="2825" width="15.42578125" style="161" customWidth="1"/>
    <col min="2826" max="2826" width="15.28515625" style="161" customWidth="1"/>
    <col min="2827" max="2869" width="9.140625" style="161"/>
    <col min="2870" max="2870" width="15" style="161" customWidth="1"/>
    <col min="2871" max="2871" width="9.42578125" style="161" customWidth="1"/>
    <col min="2872" max="2872" width="13.42578125" style="161" customWidth="1"/>
    <col min="2873" max="2873" width="7.28515625" style="161" customWidth="1"/>
    <col min="2874" max="2874" width="13.28515625" style="161" customWidth="1"/>
    <col min="2875" max="2875" width="13.5703125" style="161" customWidth="1"/>
    <col min="2876" max="2876" width="13.42578125" style="161" customWidth="1"/>
    <col min="2877" max="2877" width="13" style="161" customWidth="1"/>
    <col min="2878" max="2878" width="10.5703125" style="161" customWidth="1"/>
    <col min="2879" max="2879" width="12.42578125" style="161" customWidth="1"/>
    <col min="2880" max="2880" width="11.85546875" style="161" customWidth="1"/>
    <col min="2881" max="2881" width="10.7109375" style="161" customWidth="1"/>
    <col min="2882" max="3072" width="9.140625" style="161"/>
    <col min="3073" max="3073" width="5.28515625" style="161" customWidth="1"/>
    <col min="3074" max="3074" width="6.7109375" style="161" customWidth="1"/>
    <col min="3075" max="3075" width="11.7109375" style="161" customWidth="1"/>
    <col min="3076" max="3076" width="25.7109375" style="161" customWidth="1"/>
    <col min="3077" max="3077" width="12.140625" style="161" customWidth="1"/>
    <col min="3078" max="3078" width="13.42578125" style="161" customWidth="1"/>
    <col min="3079" max="3079" width="14.5703125" style="161" customWidth="1"/>
    <col min="3080" max="3080" width="13.5703125" style="161" customWidth="1"/>
    <col min="3081" max="3081" width="15.42578125" style="161" customWidth="1"/>
    <col min="3082" max="3082" width="15.28515625" style="161" customWidth="1"/>
    <col min="3083" max="3125" width="9.140625" style="161"/>
    <col min="3126" max="3126" width="15" style="161" customWidth="1"/>
    <col min="3127" max="3127" width="9.42578125" style="161" customWidth="1"/>
    <col min="3128" max="3128" width="13.42578125" style="161" customWidth="1"/>
    <col min="3129" max="3129" width="7.28515625" style="161" customWidth="1"/>
    <col min="3130" max="3130" width="13.28515625" style="161" customWidth="1"/>
    <col min="3131" max="3131" width="13.5703125" style="161" customWidth="1"/>
    <col min="3132" max="3132" width="13.42578125" style="161" customWidth="1"/>
    <col min="3133" max="3133" width="13" style="161" customWidth="1"/>
    <col min="3134" max="3134" width="10.5703125" style="161" customWidth="1"/>
    <col min="3135" max="3135" width="12.42578125" style="161" customWidth="1"/>
    <col min="3136" max="3136" width="11.85546875" style="161" customWidth="1"/>
    <col min="3137" max="3137" width="10.7109375" style="161" customWidth="1"/>
    <col min="3138" max="3328" width="9.140625" style="161"/>
    <col min="3329" max="3329" width="5.28515625" style="161" customWidth="1"/>
    <col min="3330" max="3330" width="6.7109375" style="161" customWidth="1"/>
    <col min="3331" max="3331" width="11.7109375" style="161" customWidth="1"/>
    <col min="3332" max="3332" width="25.7109375" style="161" customWidth="1"/>
    <col min="3333" max="3333" width="12.140625" style="161" customWidth="1"/>
    <col min="3334" max="3334" width="13.42578125" style="161" customWidth="1"/>
    <col min="3335" max="3335" width="14.5703125" style="161" customWidth="1"/>
    <col min="3336" max="3336" width="13.5703125" style="161" customWidth="1"/>
    <col min="3337" max="3337" width="15.42578125" style="161" customWidth="1"/>
    <col min="3338" max="3338" width="15.28515625" style="161" customWidth="1"/>
    <col min="3339" max="3381" width="9.140625" style="161"/>
    <col min="3382" max="3382" width="15" style="161" customWidth="1"/>
    <col min="3383" max="3383" width="9.42578125" style="161" customWidth="1"/>
    <col min="3384" max="3384" width="13.42578125" style="161" customWidth="1"/>
    <col min="3385" max="3385" width="7.28515625" style="161" customWidth="1"/>
    <col min="3386" max="3386" width="13.28515625" style="161" customWidth="1"/>
    <col min="3387" max="3387" width="13.5703125" style="161" customWidth="1"/>
    <col min="3388" max="3388" width="13.42578125" style="161" customWidth="1"/>
    <col min="3389" max="3389" width="13" style="161" customWidth="1"/>
    <col min="3390" max="3390" width="10.5703125" style="161" customWidth="1"/>
    <col min="3391" max="3391" width="12.42578125" style="161" customWidth="1"/>
    <col min="3392" max="3392" width="11.85546875" style="161" customWidth="1"/>
    <col min="3393" max="3393" width="10.7109375" style="161" customWidth="1"/>
    <col min="3394" max="3584" width="9.140625" style="161"/>
    <col min="3585" max="3585" width="5.28515625" style="161" customWidth="1"/>
    <col min="3586" max="3586" width="6.7109375" style="161" customWidth="1"/>
    <col min="3587" max="3587" width="11.7109375" style="161" customWidth="1"/>
    <col min="3588" max="3588" width="25.7109375" style="161" customWidth="1"/>
    <col min="3589" max="3589" width="12.140625" style="161" customWidth="1"/>
    <col min="3590" max="3590" width="13.42578125" style="161" customWidth="1"/>
    <col min="3591" max="3591" width="14.5703125" style="161" customWidth="1"/>
    <col min="3592" max="3592" width="13.5703125" style="161" customWidth="1"/>
    <col min="3593" max="3593" width="15.42578125" style="161" customWidth="1"/>
    <col min="3594" max="3594" width="15.28515625" style="161" customWidth="1"/>
    <col min="3595" max="3637" width="9.140625" style="161"/>
    <col min="3638" max="3638" width="15" style="161" customWidth="1"/>
    <col min="3639" max="3639" width="9.42578125" style="161" customWidth="1"/>
    <col min="3640" max="3640" width="13.42578125" style="161" customWidth="1"/>
    <col min="3641" max="3641" width="7.28515625" style="161" customWidth="1"/>
    <col min="3642" max="3642" width="13.28515625" style="161" customWidth="1"/>
    <col min="3643" max="3643" width="13.5703125" style="161" customWidth="1"/>
    <col min="3644" max="3644" width="13.42578125" style="161" customWidth="1"/>
    <col min="3645" max="3645" width="13" style="161" customWidth="1"/>
    <col min="3646" max="3646" width="10.5703125" style="161" customWidth="1"/>
    <col min="3647" max="3647" width="12.42578125" style="161" customWidth="1"/>
    <col min="3648" max="3648" width="11.85546875" style="161" customWidth="1"/>
    <col min="3649" max="3649" width="10.7109375" style="161" customWidth="1"/>
    <col min="3650" max="3840" width="9.140625" style="161"/>
    <col min="3841" max="3841" width="5.28515625" style="161" customWidth="1"/>
    <col min="3842" max="3842" width="6.7109375" style="161" customWidth="1"/>
    <col min="3843" max="3843" width="11.7109375" style="161" customWidth="1"/>
    <col min="3844" max="3844" width="25.7109375" style="161" customWidth="1"/>
    <col min="3845" max="3845" width="12.140625" style="161" customWidth="1"/>
    <col min="3846" max="3846" width="13.42578125" style="161" customWidth="1"/>
    <col min="3847" max="3847" width="14.5703125" style="161" customWidth="1"/>
    <col min="3848" max="3848" width="13.5703125" style="161" customWidth="1"/>
    <col min="3849" max="3849" width="15.42578125" style="161" customWidth="1"/>
    <col min="3850" max="3850" width="15.28515625" style="161" customWidth="1"/>
    <col min="3851" max="3893" width="9.140625" style="161"/>
    <col min="3894" max="3894" width="15" style="161" customWidth="1"/>
    <col min="3895" max="3895" width="9.42578125" style="161" customWidth="1"/>
    <col min="3896" max="3896" width="13.42578125" style="161" customWidth="1"/>
    <col min="3897" max="3897" width="7.28515625" style="161" customWidth="1"/>
    <col min="3898" max="3898" width="13.28515625" style="161" customWidth="1"/>
    <col min="3899" max="3899" width="13.5703125" style="161" customWidth="1"/>
    <col min="3900" max="3900" width="13.42578125" style="161" customWidth="1"/>
    <col min="3901" max="3901" width="13" style="161" customWidth="1"/>
    <col min="3902" max="3902" width="10.5703125" style="161" customWidth="1"/>
    <col min="3903" max="3903" width="12.42578125" style="161" customWidth="1"/>
    <col min="3904" max="3904" width="11.85546875" style="161" customWidth="1"/>
    <col min="3905" max="3905" width="10.7109375" style="161" customWidth="1"/>
    <col min="3906" max="4096" width="9.140625" style="161"/>
    <col min="4097" max="4097" width="5.28515625" style="161" customWidth="1"/>
    <col min="4098" max="4098" width="6.7109375" style="161" customWidth="1"/>
    <col min="4099" max="4099" width="11.7109375" style="161" customWidth="1"/>
    <col min="4100" max="4100" width="25.7109375" style="161" customWidth="1"/>
    <col min="4101" max="4101" width="12.140625" style="161" customWidth="1"/>
    <col min="4102" max="4102" width="13.42578125" style="161" customWidth="1"/>
    <col min="4103" max="4103" width="14.5703125" style="161" customWidth="1"/>
    <col min="4104" max="4104" width="13.5703125" style="161" customWidth="1"/>
    <col min="4105" max="4105" width="15.42578125" style="161" customWidth="1"/>
    <col min="4106" max="4106" width="15.28515625" style="161" customWidth="1"/>
    <col min="4107" max="4149" width="9.140625" style="161"/>
    <col min="4150" max="4150" width="15" style="161" customWidth="1"/>
    <col min="4151" max="4151" width="9.42578125" style="161" customWidth="1"/>
    <col min="4152" max="4152" width="13.42578125" style="161" customWidth="1"/>
    <col min="4153" max="4153" width="7.28515625" style="161" customWidth="1"/>
    <col min="4154" max="4154" width="13.28515625" style="161" customWidth="1"/>
    <col min="4155" max="4155" width="13.5703125" style="161" customWidth="1"/>
    <col min="4156" max="4156" width="13.42578125" style="161" customWidth="1"/>
    <col min="4157" max="4157" width="13" style="161" customWidth="1"/>
    <col min="4158" max="4158" width="10.5703125" style="161" customWidth="1"/>
    <col min="4159" max="4159" width="12.42578125" style="161" customWidth="1"/>
    <col min="4160" max="4160" width="11.85546875" style="161" customWidth="1"/>
    <col min="4161" max="4161" width="10.7109375" style="161" customWidth="1"/>
    <col min="4162" max="4352" width="9.140625" style="161"/>
    <col min="4353" max="4353" width="5.28515625" style="161" customWidth="1"/>
    <col min="4354" max="4354" width="6.7109375" style="161" customWidth="1"/>
    <col min="4355" max="4355" width="11.7109375" style="161" customWidth="1"/>
    <col min="4356" max="4356" width="25.7109375" style="161" customWidth="1"/>
    <col min="4357" max="4357" width="12.140625" style="161" customWidth="1"/>
    <col min="4358" max="4358" width="13.42578125" style="161" customWidth="1"/>
    <col min="4359" max="4359" width="14.5703125" style="161" customWidth="1"/>
    <col min="4360" max="4360" width="13.5703125" style="161" customWidth="1"/>
    <col min="4361" max="4361" width="15.42578125" style="161" customWidth="1"/>
    <col min="4362" max="4362" width="15.28515625" style="161" customWidth="1"/>
    <col min="4363" max="4405" width="9.140625" style="161"/>
    <col min="4406" max="4406" width="15" style="161" customWidth="1"/>
    <col min="4407" max="4407" width="9.42578125" style="161" customWidth="1"/>
    <col min="4408" max="4408" width="13.42578125" style="161" customWidth="1"/>
    <col min="4409" max="4409" width="7.28515625" style="161" customWidth="1"/>
    <col min="4410" max="4410" width="13.28515625" style="161" customWidth="1"/>
    <col min="4411" max="4411" width="13.5703125" style="161" customWidth="1"/>
    <col min="4412" max="4412" width="13.42578125" style="161" customWidth="1"/>
    <col min="4413" max="4413" width="13" style="161" customWidth="1"/>
    <col min="4414" max="4414" width="10.5703125" style="161" customWidth="1"/>
    <col min="4415" max="4415" width="12.42578125" style="161" customWidth="1"/>
    <col min="4416" max="4416" width="11.85546875" style="161" customWidth="1"/>
    <col min="4417" max="4417" width="10.7109375" style="161" customWidth="1"/>
    <col min="4418" max="4608" width="9.140625" style="161"/>
    <col min="4609" max="4609" width="5.28515625" style="161" customWidth="1"/>
    <col min="4610" max="4610" width="6.7109375" style="161" customWidth="1"/>
    <col min="4611" max="4611" width="11.7109375" style="161" customWidth="1"/>
    <col min="4612" max="4612" width="25.7109375" style="161" customWidth="1"/>
    <col min="4613" max="4613" width="12.140625" style="161" customWidth="1"/>
    <col min="4614" max="4614" width="13.42578125" style="161" customWidth="1"/>
    <col min="4615" max="4615" width="14.5703125" style="161" customWidth="1"/>
    <col min="4616" max="4616" width="13.5703125" style="161" customWidth="1"/>
    <col min="4617" max="4617" width="15.42578125" style="161" customWidth="1"/>
    <col min="4618" max="4618" width="15.28515625" style="161" customWidth="1"/>
    <col min="4619" max="4661" width="9.140625" style="161"/>
    <col min="4662" max="4662" width="15" style="161" customWidth="1"/>
    <col min="4663" max="4663" width="9.42578125" style="161" customWidth="1"/>
    <col min="4664" max="4664" width="13.42578125" style="161" customWidth="1"/>
    <col min="4665" max="4665" width="7.28515625" style="161" customWidth="1"/>
    <col min="4666" max="4666" width="13.28515625" style="161" customWidth="1"/>
    <col min="4667" max="4667" width="13.5703125" style="161" customWidth="1"/>
    <col min="4668" max="4668" width="13.42578125" style="161" customWidth="1"/>
    <col min="4669" max="4669" width="13" style="161" customWidth="1"/>
    <col min="4670" max="4670" width="10.5703125" style="161" customWidth="1"/>
    <col min="4671" max="4671" width="12.42578125" style="161" customWidth="1"/>
    <col min="4672" max="4672" width="11.85546875" style="161" customWidth="1"/>
    <col min="4673" max="4673" width="10.7109375" style="161" customWidth="1"/>
    <col min="4674" max="4864" width="9.140625" style="161"/>
    <col min="4865" max="4865" width="5.28515625" style="161" customWidth="1"/>
    <col min="4866" max="4866" width="6.7109375" style="161" customWidth="1"/>
    <col min="4867" max="4867" width="11.7109375" style="161" customWidth="1"/>
    <col min="4868" max="4868" width="25.7109375" style="161" customWidth="1"/>
    <col min="4869" max="4869" width="12.140625" style="161" customWidth="1"/>
    <col min="4870" max="4870" width="13.42578125" style="161" customWidth="1"/>
    <col min="4871" max="4871" width="14.5703125" style="161" customWidth="1"/>
    <col min="4872" max="4872" width="13.5703125" style="161" customWidth="1"/>
    <col min="4873" max="4873" width="15.42578125" style="161" customWidth="1"/>
    <col min="4874" max="4874" width="15.28515625" style="161" customWidth="1"/>
    <col min="4875" max="4917" width="9.140625" style="161"/>
    <col min="4918" max="4918" width="15" style="161" customWidth="1"/>
    <col min="4919" max="4919" width="9.42578125" style="161" customWidth="1"/>
    <col min="4920" max="4920" width="13.42578125" style="161" customWidth="1"/>
    <col min="4921" max="4921" width="7.28515625" style="161" customWidth="1"/>
    <col min="4922" max="4922" width="13.28515625" style="161" customWidth="1"/>
    <col min="4923" max="4923" width="13.5703125" style="161" customWidth="1"/>
    <col min="4924" max="4924" width="13.42578125" style="161" customWidth="1"/>
    <col min="4925" max="4925" width="13" style="161" customWidth="1"/>
    <col min="4926" max="4926" width="10.5703125" style="161" customWidth="1"/>
    <col min="4927" max="4927" width="12.42578125" style="161" customWidth="1"/>
    <col min="4928" max="4928" width="11.85546875" style="161" customWidth="1"/>
    <col min="4929" max="4929" width="10.7109375" style="161" customWidth="1"/>
    <col min="4930" max="5120" width="9.140625" style="161"/>
    <col min="5121" max="5121" width="5.28515625" style="161" customWidth="1"/>
    <col min="5122" max="5122" width="6.7109375" style="161" customWidth="1"/>
    <col min="5123" max="5123" width="11.7109375" style="161" customWidth="1"/>
    <col min="5124" max="5124" width="25.7109375" style="161" customWidth="1"/>
    <col min="5125" max="5125" width="12.140625" style="161" customWidth="1"/>
    <col min="5126" max="5126" width="13.42578125" style="161" customWidth="1"/>
    <col min="5127" max="5127" width="14.5703125" style="161" customWidth="1"/>
    <col min="5128" max="5128" width="13.5703125" style="161" customWidth="1"/>
    <col min="5129" max="5129" width="15.42578125" style="161" customWidth="1"/>
    <col min="5130" max="5130" width="15.28515625" style="161" customWidth="1"/>
    <col min="5131" max="5173" width="9.140625" style="161"/>
    <col min="5174" max="5174" width="15" style="161" customWidth="1"/>
    <col min="5175" max="5175" width="9.42578125" style="161" customWidth="1"/>
    <col min="5176" max="5176" width="13.42578125" style="161" customWidth="1"/>
    <col min="5177" max="5177" width="7.28515625" style="161" customWidth="1"/>
    <col min="5178" max="5178" width="13.28515625" style="161" customWidth="1"/>
    <col min="5179" max="5179" width="13.5703125" style="161" customWidth="1"/>
    <col min="5180" max="5180" width="13.42578125" style="161" customWidth="1"/>
    <col min="5181" max="5181" width="13" style="161" customWidth="1"/>
    <col min="5182" max="5182" width="10.5703125" style="161" customWidth="1"/>
    <col min="5183" max="5183" width="12.42578125" style="161" customWidth="1"/>
    <col min="5184" max="5184" width="11.85546875" style="161" customWidth="1"/>
    <col min="5185" max="5185" width="10.7109375" style="161" customWidth="1"/>
    <col min="5186" max="5376" width="9.140625" style="161"/>
    <col min="5377" max="5377" width="5.28515625" style="161" customWidth="1"/>
    <col min="5378" max="5378" width="6.7109375" style="161" customWidth="1"/>
    <col min="5379" max="5379" width="11.7109375" style="161" customWidth="1"/>
    <col min="5380" max="5380" width="25.7109375" style="161" customWidth="1"/>
    <col min="5381" max="5381" width="12.140625" style="161" customWidth="1"/>
    <col min="5382" max="5382" width="13.42578125" style="161" customWidth="1"/>
    <col min="5383" max="5383" width="14.5703125" style="161" customWidth="1"/>
    <col min="5384" max="5384" width="13.5703125" style="161" customWidth="1"/>
    <col min="5385" max="5385" width="15.42578125" style="161" customWidth="1"/>
    <col min="5386" max="5386" width="15.28515625" style="161" customWidth="1"/>
    <col min="5387" max="5429" width="9.140625" style="161"/>
    <col min="5430" max="5430" width="15" style="161" customWidth="1"/>
    <col min="5431" max="5431" width="9.42578125" style="161" customWidth="1"/>
    <col min="5432" max="5432" width="13.42578125" style="161" customWidth="1"/>
    <col min="5433" max="5433" width="7.28515625" style="161" customWidth="1"/>
    <col min="5434" max="5434" width="13.28515625" style="161" customWidth="1"/>
    <col min="5435" max="5435" width="13.5703125" style="161" customWidth="1"/>
    <col min="5436" max="5436" width="13.42578125" style="161" customWidth="1"/>
    <col min="5437" max="5437" width="13" style="161" customWidth="1"/>
    <col min="5438" max="5438" width="10.5703125" style="161" customWidth="1"/>
    <col min="5439" max="5439" width="12.42578125" style="161" customWidth="1"/>
    <col min="5440" max="5440" width="11.85546875" style="161" customWidth="1"/>
    <col min="5441" max="5441" width="10.7109375" style="161" customWidth="1"/>
    <col min="5442" max="5632" width="9.140625" style="161"/>
    <col min="5633" max="5633" width="5.28515625" style="161" customWidth="1"/>
    <col min="5634" max="5634" width="6.7109375" style="161" customWidth="1"/>
    <col min="5635" max="5635" width="11.7109375" style="161" customWidth="1"/>
    <col min="5636" max="5636" width="25.7109375" style="161" customWidth="1"/>
    <col min="5637" max="5637" width="12.140625" style="161" customWidth="1"/>
    <col min="5638" max="5638" width="13.42578125" style="161" customWidth="1"/>
    <col min="5639" max="5639" width="14.5703125" style="161" customWidth="1"/>
    <col min="5640" max="5640" width="13.5703125" style="161" customWidth="1"/>
    <col min="5641" max="5641" width="15.42578125" style="161" customWidth="1"/>
    <col min="5642" max="5642" width="15.28515625" style="161" customWidth="1"/>
    <col min="5643" max="5685" width="9.140625" style="161"/>
    <col min="5686" max="5686" width="15" style="161" customWidth="1"/>
    <col min="5687" max="5687" width="9.42578125" style="161" customWidth="1"/>
    <col min="5688" max="5688" width="13.42578125" style="161" customWidth="1"/>
    <col min="5689" max="5689" width="7.28515625" style="161" customWidth="1"/>
    <col min="5690" max="5690" width="13.28515625" style="161" customWidth="1"/>
    <col min="5691" max="5691" width="13.5703125" style="161" customWidth="1"/>
    <col min="5692" max="5692" width="13.42578125" style="161" customWidth="1"/>
    <col min="5693" max="5693" width="13" style="161" customWidth="1"/>
    <col min="5694" max="5694" width="10.5703125" style="161" customWidth="1"/>
    <col min="5695" max="5695" width="12.42578125" style="161" customWidth="1"/>
    <col min="5696" max="5696" width="11.85546875" style="161" customWidth="1"/>
    <col min="5697" max="5697" width="10.7109375" style="161" customWidth="1"/>
    <col min="5698" max="5888" width="9.140625" style="161"/>
    <col min="5889" max="5889" width="5.28515625" style="161" customWidth="1"/>
    <col min="5890" max="5890" width="6.7109375" style="161" customWidth="1"/>
    <col min="5891" max="5891" width="11.7109375" style="161" customWidth="1"/>
    <col min="5892" max="5892" width="25.7109375" style="161" customWidth="1"/>
    <col min="5893" max="5893" width="12.140625" style="161" customWidth="1"/>
    <col min="5894" max="5894" width="13.42578125" style="161" customWidth="1"/>
    <col min="5895" max="5895" width="14.5703125" style="161" customWidth="1"/>
    <col min="5896" max="5896" width="13.5703125" style="161" customWidth="1"/>
    <col min="5897" max="5897" width="15.42578125" style="161" customWidth="1"/>
    <col min="5898" max="5898" width="15.28515625" style="161" customWidth="1"/>
    <col min="5899" max="5941" width="9.140625" style="161"/>
    <col min="5942" max="5942" width="15" style="161" customWidth="1"/>
    <col min="5943" max="5943" width="9.42578125" style="161" customWidth="1"/>
    <col min="5944" max="5944" width="13.42578125" style="161" customWidth="1"/>
    <col min="5945" max="5945" width="7.28515625" style="161" customWidth="1"/>
    <col min="5946" max="5946" width="13.28515625" style="161" customWidth="1"/>
    <col min="5947" max="5947" width="13.5703125" style="161" customWidth="1"/>
    <col min="5948" max="5948" width="13.42578125" style="161" customWidth="1"/>
    <col min="5949" max="5949" width="13" style="161" customWidth="1"/>
    <col min="5950" max="5950" width="10.5703125" style="161" customWidth="1"/>
    <col min="5951" max="5951" width="12.42578125" style="161" customWidth="1"/>
    <col min="5952" max="5952" width="11.85546875" style="161" customWidth="1"/>
    <col min="5953" max="5953" width="10.7109375" style="161" customWidth="1"/>
    <col min="5954" max="6144" width="9.140625" style="161"/>
    <col min="6145" max="6145" width="5.28515625" style="161" customWidth="1"/>
    <col min="6146" max="6146" width="6.7109375" style="161" customWidth="1"/>
    <col min="6147" max="6147" width="11.7109375" style="161" customWidth="1"/>
    <col min="6148" max="6148" width="25.7109375" style="161" customWidth="1"/>
    <col min="6149" max="6149" width="12.140625" style="161" customWidth="1"/>
    <col min="6150" max="6150" width="13.42578125" style="161" customWidth="1"/>
    <col min="6151" max="6151" width="14.5703125" style="161" customWidth="1"/>
    <col min="6152" max="6152" width="13.5703125" style="161" customWidth="1"/>
    <col min="6153" max="6153" width="15.42578125" style="161" customWidth="1"/>
    <col min="6154" max="6154" width="15.28515625" style="161" customWidth="1"/>
    <col min="6155" max="6197" width="9.140625" style="161"/>
    <col min="6198" max="6198" width="15" style="161" customWidth="1"/>
    <col min="6199" max="6199" width="9.42578125" style="161" customWidth="1"/>
    <col min="6200" max="6200" width="13.42578125" style="161" customWidth="1"/>
    <col min="6201" max="6201" width="7.28515625" style="161" customWidth="1"/>
    <col min="6202" max="6202" width="13.28515625" style="161" customWidth="1"/>
    <col min="6203" max="6203" width="13.5703125" style="161" customWidth="1"/>
    <col min="6204" max="6204" width="13.42578125" style="161" customWidth="1"/>
    <col min="6205" max="6205" width="13" style="161" customWidth="1"/>
    <col min="6206" max="6206" width="10.5703125" style="161" customWidth="1"/>
    <col min="6207" max="6207" width="12.42578125" style="161" customWidth="1"/>
    <col min="6208" max="6208" width="11.85546875" style="161" customWidth="1"/>
    <col min="6209" max="6209" width="10.7109375" style="161" customWidth="1"/>
    <col min="6210" max="6400" width="9.140625" style="161"/>
    <col min="6401" max="6401" width="5.28515625" style="161" customWidth="1"/>
    <col min="6402" max="6402" width="6.7109375" style="161" customWidth="1"/>
    <col min="6403" max="6403" width="11.7109375" style="161" customWidth="1"/>
    <col min="6404" max="6404" width="25.7109375" style="161" customWidth="1"/>
    <col min="6405" max="6405" width="12.140625" style="161" customWidth="1"/>
    <col min="6406" max="6406" width="13.42578125" style="161" customWidth="1"/>
    <col min="6407" max="6407" width="14.5703125" style="161" customWidth="1"/>
    <col min="6408" max="6408" width="13.5703125" style="161" customWidth="1"/>
    <col min="6409" max="6409" width="15.42578125" style="161" customWidth="1"/>
    <col min="6410" max="6410" width="15.28515625" style="161" customWidth="1"/>
    <col min="6411" max="6453" width="9.140625" style="161"/>
    <col min="6454" max="6454" width="15" style="161" customWidth="1"/>
    <col min="6455" max="6455" width="9.42578125" style="161" customWidth="1"/>
    <col min="6456" max="6456" width="13.42578125" style="161" customWidth="1"/>
    <col min="6457" max="6457" width="7.28515625" style="161" customWidth="1"/>
    <col min="6458" max="6458" width="13.28515625" style="161" customWidth="1"/>
    <col min="6459" max="6459" width="13.5703125" style="161" customWidth="1"/>
    <col min="6460" max="6460" width="13.42578125" style="161" customWidth="1"/>
    <col min="6461" max="6461" width="13" style="161" customWidth="1"/>
    <col min="6462" max="6462" width="10.5703125" style="161" customWidth="1"/>
    <col min="6463" max="6463" width="12.42578125" style="161" customWidth="1"/>
    <col min="6464" max="6464" width="11.85546875" style="161" customWidth="1"/>
    <col min="6465" max="6465" width="10.7109375" style="161" customWidth="1"/>
    <col min="6466" max="6656" width="9.140625" style="161"/>
    <col min="6657" max="6657" width="5.28515625" style="161" customWidth="1"/>
    <col min="6658" max="6658" width="6.7109375" style="161" customWidth="1"/>
    <col min="6659" max="6659" width="11.7109375" style="161" customWidth="1"/>
    <col min="6660" max="6660" width="25.7109375" style="161" customWidth="1"/>
    <col min="6661" max="6661" width="12.140625" style="161" customWidth="1"/>
    <col min="6662" max="6662" width="13.42578125" style="161" customWidth="1"/>
    <col min="6663" max="6663" width="14.5703125" style="161" customWidth="1"/>
    <col min="6664" max="6664" width="13.5703125" style="161" customWidth="1"/>
    <col min="6665" max="6665" width="15.42578125" style="161" customWidth="1"/>
    <col min="6666" max="6666" width="15.28515625" style="161" customWidth="1"/>
    <col min="6667" max="6709" width="9.140625" style="161"/>
    <col min="6710" max="6710" width="15" style="161" customWidth="1"/>
    <col min="6711" max="6711" width="9.42578125" style="161" customWidth="1"/>
    <col min="6712" max="6712" width="13.42578125" style="161" customWidth="1"/>
    <col min="6713" max="6713" width="7.28515625" style="161" customWidth="1"/>
    <col min="6714" max="6714" width="13.28515625" style="161" customWidth="1"/>
    <col min="6715" max="6715" width="13.5703125" style="161" customWidth="1"/>
    <col min="6716" max="6716" width="13.42578125" style="161" customWidth="1"/>
    <col min="6717" max="6717" width="13" style="161" customWidth="1"/>
    <col min="6718" max="6718" width="10.5703125" style="161" customWidth="1"/>
    <col min="6719" max="6719" width="12.42578125" style="161" customWidth="1"/>
    <col min="6720" max="6720" width="11.85546875" style="161" customWidth="1"/>
    <col min="6721" max="6721" width="10.7109375" style="161" customWidth="1"/>
    <col min="6722" max="6912" width="9.140625" style="161"/>
    <col min="6913" max="6913" width="5.28515625" style="161" customWidth="1"/>
    <col min="6914" max="6914" width="6.7109375" style="161" customWidth="1"/>
    <col min="6915" max="6915" width="11.7109375" style="161" customWidth="1"/>
    <col min="6916" max="6916" width="25.7109375" style="161" customWidth="1"/>
    <col min="6917" max="6917" width="12.140625" style="161" customWidth="1"/>
    <col min="6918" max="6918" width="13.42578125" style="161" customWidth="1"/>
    <col min="6919" max="6919" width="14.5703125" style="161" customWidth="1"/>
    <col min="6920" max="6920" width="13.5703125" style="161" customWidth="1"/>
    <col min="6921" max="6921" width="15.42578125" style="161" customWidth="1"/>
    <col min="6922" max="6922" width="15.28515625" style="161" customWidth="1"/>
    <col min="6923" max="6965" width="9.140625" style="161"/>
    <col min="6966" max="6966" width="15" style="161" customWidth="1"/>
    <col min="6967" max="6967" width="9.42578125" style="161" customWidth="1"/>
    <col min="6968" max="6968" width="13.42578125" style="161" customWidth="1"/>
    <col min="6969" max="6969" width="7.28515625" style="161" customWidth="1"/>
    <col min="6970" max="6970" width="13.28515625" style="161" customWidth="1"/>
    <col min="6971" max="6971" width="13.5703125" style="161" customWidth="1"/>
    <col min="6972" max="6972" width="13.42578125" style="161" customWidth="1"/>
    <col min="6973" max="6973" width="13" style="161" customWidth="1"/>
    <col min="6974" max="6974" width="10.5703125" style="161" customWidth="1"/>
    <col min="6975" max="6975" width="12.42578125" style="161" customWidth="1"/>
    <col min="6976" max="6976" width="11.85546875" style="161" customWidth="1"/>
    <col min="6977" max="6977" width="10.7109375" style="161" customWidth="1"/>
    <col min="6978" max="7168" width="9.140625" style="161"/>
    <col min="7169" max="7169" width="5.28515625" style="161" customWidth="1"/>
    <col min="7170" max="7170" width="6.7109375" style="161" customWidth="1"/>
    <col min="7171" max="7171" width="11.7109375" style="161" customWidth="1"/>
    <col min="7172" max="7172" width="25.7109375" style="161" customWidth="1"/>
    <col min="7173" max="7173" width="12.140625" style="161" customWidth="1"/>
    <col min="7174" max="7174" width="13.42578125" style="161" customWidth="1"/>
    <col min="7175" max="7175" width="14.5703125" style="161" customWidth="1"/>
    <col min="7176" max="7176" width="13.5703125" style="161" customWidth="1"/>
    <col min="7177" max="7177" width="15.42578125" style="161" customWidth="1"/>
    <col min="7178" max="7178" width="15.28515625" style="161" customWidth="1"/>
    <col min="7179" max="7221" width="9.140625" style="161"/>
    <col min="7222" max="7222" width="15" style="161" customWidth="1"/>
    <col min="7223" max="7223" width="9.42578125" style="161" customWidth="1"/>
    <col min="7224" max="7224" width="13.42578125" style="161" customWidth="1"/>
    <col min="7225" max="7225" width="7.28515625" style="161" customWidth="1"/>
    <col min="7226" max="7226" width="13.28515625" style="161" customWidth="1"/>
    <col min="7227" max="7227" width="13.5703125" style="161" customWidth="1"/>
    <col min="7228" max="7228" width="13.42578125" style="161" customWidth="1"/>
    <col min="7229" max="7229" width="13" style="161" customWidth="1"/>
    <col min="7230" max="7230" width="10.5703125" style="161" customWidth="1"/>
    <col min="7231" max="7231" width="12.42578125" style="161" customWidth="1"/>
    <col min="7232" max="7232" width="11.85546875" style="161" customWidth="1"/>
    <col min="7233" max="7233" width="10.7109375" style="161" customWidth="1"/>
    <col min="7234" max="7424" width="9.140625" style="161"/>
    <col min="7425" max="7425" width="5.28515625" style="161" customWidth="1"/>
    <col min="7426" max="7426" width="6.7109375" style="161" customWidth="1"/>
    <col min="7427" max="7427" width="11.7109375" style="161" customWidth="1"/>
    <col min="7428" max="7428" width="25.7109375" style="161" customWidth="1"/>
    <col min="7429" max="7429" width="12.140625" style="161" customWidth="1"/>
    <col min="7430" max="7430" width="13.42578125" style="161" customWidth="1"/>
    <col min="7431" max="7431" width="14.5703125" style="161" customWidth="1"/>
    <col min="7432" max="7432" width="13.5703125" style="161" customWidth="1"/>
    <col min="7433" max="7433" width="15.42578125" style="161" customWidth="1"/>
    <col min="7434" max="7434" width="15.28515625" style="161" customWidth="1"/>
    <col min="7435" max="7477" width="9.140625" style="161"/>
    <col min="7478" max="7478" width="15" style="161" customWidth="1"/>
    <col min="7479" max="7479" width="9.42578125" style="161" customWidth="1"/>
    <col min="7480" max="7480" width="13.42578125" style="161" customWidth="1"/>
    <col min="7481" max="7481" width="7.28515625" style="161" customWidth="1"/>
    <col min="7482" max="7482" width="13.28515625" style="161" customWidth="1"/>
    <col min="7483" max="7483" width="13.5703125" style="161" customWidth="1"/>
    <col min="7484" max="7484" width="13.42578125" style="161" customWidth="1"/>
    <col min="7485" max="7485" width="13" style="161" customWidth="1"/>
    <col min="7486" max="7486" width="10.5703125" style="161" customWidth="1"/>
    <col min="7487" max="7487" width="12.42578125" style="161" customWidth="1"/>
    <col min="7488" max="7488" width="11.85546875" style="161" customWidth="1"/>
    <col min="7489" max="7489" width="10.7109375" style="161" customWidth="1"/>
    <col min="7490" max="7680" width="9.140625" style="161"/>
    <col min="7681" max="7681" width="5.28515625" style="161" customWidth="1"/>
    <col min="7682" max="7682" width="6.7109375" style="161" customWidth="1"/>
    <col min="7683" max="7683" width="11.7109375" style="161" customWidth="1"/>
    <col min="7684" max="7684" width="25.7109375" style="161" customWidth="1"/>
    <col min="7685" max="7685" width="12.140625" style="161" customWidth="1"/>
    <col min="7686" max="7686" width="13.42578125" style="161" customWidth="1"/>
    <col min="7687" max="7687" width="14.5703125" style="161" customWidth="1"/>
    <col min="7688" max="7688" width="13.5703125" style="161" customWidth="1"/>
    <col min="7689" max="7689" width="15.42578125" style="161" customWidth="1"/>
    <col min="7690" max="7690" width="15.28515625" style="161" customWidth="1"/>
    <col min="7691" max="7733" width="9.140625" style="161"/>
    <col min="7734" max="7734" width="15" style="161" customWidth="1"/>
    <col min="7735" max="7735" width="9.42578125" style="161" customWidth="1"/>
    <col min="7736" max="7736" width="13.42578125" style="161" customWidth="1"/>
    <col min="7737" max="7737" width="7.28515625" style="161" customWidth="1"/>
    <col min="7738" max="7738" width="13.28515625" style="161" customWidth="1"/>
    <col min="7739" max="7739" width="13.5703125" style="161" customWidth="1"/>
    <col min="7740" max="7740" width="13.42578125" style="161" customWidth="1"/>
    <col min="7741" max="7741" width="13" style="161" customWidth="1"/>
    <col min="7742" max="7742" width="10.5703125" style="161" customWidth="1"/>
    <col min="7743" max="7743" width="12.42578125" style="161" customWidth="1"/>
    <col min="7744" max="7744" width="11.85546875" style="161" customWidth="1"/>
    <col min="7745" max="7745" width="10.7109375" style="161" customWidth="1"/>
    <col min="7746" max="7936" width="9.140625" style="161"/>
    <col min="7937" max="7937" width="5.28515625" style="161" customWidth="1"/>
    <col min="7938" max="7938" width="6.7109375" style="161" customWidth="1"/>
    <col min="7939" max="7939" width="11.7109375" style="161" customWidth="1"/>
    <col min="7940" max="7940" width="25.7109375" style="161" customWidth="1"/>
    <col min="7941" max="7941" width="12.140625" style="161" customWidth="1"/>
    <col min="7942" max="7942" width="13.42578125" style="161" customWidth="1"/>
    <col min="7943" max="7943" width="14.5703125" style="161" customWidth="1"/>
    <col min="7944" max="7944" width="13.5703125" style="161" customWidth="1"/>
    <col min="7945" max="7945" width="15.42578125" style="161" customWidth="1"/>
    <col min="7946" max="7946" width="15.28515625" style="161" customWidth="1"/>
    <col min="7947" max="7989" width="9.140625" style="161"/>
    <col min="7990" max="7990" width="15" style="161" customWidth="1"/>
    <col min="7991" max="7991" width="9.42578125" style="161" customWidth="1"/>
    <col min="7992" max="7992" width="13.42578125" style="161" customWidth="1"/>
    <col min="7993" max="7993" width="7.28515625" style="161" customWidth="1"/>
    <col min="7994" max="7994" width="13.28515625" style="161" customWidth="1"/>
    <col min="7995" max="7995" width="13.5703125" style="161" customWidth="1"/>
    <col min="7996" max="7996" width="13.42578125" style="161" customWidth="1"/>
    <col min="7997" max="7997" width="13" style="161" customWidth="1"/>
    <col min="7998" max="7998" width="10.5703125" style="161" customWidth="1"/>
    <col min="7999" max="7999" width="12.42578125" style="161" customWidth="1"/>
    <col min="8000" max="8000" width="11.85546875" style="161" customWidth="1"/>
    <col min="8001" max="8001" width="10.7109375" style="161" customWidth="1"/>
    <col min="8002" max="8192" width="9.140625" style="161"/>
    <col min="8193" max="8193" width="5.28515625" style="161" customWidth="1"/>
    <col min="8194" max="8194" width="6.7109375" style="161" customWidth="1"/>
    <col min="8195" max="8195" width="11.7109375" style="161" customWidth="1"/>
    <col min="8196" max="8196" width="25.7109375" style="161" customWidth="1"/>
    <col min="8197" max="8197" width="12.140625" style="161" customWidth="1"/>
    <col min="8198" max="8198" width="13.42578125" style="161" customWidth="1"/>
    <col min="8199" max="8199" width="14.5703125" style="161" customWidth="1"/>
    <col min="8200" max="8200" width="13.5703125" style="161" customWidth="1"/>
    <col min="8201" max="8201" width="15.42578125" style="161" customWidth="1"/>
    <col min="8202" max="8202" width="15.28515625" style="161" customWidth="1"/>
    <col min="8203" max="8245" width="9.140625" style="161"/>
    <col min="8246" max="8246" width="15" style="161" customWidth="1"/>
    <col min="8247" max="8247" width="9.42578125" style="161" customWidth="1"/>
    <col min="8248" max="8248" width="13.42578125" style="161" customWidth="1"/>
    <col min="8249" max="8249" width="7.28515625" style="161" customWidth="1"/>
    <col min="8250" max="8250" width="13.28515625" style="161" customWidth="1"/>
    <col min="8251" max="8251" width="13.5703125" style="161" customWidth="1"/>
    <col min="8252" max="8252" width="13.42578125" style="161" customWidth="1"/>
    <col min="8253" max="8253" width="13" style="161" customWidth="1"/>
    <col min="8254" max="8254" width="10.5703125" style="161" customWidth="1"/>
    <col min="8255" max="8255" width="12.42578125" style="161" customWidth="1"/>
    <col min="8256" max="8256" width="11.85546875" style="161" customWidth="1"/>
    <col min="8257" max="8257" width="10.7109375" style="161" customWidth="1"/>
    <col min="8258" max="8448" width="9.140625" style="161"/>
    <col min="8449" max="8449" width="5.28515625" style="161" customWidth="1"/>
    <col min="8450" max="8450" width="6.7109375" style="161" customWidth="1"/>
    <col min="8451" max="8451" width="11.7109375" style="161" customWidth="1"/>
    <col min="8452" max="8452" width="25.7109375" style="161" customWidth="1"/>
    <col min="8453" max="8453" width="12.140625" style="161" customWidth="1"/>
    <col min="8454" max="8454" width="13.42578125" style="161" customWidth="1"/>
    <col min="8455" max="8455" width="14.5703125" style="161" customWidth="1"/>
    <col min="8456" max="8456" width="13.5703125" style="161" customWidth="1"/>
    <col min="8457" max="8457" width="15.42578125" style="161" customWidth="1"/>
    <col min="8458" max="8458" width="15.28515625" style="161" customWidth="1"/>
    <col min="8459" max="8501" width="9.140625" style="161"/>
    <col min="8502" max="8502" width="15" style="161" customWidth="1"/>
    <col min="8503" max="8503" width="9.42578125" style="161" customWidth="1"/>
    <col min="8504" max="8504" width="13.42578125" style="161" customWidth="1"/>
    <col min="8505" max="8505" width="7.28515625" style="161" customWidth="1"/>
    <col min="8506" max="8506" width="13.28515625" style="161" customWidth="1"/>
    <col min="8507" max="8507" width="13.5703125" style="161" customWidth="1"/>
    <col min="8508" max="8508" width="13.42578125" style="161" customWidth="1"/>
    <col min="8509" max="8509" width="13" style="161" customWidth="1"/>
    <col min="8510" max="8510" width="10.5703125" style="161" customWidth="1"/>
    <col min="8511" max="8511" width="12.42578125" style="161" customWidth="1"/>
    <col min="8512" max="8512" width="11.85546875" style="161" customWidth="1"/>
    <col min="8513" max="8513" width="10.7109375" style="161" customWidth="1"/>
    <col min="8514" max="8704" width="9.140625" style="161"/>
    <col min="8705" max="8705" width="5.28515625" style="161" customWidth="1"/>
    <col min="8706" max="8706" width="6.7109375" style="161" customWidth="1"/>
    <col min="8707" max="8707" width="11.7109375" style="161" customWidth="1"/>
    <col min="8708" max="8708" width="25.7109375" style="161" customWidth="1"/>
    <col min="8709" max="8709" width="12.140625" style="161" customWidth="1"/>
    <col min="8710" max="8710" width="13.42578125" style="161" customWidth="1"/>
    <col min="8711" max="8711" width="14.5703125" style="161" customWidth="1"/>
    <col min="8712" max="8712" width="13.5703125" style="161" customWidth="1"/>
    <col min="8713" max="8713" width="15.42578125" style="161" customWidth="1"/>
    <col min="8714" max="8714" width="15.28515625" style="161" customWidth="1"/>
    <col min="8715" max="8757" width="9.140625" style="161"/>
    <col min="8758" max="8758" width="15" style="161" customWidth="1"/>
    <col min="8759" max="8759" width="9.42578125" style="161" customWidth="1"/>
    <col min="8760" max="8760" width="13.42578125" style="161" customWidth="1"/>
    <col min="8761" max="8761" width="7.28515625" style="161" customWidth="1"/>
    <col min="8762" max="8762" width="13.28515625" style="161" customWidth="1"/>
    <col min="8763" max="8763" width="13.5703125" style="161" customWidth="1"/>
    <col min="8764" max="8764" width="13.42578125" style="161" customWidth="1"/>
    <col min="8765" max="8765" width="13" style="161" customWidth="1"/>
    <col min="8766" max="8766" width="10.5703125" style="161" customWidth="1"/>
    <col min="8767" max="8767" width="12.42578125" style="161" customWidth="1"/>
    <col min="8768" max="8768" width="11.85546875" style="161" customWidth="1"/>
    <col min="8769" max="8769" width="10.7109375" style="161" customWidth="1"/>
    <col min="8770" max="8960" width="9.140625" style="161"/>
    <col min="8961" max="8961" width="5.28515625" style="161" customWidth="1"/>
    <col min="8962" max="8962" width="6.7109375" style="161" customWidth="1"/>
    <col min="8963" max="8963" width="11.7109375" style="161" customWidth="1"/>
    <col min="8964" max="8964" width="25.7109375" style="161" customWidth="1"/>
    <col min="8965" max="8965" width="12.140625" style="161" customWidth="1"/>
    <col min="8966" max="8966" width="13.42578125" style="161" customWidth="1"/>
    <col min="8967" max="8967" width="14.5703125" style="161" customWidth="1"/>
    <col min="8968" max="8968" width="13.5703125" style="161" customWidth="1"/>
    <col min="8969" max="8969" width="15.42578125" style="161" customWidth="1"/>
    <col min="8970" max="8970" width="15.28515625" style="161" customWidth="1"/>
    <col min="8971" max="9013" width="9.140625" style="161"/>
    <col min="9014" max="9014" width="15" style="161" customWidth="1"/>
    <col min="9015" max="9015" width="9.42578125" style="161" customWidth="1"/>
    <col min="9016" max="9016" width="13.42578125" style="161" customWidth="1"/>
    <col min="9017" max="9017" width="7.28515625" style="161" customWidth="1"/>
    <col min="9018" max="9018" width="13.28515625" style="161" customWidth="1"/>
    <col min="9019" max="9019" width="13.5703125" style="161" customWidth="1"/>
    <col min="9020" max="9020" width="13.42578125" style="161" customWidth="1"/>
    <col min="9021" max="9021" width="13" style="161" customWidth="1"/>
    <col min="9022" max="9022" width="10.5703125" style="161" customWidth="1"/>
    <col min="9023" max="9023" width="12.42578125" style="161" customWidth="1"/>
    <col min="9024" max="9024" width="11.85546875" style="161" customWidth="1"/>
    <col min="9025" max="9025" width="10.7109375" style="161" customWidth="1"/>
    <col min="9026" max="9216" width="9.140625" style="161"/>
    <col min="9217" max="9217" width="5.28515625" style="161" customWidth="1"/>
    <col min="9218" max="9218" width="6.7109375" style="161" customWidth="1"/>
    <col min="9219" max="9219" width="11.7109375" style="161" customWidth="1"/>
    <col min="9220" max="9220" width="25.7109375" style="161" customWidth="1"/>
    <col min="9221" max="9221" width="12.140625" style="161" customWidth="1"/>
    <col min="9222" max="9222" width="13.42578125" style="161" customWidth="1"/>
    <col min="9223" max="9223" width="14.5703125" style="161" customWidth="1"/>
    <col min="9224" max="9224" width="13.5703125" style="161" customWidth="1"/>
    <col min="9225" max="9225" width="15.42578125" style="161" customWidth="1"/>
    <col min="9226" max="9226" width="15.28515625" style="161" customWidth="1"/>
    <col min="9227" max="9269" width="9.140625" style="161"/>
    <col min="9270" max="9270" width="15" style="161" customWidth="1"/>
    <col min="9271" max="9271" width="9.42578125" style="161" customWidth="1"/>
    <col min="9272" max="9272" width="13.42578125" style="161" customWidth="1"/>
    <col min="9273" max="9273" width="7.28515625" style="161" customWidth="1"/>
    <col min="9274" max="9274" width="13.28515625" style="161" customWidth="1"/>
    <col min="9275" max="9275" width="13.5703125" style="161" customWidth="1"/>
    <col min="9276" max="9276" width="13.42578125" style="161" customWidth="1"/>
    <col min="9277" max="9277" width="13" style="161" customWidth="1"/>
    <col min="9278" max="9278" width="10.5703125" style="161" customWidth="1"/>
    <col min="9279" max="9279" width="12.42578125" style="161" customWidth="1"/>
    <col min="9280" max="9280" width="11.85546875" style="161" customWidth="1"/>
    <col min="9281" max="9281" width="10.7109375" style="161" customWidth="1"/>
    <col min="9282" max="9472" width="9.140625" style="161"/>
    <col min="9473" max="9473" width="5.28515625" style="161" customWidth="1"/>
    <col min="9474" max="9474" width="6.7109375" style="161" customWidth="1"/>
    <col min="9475" max="9475" width="11.7109375" style="161" customWidth="1"/>
    <col min="9476" max="9476" width="25.7109375" style="161" customWidth="1"/>
    <col min="9477" max="9477" width="12.140625" style="161" customWidth="1"/>
    <col min="9478" max="9478" width="13.42578125" style="161" customWidth="1"/>
    <col min="9479" max="9479" width="14.5703125" style="161" customWidth="1"/>
    <col min="9480" max="9480" width="13.5703125" style="161" customWidth="1"/>
    <col min="9481" max="9481" width="15.42578125" style="161" customWidth="1"/>
    <col min="9482" max="9482" width="15.28515625" style="161" customWidth="1"/>
    <col min="9483" max="9525" width="9.140625" style="161"/>
    <col min="9526" max="9526" width="15" style="161" customWidth="1"/>
    <col min="9527" max="9527" width="9.42578125" style="161" customWidth="1"/>
    <col min="9528" max="9528" width="13.42578125" style="161" customWidth="1"/>
    <col min="9529" max="9529" width="7.28515625" style="161" customWidth="1"/>
    <col min="9530" max="9530" width="13.28515625" style="161" customWidth="1"/>
    <col min="9531" max="9531" width="13.5703125" style="161" customWidth="1"/>
    <col min="9532" max="9532" width="13.42578125" style="161" customWidth="1"/>
    <col min="9533" max="9533" width="13" style="161" customWidth="1"/>
    <col min="9534" max="9534" width="10.5703125" style="161" customWidth="1"/>
    <col min="9535" max="9535" width="12.42578125" style="161" customWidth="1"/>
    <col min="9536" max="9536" width="11.85546875" style="161" customWidth="1"/>
    <col min="9537" max="9537" width="10.7109375" style="161" customWidth="1"/>
    <col min="9538" max="9728" width="9.140625" style="161"/>
    <col min="9729" max="9729" width="5.28515625" style="161" customWidth="1"/>
    <col min="9730" max="9730" width="6.7109375" style="161" customWidth="1"/>
    <col min="9731" max="9731" width="11.7109375" style="161" customWidth="1"/>
    <col min="9732" max="9732" width="25.7109375" style="161" customWidth="1"/>
    <col min="9733" max="9733" width="12.140625" style="161" customWidth="1"/>
    <col min="9734" max="9734" width="13.42578125" style="161" customWidth="1"/>
    <col min="9735" max="9735" width="14.5703125" style="161" customWidth="1"/>
    <col min="9736" max="9736" width="13.5703125" style="161" customWidth="1"/>
    <col min="9737" max="9737" width="15.42578125" style="161" customWidth="1"/>
    <col min="9738" max="9738" width="15.28515625" style="161" customWidth="1"/>
    <col min="9739" max="9781" width="9.140625" style="161"/>
    <col min="9782" max="9782" width="15" style="161" customWidth="1"/>
    <col min="9783" max="9783" width="9.42578125" style="161" customWidth="1"/>
    <col min="9784" max="9784" width="13.42578125" style="161" customWidth="1"/>
    <col min="9785" max="9785" width="7.28515625" style="161" customWidth="1"/>
    <col min="9786" max="9786" width="13.28515625" style="161" customWidth="1"/>
    <col min="9787" max="9787" width="13.5703125" style="161" customWidth="1"/>
    <col min="9788" max="9788" width="13.42578125" style="161" customWidth="1"/>
    <col min="9789" max="9789" width="13" style="161" customWidth="1"/>
    <col min="9790" max="9790" width="10.5703125" style="161" customWidth="1"/>
    <col min="9791" max="9791" width="12.42578125" style="161" customWidth="1"/>
    <col min="9792" max="9792" width="11.85546875" style="161" customWidth="1"/>
    <col min="9793" max="9793" width="10.7109375" style="161" customWidth="1"/>
    <col min="9794" max="9984" width="9.140625" style="161"/>
    <col min="9985" max="9985" width="5.28515625" style="161" customWidth="1"/>
    <col min="9986" max="9986" width="6.7109375" style="161" customWidth="1"/>
    <col min="9987" max="9987" width="11.7109375" style="161" customWidth="1"/>
    <col min="9988" max="9988" width="25.7109375" style="161" customWidth="1"/>
    <col min="9989" max="9989" width="12.140625" style="161" customWidth="1"/>
    <col min="9990" max="9990" width="13.42578125" style="161" customWidth="1"/>
    <col min="9991" max="9991" width="14.5703125" style="161" customWidth="1"/>
    <col min="9992" max="9992" width="13.5703125" style="161" customWidth="1"/>
    <col min="9993" max="9993" width="15.42578125" style="161" customWidth="1"/>
    <col min="9994" max="9994" width="15.28515625" style="161" customWidth="1"/>
    <col min="9995" max="10037" width="9.140625" style="161"/>
    <col min="10038" max="10038" width="15" style="161" customWidth="1"/>
    <col min="10039" max="10039" width="9.42578125" style="161" customWidth="1"/>
    <col min="10040" max="10040" width="13.42578125" style="161" customWidth="1"/>
    <col min="10041" max="10041" width="7.28515625" style="161" customWidth="1"/>
    <col min="10042" max="10042" width="13.28515625" style="161" customWidth="1"/>
    <col min="10043" max="10043" width="13.5703125" style="161" customWidth="1"/>
    <col min="10044" max="10044" width="13.42578125" style="161" customWidth="1"/>
    <col min="10045" max="10045" width="13" style="161" customWidth="1"/>
    <col min="10046" max="10046" width="10.5703125" style="161" customWidth="1"/>
    <col min="10047" max="10047" width="12.42578125" style="161" customWidth="1"/>
    <col min="10048" max="10048" width="11.85546875" style="161" customWidth="1"/>
    <col min="10049" max="10049" width="10.7109375" style="161" customWidth="1"/>
    <col min="10050" max="10240" width="9.140625" style="161"/>
    <col min="10241" max="10241" width="5.28515625" style="161" customWidth="1"/>
    <col min="10242" max="10242" width="6.7109375" style="161" customWidth="1"/>
    <col min="10243" max="10243" width="11.7109375" style="161" customWidth="1"/>
    <col min="10244" max="10244" width="25.7109375" style="161" customWidth="1"/>
    <col min="10245" max="10245" width="12.140625" style="161" customWidth="1"/>
    <col min="10246" max="10246" width="13.42578125" style="161" customWidth="1"/>
    <col min="10247" max="10247" width="14.5703125" style="161" customWidth="1"/>
    <col min="10248" max="10248" width="13.5703125" style="161" customWidth="1"/>
    <col min="10249" max="10249" width="15.42578125" style="161" customWidth="1"/>
    <col min="10250" max="10250" width="15.28515625" style="161" customWidth="1"/>
    <col min="10251" max="10293" width="9.140625" style="161"/>
    <col min="10294" max="10294" width="15" style="161" customWidth="1"/>
    <col min="10295" max="10295" width="9.42578125" style="161" customWidth="1"/>
    <col min="10296" max="10296" width="13.42578125" style="161" customWidth="1"/>
    <col min="10297" max="10297" width="7.28515625" style="161" customWidth="1"/>
    <col min="10298" max="10298" width="13.28515625" style="161" customWidth="1"/>
    <col min="10299" max="10299" width="13.5703125" style="161" customWidth="1"/>
    <col min="10300" max="10300" width="13.42578125" style="161" customWidth="1"/>
    <col min="10301" max="10301" width="13" style="161" customWidth="1"/>
    <col min="10302" max="10302" width="10.5703125" style="161" customWidth="1"/>
    <col min="10303" max="10303" width="12.42578125" style="161" customWidth="1"/>
    <col min="10304" max="10304" width="11.85546875" style="161" customWidth="1"/>
    <col min="10305" max="10305" width="10.7109375" style="161" customWidth="1"/>
    <col min="10306" max="10496" width="9.140625" style="161"/>
    <col min="10497" max="10497" width="5.28515625" style="161" customWidth="1"/>
    <col min="10498" max="10498" width="6.7109375" style="161" customWidth="1"/>
    <col min="10499" max="10499" width="11.7109375" style="161" customWidth="1"/>
    <col min="10500" max="10500" width="25.7109375" style="161" customWidth="1"/>
    <col min="10501" max="10501" width="12.140625" style="161" customWidth="1"/>
    <col min="10502" max="10502" width="13.42578125" style="161" customWidth="1"/>
    <col min="10503" max="10503" width="14.5703125" style="161" customWidth="1"/>
    <col min="10504" max="10504" width="13.5703125" style="161" customWidth="1"/>
    <col min="10505" max="10505" width="15.42578125" style="161" customWidth="1"/>
    <col min="10506" max="10506" width="15.28515625" style="161" customWidth="1"/>
    <col min="10507" max="10549" width="9.140625" style="161"/>
    <col min="10550" max="10550" width="15" style="161" customWidth="1"/>
    <col min="10551" max="10551" width="9.42578125" style="161" customWidth="1"/>
    <col min="10552" max="10552" width="13.42578125" style="161" customWidth="1"/>
    <col min="10553" max="10553" width="7.28515625" style="161" customWidth="1"/>
    <col min="10554" max="10554" width="13.28515625" style="161" customWidth="1"/>
    <col min="10555" max="10555" width="13.5703125" style="161" customWidth="1"/>
    <col min="10556" max="10556" width="13.42578125" style="161" customWidth="1"/>
    <col min="10557" max="10557" width="13" style="161" customWidth="1"/>
    <col min="10558" max="10558" width="10.5703125" style="161" customWidth="1"/>
    <col min="10559" max="10559" width="12.42578125" style="161" customWidth="1"/>
    <col min="10560" max="10560" width="11.85546875" style="161" customWidth="1"/>
    <col min="10561" max="10561" width="10.7109375" style="161" customWidth="1"/>
    <col min="10562" max="10752" width="9.140625" style="161"/>
    <col min="10753" max="10753" width="5.28515625" style="161" customWidth="1"/>
    <col min="10754" max="10754" width="6.7109375" style="161" customWidth="1"/>
    <col min="10755" max="10755" width="11.7109375" style="161" customWidth="1"/>
    <col min="10756" max="10756" width="25.7109375" style="161" customWidth="1"/>
    <col min="10757" max="10757" width="12.140625" style="161" customWidth="1"/>
    <col min="10758" max="10758" width="13.42578125" style="161" customWidth="1"/>
    <col min="10759" max="10759" width="14.5703125" style="161" customWidth="1"/>
    <col min="10760" max="10760" width="13.5703125" style="161" customWidth="1"/>
    <col min="10761" max="10761" width="15.42578125" style="161" customWidth="1"/>
    <col min="10762" max="10762" width="15.28515625" style="161" customWidth="1"/>
    <col min="10763" max="10805" width="9.140625" style="161"/>
    <col min="10806" max="10806" width="15" style="161" customWidth="1"/>
    <col min="10807" max="10807" width="9.42578125" style="161" customWidth="1"/>
    <col min="10808" max="10808" width="13.42578125" style="161" customWidth="1"/>
    <col min="10809" max="10809" width="7.28515625" style="161" customWidth="1"/>
    <col min="10810" max="10810" width="13.28515625" style="161" customWidth="1"/>
    <col min="10811" max="10811" width="13.5703125" style="161" customWidth="1"/>
    <col min="10812" max="10812" width="13.42578125" style="161" customWidth="1"/>
    <col min="10813" max="10813" width="13" style="161" customWidth="1"/>
    <col min="10814" max="10814" width="10.5703125" style="161" customWidth="1"/>
    <col min="10815" max="10815" width="12.42578125" style="161" customWidth="1"/>
    <col min="10816" max="10816" width="11.85546875" style="161" customWidth="1"/>
    <col min="10817" max="10817" width="10.7109375" style="161" customWidth="1"/>
    <col min="10818" max="11008" width="9.140625" style="161"/>
    <col min="11009" max="11009" width="5.28515625" style="161" customWidth="1"/>
    <col min="11010" max="11010" width="6.7109375" style="161" customWidth="1"/>
    <col min="11011" max="11011" width="11.7109375" style="161" customWidth="1"/>
    <col min="11012" max="11012" width="25.7109375" style="161" customWidth="1"/>
    <col min="11013" max="11013" width="12.140625" style="161" customWidth="1"/>
    <col min="11014" max="11014" width="13.42578125" style="161" customWidth="1"/>
    <col min="11015" max="11015" width="14.5703125" style="161" customWidth="1"/>
    <col min="11016" max="11016" width="13.5703125" style="161" customWidth="1"/>
    <col min="11017" max="11017" width="15.42578125" style="161" customWidth="1"/>
    <col min="11018" max="11018" width="15.28515625" style="161" customWidth="1"/>
    <col min="11019" max="11061" width="9.140625" style="161"/>
    <col min="11062" max="11062" width="15" style="161" customWidth="1"/>
    <col min="11063" max="11063" width="9.42578125" style="161" customWidth="1"/>
    <col min="11064" max="11064" width="13.42578125" style="161" customWidth="1"/>
    <col min="11065" max="11065" width="7.28515625" style="161" customWidth="1"/>
    <col min="11066" max="11066" width="13.28515625" style="161" customWidth="1"/>
    <col min="11067" max="11067" width="13.5703125" style="161" customWidth="1"/>
    <col min="11068" max="11068" width="13.42578125" style="161" customWidth="1"/>
    <col min="11069" max="11069" width="13" style="161" customWidth="1"/>
    <col min="11070" max="11070" width="10.5703125" style="161" customWidth="1"/>
    <col min="11071" max="11071" width="12.42578125" style="161" customWidth="1"/>
    <col min="11072" max="11072" width="11.85546875" style="161" customWidth="1"/>
    <col min="11073" max="11073" width="10.7109375" style="161" customWidth="1"/>
    <col min="11074" max="11264" width="9.140625" style="161"/>
    <col min="11265" max="11265" width="5.28515625" style="161" customWidth="1"/>
    <col min="11266" max="11266" width="6.7109375" style="161" customWidth="1"/>
    <col min="11267" max="11267" width="11.7109375" style="161" customWidth="1"/>
    <col min="11268" max="11268" width="25.7109375" style="161" customWidth="1"/>
    <col min="11269" max="11269" width="12.140625" style="161" customWidth="1"/>
    <col min="11270" max="11270" width="13.42578125" style="161" customWidth="1"/>
    <col min="11271" max="11271" width="14.5703125" style="161" customWidth="1"/>
    <col min="11272" max="11272" width="13.5703125" style="161" customWidth="1"/>
    <col min="11273" max="11273" width="15.42578125" style="161" customWidth="1"/>
    <col min="11274" max="11274" width="15.28515625" style="161" customWidth="1"/>
    <col min="11275" max="11317" width="9.140625" style="161"/>
    <col min="11318" max="11318" width="15" style="161" customWidth="1"/>
    <col min="11319" max="11319" width="9.42578125" style="161" customWidth="1"/>
    <col min="11320" max="11320" width="13.42578125" style="161" customWidth="1"/>
    <col min="11321" max="11321" width="7.28515625" style="161" customWidth="1"/>
    <col min="11322" max="11322" width="13.28515625" style="161" customWidth="1"/>
    <col min="11323" max="11323" width="13.5703125" style="161" customWidth="1"/>
    <col min="11324" max="11324" width="13.42578125" style="161" customWidth="1"/>
    <col min="11325" max="11325" width="13" style="161" customWidth="1"/>
    <col min="11326" max="11326" width="10.5703125" style="161" customWidth="1"/>
    <col min="11327" max="11327" width="12.42578125" style="161" customWidth="1"/>
    <col min="11328" max="11328" width="11.85546875" style="161" customWidth="1"/>
    <col min="11329" max="11329" width="10.7109375" style="161" customWidth="1"/>
    <col min="11330" max="11520" width="9.140625" style="161"/>
    <col min="11521" max="11521" width="5.28515625" style="161" customWidth="1"/>
    <col min="11522" max="11522" width="6.7109375" style="161" customWidth="1"/>
    <col min="11523" max="11523" width="11.7109375" style="161" customWidth="1"/>
    <col min="11524" max="11524" width="25.7109375" style="161" customWidth="1"/>
    <col min="11525" max="11525" width="12.140625" style="161" customWidth="1"/>
    <col min="11526" max="11526" width="13.42578125" style="161" customWidth="1"/>
    <col min="11527" max="11527" width="14.5703125" style="161" customWidth="1"/>
    <col min="11528" max="11528" width="13.5703125" style="161" customWidth="1"/>
    <col min="11529" max="11529" width="15.42578125" style="161" customWidth="1"/>
    <col min="11530" max="11530" width="15.28515625" style="161" customWidth="1"/>
    <col min="11531" max="11573" width="9.140625" style="161"/>
    <col min="11574" max="11574" width="15" style="161" customWidth="1"/>
    <col min="11575" max="11575" width="9.42578125" style="161" customWidth="1"/>
    <col min="11576" max="11576" width="13.42578125" style="161" customWidth="1"/>
    <col min="11577" max="11577" width="7.28515625" style="161" customWidth="1"/>
    <col min="11578" max="11578" width="13.28515625" style="161" customWidth="1"/>
    <col min="11579" max="11579" width="13.5703125" style="161" customWidth="1"/>
    <col min="11580" max="11580" width="13.42578125" style="161" customWidth="1"/>
    <col min="11581" max="11581" width="13" style="161" customWidth="1"/>
    <col min="11582" max="11582" width="10.5703125" style="161" customWidth="1"/>
    <col min="11583" max="11583" width="12.42578125" style="161" customWidth="1"/>
    <col min="11584" max="11584" width="11.85546875" style="161" customWidth="1"/>
    <col min="11585" max="11585" width="10.7109375" style="161" customWidth="1"/>
    <col min="11586" max="11776" width="9.140625" style="161"/>
    <col min="11777" max="11777" width="5.28515625" style="161" customWidth="1"/>
    <col min="11778" max="11778" width="6.7109375" style="161" customWidth="1"/>
    <col min="11779" max="11779" width="11.7109375" style="161" customWidth="1"/>
    <col min="11780" max="11780" width="25.7109375" style="161" customWidth="1"/>
    <col min="11781" max="11781" width="12.140625" style="161" customWidth="1"/>
    <col min="11782" max="11782" width="13.42578125" style="161" customWidth="1"/>
    <col min="11783" max="11783" width="14.5703125" style="161" customWidth="1"/>
    <col min="11784" max="11784" width="13.5703125" style="161" customWidth="1"/>
    <col min="11785" max="11785" width="15.42578125" style="161" customWidth="1"/>
    <col min="11786" max="11786" width="15.28515625" style="161" customWidth="1"/>
    <col min="11787" max="11829" width="9.140625" style="161"/>
    <col min="11830" max="11830" width="15" style="161" customWidth="1"/>
    <col min="11831" max="11831" width="9.42578125" style="161" customWidth="1"/>
    <col min="11832" max="11832" width="13.42578125" style="161" customWidth="1"/>
    <col min="11833" max="11833" width="7.28515625" style="161" customWidth="1"/>
    <col min="11834" max="11834" width="13.28515625" style="161" customWidth="1"/>
    <col min="11835" max="11835" width="13.5703125" style="161" customWidth="1"/>
    <col min="11836" max="11836" width="13.42578125" style="161" customWidth="1"/>
    <col min="11837" max="11837" width="13" style="161" customWidth="1"/>
    <col min="11838" max="11838" width="10.5703125" style="161" customWidth="1"/>
    <col min="11839" max="11839" width="12.42578125" style="161" customWidth="1"/>
    <col min="11840" max="11840" width="11.85546875" style="161" customWidth="1"/>
    <col min="11841" max="11841" width="10.7109375" style="161" customWidth="1"/>
    <col min="11842" max="12032" width="9.140625" style="161"/>
    <col min="12033" max="12033" width="5.28515625" style="161" customWidth="1"/>
    <col min="12034" max="12034" width="6.7109375" style="161" customWidth="1"/>
    <col min="12035" max="12035" width="11.7109375" style="161" customWidth="1"/>
    <col min="12036" max="12036" width="25.7109375" style="161" customWidth="1"/>
    <col min="12037" max="12037" width="12.140625" style="161" customWidth="1"/>
    <col min="12038" max="12038" width="13.42578125" style="161" customWidth="1"/>
    <col min="12039" max="12039" width="14.5703125" style="161" customWidth="1"/>
    <col min="12040" max="12040" width="13.5703125" style="161" customWidth="1"/>
    <col min="12041" max="12041" width="15.42578125" style="161" customWidth="1"/>
    <col min="12042" max="12042" width="15.28515625" style="161" customWidth="1"/>
    <col min="12043" max="12085" width="9.140625" style="161"/>
    <col min="12086" max="12086" width="15" style="161" customWidth="1"/>
    <col min="12087" max="12087" width="9.42578125" style="161" customWidth="1"/>
    <col min="12088" max="12088" width="13.42578125" style="161" customWidth="1"/>
    <col min="12089" max="12089" width="7.28515625" style="161" customWidth="1"/>
    <col min="12090" max="12090" width="13.28515625" style="161" customWidth="1"/>
    <col min="12091" max="12091" width="13.5703125" style="161" customWidth="1"/>
    <col min="12092" max="12092" width="13.42578125" style="161" customWidth="1"/>
    <col min="12093" max="12093" width="13" style="161" customWidth="1"/>
    <col min="12094" max="12094" width="10.5703125" style="161" customWidth="1"/>
    <col min="12095" max="12095" width="12.42578125" style="161" customWidth="1"/>
    <col min="12096" max="12096" width="11.85546875" style="161" customWidth="1"/>
    <col min="12097" max="12097" width="10.7109375" style="161" customWidth="1"/>
    <col min="12098" max="12288" width="9.140625" style="161"/>
    <col min="12289" max="12289" width="5.28515625" style="161" customWidth="1"/>
    <col min="12290" max="12290" width="6.7109375" style="161" customWidth="1"/>
    <col min="12291" max="12291" width="11.7109375" style="161" customWidth="1"/>
    <col min="12292" max="12292" width="25.7109375" style="161" customWidth="1"/>
    <col min="12293" max="12293" width="12.140625" style="161" customWidth="1"/>
    <col min="12294" max="12294" width="13.42578125" style="161" customWidth="1"/>
    <col min="12295" max="12295" width="14.5703125" style="161" customWidth="1"/>
    <col min="12296" max="12296" width="13.5703125" style="161" customWidth="1"/>
    <col min="12297" max="12297" width="15.42578125" style="161" customWidth="1"/>
    <col min="12298" max="12298" width="15.28515625" style="161" customWidth="1"/>
    <col min="12299" max="12341" width="9.140625" style="161"/>
    <col min="12342" max="12342" width="15" style="161" customWidth="1"/>
    <col min="12343" max="12343" width="9.42578125" style="161" customWidth="1"/>
    <col min="12344" max="12344" width="13.42578125" style="161" customWidth="1"/>
    <col min="12345" max="12345" width="7.28515625" style="161" customWidth="1"/>
    <col min="12346" max="12346" width="13.28515625" style="161" customWidth="1"/>
    <col min="12347" max="12347" width="13.5703125" style="161" customWidth="1"/>
    <col min="12348" max="12348" width="13.42578125" style="161" customWidth="1"/>
    <col min="12349" max="12349" width="13" style="161" customWidth="1"/>
    <col min="12350" max="12350" width="10.5703125" style="161" customWidth="1"/>
    <col min="12351" max="12351" width="12.42578125" style="161" customWidth="1"/>
    <col min="12352" max="12352" width="11.85546875" style="161" customWidth="1"/>
    <col min="12353" max="12353" width="10.7109375" style="161" customWidth="1"/>
    <col min="12354" max="12544" width="9.140625" style="161"/>
    <col min="12545" max="12545" width="5.28515625" style="161" customWidth="1"/>
    <col min="12546" max="12546" width="6.7109375" style="161" customWidth="1"/>
    <col min="12547" max="12547" width="11.7109375" style="161" customWidth="1"/>
    <col min="12548" max="12548" width="25.7109375" style="161" customWidth="1"/>
    <col min="12549" max="12549" width="12.140625" style="161" customWidth="1"/>
    <col min="12550" max="12550" width="13.42578125" style="161" customWidth="1"/>
    <col min="12551" max="12551" width="14.5703125" style="161" customWidth="1"/>
    <col min="12552" max="12552" width="13.5703125" style="161" customWidth="1"/>
    <col min="12553" max="12553" width="15.42578125" style="161" customWidth="1"/>
    <col min="12554" max="12554" width="15.28515625" style="161" customWidth="1"/>
    <col min="12555" max="12597" width="9.140625" style="161"/>
    <col min="12598" max="12598" width="15" style="161" customWidth="1"/>
    <col min="12599" max="12599" width="9.42578125" style="161" customWidth="1"/>
    <col min="12600" max="12600" width="13.42578125" style="161" customWidth="1"/>
    <col min="12601" max="12601" width="7.28515625" style="161" customWidth="1"/>
    <col min="12602" max="12602" width="13.28515625" style="161" customWidth="1"/>
    <col min="12603" max="12603" width="13.5703125" style="161" customWidth="1"/>
    <col min="12604" max="12604" width="13.42578125" style="161" customWidth="1"/>
    <col min="12605" max="12605" width="13" style="161" customWidth="1"/>
    <col min="12606" max="12606" width="10.5703125" style="161" customWidth="1"/>
    <col min="12607" max="12607" width="12.42578125" style="161" customWidth="1"/>
    <col min="12608" max="12608" width="11.85546875" style="161" customWidth="1"/>
    <col min="12609" max="12609" width="10.7109375" style="161" customWidth="1"/>
    <col min="12610" max="12800" width="9.140625" style="161"/>
    <col min="12801" max="12801" width="5.28515625" style="161" customWidth="1"/>
    <col min="12802" max="12802" width="6.7109375" style="161" customWidth="1"/>
    <col min="12803" max="12803" width="11.7109375" style="161" customWidth="1"/>
    <col min="12804" max="12804" width="25.7109375" style="161" customWidth="1"/>
    <col min="12805" max="12805" width="12.140625" style="161" customWidth="1"/>
    <col min="12806" max="12806" width="13.42578125" style="161" customWidth="1"/>
    <col min="12807" max="12807" width="14.5703125" style="161" customWidth="1"/>
    <col min="12808" max="12808" width="13.5703125" style="161" customWidth="1"/>
    <col min="12809" max="12809" width="15.42578125" style="161" customWidth="1"/>
    <col min="12810" max="12810" width="15.28515625" style="161" customWidth="1"/>
    <col min="12811" max="12853" width="9.140625" style="161"/>
    <col min="12854" max="12854" width="15" style="161" customWidth="1"/>
    <col min="12855" max="12855" width="9.42578125" style="161" customWidth="1"/>
    <col min="12856" max="12856" width="13.42578125" style="161" customWidth="1"/>
    <col min="12857" max="12857" width="7.28515625" style="161" customWidth="1"/>
    <col min="12858" max="12858" width="13.28515625" style="161" customWidth="1"/>
    <col min="12859" max="12859" width="13.5703125" style="161" customWidth="1"/>
    <col min="12860" max="12860" width="13.42578125" style="161" customWidth="1"/>
    <col min="12861" max="12861" width="13" style="161" customWidth="1"/>
    <col min="12862" max="12862" width="10.5703125" style="161" customWidth="1"/>
    <col min="12863" max="12863" width="12.42578125" style="161" customWidth="1"/>
    <col min="12864" max="12864" width="11.85546875" style="161" customWidth="1"/>
    <col min="12865" max="12865" width="10.7109375" style="161" customWidth="1"/>
    <col min="12866" max="13056" width="9.140625" style="161"/>
    <col min="13057" max="13057" width="5.28515625" style="161" customWidth="1"/>
    <col min="13058" max="13058" width="6.7109375" style="161" customWidth="1"/>
    <col min="13059" max="13059" width="11.7109375" style="161" customWidth="1"/>
    <col min="13060" max="13060" width="25.7109375" style="161" customWidth="1"/>
    <col min="13061" max="13061" width="12.140625" style="161" customWidth="1"/>
    <col min="13062" max="13062" width="13.42578125" style="161" customWidth="1"/>
    <col min="13063" max="13063" width="14.5703125" style="161" customWidth="1"/>
    <col min="13064" max="13064" width="13.5703125" style="161" customWidth="1"/>
    <col min="13065" max="13065" width="15.42578125" style="161" customWidth="1"/>
    <col min="13066" max="13066" width="15.28515625" style="161" customWidth="1"/>
    <col min="13067" max="13109" width="9.140625" style="161"/>
    <col min="13110" max="13110" width="15" style="161" customWidth="1"/>
    <col min="13111" max="13111" width="9.42578125" style="161" customWidth="1"/>
    <col min="13112" max="13112" width="13.42578125" style="161" customWidth="1"/>
    <col min="13113" max="13113" width="7.28515625" style="161" customWidth="1"/>
    <col min="13114" max="13114" width="13.28515625" style="161" customWidth="1"/>
    <col min="13115" max="13115" width="13.5703125" style="161" customWidth="1"/>
    <col min="13116" max="13116" width="13.42578125" style="161" customWidth="1"/>
    <col min="13117" max="13117" width="13" style="161" customWidth="1"/>
    <col min="13118" max="13118" width="10.5703125" style="161" customWidth="1"/>
    <col min="13119" max="13119" width="12.42578125" style="161" customWidth="1"/>
    <col min="13120" max="13120" width="11.85546875" style="161" customWidth="1"/>
    <col min="13121" max="13121" width="10.7109375" style="161" customWidth="1"/>
    <col min="13122" max="13312" width="9.140625" style="161"/>
    <col min="13313" max="13313" width="5.28515625" style="161" customWidth="1"/>
    <col min="13314" max="13314" width="6.7109375" style="161" customWidth="1"/>
    <col min="13315" max="13315" width="11.7109375" style="161" customWidth="1"/>
    <col min="13316" max="13316" width="25.7109375" style="161" customWidth="1"/>
    <col min="13317" max="13317" width="12.140625" style="161" customWidth="1"/>
    <col min="13318" max="13318" width="13.42578125" style="161" customWidth="1"/>
    <col min="13319" max="13319" width="14.5703125" style="161" customWidth="1"/>
    <col min="13320" max="13320" width="13.5703125" style="161" customWidth="1"/>
    <col min="13321" max="13321" width="15.42578125" style="161" customWidth="1"/>
    <col min="13322" max="13322" width="15.28515625" style="161" customWidth="1"/>
    <col min="13323" max="13365" width="9.140625" style="161"/>
    <col min="13366" max="13366" width="15" style="161" customWidth="1"/>
    <col min="13367" max="13367" width="9.42578125" style="161" customWidth="1"/>
    <col min="13368" max="13368" width="13.42578125" style="161" customWidth="1"/>
    <col min="13369" max="13369" width="7.28515625" style="161" customWidth="1"/>
    <col min="13370" max="13370" width="13.28515625" style="161" customWidth="1"/>
    <col min="13371" max="13371" width="13.5703125" style="161" customWidth="1"/>
    <col min="13372" max="13372" width="13.42578125" style="161" customWidth="1"/>
    <col min="13373" max="13373" width="13" style="161" customWidth="1"/>
    <col min="13374" max="13374" width="10.5703125" style="161" customWidth="1"/>
    <col min="13375" max="13375" width="12.42578125" style="161" customWidth="1"/>
    <col min="13376" max="13376" width="11.85546875" style="161" customWidth="1"/>
    <col min="13377" max="13377" width="10.7109375" style="161" customWidth="1"/>
    <col min="13378" max="13568" width="9.140625" style="161"/>
    <col min="13569" max="13569" width="5.28515625" style="161" customWidth="1"/>
    <col min="13570" max="13570" width="6.7109375" style="161" customWidth="1"/>
    <col min="13571" max="13571" width="11.7109375" style="161" customWidth="1"/>
    <col min="13572" max="13572" width="25.7109375" style="161" customWidth="1"/>
    <col min="13573" max="13573" width="12.140625" style="161" customWidth="1"/>
    <col min="13574" max="13574" width="13.42578125" style="161" customWidth="1"/>
    <col min="13575" max="13575" width="14.5703125" style="161" customWidth="1"/>
    <col min="13576" max="13576" width="13.5703125" style="161" customWidth="1"/>
    <col min="13577" max="13577" width="15.42578125" style="161" customWidth="1"/>
    <col min="13578" max="13578" width="15.28515625" style="161" customWidth="1"/>
    <col min="13579" max="13621" width="9.140625" style="161"/>
    <col min="13622" max="13622" width="15" style="161" customWidth="1"/>
    <col min="13623" max="13623" width="9.42578125" style="161" customWidth="1"/>
    <col min="13624" max="13624" width="13.42578125" style="161" customWidth="1"/>
    <col min="13625" max="13625" width="7.28515625" style="161" customWidth="1"/>
    <col min="13626" max="13626" width="13.28515625" style="161" customWidth="1"/>
    <col min="13627" max="13627" width="13.5703125" style="161" customWidth="1"/>
    <col min="13628" max="13628" width="13.42578125" style="161" customWidth="1"/>
    <col min="13629" max="13629" width="13" style="161" customWidth="1"/>
    <col min="13630" max="13630" width="10.5703125" style="161" customWidth="1"/>
    <col min="13631" max="13631" width="12.42578125" style="161" customWidth="1"/>
    <col min="13632" max="13632" width="11.85546875" style="161" customWidth="1"/>
    <col min="13633" max="13633" width="10.7109375" style="161" customWidth="1"/>
    <col min="13634" max="13824" width="9.140625" style="161"/>
    <col min="13825" max="13825" width="5.28515625" style="161" customWidth="1"/>
    <col min="13826" max="13826" width="6.7109375" style="161" customWidth="1"/>
    <col min="13827" max="13827" width="11.7109375" style="161" customWidth="1"/>
    <col min="13828" max="13828" width="25.7109375" style="161" customWidth="1"/>
    <col min="13829" max="13829" width="12.140625" style="161" customWidth="1"/>
    <col min="13830" max="13830" width="13.42578125" style="161" customWidth="1"/>
    <col min="13831" max="13831" width="14.5703125" style="161" customWidth="1"/>
    <col min="13832" max="13832" width="13.5703125" style="161" customWidth="1"/>
    <col min="13833" max="13833" width="15.42578125" style="161" customWidth="1"/>
    <col min="13834" max="13834" width="15.28515625" style="161" customWidth="1"/>
    <col min="13835" max="13877" width="9.140625" style="161"/>
    <col min="13878" max="13878" width="15" style="161" customWidth="1"/>
    <col min="13879" max="13879" width="9.42578125" style="161" customWidth="1"/>
    <col min="13880" max="13880" width="13.42578125" style="161" customWidth="1"/>
    <col min="13881" max="13881" width="7.28515625" style="161" customWidth="1"/>
    <col min="13882" max="13882" width="13.28515625" style="161" customWidth="1"/>
    <col min="13883" max="13883" width="13.5703125" style="161" customWidth="1"/>
    <col min="13884" max="13884" width="13.42578125" style="161" customWidth="1"/>
    <col min="13885" max="13885" width="13" style="161" customWidth="1"/>
    <col min="13886" max="13886" width="10.5703125" style="161" customWidth="1"/>
    <col min="13887" max="13887" width="12.42578125" style="161" customWidth="1"/>
    <col min="13888" max="13888" width="11.85546875" style="161" customWidth="1"/>
    <col min="13889" max="13889" width="10.7109375" style="161" customWidth="1"/>
    <col min="13890" max="14080" width="9.140625" style="161"/>
    <col min="14081" max="14081" width="5.28515625" style="161" customWidth="1"/>
    <col min="14082" max="14082" width="6.7109375" style="161" customWidth="1"/>
    <col min="14083" max="14083" width="11.7109375" style="161" customWidth="1"/>
    <col min="14084" max="14084" width="25.7109375" style="161" customWidth="1"/>
    <col min="14085" max="14085" width="12.140625" style="161" customWidth="1"/>
    <col min="14086" max="14086" width="13.42578125" style="161" customWidth="1"/>
    <col min="14087" max="14087" width="14.5703125" style="161" customWidth="1"/>
    <col min="14088" max="14088" width="13.5703125" style="161" customWidth="1"/>
    <col min="14089" max="14089" width="15.42578125" style="161" customWidth="1"/>
    <col min="14090" max="14090" width="15.28515625" style="161" customWidth="1"/>
    <col min="14091" max="14133" width="9.140625" style="161"/>
    <col min="14134" max="14134" width="15" style="161" customWidth="1"/>
    <col min="14135" max="14135" width="9.42578125" style="161" customWidth="1"/>
    <col min="14136" max="14136" width="13.42578125" style="161" customWidth="1"/>
    <col min="14137" max="14137" width="7.28515625" style="161" customWidth="1"/>
    <col min="14138" max="14138" width="13.28515625" style="161" customWidth="1"/>
    <col min="14139" max="14139" width="13.5703125" style="161" customWidth="1"/>
    <col min="14140" max="14140" width="13.42578125" style="161" customWidth="1"/>
    <col min="14141" max="14141" width="13" style="161" customWidth="1"/>
    <col min="14142" max="14142" width="10.5703125" style="161" customWidth="1"/>
    <col min="14143" max="14143" width="12.42578125" style="161" customWidth="1"/>
    <col min="14144" max="14144" width="11.85546875" style="161" customWidth="1"/>
    <col min="14145" max="14145" width="10.7109375" style="161" customWidth="1"/>
    <col min="14146" max="14336" width="9.140625" style="161"/>
    <col min="14337" max="14337" width="5.28515625" style="161" customWidth="1"/>
    <col min="14338" max="14338" width="6.7109375" style="161" customWidth="1"/>
    <col min="14339" max="14339" width="11.7109375" style="161" customWidth="1"/>
    <col min="14340" max="14340" width="25.7109375" style="161" customWidth="1"/>
    <col min="14341" max="14341" width="12.140625" style="161" customWidth="1"/>
    <col min="14342" max="14342" width="13.42578125" style="161" customWidth="1"/>
    <col min="14343" max="14343" width="14.5703125" style="161" customWidth="1"/>
    <col min="14344" max="14344" width="13.5703125" style="161" customWidth="1"/>
    <col min="14345" max="14345" width="15.42578125" style="161" customWidth="1"/>
    <col min="14346" max="14346" width="15.28515625" style="161" customWidth="1"/>
    <col min="14347" max="14389" width="9.140625" style="161"/>
    <col min="14390" max="14390" width="15" style="161" customWidth="1"/>
    <col min="14391" max="14391" width="9.42578125" style="161" customWidth="1"/>
    <col min="14392" max="14392" width="13.42578125" style="161" customWidth="1"/>
    <col min="14393" max="14393" width="7.28515625" style="161" customWidth="1"/>
    <col min="14394" max="14394" width="13.28515625" style="161" customWidth="1"/>
    <col min="14395" max="14395" width="13.5703125" style="161" customWidth="1"/>
    <col min="14396" max="14396" width="13.42578125" style="161" customWidth="1"/>
    <col min="14397" max="14397" width="13" style="161" customWidth="1"/>
    <col min="14398" max="14398" width="10.5703125" style="161" customWidth="1"/>
    <col min="14399" max="14399" width="12.42578125" style="161" customWidth="1"/>
    <col min="14400" max="14400" width="11.85546875" style="161" customWidth="1"/>
    <col min="14401" max="14401" width="10.7109375" style="161" customWidth="1"/>
    <col min="14402" max="14592" width="9.140625" style="161"/>
    <col min="14593" max="14593" width="5.28515625" style="161" customWidth="1"/>
    <col min="14594" max="14594" width="6.7109375" style="161" customWidth="1"/>
    <col min="14595" max="14595" width="11.7109375" style="161" customWidth="1"/>
    <col min="14596" max="14596" width="25.7109375" style="161" customWidth="1"/>
    <col min="14597" max="14597" width="12.140625" style="161" customWidth="1"/>
    <col min="14598" max="14598" width="13.42578125" style="161" customWidth="1"/>
    <col min="14599" max="14599" width="14.5703125" style="161" customWidth="1"/>
    <col min="14600" max="14600" width="13.5703125" style="161" customWidth="1"/>
    <col min="14601" max="14601" width="15.42578125" style="161" customWidth="1"/>
    <col min="14602" max="14602" width="15.28515625" style="161" customWidth="1"/>
    <col min="14603" max="14645" width="9.140625" style="161"/>
    <col min="14646" max="14646" width="15" style="161" customWidth="1"/>
    <col min="14647" max="14647" width="9.42578125" style="161" customWidth="1"/>
    <col min="14648" max="14648" width="13.42578125" style="161" customWidth="1"/>
    <col min="14649" max="14649" width="7.28515625" style="161" customWidth="1"/>
    <col min="14650" max="14650" width="13.28515625" style="161" customWidth="1"/>
    <col min="14651" max="14651" width="13.5703125" style="161" customWidth="1"/>
    <col min="14652" max="14652" width="13.42578125" style="161" customWidth="1"/>
    <col min="14653" max="14653" width="13" style="161" customWidth="1"/>
    <col min="14654" max="14654" width="10.5703125" style="161" customWidth="1"/>
    <col min="14655" max="14655" width="12.42578125" style="161" customWidth="1"/>
    <col min="14656" max="14656" width="11.85546875" style="161" customWidth="1"/>
    <col min="14657" max="14657" width="10.7109375" style="161" customWidth="1"/>
    <col min="14658" max="14848" width="9.140625" style="161"/>
    <col min="14849" max="14849" width="5.28515625" style="161" customWidth="1"/>
    <col min="14850" max="14850" width="6.7109375" style="161" customWidth="1"/>
    <col min="14851" max="14851" width="11.7109375" style="161" customWidth="1"/>
    <col min="14852" max="14852" width="25.7109375" style="161" customWidth="1"/>
    <col min="14853" max="14853" width="12.140625" style="161" customWidth="1"/>
    <col min="14854" max="14854" width="13.42578125" style="161" customWidth="1"/>
    <col min="14855" max="14855" width="14.5703125" style="161" customWidth="1"/>
    <col min="14856" max="14856" width="13.5703125" style="161" customWidth="1"/>
    <col min="14857" max="14857" width="15.42578125" style="161" customWidth="1"/>
    <col min="14858" max="14858" width="15.28515625" style="161" customWidth="1"/>
    <col min="14859" max="14901" width="9.140625" style="161"/>
    <col min="14902" max="14902" width="15" style="161" customWidth="1"/>
    <col min="14903" max="14903" width="9.42578125" style="161" customWidth="1"/>
    <col min="14904" max="14904" width="13.42578125" style="161" customWidth="1"/>
    <col min="14905" max="14905" width="7.28515625" style="161" customWidth="1"/>
    <col min="14906" max="14906" width="13.28515625" style="161" customWidth="1"/>
    <col min="14907" max="14907" width="13.5703125" style="161" customWidth="1"/>
    <col min="14908" max="14908" width="13.42578125" style="161" customWidth="1"/>
    <col min="14909" max="14909" width="13" style="161" customWidth="1"/>
    <col min="14910" max="14910" width="10.5703125" style="161" customWidth="1"/>
    <col min="14911" max="14911" width="12.42578125" style="161" customWidth="1"/>
    <col min="14912" max="14912" width="11.85546875" style="161" customWidth="1"/>
    <col min="14913" max="14913" width="10.7109375" style="161" customWidth="1"/>
    <col min="14914" max="15104" width="9.140625" style="161"/>
    <col min="15105" max="15105" width="5.28515625" style="161" customWidth="1"/>
    <col min="15106" max="15106" width="6.7109375" style="161" customWidth="1"/>
    <col min="15107" max="15107" width="11.7109375" style="161" customWidth="1"/>
    <col min="15108" max="15108" width="25.7109375" style="161" customWidth="1"/>
    <col min="15109" max="15109" width="12.140625" style="161" customWidth="1"/>
    <col min="15110" max="15110" width="13.42578125" style="161" customWidth="1"/>
    <col min="15111" max="15111" width="14.5703125" style="161" customWidth="1"/>
    <col min="15112" max="15112" width="13.5703125" style="161" customWidth="1"/>
    <col min="15113" max="15113" width="15.42578125" style="161" customWidth="1"/>
    <col min="15114" max="15114" width="15.28515625" style="161" customWidth="1"/>
    <col min="15115" max="15157" width="9.140625" style="161"/>
    <col min="15158" max="15158" width="15" style="161" customWidth="1"/>
    <col min="15159" max="15159" width="9.42578125" style="161" customWidth="1"/>
    <col min="15160" max="15160" width="13.42578125" style="161" customWidth="1"/>
    <col min="15161" max="15161" width="7.28515625" style="161" customWidth="1"/>
    <col min="15162" max="15162" width="13.28515625" style="161" customWidth="1"/>
    <col min="15163" max="15163" width="13.5703125" style="161" customWidth="1"/>
    <col min="15164" max="15164" width="13.42578125" style="161" customWidth="1"/>
    <col min="15165" max="15165" width="13" style="161" customWidth="1"/>
    <col min="15166" max="15166" width="10.5703125" style="161" customWidth="1"/>
    <col min="15167" max="15167" width="12.42578125" style="161" customWidth="1"/>
    <col min="15168" max="15168" width="11.85546875" style="161" customWidth="1"/>
    <col min="15169" max="15169" width="10.7109375" style="161" customWidth="1"/>
    <col min="15170" max="15360" width="9.140625" style="161"/>
    <col min="15361" max="15361" width="5.28515625" style="161" customWidth="1"/>
    <col min="15362" max="15362" width="6.7109375" style="161" customWidth="1"/>
    <col min="15363" max="15363" width="11.7109375" style="161" customWidth="1"/>
    <col min="15364" max="15364" width="25.7109375" style="161" customWidth="1"/>
    <col min="15365" max="15365" width="12.140625" style="161" customWidth="1"/>
    <col min="15366" max="15366" width="13.42578125" style="161" customWidth="1"/>
    <col min="15367" max="15367" width="14.5703125" style="161" customWidth="1"/>
    <col min="15368" max="15368" width="13.5703125" style="161" customWidth="1"/>
    <col min="15369" max="15369" width="15.42578125" style="161" customWidth="1"/>
    <col min="15370" max="15370" width="15.28515625" style="161" customWidth="1"/>
    <col min="15371" max="15413" width="9.140625" style="161"/>
    <col min="15414" max="15414" width="15" style="161" customWidth="1"/>
    <col min="15415" max="15415" width="9.42578125" style="161" customWidth="1"/>
    <col min="15416" max="15416" width="13.42578125" style="161" customWidth="1"/>
    <col min="15417" max="15417" width="7.28515625" style="161" customWidth="1"/>
    <col min="15418" max="15418" width="13.28515625" style="161" customWidth="1"/>
    <col min="15419" max="15419" width="13.5703125" style="161" customWidth="1"/>
    <col min="15420" max="15420" width="13.42578125" style="161" customWidth="1"/>
    <col min="15421" max="15421" width="13" style="161" customWidth="1"/>
    <col min="15422" max="15422" width="10.5703125" style="161" customWidth="1"/>
    <col min="15423" max="15423" width="12.42578125" style="161" customWidth="1"/>
    <col min="15424" max="15424" width="11.85546875" style="161" customWidth="1"/>
    <col min="15425" max="15425" width="10.7109375" style="161" customWidth="1"/>
    <col min="15426" max="15616" width="9.140625" style="161"/>
    <col min="15617" max="15617" width="5.28515625" style="161" customWidth="1"/>
    <col min="15618" max="15618" width="6.7109375" style="161" customWidth="1"/>
    <col min="15619" max="15619" width="11.7109375" style="161" customWidth="1"/>
    <col min="15620" max="15620" width="25.7109375" style="161" customWidth="1"/>
    <col min="15621" max="15621" width="12.140625" style="161" customWidth="1"/>
    <col min="15622" max="15622" width="13.42578125" style="161" customWidth="1"/>
    <col min="15623" max="15623" width="14.5703125" style="161" customWidth="1"/>
    <col min="15624" max="15624" width="13.5703125" style="161" customWidth="1"/>
    <col min="15625" max="15625" width="15.42578125" style="161" customWidth="1"/>
    <col min="15626" max="15626" width="15.28515625" style="161" customWidth="1"/>
    <col min="15627" max="15669" width="9.140625" style="161"/>
    <col min="15670" max="15670" width="15" style="161" customWidth="1"/>
    <col min="15671" max="15671" width="9.42578125" style="161" customWidth="1"/>
    <col min="15672" max="15672" width="13.42578125" style="161" customWidth="1"/>
    <col min="15673" max="15673" width="7.28515625" style="161" customWidth="1"/>
    <col min="15674" max="15674" width="13.28515625" style="161" customWidth="1"/>
    <col min="15675" max="15675" width="13.5703125" style="161" customWidth="1"/>
    <col min="15676" max="15676" width="13.42578125" style="161" customWidth="1"/>
    <col min="15677" max="15677" width="13" style="161" customWidth="1"/>
    <col min="15678" max="15678" width="10.5703125" style="161" customWidth="1"/>
    <col min="15679" max="15679" width="12.42578125" style="161" customWidth="1"/>
    <col min="15680" max="15680" width="11.85546875" style="161" customWidth="1"/>
    <col min="15681" max="15681" width="10.7109375" style="161" customWidth="1"/>
    <col min="15682" max="15872" width="9.140625" style="161"/>
    <col min="15873" max="15873" width="5.28515625" style="161" customWidth="1"/>
    <col min="15874" max="15874" width="6.7109375" style="161" customWidth="1"/>
    <col min="15875" max="15875" width="11.7109375" style="161" customWidth="1"/>
    <col min="15876" max="15876" width="25.7109375" style="161" customWidth="1"/>
    <col min="15877" max="15877" width="12.140625" style="161" customWidth="1"/>
    <col min="15878" max="15878" width="13.42578125" style="161" customWidth="1"/>
    <col min="15879" max="15879" width="14.5703125" style="161" customWidth="1"/>
    <col min="15880" max="15880" width="13.5703125" style="161" customWidth="1"/>
    <col min="15881" max="15881" width="15.42578125" style="161" customWidth="1"/>
    <col min="15882" max="15882" width="15.28515625" style="161" customWidth="1"/>
    <col min="15883" max="15925" width="9.140625" style="161"/>
    <col min="15926" max="15926" width="15" style="161" customWidth="1"/>
    <col min="15927" max="15927" width="9.42578125" style="161" customWidth="1"/>
    <col min="15928" max="15928" width="13.42578125" style="161" customWidth="1"/>
    <col min="15929" max="15929" width="7.28515625" style="161" customWidth="1"/>
    <col min="15930" max="15930" width="13.28515625" style="161" customWidth="1"/>
    <col min="15931" max="15931" width="13.5703125" style="161" customWidth="1"/>
    <col min="15932" max="15932" width="13.42578125" style="161" customWidth="1"/>
    <col min="15933" max="15933" width="13" style="161" customWidth="1"/>
    <col min="15934" max="15934" width="10.5703125" style="161" customWidth="1"/>
    <col min="15935" max="15935" width="12.42578125" style="161" customWidth="1"/>
    <col min="15936" max="15936" width="11.85546875" style="161" customWidth="1"/>
    <col min="15937" max="15937" width="10.7109375" style="161" customWidth="1"/>
    <col min="15938" max="16128" width="9.140625" style="161"/>
    <col min="16129" max="16129" width="5.28515625" style="161" customWidth="1"/>
    <col min="16130" max="16130" width="6.7109375" style="161" customWidth="1"/>
    <col min="16131" max="16131" width="11.7109375" style="161" customWidth="1"/>
    <col min="16132" max="16132" width="25.7109375" style="161" customWidth="1"/>
    <col min="16133" max="16133" width="12.140625" style="161" customWidth="1"/>
    <col min="16134" max="16134" width="13.42578125" style="161" customWidth="1"/>
    <col min="16135" max="16135" width="14.5703125" style="161" customWidth="1"/>
    <col min="16136" max="16136" width="13.5703125" style="161" customWidth="1"/>
    <col min="16137" max="16137" width="15.42578125" style="161" customWidth="1"/>
    <col min="16138" max="16138" width="15.28515625" style="161" customWidth="1"/>
    <col min="16139" max="16181" width="9.140625" style="161"/>
    <col min="16182" max="16182" width="15" style="161" customWidth="1"/>
    <col min="16183" max="16183" width="9.42578125" style="161" customWidth="1"/>
    <col min="16184" max="16184" width="13.42578125" style="161" customWidth="1"/>
    <col min="16185" max="16185" width="7.28515625" style="161" customWidth="1"/>
    <col min="16186" max="16186" width="13.28515625" style="161" customWidth="1"/>
    <col min="16187" max="16187" width="13.5703125" style="161" customWidth="1"/>
    <col min="16188" max="16188" width="13.42578125" style="161" customWidth="1"/>
    <col min="16189" max="16189" width="13" style="161" customWidth="1"/>
    <col min="16190" max="16190" width="10.5703125" style="161" customWidth="1"/>
    <col min="16191" max="16191" width="12.42578125" style="161" customWidth="1"/>
    <col min="16192" max="16192" width="11.85546875" style="161" customWidth="1"/>
    <col min="16193" max="16193" width="10.7109375" style="161" customWidth="1"/>
    <col min="16194" max="16384" width="9.140625" style="161"/>
  </cols>
  <sheetData>
    <row r="1" spans="1:10" ht="33.75" hidden="1">
      <c r="A1" s="623" t="s">
        <v>26</v>
      </c>
      <c r="B1" s="623"/>
      <c r="C1" s="623"/>
      <c r="D1" s="623"/>
      <c r="E1" s="160"/>
    </row>
    <row r="2" spans="1:10" ht="30.75" hidden="1">
      <c r="A2" s="624" t="s">
        <v>27</v>
      </c>
      <c r="B2" s="624"/>
      <c r="C2" s="624"/>
      <c r="D2" s="624"/>
      <c r="E2" s="162"/>
    </row>
    <row r="3" spans="1:10" ht="21.75" customHeight="1">
      <c r="A3" s="625" t="str">
        <f>Master!A2</f>
        <v>dk;kZy; jktdh; mPp ek/;fed fo|ky;] :iiqjk ¼dqpkeu flVh½</v>
      </c>
      <c r="B3" s="625"/>
      <c r="C3" s="625"/>
      <c r="D3" s="625"/>
      <c r="E3" s="625"/>
      <c r="F3" s="625"/>
      <c r="G3" s="625"/>
      <c r="H3" s="625"/>
      <c r="I3" s="625"/>
      <c r="J3" s="625"/>
    </row>
    <row r="4" spans="1:10" ht="19.5" customHeight="1">
      <c r="A4" s="626" t="s">
        <v>28</v>
      </c>
      <c r="B4" s="626"/>
      <c r="C4" s="626"/>
      <c r="D4" s="626"/>
      <c r="E4" s="626"/>
      <c r="F4" s="626"/>
      <c r="G4" s="626"/>
      <c r="H4" s="626"/>
      <c r="I4" s="626"/>
      <c r="J4" s="167">
        <f>Master!K3</f>
        <v>26887</v>
      </c>
    </row>
    <row r="5" spans="1:10" ht="19.5" customHeight="1">
      <c r="A5" s="627" t="s">
        <v>29</v>
      </c>
      <c r="B5" s="627"/>
      <c r="C5" s="627"/>
      <c r="D5" s="627"/>
      <c r="E5" s="627"/>
      <c r="F5" s="627"/>
      <c r="G5" s="627"/>
      <c r="H5" s="627"/>
      <c r="I5" s="627"/>
      <c r="J5" s="627"/>
    </row>
    <row r="6" spans="1:10" ht="22.5" customHeight="1">
      <c r="A6" s="621" t="s">
        <v>30</v>
      </c>
      <c r="B6" s="621"/>
      <c r="C6" s="621"/>
      <c r="D6" s="622" t="str">
        <f>Master!C3</f>
        <v>2202-02-109-02-00</v>
      </c>
      <c r="E6" s="622"/>
      <c r="F6" s="622"/>
      <c r="G6" s="168" t="str">
        <f>Master!E3</f>
        <v>SF</v>
      </c>
      <c r="H6" s="168" t="s">
        <v>31</v>
      </c>
      <c r="I6" s="167">
        <f>Master!K3</f>
        <v>26887</v>
      </c>
      <c r="J6" s="163"/>
    </row>
    <row r="7" spans="1:10" s="164" customFormat="1" ht="15" customHeight="1">
      <c r="A7" s="616" t="s">
        <v>32</v>
      </c>
      <c r="B7" s="616" t="s">
        <v>33</v>
      </c>
      <c r="C7" s="617" t="s">
        <v>34</v>
      </c>
      <c r="D7" s="616" t="s">
        <v>35</v>
      </c>
      <c r="E7" s="616" t="s">
        <v>36</v>
      </c>
      <c r="F7" s="616" t="s">
        <v>37</v>
      </c>
      <c r="G7" s="616" t="s">
        <v>38</v>
      </c>
      <c r="H7" s="616"/>
      <c r="I7" s="616" t="s">
        <v>39</v>
      </c>
      <c r="J7" s="616" t="s">
        <v>40</v>
      </c>
    </row>
    <row r="8" spans="1:10" s="164" customFormat="1" ht="30" customHeight="1">
      <c r="A8" s="616"/>
      <c r="B8" s="616"/>
      <c r="C8" s="618"/>
      <c r="D8" s="616"/>
      <c r="E8" s="616"/>
      <c r="F8" s="616"/>
      <c r="G8" s="171" t="s">
        <v>41</v>
      </c>
      <c r="H8" s="171" t="s">
        <v>42</v>
      </c>
      <c r="I8" s="616"/>
      <c r="J8" s="616"/>
    </row>
    <row r="9" spans="1:10" s="164" customFormat="1">
      <c r="A9" s="172">
        <v>1</v>
      </c>
      <c r="B9" s="172">
        <v>2</v>
      </c>
      <c r="C9" s="172">
        <v>3</v>
      </c>
      <c r="D9" s="172">
        <v>4</v>
      </c>
      <c r="E9" s="172">
        <v>5</v>
      </c>
      <c r="F9" s="172">
        <v>6</v>
      </c>
      <c r="G9" s="172">
        <v>7</v>
      </c>
      <c r="H9" s="172">
        <v>8</v>
      </c>
      <c r="I9" s="172">
        <v>9</v>
      </c>
      <c r="J9" s="172">
        <v>10</v>
      </c>
    </row>
    <row r="10" spans="1:10" s="166" customFormat="1" ht="15" customHeight="1">
      <c r="A10" s="173">
        <v>1</v>
      </c>
      <c r="B10" s="611" t="str">
        <f>D6</f>
        <v>2202-02-109-02-00</v>
      </c>
      <c r="C10" s="611" t="str">
        <f>G6</f>
        <v>SF</v>
      </c>
      <c r="D10" s="174" t="s">
        <v>258</v>
      </c>
      <c r="E10" s="169" t="s">
        <v>289</v>
      </c>
      <c r="F10" s="169">
        <f>IF(Master!D60="","",Master!D60)</f>
        <v>1</v>
      </c>
      <c r="G10" s="169">
        <f>IF(Master!E60="","",Master!E60)</f>
        <v>0</v>
      </c>
      <c r="H10" s="169">
        <f>IF(Master!F60="","",Master!F60)</f>
        <v>1</v>
      </c>
      <c r="I10" s="169">
        <f>IFERROR(F10-SUM(G10:H10),"")</f>
        <v>0</v>
      </c>
      <c r="J10" s="165"/>
    </row>
    <row r="11" spans="1:10" s="166" customFormat="1" ht="15" customHeight="1">
      <c r="A11" s="173">
        <v>2</v>
      </c>
      <c r="B11" s="612"/>
      <c r="C11" s="612"/>
      <c r="D11" s="174" t="s">
        <v>272</v>
      </c>
      <c r="E11" s="169" t="s">
        <v>290</v>
      </c>
      <c r="F11" s="169" t="str">
        <f>IF(Master!D61="","",Master!D61)</f>
        <v/>
      </c>
      <c r="G11" s="169" t="str">
        <f>IF(Master!E61="","",Master!E61)</f>
        <v/>
      </c>
      <c r="H11" s="169" t="str">
        <f>IF(Master!F61="","",Master!F61)</f>
        <v/>
      </c>
      <c r="I11" s="169" t="str">
        <f t="shared" ref="I11:I28" si="0">IFERROR(F11-SUM(G11:H11),"")</f>
        <v/>
      </c>
      <c r="J11" s="165"/>
    </row>
    <row r="12" spans="1:10" s="166" customFormat="1" ht="15" customHeight="1">
      <c r="A12" s="173">
        <v>3</v>
      </c>
      <c r="B12" s="612"/>
      <c r="C12" s="612"/>
      <c r="D12" s="174" t="s">
        <v>273</v>
      </c>
      <c r="E12" s="169" t="s">
        <v>291</v>
      </c>
      <c r="F12" s="169" t="str">
        <f>IF(Master!D62="","",Master!D62)</f>
        <v/>
      </c>
      <c r="G12" s="169" t="str">
        <f>IF(Master!E62="","",Master!E62)</f>
        <v/>
      </c>
      <c r="H12" s="169" t="str">
        <f>IF(Master!F62="","",Master!F62)</f>
        <v/>
      </c>
      <c r="I12" s="169" t="str">
        <f t="shared" si="0"/>
        <v/>
      </c>
      <c r="J12" s="165"/>
    </row>
    <row r="13" spans="1:10" s="166" customFormat="1" ht="15" customHeight="1">
      <c r="A13" s="173">
        <v>4</v>
      </c>
      <c r="B13" s="612"/>
      <c r="C13" s="612"/>
      <c r="D13" s="174" t="s">
        <v>274</v>
      </c>
      <c r="E13" s="169" t="s">
        <v>291</v>
      </c>
      <c r="F13" s="169" t="str">
        <f>IF(Master!D63="","",Master!D63)</f>
        <v/>
      </c>
      <c r="G13" s="169" t="str">
        <f>IF(Master!E63="","",Master!E63)</f>
        <v/>
      </c>
      <c r="H13" s="169" t="str">
        <f>IF(Master!F63="","",Master!F63)</f>
        <v/>
      </c>
      <c r="I13" s="169" t="str">
        <f t="shared" si="0"/>
        <v/>
      </c>
      <c r="J13" s="165"/>
    </row>
    <row r="14" spans="1:10" s="166" customFormat="1" ht="15" customHeight="1">
      <c r="A14" s="173">
        <v>5</v>
      </c>
      <c r="B14" s="612"/>
      <c r="C14" s="612"/>
      <c r="D14" s="174" t="s">
        <v>275</v>
      </c>
      <c r="E14" s="169" t="s">
        <v>292</v>
      </c>
      <c r="F14" s="169" t="str">
        <f>IF(Master!D64="","",Master!D64)</f>
        <v/>
      </c>
      <c r="G14" s="169" t="str">
        <f>IF(Master!E64="","",Master!E64)</f>
        <v/>
      </c>
      <c r="H14" s="169" t="str">
        <f>IF(Master!F64="","",Master!F64)</f>
        <v/>
      </c>
      <c r="I14" s="169" t="str">
        <f t="shared" si="0"/>
        <v/>
      </c>
      <c r="J14" s="165"/>
    </row>
    <row r="15" spans="1:10" s="166" customFormat="1" ht="15" customHeight="1">
      <c r="A15" s="173">
        <v>6</v>
      </c>
      <c r="B15" s="612"/>
      <c r="C15" s="612"/>
      <c r="D15" s="174" t="s">
        <v>276</v>
      </c>
      <c r="E15" s="169" t="s">
        <v>293</v>
      </c>
      <c r="F15" s="169">
        <f>IF(Master!D65="","",Master!D65)</f>
        <v>5</v>
      </c>
      <c r="G15" s="169">
        <f>IF(Master!E65="","",Master!E65)</f>
        <v>3</v>
      </c>
      <c r="H15" s="169">
        <f>IF(Master!F65="","",Master!F65)</f>
        <v>2</v>
      </c>
      <c r="I15" s="169">
        <f t="shared" si="0"/>
        <v>0</v>
      </c>
      <c r="J15" s="165"/>
    </row>
    <row r="16" spans="1:10" s="166" customFormat="1" ht="15" customHeight="1">
      <c r="A16" s="173">
        <v>7</v>
      </c>
      <c r="B16" s="612"/>
      <c r="C16" s="612"/>
      <c r="D16" s="174" t="s">
        <v>277</v>
      </c>
      <c r="E16" s="169" t="s">
        <v>293</v>
      </c>
      <c r="F16" s="169" t="str">
        <f>IF(Master!D66="","",Master!D66)</f>
        <v/>
      </c>
      <c r="G16" s="169" t="str">
        <f>IF(Master!E66="","",Master!E66)</f>
        <v/>
      </c>
      <c r="H16" s="169" t="str">
        <f>IF(Master!F66="","",Master!F66)</f>
        <v/>
      </c>
      <c r="I16" s="169" t="str">
        <f t="shared" si="0"/>
        <v/>
      </c>
      <c r="J16" s="165"/>
    </row>
    <row r="17" spans="1:10" s="166" customFormat="1" ht="15" customHeight="1">
      <c r="A17" s="173">
        <v>8</v>
      </c>
      <c r="B17" s="612"/>
      <c r="C17" s="612"/>
      <c r="D17" s="174" t="s">
        <v>278</v>
      </c>
      <c r="E17" s="169" t="s">
        <v>293</v>
      </c>
      <c r="F17" s="169" t="str">
        <f>IF(Master!D67="","",Master!D67)</f>
        <v/>
      </c>
      <c r="G17" s="169" t="str">
        <f>IF(Master!E67="","",Master!E67)</f>
        <v/>
      </c>
      <c r="H17" s="169" t="str">
        <f>IF(Master!F67="","",Master!F67)</f>
        <v/>
      </c>
      <c r="I17" s="169" t="str">
        <f t="shared" si="0"/>
        <v/>
      </c>
      <c r="J17" s="165"/>
    </row>
    <row r="18" spans="1:10" s="166" customFormat="1" ht="15" customHeight="1">
      <c r="A18" s="173">
        <v>9</v>
      </c>
      <c r="B18" s="612"/>
      <c r="C18" s="612"/>
      <c r="D18" s="174" t="s">
        <v>279</v>
      </c>
      <c r="E18" s="169" t="s">
        <v>292</v>
      </c>
      <c r="F18" s="169" t="str">
        <f>IF(Master!D68="","",Master!D68)</f>
        <v/>
      </c>
      <c r="G18" s="169" t="str">
        <f>IF(Master!E68="","",Master!E68)</f>
        <v/>
      </c>
      <c r="H18" s="169" t="str">
        <f>IF(Master!F68="","",Master!F68)</f>
        <v/>
      </c>
      <c r="I18" s="169" t="str">
        <f t="shared" si="0"/>
        <v/>
      </c>
      <c r="J18" s="165"/>
    </row>
    <row r="19" spans="1:10" s="166" customFormat="1" ht="15" customHeight="1">
      <c r="A19" s="173">
        <v>10</v>
      </c>
      <c r="B19" s="612"/>
      <c r="C19" s="612"/>
      <c r="D19" s="174" t="s">
        <v>280</v>
      </c>
      <c r="E19" s="169" t="s">
        <v>294</v>
      </c>
      <c r="F19" s="169">
        <f>IF(Master!D69="","",Master!D69)</f>
        <v>1</v>
      </c>
      <c r="G19" s="169">
        <f>IF(Master!E69="","",Master!E69)</f>
        <v>1</v>
      </c>
      <c r="H19" s="169">
        <f>IF(Master!F69="","",Master!F69)</f>
        <v>0</v>
      </c>
      <c r="I19" s="169">
        <f t="shared" si="0"/>
        <v>0</v>
      </c>
      <c r="J19" s="165"/>
    </row>
    <row r="20" spans="1:10" s="166" customFormat="1" ht="15" customHeight="1">
      <c r="A20" s="173">
        <v>11</v>
      </c>
      <c r="B20" s="612"/>
      <c r="C20" s="612"/>
      <c r="D20" s="174" t="s">
        <v>281</v>
      </c>
      <c r="E20" s="169" t="s">
        <v>292</v>
      </c>
      <c r="F20" s="169">
        <f>IF(Master!D70="","",Master!D70)</f>
        <v>1</v>
      </c>
      <c r="G20" s="169">
        <f>IF(Master!E70="","",Master!E70)</f>
        <v>1</v>
      </c>
      <c r="H20" s="169">
        <f>IF(Master!F70="","",Master!F70)</f>
        <v>0</v>
      </c>
      <c r="I20" s="169">
        <f t="shared" si="0"/>
        <v>0</v>
      </c>
      <c r="J20" s="165"/>
    </row>
    <row r="21" spans="1:10" s="166" customFormat="1" ht="15" customHeight="1">
      <c r="A21" s="173">
        <v>12</v>
      </c>
      <c r="B21" s="612"/>
      <c r="C21" s="612"/>
      <c r="D21" s="174" t="s">
        <v>257</v>
      </c>
      <c r="E21" s="169" t="s">
        <v>292</v>
      </c>
      <c r="F21" s="169">
        <f>IF(Master!D71="","",Master!D71)</f>
        <v>5</v>
      </c>
      <c r="G21" s="169">
        <f>IF(Master!E71="","",Master!E71)</f>
        <v>3</v>
      </c>
      <c r="H21" s="169">
        <f>IF(Master!F71="","",Master!F71)</f>
        <v>1</v>
      </c>
      <c r="I21" s="169">
        <f t="shared" si="0"/>
        <v>1</v>
      </c>
      <c r="J21" s="165"/>
    </row>
    <row r="22" spans="1:10" s="166" customFormat="1" ht="15" customHeight="1">
      <c r="A22" s="173">
        <v>13</v>
      </c>
      <c r="B22" s="612"/>
      <c r="C22" s="612"/>
      <c r="D22" s="174" t="s">
        <v>282</v>
      </c>
      <c r="E22" s="169" t="s">
        <v>292</v>
      </c>
      <c r="F22" s="169" t="str">
        <f>IF(Master!D72="","",Master!D72)</f>
        <v/>
      </c>
      <c r="G22" s="169" t="str">
        <f>IF(Master!E72="","",Master!E72)</f>
        <v/>
      </c>
      <c r="H22" s="169" t="str">
        <f>IF(Master!F72="","",Master!F72)</f>
        <v/>
      </c>
      <c r="I22" s="169" t="str">
        <f t="shared" si="0"/>
        <v/>
      </c>
      <c r="J22" s="165"/>
    </row>
    <row r="23" spans="1:10" s="166" customFormat="1" ht="15" customHeight="1">
      <c r="A23" s="173">
        <v>14</v>
      </c>
      <c r="B23" s="612"/>
      <c r="C23" s="612"/>
      <c r="D23" s="174" t="s">
        <v>283</v>
      </c>
      <c r="E23" s="169" t="s">
        <v>294</v>
      </c>
      <c r="F23" s="169" t="str">
        <f>IF(Master!D73="","",Master!D73)</f>
        <v/>
      </c>
      <c r="G23" s="169" t="str">
        <f>IF(Master!E73="","",Master!E73)</f>
        <v/>
      </c>
      <c r="H23" s="169" t="str">
        <f>IF(Master!F73="","",Master!F73)</f>
        <v/>
      </c>
      <c r="I23" s="169" t="str">
        <f t="shared" si="0"/>
        <v/>
      </c>
      <c r="J23" s="165"/>
    </row>
    <row r="24" spans="1:10" s="166" customFormat="1" ht="15" customHeight="1">
      <c r="A24" s="173">
        <v>15</v>
      </c>
      <c r="B24" s="612"/>
      <c r="C24" s="612"/>
      <c r="D24" s="174" t="s">
        <v>284</v>
      </c>
      <c r="E24" s="169" t="s">
        <v>295</v>
      </c>
      <c r="F24" s="169" t="str">
        <f>IF(Master!D74="","",Master!D74)</f>
        <v/>
      </c>
      <c r="G24" s="169" t="str">
        <f>IF(Master!E74="","",Master!E74)</f>
        <v/>
      </c>
      <c r="H24" s="169" t="str">
        <f>IF(Master!F74="","",Master!F74)</f>
        <v/>
      </c>
      <c r="I24" s="169" t="str">
        <f t="shared" si="0"/>
        <v/>
      </c>
      <c r="J24" s="165"/>
    </row>
    <row r="25" spans="1:10" s="166" customFormat="1" ht="15" customHeight="1">
      <c r="A25" s="173">
        <v>16</v>
      </c>
      <c r="B25" s="612"/>
      <c r="C25" s="612"/>
      <c r="D25" s="174" t="s">
        <v>285</v>
      </c>
      <c r="E25" s="169" t="s">
        <v>296</v>
      </c>
      <c r="F25" s="169" t="str">
        <f>IF(Master!D75="","",Master!D75)</f>
        <v/>
      </c>
      <c r="G25" s="169" t="str">
        <f>IF(Master!E75="","",Master!E75)</f>
        <v/>
      </c>
      <c r="H25" s="169" t="str">
        <f>IF(Master!F75="","",Master!F75)</f>
        <v/>
      </c>
      <c r="I25" s="169" t="str">
        <f t="shared" si="0"/>
        <v/>
      </c>
      <c r="J25" s="165"/>
    </row>
    <row r="26" spans="1:10" s="166" customFormat="1" ht="15" customHeight="1">
      <c r="A26" s="173">
        <v>17</v>
      </c>
      <c r="B26" s="612"/>
      <c r="C26" s="612"/>
      <c r="D26" s="174" t="s">
        <v>286</v>
      </c>
      <c r="E26" s="169" t="s">
        <v>297</v>
      </c>
      <c r="F26" s="169" t="str">
        <f>IF(Master!D76="","",Master!D76)</f>
        <v/>
      </c>
      <c r="G26" s="169" t="str">
        <f>IF(Master!E76="","",Master!E76)</f>
        <v/>
      </c>
      <c r="H26" s="169" t="str">
        <f>IF(Master!F76="","",Master!F76)</f>
        <v/>
      </c>
      <c r="I26" s="169" t="str">
        <f t="shared" si="0"/>
        <v/>
      </c>
      <c r="J26" s="165"/>
    </row>
    <row r="27" spans="1:10" ht="15" customHeight="1">
      <c r="A27" s="173">
        <v>18</v>
      </c>
      <c r="B27" s="612"/>
      <c r="C27" s="612"/>
      <c r="D27" s="174" t="s">
        <v>287</v>
      </c>
      <c r="E27" s="169" t="s">
        <v>297</v>
      </c>
      <c r="F27" s="169">
        <f>IF(Master!D77="","",Master!D77)</f>
        <v>1</v>
      </c>
      <c r="G27" s="169">
        <f>IF(Master!E77="","",Master!E77)</f>
        <v>0</v>
      </c>
      <c r="H27" s="169">
        <f>IF(Master!F77="","",Master!F77)</f>
        <v>1</v>
      </c>
      <c r="I27" s="169">
        <f t="shared" si="0"/>
        <v>0</v>
      </c>
      <c r="J27" s="165"/>
    </row>
    <row r="28" spans="1:10" ht="15" customHeight="1">
      <c r="A28" s="173">
        <v>19</v>
      </c>
      <c r="B28" s="612"/>
      <c r="C28" s="612"/>
      <c r="D28" s="174" t="s">
        <v>288</v>
      </c>
      <c r="E28" s="169" t="s">
        <v>297</v>
      </c>
      <c r="F28" s="169">
        <f>IF(Master!D78="","",Master!D78)</f>
        <v>2</v>
      </c>
      <c r="G28" s="169">
        <f>IF(Master!E78="","",Master!E78)</f>
        <v>0</v>
      </c>
      <c r="H28" s="169">
        <f>IF(Master!F78="","",Master!F78)</f>
        <v>0</v>
      </c>
      <c r="I28" s="169">
        <f t="shared" si="0"/>
        <v>2</v>
      </c>
      <c r="J28" s="165"/>
    </row>
    <row r="29" spans="1:10" ht="21.75" customHeight="1">
      <c r="A29" s="613" t="s">
        <v>43</v>
      </c>
      <c r="B29" s="614"/>
      <c r="C29" s="614"/>
      <c r="D29" s="614"/>
      <c r="E29" s="615"/>
      <c r="F29" s="170">
        <f>SUM(F10:F28)</f>
        <v>16</v>
      </c>
      <c r="G29" s="170">
        <f t="shared" ref="G29:I29" si="1">SUM(G10:G28)</f>
        <v>8</v>
      </c>
      <c r="H29" s="170">
        <f t="shared" si="1"/>
        <v>5</v>
      </c>
      <c r="I29" s="170">
        <f t="shared" si="1"/>
        <v>3</v>
      </c>
      <c r="J29" s="170"/>
    </row>
    <row r="32" spans="1:10" ht="15.75">
      <c r="H32" s="619"/>
      <c r="I32" s="619"/>
      <c r="J32" s="619"/>
    </row>
    <row r="33" spans="6:10" ht="20.100000000000001" customHeight="1">
      <c r="H33" s="137"/>
      <c r="I33" s="620" t="str">
        <f>Master!R1</f>
        <v>iz/kkukpk;Z</v>
      </c>
      <c r="J33" s="620"/>
    </row>
    <row r="34" spans="6:10" ht="60" customHeight="1">
      <c r="F34" s="2"/>
      <c r="H34" s="137"/>
      <c r="I34" s="610" t="str">
        <f>Master!R2</f>
        <v>jktdh; mPp ek/;fed fo|ky;] :iiqjk</v>
      </c>
      <c r="J34" s="610"/>
    </row>
  </sheetData>
  <sheetProtection password="DBAD" sheet="1" objects="1" scenarios="1" formatCells="0" formatColumns="0" formatRows="0"/>
  <mergeCells count="22">
    <mergeCell ref="A6:C6"/>
    <mergeCell ref="D6:F6"/>
    <mergeCell ref="A1:D1"/>
    <mergeCell ref="A2:D2"/>
    <mergeCell ref="A3:J3"/>
    <mergeCell ref="A4:I4"/>
    <mergeCell ref="A5:J5"/>
    <mergeCell ref="I34:J34"/>
    <mergeCell ref="B10:B28"/>
    <mergeCell ref="C10:C28"/>
    <mergeCell ref="A29:E29"/>
    <mergeCell ref="A7:A8"/>
    <mergeCell ref="B7:B8"/>
    <mergeCell ref="C7:C8"/>
    <mergeCell ref="D7:D8"/>
    <mergeCell ref="E7:E8"/>
    <mergeCell ref="F7:F8"/>
    <mergeCell ref="H32:J32"/>
    <mergeCell ref="G7:H7"/>
    <mergeCell ref="I7:I8"/>
    <mergeCell ref="J7:J8"/>
    <mergeCell ref="I33:J33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-0.249977111117893"/>
  </sheetPr>
  <dimension ref="A1:R33"/>
  <sheetViews>
    <sheetView view="pageBreakPreview" zoomScaleNormal="100" zoomScaleSheetLayoutView="100" workbookViewId="0">
      <selection activeCell="N22" sqref="N22"/>
    </sheetView>
  </sheetViews>
  <sheetFormatPr defaultRowHeight="15"/>
  <cols>
    <col min="1" max="1" width="5.5703125" style="2" customWidth="1"/>
    <col min="2" max="2" width="5.42578125" style="2" customWidth="1"/>
    <col min="3" max="3" width="5.28515625" style="2" customWidth="1"/>
    <col min="4" max="4" width="17.5703125" style="2" customWidth="1"/>
    <col min="5" max="5" width="10" style="2" bestFit="1" customWidth="1"/>
    <col min="6" max="6" width="5.85546875" style="2" customWidth="1"/>
    <col min="7" max="7" width="7.42578125" style="2" customWidth="1"/>
    <col min="8" max="8" width="9.140625" style="2"/>
    <col min="9" max="9" width="6.5703125" style="2" customWidth="1"/>
    <col min="10" max="10" width="9.140625" style="2"/>
    <col min="11" max="11" width="7.28515625" style="2" customWidth="1"/>
    <col min="12" max="12" width="7.42578125" style="2" customWidth="1"/>
    <col min="13" max="13" width="7" style="2" customWidth="1"/>
    <col min="14" max="14" width="8.28515625" style="2" customWidth="1"/>
    <col min="15" max="15" width="7.140625" style="2" customWidth="1"/>
    <col min="16" max="16" width="8.28515625" style="2" customWidth="1"/>
    <col min="17" max="17" width="5.28515625" style="2" customWidth="1"/>
    <col min="18" max="18" width="7.5703125" style="2" customWidth="1"/>
    <col min="19" max="256" width="9.140625" style="2"/>
    <col min="257" max="257" width="5.5703125" style="2" customWidth="1"/>
    <col min="258" max="258" width="5.42578125" style="2" customWidth="1"/>
    <col min="259" max="259" width="5.28515625" style="2" customWidth="1"/>
    <col min="260" max="260" width="17.5703125" style="2" customWidth="1"/>
    <col min="261" max="261" width="8.5703125" style="2" customWidth="1"/>
    <col min="262" max="262" width="5.85546875" style="2" customWidth="1"/>
    <col min="263" max="263" width="7.42578125" style="2" customWidth="1"/>
    <col min="264" max="264" width="9.140625" style="2"/>
    <col min="265" max="265" width="6.5703125" style="2" customWidth="1"/>
    <col min="266" max="266" width="9.140625" style="2"/>
    <col min="267" max="267" width="7.28515625" style="2" customWidth="1"/>
    <col min="268" max="268" width="8.42578125" style="2" customWidth="1"/>
    <col min="269" max="269" width="7" style="2" customWidth="1"/>
    <col min="270" max="270" width="8.28515625" style="2" customWidth="1"/>
    <col min="271" max="271" width="7.140625" style="2" customWidth="1"/>
    <col min="272" max="272" width="9.140625" style="2"/>
    <col min="273" max="273" width="5.28515625" style="2" customWidth="1"/>
    <col min="274" max="512" width="9.140625" style="2"/>
    <col min="513" max="513" width="5.5703125" style="2" customWidth="1"/>
    <col min="514" max="514" width="5.42578125" style="2" customWidth="1"/>
    <col min="515" max="515" width="5.28515625" style="2" customWidth="1"/>
    <col min="516" max="516" width="17.5703125" style="2" customWidth="1"/>
    <col min="517" max="517" width="8.5703125" style="2" customWidth="1"/>
    <col min="518" max="518" width="5.85546875" style="2" customWidth="1"/>
    <col min="519" max="519" width="7.42578125" style="2" customWidth="1"/>
    <col min="520" max="520" width="9.140625" style="2"/>
    <col min="521" max="521" width="6.5703125" style="2" customWidth="1"/>
    <col min="522" max="522" width="9.140625" style="2"/>
    <col min="523" max="523" width="7.28515625" style="2" customWidth="1"/>
    <col min="524" max="524" width="8.42578125" style="2" customWidth="1"/>
    <col min="525" max="525" width="7" style="2" customWidth="1"/>
    <col min="526" max="526" width="8.28515625" style="2" customWidth="1"/>
    <col min="527" max="527" width="7.140625" style="2" customWidth="1"/>
    <col min="528" max="528" width="9.140625" style="2"/>
    <col min="529" max="529" width="5.28515625" style="2" customWidth="1"/>
    <col min="530" max="768" width="9.140625" style="2"/>
    <col min="769" max="769" width="5.5703125" style="2" customWidth="1"/>
    <col min="770" max="770" width="5.42578125" style="2" customWidth="1"/>
    <col min="771" max="771" width="5.28515625" style="2" customWidth="1"/>
    <col min="772" max="772" width="17.5703125" style="2" customWidth="1"/>
    <col min="773" max="773" width="8.5703125" style="2" customWidth="1"/>
    <col min="774" max="774" width="5.85546875" style="2" customWidth="1"/>
    <col min="775" max="775" width="7.42578125" style="2" customWidth="1"/>
    <col min="776" max="776" width="9.140625" style="2"/>
    <col min="777" max="777" width="6.5703125" style="2" customWidth="1"/>
    <col min="778" max="778" width="9.140625" style="2"/>
    <col min="779" max="779" width="7.28515625" style="2" customWidth="1"/>
    <col min="780" max="780" width="8.42578125" style="2" customWidth="1"/>
    <col min="781" max="781" width="7" style="2" customWidth="1"/>
    <col min="782" max="782" width="8.28515625" style="2" customWidth="1"/>
    <col min="783" max="783" width="7.140625" style="2" customWidth="1"/>
    <col min="784" max="784" width="9.140625" style="2"/>
    <col min="785" max="785" width="5.28515625" style="2" customWidth="1"/>
    <col min="786" max="1024" width="9.140625" style="2"/>
    <col min="1025" max="1025" width="5.5703125" style="2" customWidth="1"/>
    <col min="1026" max="1026" width="5.42578125" style="2" customWidth="1"/>
    <col min="1027" max="1027" width="5.28515625" style="2" customWidth="1"/>
    <col min="1028" max="1028" width="17.5703125" style="2" customWidth="1"/>
    <col min="1029" max="1029" width="8.5703125" style="2" customWidth="1"/>
    <col min="1030" max="1030" width="5.85546875" style="2" customWidth="1"/>
    <col min="1031" max="1031" width="7.42578125" style="2" customWidth="1"/>
    <col min="1032" max="1032" width="9.140625" style="2"/>
    <col min="1033" max="1033" width="6.5703125" style="2" customWidth="1"/>
    <col min="1034" max="1034" width="9.140625" style="2"/>
    <col min="1035" max="1035" width="7.28515625" style="2" customWidth="1"/>
    <col min="1036" max="1036" width="8.42578125" style="2" customWidth="1"/>
    <col min="1037" max="1037" width="7" style="2" customWidth="1"/>
    <col min="1038" max="1038" width="8.28515625" style="2" customWidth="1"/>
    <col min="1039" max="1039" width="7.140625" style="2" customWidth="1"/>
    <col min="1040" max="1040" width="9.140625" style="2"/>
    <col min="1041" max="1041" width="5.28515625" style="2" customWidth="1"/>
    <col min="1042" max="1280" width="9.140625" style="2"/>
    <col min="1281" max="1281" width="5.5703125" style="2" customWidth="1"/>
    <col min="1282" max="1282" width="5.42578125" style="2" customWidth="1"/>
    <col min="1283" max="1283" width="5.28515625" style="2" customWidth="1"/>
    <col min="1284" max="1284" width="17.5703125" style="2" customWidth="1"/>
    <col min="1285" max="1285" width="8.5703125" style="2" customWidth="1"/>
    <col min="1286" max="1286" width="5.85546875" style="2" customWidth="1"/>
    <col min="1287" max="1287" width="7.42578125" style="2" customWidth="1"/>
    <col min="1288" max="1288" width="9.140625" style="2"/>
    <col min="1289" max="1289" width="6.5703125" style="2" customWidth="1"/>
    <col min="1290" max="1290" width="9.140625" style="2"/>
    <col min="1291" max="1291" width="7.28515625" style="2" customWidth="1"/>
    <col min="1292" max="1292" width="8.42578125" style="2" customWidth="1"/>
    <col min="1293" max="1293" width="7" style="2" customWidth="1"/>
    <col min="1294" max="1294" width="8.28515625" style="2" customWidth="1"/>
    <col min="1295" max="1295" width="7.140625" style="2" customWidth="1"/>
    <col min="1296" max="1296" width="9.140625" style="2"/>
    <col min="1297" max="1297" width="5.28515625" style="2" customWidth="1"/>
    <col min="1298" max="1536" width="9.140625" style="2"/>
    <col min="1537" max="1537" width="5.5703125" style="2" customWidth="1"/>
    <col min="1538" max="1538" width="5.42578125" style="2" customWidth="1"/>
    <col min="1539" max="1539" width="5.28515625" style="2" customWidth="1"/>
    <col min="1540" max="1540" width="17.5703125" style="2" customWidth="1"/>
    <col min="1541" max="1541" width="8.5703125" style="2" customWidth="1"/>
    <col min="1542" max="1542" width="5.85546875" style="2" customWidth="1"/>
    <col min="1543" max="1543" width="7.42578125" style="2" customWidth="1"/>
    <col min="1544" max="1544" width="9.140625" style="2"/>
    <col min="1545" max="1545" width="6.5703125" style="2" customWidth="1"/>
    <col min="1546" max="1546" width="9.140625" style="2"/>
    <col min="1547" max="1547" width="7.28515625" style="2" customWidth="1"/>
    <col min="1548" max="1548" width="8.42578125" style="2" customWidth="1"/>
    <col min="1549" max="1549" width="7" style="2" customWidth="1"/>
    <col min="1550" max="1550" width="8.28515625" style="2" customWidth="1"/>
    <col min="1551" max="1551" width="7.140625" style="2" customWidth="1"/>
    <col min="1552" max="1552" width="9.140625" style="2"/>
    <col min="1553" max="1553" width="5.28515625" style="2" customWidth="1"/>
    <col min="1554" max="1792" width="9.140625" style="2"/>
    <col min="1793" max="1793" width="5.5703125" style="2" customWidth="1"/>
    <col min="1794" max="1794" width="5.42578125" style="2" customWidth="1"/>
    <col min="1795" max="1795" width="5.28515625" style="2" customWidth="1"/>
    <col min="1796" max="1796" width="17.5703125" style="2" customWidth="1"/>
    <col min="1797" max="1797" width="8.5703125" style="2" customWidth="1"/>
    <col min="1798" max="1798" width="5.85546875" style="2" customWidth="1"/>
    <col min="1799" max="1799" width="7.42578125" style="2" customWidth="1"/>
    <col min="1800" max="1800" width="9.140625" style="2"/>
    <col min="1801" max="1801" width="6.5703125" style="2" customWidth="1"/>
    <col min="1802" max="1802" width="9.140625" style="2"/>
    <col min="1803" max="1803" width="7.28515625" style="2" customWidth="1"/>
    <col min="1804" max="1804" width="8.42578125" style="2" customWidth="1"/>
    <col min="1805" max="1805" width="7" style="2" customWidth="1"/>
    <col min="1806" max="1806" width="8.28515625" style="2" customWidth="1"/>
    <col min="1807" max="1807" width="7.140625" style="2" customWidth="1"/>
    <col min="1808" max="1808" width="9.140625" style="2"/>
    <col min="1809" max="1809" width="5.28515625" style="2" customWidth="1"/>
    <col min="1810" max="2048" width="9.140625" style="2"/>
    <col min="2049" max="2049" width="5.5703125" style="2" customWidth="1"/>
    <col min="2050" max="2050" width="5.42578125" style="2" customWidth="1"/>
    <col min="2051" max="2051" width="5.28515625" style="2" customWidth="1"/>
    <col min="2052" max="2052" width="17.5703125" style="2" customWidth="1"/>
    <col min="2053" max="2053" width="8.5703125" style="2" customWidth="1"/>
    <col min="2054" max="2054" width="5.85546875" style="2" customWidth="1"/>
    <col min="2055" max="2055" width="7.42578125" style="2" customWidth="1"/>
    <col min="2056" max="2056" width="9.140625" style="2"/>
    <col min="2057" max="2057" width="6.5703125" style="2" customWidth="1"/>
    <col min="2058" max="2058" width="9.140625" style="2"/>
    <col min="2059" max="2059" width="7.28515625" style="2" customWidth="1"/>
    <col min="2060" max="2060" width="8.42578125" style="2" customWidth="1"/>
    <col min="2061" max="2061" width="7" style="2" customWidth="1"/>
    <col min="2062" max="2062" width="8.28515625" style="2" customWidth="1"/>
    <col min="2063" max="2063" width="7.140625" style="2" customWidth="1"/>
    <col min="2064" max="2064" width="9.140625" style="2"/>
    <col min="2065" max="2065" width="5.28515625" style="2" customWidth="1"/>
    <col min="2066" max="2304" width="9.140625" style="2"/>
    <col min="2305" max="2305" width="5.5703125" style="2" customWidth="1"/>
    <col min="2306" max="2306" width="5.42578125" style="2" customWidth="1"/>
    <col min="2307" max="2307" width="5.28515625" style="2" customWidth="1"/>
    <col min="2308" max="2308" width="17.5703125" style="2" customWidth="1"/>
    <col min="2309" max="2309" width="8.5703125" style="2" customWidth="1"/>
    <col min="2310" max="2310" width="5.85546875" style="2" customWidth="1"/>
    <col min="2311" max="2311" width="7.42578125" style="2" customWidth="1"/>
    <col min="2312" max="2312" width="9.140625" style="2"/>
    <col min="2313" max="2313" width="6.5703125" style="2" customWidth="1"/>
    <col min="2314" max="2314" width="9.140625" style="2"/>
    <col min="2315" max="2315" width="7.28515625" style="2" customWidth="1"/>
    <col min="2316" max="2316" width="8.42578125" style="2" customWidth="1"/>
    <col min="2317" max="2317" width="7" style="2" customWidth="1"/>
    <col min="2318" max="2318" width="8.28515625" style="2" customWidth="1"/>
    <col min="2319" max="2319" width="7.140625" style="2" customWidth="1"/>
    <col min="2320" max="2320" width="9.140625" style="2"/>
    <col min="2321" max="2321" width="5.28515625" style="2" customWidth="1"/>
    <col min="2322" max="2560" width="9.140625" style="2"/>
    <col min="2561" max="2561" width="5.5703125" style="2" customWidth="1"/>
    <col min="2562" max="2562" width="5.42578125" style="2" customWidth="1"/>
    <col min="2563" max="2563" width="5.28515625" style="2" customWidth="1"/>
    <col min="2564" max="2564" width="17.5703125" style="2" customWidth="1"/>
    <col min="2565" max="2565" width="8.5703125" style="2" customWidth="1"/>
    <col min="2566" max="2566" width="5.85546875" style="2" customWidth="1"/>
    <col min="2567" max="2567" width="7.42578125" style="2" customWidth="1"/>
    <col min="2568" max="2568" width="9.140625" style="2"/>
    <col min="2569" max="2569" width="6.5703125" style="2" customWidth="1"/>
    <col min="2570" max="2570" width="9.140625" style="2"/>
    <col min="2571" max="2571" width="7.28515625" style="2" customWidth="1"/>
    <col min="2572" max="2572" width="8.42578125" style="2" customWidth="1"/>
    <col min="2573" max="2573" width="7" style="2" customWidth="1"/>
    <col min="2574" max="2574" width="8.28515625" style="2" customWidth="1"/>
    <col min="2575" max="2575" width="7.140625" style="2" customWidth="1"/>
    <col min="2576" max="2576" width="9.140625" style="2"/>
    <col min="2577" max="2577" width="5.28515625" style="2" customWidth="1"/>
    <col min="2578" max="2816" width="9.140625" style="2"/>
    <col min="2817" max="2817" width="5.5703125" style="2" customWidth="1"/>
    <col min="2818" max="2818" width="5.42578125" style="2" customWidth="1"/>
    <col min="2819" max="2819" width="5.28515625" style="2" customWidth="1"/>
    <col min="2820" max="2820" width="17.5703125" style="2" customWidth="1"/>
    <col min="2821" max="2821" width="8.5703125" style="2" customWidth="1"/>
    <col min="2822" max="2822" width="5.85546875" style="2" customWidth="1"/>
    <col min="2823" max="2823" width="7.42578125" style="2" customWidth="1"/>
    <col min="2824" max="2824" width="9.140625" style="2"/>
    <col min="2825" max="2825" width="6.5703125" style="2" customWidth="1"/>
    <col min="2826" max="2826" width="9.140625" style="2"/>
    <col min="2827" max="2827" width="7.28515625" style="2" customWidth="1"/>
    <col min="2828" max="2828" width="8.42578125" style="2" customWidth="1"/>
    <col min="2829" max="2829" width="7" style="2" customWidth="1"/>
    <col min="2830" max="2830" width="8.28515625" style="2" customWidth="1"/>
    <col min="2831" max="2831" width="7.140625" style="2" customWidth="1"/>
    <col min="2832" max="2832" width="9.140625" style="2"/>
    <col min="2833" max="2833" width="5.28515625" style="2" customWidth="1"/>
    <col min="2834" max="3072" width="9.140625" style="2"/>
    <col min="3073" max="3073" width="5.5703125" style="2" customWidth="1"/>
    <col min="3074" max="3074" width="5.42578125" style="2" customWidth="1"/>
    <col min="3075" max="3075" width="5.28515625" style="2" customWidth="1"/>
    <col min="3076" max="3076" width="17.5703125" style="2" customWidth="1"/>
    <col min="3077" max="3077" width="8.5703125" style="2" customWidth="1"/>
    <col min="3078" max="3078" width="5.85546875" style="2" customWidth="1"/>
    <col min="3079" max="3079" width="7.42578125" style="2" customWidth="1"/>
    <col min="3080" max="3080" width="9.140625" style="2"/>
    <col min="3081" max="3081" width="6.5703125" style="2" customWidth="1"/>
    <col min="3082" max="3082" width="9.140625" style="2"/>
    <col min="3083" max="3083" width="7.28515625" style="2" customWidth="1"/>
    <col min="3084" max="3084" width="8.42578125" style="2" customWidth="1"/>
    <col min="3085" max="3085" width="7" style="2" customWidth="1"/>
    <col min="3086" max="3086" width="8.28515625" style="2" customWidth="1"/>
    <col min="3087" max="3087" width="7.140625" style="2" customWidth="1"/>
    <col min="3088" max="3088" width="9.140625" style="2"/>
    <col min="3089" max="3089" width="5.28515625" style="2" customWidth="1"/>
    <col min="3090" max="3328" width="9.140625" style="2"/>
    <col min="3329" max="3329" width="5.5703125" style="2" customWidth="1"/>
    <col min="3330" max="3330" width="5.42578125" style="2" customWidth="1"/>
    <col min="3331" max="3331" width="5.28515625" style="2" customWidth="1"/>
    <col min="3332" max="3332" width="17.5703125" style="2" customWidth="1"/>
    <col min="3333" max="3333" width="8.5703125" style="2" customWidth="1"/>
    <col min="3334" max="3334" width="5.85546875" style="2" customWidth="1"/>
    <col min="3335" max="3335" width="7.42578125" style="2" customWidth="1"/>
    <col min="3336" max="3336" width="9.140625" style="2"/>
    <col min="3337" max="3337" width="6.5703125" style="2" customWidth="1"/>
    <col min="3338" max="3338" width="9.140625" style="2"/>
    <col min="3339" max="3339" width="7.28515625" style="2" customWidth="1"/>
    <col min="3340" max="3340" width="8.42578125" style="2" customWidth="1"/>
    <col min="3341" max="3341" width="7" style="2" customWidth="1"/>
    <col min="3342" max="3342" width="8.28515625" style="2" customWidth="1"/>
    <col min="3343" max="3343" width="7.140625" style="2" customWidth="1"/>
    <col min="3344" max="3344" width="9.140625" style="2"/>
    <col min="3345" max="3345" width="5.28515625" style="2" customWidth="1"/>
    <col min="3346" max="3584" width="9.140625" style="2"/>
    <col min="3585" max="3585" width="5.5703125" style="2" customWidth="1"/>
    <col min="3586" max="3586" width="5.42578125" style="2" customWidth="1"/>
    <col min="3587" max="3587" width="5.28515625" style="2" customWidth="1"/>
    <col min="3588" max="3588" width="17.5703125" style="2" customWidth="1"/>
    <col min="3589" max="3589" width="8.5703125" style="2" customWidth="1"/>
    <col min="3590" max="3590" width="5.85546875" style="2" customWidth="1"/>
    <col min="3591" max="3591" width="7.42578125" style="2" customWidth="1"/>
    <col min="3592" max="3592" width="9.140625" style="2"/>
    <col min="3593" max="3593" width="6.5703125" style="2" customWidth="1"/>
    <col min="3594" max="3594" width="9.140625" style="2"/>
    <col min="3595" max="3595" width="7.28515625" style="2" customWidth="1"/>
    <col min="3596" max="3596" width="8.42578125" style="2" customWidth="1"/>
    <col min="3597" max="3597" width="7" style="2" customWidth="1"/>
    <col min="3598" max="3598" width="8.28515625" style="2" customWidth="1"/>
    <col min="3599" max="3599" width="7.140625" style="2" customWidth="1"/>
    <col min="3600" max="3600" width="9.140625" style="2"/>
    <col min="3601" max="3601" width="5.28515625" style="2" customWidth="1"/>
    <col min="3602" max="3840" width="9.140625" style="2"/>
    <col min="3841" max="3841" width="5.5703125" style="2" customWidth="1"/>
    <col min="3842" max="3842" width="5.42578125" style="2" customWidth="1"/>
    <col min="3843" max="3843" width="5.28515625" style="2" customWidth="1"/>
    <col min="3844" max="3844" width="17.5703125" style="2" customWidth="1"/>
    <col min="3845" max="3845" width="8.5703125" style="2" customWidth="1"/>
    <col min="3846" max="3846" width="5.85546875" style="2" customWidth="1"/>
    <col min="3847" max="3847" width="7.42578125" style="2" customWidth="1"/>
    <col min="3848" max="3848" width="9.140625" style="2"/>
    <col min="3849" max="3849" width="6.5703125" style="2" customWidth="1"/>
    <col min="3850" max="3850" width="9.140625" style="2"/>
    <col min="3851" max="3851" width="7.28515625" style="2" customWidth="1"/>
    <col min="3852" max="3852" width="8.42578125" style="2" customWidth="1"/>
    <col min="3853" max="3853" width="7" style="2" customWidth="1"/>
    <col min="3854" max="3854" width="8.28515625" style="2" customWidth="1"/>
    <col min="3855" max="3855" width="7.140625" style="2" customWidth="1"/>
    <col min="3856" max="3856" width="9.140625" style="2"/>
    <col min="3857" max="3857" width="5.28515625" style="2" customWidth="1"/>
    <col min="3858" max="4096" width="9.140625" style="2"/>
    <col min="4097" max="4097" width="5.5703125" style="2" customWidth="1"/>
    <col min="4098" max="4098" width="5.42578125" style="2" customWidth="1"/>
    <col min="4099" max="4099" width="5.28515625" style="2" customWidth="1"/>
    <col min="4100" max="4100" width="17.5703125" style="2" customWidth="1"/>
    <col min="4101" max="4101" width="8.5703125" style="2" customWidth="1"/>
    <col min="4102" max="4102" width="5.85546875" style="2" customWidth="1"/>
    <col min="4103" max="4103" width="7.42578125" style="2" customWidth="1"/>
    <col min="4104" max="4104" width="9.140625" style="2"/>
    <col min="4105" max="4105" width="6.5703125" style="2" customWidth="1"/>
    <col min="4106" max="4106" width="9.140625" style="2"/>
    <col min="4107" max="4107" width="7.28515625" style="2" customWidth="1"/>
    <col min="4108" max="4108" width="8.42578125" style="2" customWidth="1"/>
    <col min="4109" max="4109" width="7" style="2" customWidth="1"/>
    <col min="4110" max="4110" width="8.28515625" style="2" customWidth="1"/>
    <col min="4111" max="4111" width="7.140625" style="2" customWidth="1"/>
    <col min="4112" max="4112" width="9.140625" style="2"/>
    <col min="4113" max="4113" width="5.28515625" style="2" customWidth="1"/>
    <col min="4114" max="4352" width="9.140625" style="2"/>
    <col min="4353" max="4353" width="5.5703125" style="2" customWidth="1"/>
    <col min="4354" max="4354" width="5.42578125" style="2" customWidth="1"/>
    <col min="4355" max="4355" width="5.28515625" style="2" customWidth="1"/>
    <col min="4356" max="4356" width="17.5703125" style="2" customWidth="1"/>
    <col min="4357" max="4357" width="8.5703125" style="2" customWidth="1"/>
    <col min="4358" max="4358" width="5.85546875" style="2" customWidth="1"/>
    <col min="4359" max="4359" width="7.42578125" style="2" customWidth="1"/>
    <col min="4360" max="4360" width="9.140625" style="2"/>
    <col min="4361" max="4361" width="6.5703125" style="2" customWidth="1"/>
    <col min="4362" max="4362" width="9.140625" style="2"/>
    <col min="4363" max="4363" width="7.28515625" style="2" customWidth="1"/>
    <col min="4364" max="4364" width="8.42578125" style="2" customWidth="1"/>
    <col min="4365" max="4365" width="7" style="2" customWidth="1"/>
    <col min="4366" max="4366" width="8.28515625" style="2" customWidth="1"/>
    <col min="4367" max="4367" width="7.140625" style="2" customWidth="1"/>
    <col min="4368" max="4368" width="9.140625" style="2"/>
    <col min="4369" max="4369" width="5.28515625" style="2" customWidth="1"/>
    <col min="4370" max="4608" width="9.140625" style="2"/>
    <col min="4609" max="4609" width="5.5703125" style="2" customWidth="1"/>
    <col min="4610" max="4610" width="5.42578125" style="2" customWidth="1"/>
    <col min="4611" max="4611" width="5.28515625" style="2" customWidth="1"/>
    <col min="4612" max="4612" width="17.5703125" style="2" customWidth="1"/>
    <col min="4613" max="4613" width="8.5703125" style="2" customWidth="1"/>
    <col min="4614" max="4614" width="5.85546875" style="2" customWidth="1"/>
    <col min="4615" max="4615" width="7.42578125" style="2" customWidth="1"/>
    <col min="4616" max="4616" width="9.140625" style="2"/>
    <col min="4617" max="4617" width="6.5703125" style="2" customWidth="1"/>
    <col min="4618" max="4618" width="9.140625" style="2"/>
    <col min="4619" max="4619" width="7.28515625" style="2" customWidth="1"/>
    <col min="4620" max="4620" width="8.42578125" style="2" customWidth="1"/>
    <col min="4621" max="4621" width="7" style="2" customWidth="1"/>
    <col min="4622" max="4622" width="8.28515625" style="2" customWidth="1"/>
    <col min="4623" max="4623" width="7.140625" style="2" customWidth="1"/>
    <col min="4624" max="4624" width="9.140625" style="2"/>
    <col min="4625" max="4625" width="5.28515625" style="2" customWidth="1"/>
    <col min="4626" max="4864" width="9.140625" style="2"/>
    <col min="4865" max="4865" width="5.5703125" style="2" customWidth="1"/>
    <col min="4866" max="4866" width="5.42578125" style="2" customWidth="1"/>
    <col min="4867" max="4867" width="5.28515625" style="2" customWidth="1"/>
    <col min="4868" max="4868" width="17.5703125" style="2" customWidth="1"/>
    <col min="4869" max="4869" width="8.5703125" style="2" customWidth="1"/>
    <col min="4870" max="4870" width="5.85546875" style="2" customWidth="1"/>
    <col min="4871" max="4871" width="7.42578125" style="2" customWidth="1"/>
    <col min="4872" max="4872" width="9.140625" style="2"/>
    <col min="4873" max="4873" width="6.5703125" style="2" customWidth="1"/>
    <col min="4874" max="4874" width="9.140625" style="2"/>
    <col min="4875" max="4875" width="7.28515625" style="2" customWidth="1"/>
    <col min="4876" max="4876" width="8.42578125" style="2" customWidth="1"/>
    <col min="4877" max="4877" width="7" style="2" customWidth="1"/>
    <col min="4878" max="4878" width="8.28515625" style="2" customWidth="1"/>
    <col min="4879" max="4879" width="7.140625" style="2" customWidth="1"/>
    <col min="4880" max="4880" width="9.140625" style="2"/>
    <col min="4881" max="4881" width="5.28515625" style="2" customWidth="1"/>
    <col min="4882" max="5120" width="9.140625" style="2"/>
    <col min="5121" max="5121" width="5.5703125" style="2" customWidth="1"/>
    <col min="5122" max="5122" width="5.42578125" style="2" customWidth="1"/>
    <col min="5123" max="5123" width="5.28515625" style="2" customWidth="1"/>
    <col min="5124" max="5124" width="17.5703125" style="2" customWidth="1"/>
    <col min="5125" max="5125" width="8.5703125" style="2" customWidth="1"/>
    <col min="5126" max="5126" width="5.85546875" style="2" customWidth="1"/>
    <col min="5127" max="5127" width="7.42578125" style="2" customWidth="1"/>
    <col min="5128" max="5128" width="9.140625" style="2"/>
    <col min="5129" max="5129" width="6.5703125" style="2" customWidth="1"/>
    <col min="5130" max="5130" width="9.140625" style="2"/>
    <col min="5131" max="5131" width="7.28515625" style="2" customWidth="1"/>
    <col min="5132" max="5132" width="8.42578125" style="2" customWidth="1"/>
    <col min="5133" max="5133" width="7" style="2" customWidth="1"/>
    <col min="5134" max="5134" width="8.28515625" style="2" customWidth="1"/>
    <col min="5135" max="5135" width="7.140625" style="2" customWidth="1"/>
    <col min="5136" max="5136" width="9.140625" style="2"/>
    <col min="5137" max="5137" width="5.28515625" style="2" customWidth="1"/>
    <col min="5138" max="5376" width="9.140625" style="2"/>
    <col min="5377" max="5377" width="5.5703125" style="2" customWidth="1"/>
    <col min="5378" max="5378" width="5.42578125" style="2" customWidth="1"/>
    <col min="5379" max="5379" width="5.28515625" style="2" customWidth="1"/>
    <col min="5380" max="5380" width="17.5703125" style="2" customWidth="1"/>
    <col min="5381" max="5381" width="8.5703125" style="2" customWidth="1"/>
    <col min="5382" max="5382" width="5.85546875" style="2" customWidth="1"/>
    <col min="5383" max="5383" width="7.42578125" style="2" customWidth="1"/>
    <col min="5384" max="5384" width="9.140625" style="2"/>
    <col min="5385" max="5385" width="6.5703125" style="2" customWidth="1"/>
    <col min="5386" max="5386" width="9.140625" style="2"/>
    <col min="5387" max="5387" width="7.28515625" style="2" customWidth="1"/>
    <col min="5388" max="5388" width="8.42578125" style="2" customWidth="1"/>
    <col min="5389" max="5389" width="7" style="2" customWidth="1"/>
    <col min="5390" max="5390" width="8.28515625" style="2" customWidth="1"/>
    <col min="5391" max="5391" width="7.140625" style="2" customWidth="1"/>
    <col min="5392" max="5392" width="9.140625" style="2"/>
    <col min="5393" max="5393" width="5.28515625" style="2" customWidth="1"/>
    <col min="5394" max="5632" width="9.140625" style="2"/>
    <col min="5633" max="5633" width="5.5703125" style="2" customWidth="1"/>
    <col min="5634" max="5634" width="5.42578125" style="2" customWidth="1"/>
    <col min="5635" max="5635" width="5.28515625" style="2" customWidth="1"/>
    <col min="5636" max="5636" width="17.5703125" style="2" customWidth="1"/>
    <col min="5637" max="5637" width="8.5703125" style="2" customWidth="1"/>
    <col min="5638" max="5638" width="5.85546875" style="2" customWidth="1"/>
    <col min="5639" max="5639" width="7.42578125" style="2" customWidth="1"/>
    <col min="5640" max="5640" width="9.140625" style="2"/>
    <col min="5641" max="5641" width="6.5703125" style="2" customWidth="1"/>
    <col min="5642" max="5642" width="9.140625" style="2"/>
    <col min="5643" max="5643" width="7.28515625" style="2" customWidth="1"/>
    <col min="5644" max="5644" width="8.42578125" style="2" customWidth="1"/>
    <col min="5645" max="5645" width="7" style="2" customWidth="1"/>
    <col min="5646" max="5646" width="8.28515625" style="2" customWidth="1"/>
    <col min="5647" max="5647" width="7.140625" style="2" customWidth="1"/>
    <col min="5648" max="5648" width="9.140625" style="2"/>
    <col min="5649" max="5649" width="5.28515625" style="2" customWidth="1"/>
    <col min="5650" max="5888" width="9.140625" style="2"/>
    <col min="5889" max="5889" width="5.5703125" style="2" customWidth="1"/>
    <col min="5890" max="5890" width="5.42578125" style="2" customWidth="1"/>
    <col min="5891" max="5891" width="5.28515625" style="2" customWidth="1"/>
    <col min="5892" max="5892" width="17.5703125" style="2" customWidth="1"/>
    <col min="5893" max="5893" width="8.5703125" style="2" customWidth="1"/>
    <col min="5894" max="5894" width="5.85546875" style="2" customWidth="1"/>
    <col min="5895" max="5895" width="7.42578125" style="2" customWidth="1"/>
    <col min="5896" max="5896" width="9.140625" style="2"/>
    <col min="5897" max="5897" width="6.5703125" style="2" customWidth="1"/>
    <col min="5898" max="5898" width="9.140625" style="2"/>
    <col min="5899" max="5899" width="7.28515625" style="2" customWidth="1"/>
    <col min="5900" max="5900" width="8.42578125" style="2" customWidth="1"/>
    <col min="5901" max="5901" width="7" style="2" customWidth="1"/>
    <col min="5902" max="5902" width="8.28515625" style="2" customWidth="1"/>
    <col min="5903" max="5903" width="7.140625" style="2" customWidth="1"/>
    <col min="5904" max="5904" width="9.140625" style="2"/>
    <col min="5905" max="5905" width="5.28515625" style="2" customWidth="1"/>
    <col min="5906" max="6144" width="9.140625" style="2"/>
    <col min="6145" max="6145" width="5.5703125" style="2" customWidth="1"/>
    <col min="6146" max="6146" width="5.42578125" style="2" customWidth="1"/>
    <col min="6147" max="6147" width="5.28515625" style="2" customWidth="1"/>
    <col min="6148" max="6148" width="17.5703125" style="2" customWidth="1"/>
    <col min="6149" max="6149" width="8.5703125" style="2" customWidth="1"/>
    <col min="6150" max="6150" width="5.85546875" style="2" customWidth="1"/>
    <col min="6151" max="6151" width="7.42578125" style="2" customWidth="1"/>
    <col min="6152" max="6152" width="9.140625" style="2"/>
    <col min="6153" max="6153" width="6.5703125" style="2" customWidth="1"/>
    <col min="6154" max="6154" width="9.140625" style="2"/>
    <col min="6155" max="6155" width="7.28515625" style="2" customWidth="1"/>
    <col min="6156" max="6156" width="8.42578125" style="2" customWidth="1"/>
    <col min="6157" max="6157" width="7" style="2" customWidth="1"/>
    <col min="6158" max="6158" width="8.28515625" style="2" customWidth="1"/>
    <col min="6159" max="6159" width="7.140625" style="2" customWidth="1"/>
    <col min="6160" max="6160" width="9.140625" style="2"/>
    <col min="6161" max="6161" width="5.28515625" style="2" customWidth="1"/>
    <col min="6162" max="6400" width="9.140625" style="2"/>
    <col min="6401" max="6401" width="5.5703125" style="2" customWidth="1"/>
    <col min="6402" max="6402" width="5.42578125" style="2" customWidth="1"/>
    <col min="6403" max="6403" width="5.28515625" style="2" customWidth="1"/>
    <col min="6404" max="6404" width="17.5703125" style="2" customWidth="1"/>
    <col min="6405" max="6405" width="8.5703125" style="2" customWidth="1"/>
    <col min="6406" max="6406" width="5.85546875" style="2" customWidth="1"/>
    <col min="6407" max="6407" width="7.42578125" style="2" customWidth="1"/>
    <col min="6408" max="6408" width="9.140625" style="2"/>
    <col min="6409" max="6409" width="6.5703125" style="2" customWidth="1"/>
    <col min="6410" max="6410" width="9.140625" style="2"/>
    <col min="6411" max="6411" width="7.28515625" style="2" customWidth="1"/>
    <col min="6412" max="6412" width="8.42578125" style="2" customWidth="1"/>
    <col min="6413" max="6413" width="7" style="2" customWidth="1"/>
    <col min="6414" max="6414" width="8.28515625" style="2" customWidth="1"/>
    <col min="6415" max="6415" width="7.140625" style="2" customWidth="1"/>
    <col min="6416" max="6416" width="9.140625" style="2"/>
    <col min="6417" max="6417" width="5.28515625" style="2" customWidth="1"/>
    <col min="6418" max="6656" width="9.140625" style="2"/>
    <col min="6657" max="6657" width="5.5703125" style="2" customWidth="1"/>
    <col min="6658" max="6658" width="5.42578125" style="2" customWidth="1"/>
    <col min="6659" max="6659" width="5.28515625" style="2" customWidth="1"/>
    <col min="6660" max="6660" width="17.5703125" style="2" customWidth="1"/>
    <col min="6661" max="6661" width="8.5703125" style="2" customWidth="1"/>
    <col min="6662" max="6662" width="5.85546875" style="2" customWidth="1"/>
    <col min="6663" max="6663" width="7.42578125" style="2" customWidth="1"/>
    <col min="6664" max="6664" width="9.140625" style="2"/>
    <col min="6665" max="6665" width="6.5703125" style="2" customWidth="1"/>
    <col min="6666" max="6666" width="9.140625" style="2"/>
    <col min="6667" max="6667" width="7.28515625" style="2" customWidth="1"/>
    <col min="6668" max="6668" width="8.42578125" style="2" customWidth="1"/>
    <col min="6669" max="6669" width="7" style="2" customWidth="1"/>
    <col min="6670" max="6670" width="8.28515625" style="2" customWidth="1"/>
    <col min="6671" max="6671" width="7.140625" style="2" customWidth="1"/>
    <col min="6672" max="6672" width="9.140625" style="2"/>
    <col min="6673" max="6673" width="5.28515625" style="2" customWidth="1"/>
    <col min="6674" max="6912" width="9.140625" style="2"/>
    <col min="6913" max="6913" width="5.5703125" style="2" customWidth="1"/>
    <col min="6914" max="6914" width="5.42578125" style="2" customWidth="1"/>
    <col min="6915" max="6915" width="5.28515625" style="2" customWidth="1"/>
    <col min="6916" max="6916" width="17.5703125" style="2" customWidth="1"/>
    <col min="6917" max="6917" width="8.5703125" style="2" customWidth="1"/>
    <col min="6918" max="6918" width="5.85546875" style="2" customWidth="1"/>
    <col min="6919" max="6919" width="7.42578125" style="2" customWidth="1"/>
    <col min="6920" max="6920" width="9.140625" style="2"/>
    <col min="6921" max="6921" width="6.5703125" style="2" customWidth="1"/>
    <col min="6922" max="6922" width="9.140625" style="2"/>
    <col min="6923" max="6923" width="7.28515625" style="2" customWidth="1"/>
    <col min="6924" max="6924" width="8.42578125" style="2" customWidth="1"/>
    <col min="6925" max="6925" width="7" style="2" customWidth="1"/>
    <col min="6926" max="6926" width="8.28515625" style="2" customWidth="1"/>
    <col min="6927" max="6927" width="7.140625" style="2" customWidth="1"/>
    <col min="6928" max="6928" width="9.140625" style="2"/>
    <col min="6929" max="6929" width="5.28515625" style="2" customWidth="1"/>
    <col min="6930" max="7168" width="9.140625" style="2"/>
    <col min="7169" max="7169" width="5.5703125" style="2" customWidth="1"/>
    <col min="7170" max="7170" width="5.42578125" style="2" customWidth="1"/>
    <col min="7171" max="7171" width="5.28515625" style="2" customWidth="1"/>
    <col min="7172" max="7172" width="17.5703125" style="2" customWidth="1"/>
    <col min="7173" max="7173" width="8.5703125" style="2" customWidth="1"/>
    <col min="7174" max="7174" width="5.85546875" style="2" customWidth="1"/>
    <col min="7175" max="7175" width="7.42578125" style="2" customWidth="1"/>
    <col min="7176" max="7176" width="9.140625" style="2"/>
    <col min="7177" max="7177" width="6.5703125" style="2" customWidth="1"/>
    <col min="7178" max="7178" width="9.140625" style="2"/>
    <col min="7179" max="7179" width="7.28515625" style="2" customWidth="1"/>
    <col min="7180" max="7180" width="8.42578125" style="2" customWidth="1"/>
    <col min="7181" max="7181" width="7" style="2" customWidth="1"/>
    <col min="7182" max="7182" width="8.28515625" style="2" customWidth="1"/>
    <col min="7183" max="7183" width="7.140625" style="2" customWidth="1"/>
    <col min="7184" max="7184" width="9.140625" style="2"/>
    <col min="7185" max="7185" width="5.28515625" style="2" customWidth="1"/>
    <col min="7186" max="7424" width="9.140625" style="2"/>
    <col min="7425" max="7425" width="5.5703125" style="2" customWidth="1"/>
    <col min="7426" max="7426" width="5.42578125" style="2" customWidth="1"/>
    <col min="7427" max="7427" width="5.28515625" style="2" customWidth="1"/>
    <col min="7428" max="7428" width="17.5703125" style="2" customWidth="1"/>
    <col min="7429" max="7429" width="8.5703125" style="2" customWidth="1"/>
    <col min="7430" max="7430" width="5.85546875" style="2" customWidth="1"/>
    <col min="7431" max="7431" width="7.42578125" style="2" customWidth="1"/>
    <col min="7432" max="7432" width="9.140625" style="2"/>
    <col min="7433" max="7433" width="6.5703125" style="2" customWidth="1"/>
    <col min="7434" max="7434" width="9.140625" style="2"/>
    <col min="7435" max="7435" width="7.28515625" style="2" customWidth="1"/>
    <col min="7436" max="7436" width="8.42578125" style="2" customWidth="1"/>
    <col min="7437" max="7437" width="7" style="2" customWidth="1"/>
    <col min="7438" max="7438" width="8.28515625" style="2" customWidth="1"/>
    <col min="7439" max="7439" width="7.140625" style="2" customWidth="1"/>
    <col min="7440" max="7440" width="9.140625" style="2"/>
    <col min="7441" max="7441" width="5.28515625" style="2" customWidth="1"/>
    <col min="7442" max="7680" width="9.140625" style="2"/>
    <col min="7681" max="7681" width="5.5703125" style="2" customWidth="1"/>
    <col min="7682" max="7682" width="5.42578125" style="2" customWidth="1"/>
    <col min="7683" max="7683" width="5.28515625" style="2" customWidth="1"/>
    <col min="7684" max="7684" width="17.5703125" style="2" customWidth="1"/>
    <col min="7685" max="7685" width="8.5703125" style="2" customWidth="1"/>
    <col min="7686" max="7686" width="5.85546875" style="2" customWidth="1"/>
    <col min="7687" max="7687" width="7.42578125" style="2" customWidth="1"/>
    <col min="7688" max="7688" width="9.140625" style="2"/>
    <col min="7689" max="7689" width="6.5703125" style="2" customWidth="1"/>
    <col min="7690" max="7690" width="9.140625" style="2"/>
    <col min="7691" max="7691" width="7.28515625" style="2" customWidth="1"/>
    <col min="7692" max="7692" width="8.42578125" style="2" customWidth="1"/>
    <col min="7693" max="7693" width="7" style="2" customWidth="1"/>
    <col min="7694" max="7694" width="8.28515625" style="2" customWidth="1"/>
    <col min="7695" max="7695" width="7.140625" style="2" customWidth="1"/>
    <col min="7696" max="7696" width="9.140625" style="2"/>
    <col min="7697" max="7697" width="5.28515625" style="2" customWidth="1"/>
    <col min="7698" max="7936" width="9.140625" style="2"/>
    <col min="7937" max="7937" width="5.5703125" style="2" customWidth="1"/>
    <col min="7938" max="7938" width="5.42578125" style="2" customWidth="1"/>
    <col min="7939" max="7939" width="5.28515625" style="2" customWidth="1"/>
    <col min="7940" max="7940" width="17.5703125" style="2" customWidth="1"/>
    <col min="7941" max="7941" width="8.5703125" style="2" customWidth="1"/>
    <col min="7942" max="7942" width="5.85546875" style="2" customWidth="1"/>
    <col min="7943" max="7943" width="7.42578125" style="2" customWidth="1"/>
    <col min="7944" max="7944" width="9.140625" style="2"/>
    <col min="7945" max="7945" width="6.5703125" style="2" customWidth="1"/>
    <col min="7946" max="7946" width="9.140625" style="2"/>
    <col min="7947" max="7947" width="7.28515625" style="2" customWidth="1"/>
    <col min="7948" max="7948" width="8.42578125" style="2" customWidth="1"/>
    <col min="7949" max="7949" width="7" style="2" customWidth="1"/>
    <col min="7950" max="7950" width="8.28515625" style="2" customWidth="1"/>
    <col min="7951" max="7951" width="7.140625" style="2" customWidth="1"/>
    <col min="7952" max="7952" width="9.140625" style="2"/>
    <col min="7953" max="7953" width="5.28515625" style="2" customWidth="1"/>
    <col min="7954" max="8192" width="9.140625" style="2"/>
    <col min="8193" max="8193" width="5.5703125" style="2" customWidth="1"/>
    <col min="8194" max="8194" width="5.42578125" style="2" customWidth="1"/>
    <col min="8195" max="8195" width="5.28515625" style="2" customWidth="1"/>
    <col min="8196" max="8196" width="17.5703125" style="2" customWidth="1"/>
    <col min="8197" max="8197" width="8.5703125" style="2" customWidth="1"/>
    <col min="8198" max="8198" width="5.85546875" style="2" customWidth="1"/>
    <col min="8199" max="8199" width="7.42578125" style="2" customWidth="1"/>
    <col min="8200" max="8200" width="9.140625" style="2"/>
    <col min="8201" max="8201" width="6.5703125" style="2" customWidth="1"/>
    <col min="8202" max="8202" width="9.140625" style="2"/>
    <col min="8203" max="8203" width="7.28515625" style="2" customWidth="1"/>
    <col min="8204" max="8204" width="8.42578125" style="2" customWidth="1"/>
    <col min="8205" max="8205" width="7" style="2" customWidth="1"/>
    <col min="8206" max="8206" width="8.28515625" style="2" customWidth="1"/>
    <col min="8207" max="8207" width="7.140625" style="2" customWidth="1"/>
    <col min="8208" max="8208" width="9.140625" style="2"/>
    <col min="8209" max="8209" width="5.28515625" style="2" customWidth="1"/>
    <col min="8210" max="8448" width="9.140625" style="2"/>
    <col min="8449" max="8449" width="5.5703125" style="2" customWidth="1"/>
    <col min="8450" max="8450" width="5.42578125" style="2" customWidth="1"/>
    <col min="8451" max="8451" width="5.28515625" style="2" customWidth="1"/>
    <col min="8452" max="8452" width="17.5703125" style="2" customWidth="1"/>
    <col min="8453" max="8453" width="8.5703125" style="2" customWidth="1"/>
    <col min="8454" max="8454" width="5.85546875" style="2" customWidth="1"/>
    <col min="8455" max="8455" width="7.42578125" style="2" customWidth="1"/>
    <col min="8456" max="8456" width="9.140625" style="2"/>
    <col min="8457" max="8457" width="6.5703125" style="2" customWidth="1"/>
    <col min="8458" max="8458" width="9.140625" style="2"/>
    <col min="8459" max="8459" width="7.28515625" style="2" customWidth="1"/>
    <col min="8460" max="8460" width="8.42578125" style="2" customWidth="1"/>
    <col min="8461" max="8461" width="7" style="2" customWidth="1"/>
    <col min="8462" max="8462" width="8.28515625" style="2" customWidth="1"/>
    <col min="8463" max="8463" width="7.140625" style="2" customWidth="1"/>
    <col min="8464" max="8464" width="9.140625" style="2"/>
    <col min="8465" max="8465" width="5.28515625" style="2" customWidth="1"/>
    <col min="8466" max="8704" width="9.140625" style="2"/>
    <col min="8705" max="8705" width="5.5703125" style="2" customWidth="1"/>
    <col min="8706" max="8706" width="5.42578125" style="2" customWidth="1"/>
    <col min="8707" max="8707" width="5.28515625" style="2" customWidth="1"/>
    <col min="8708" max="8708" width="17.5703125" style="2" customWidth="1"/>
    <col min="8709" max="8709" width="8.5703125" style="2" customWidth="1"/>
    <col min="8710" max="8710" width="5.85546875" style="2" customWidth="1"/>
    <col min="8711" max="8711" width="7.42578125" style="2" customWidth="1"/>
    <col min="8712" max="8712" width="9.140625" style="2"/>
    <col min="8713" max="8713" width="6.5703125" style="2" customWidth="1"/>
    <col min="8714" max="8714" width="9.140625" style="2"/>
    <col min="8715" max="8715" width="7.28515625" style="2" customWidth="1"/>
    <col min="8716" max="8716" width="8.42578125" style="2" customWidth="1"/>
    <col min="8717" max="8717" width="7" style="2" customWidth="1"/>
    <col min="8718" max="8718" width="8.28515625" style="2" customWidth="1"/>
    <col min="8719" max="8719" width="7.140625" style="2" customWidth="1"/>
    <col min="8720" max="8720" width="9.140625" style="2"/>
    <col min="8721" max="8721" width="5.28515625" style="2" customWidth="1"/>
    <col min="8722" max="8960" width="9.140625" style="2"/>
    <col min="8961" max="8961" width="5.5703125" style="2" customWidth="1"/>
    <col min="8962" max="8962" width="5.42578125" style="2" customWidth="1"/>
    <col min="8963" max="8963" width="5.28515625" style="2" customWidth="1"/>
    <col min="8964" max="8964" width="17.5703125" style="2" customWidth="1"/>
    <col min="8965" max="8965" width="8.5703125" style="2" customWidth="1"/>
    <col min="8966" max="8966" width="5.85546875" style="2" customWidth="1"/>
    <col min="8967" max="8967" width="7.42578125" style="2" customWidth="1"/>
    <col min="8968" max="8968" width="9.140625" style="2"/>
    <col min="8969" max="8969" width="6.5703125" style="2" customWidth="1"/>
    <col min="8970" max="8970" width="9.140625" style="2"/>
    <col min="8971" max="8971" width="7.28515625" style="2" customWidth="1"/>
    <col min="8972" max="8972" width="8.42578125" style="2" customWidth="1"/>
    <col min="8973" max="8973" width="7" style="2" customWidth="1"/>
    <col min="8974" max="8974" width="8.28515625" style="2" customWidth="1"/>
    <col min="8975" max="8975" width="7.140625" style="2" customWidth="1"/>
    <col min="8976" max="8976" width="9.140625" style="2"/>
    <col min="8977" max="8977" width="5.28515625" style="2" customWidth="1"/>
    <col min="8978" max="9216" width="9.140625" style="2"/>
    <col min="9217" max="9217" width="5.5703125" style="2" customWidth="1"/>
    <col min="9218" max="9218" width="5.42578125" style="2" customWidth="1"/>
    <col min="9219" max="9219" width="5.28515625" style="2" customWidth="1"/>
    <col min="9220" max="9220" width="17.5703125" style="2" customWidth="1"/>
    <col min="9221" max="9221" width="8.5703125" style="2" customWidth="1"/>
    <col min="9222" max="9222" width="5.85546875" style="2" customWidth="1"/>
    <col min="9223" max="9223" width="7.42578125" style="2" customWidth="1"/>
    <col min="9224" max="9224" width="9.140625" style="2"/>
    <col min="9225" max="9225" width="6.5703125" style="2" customWidth="1"/>
    <col min="9226" max="9226" width="9.140625" style="2"/>
    <col min="9227" max="9227" width="7.28515625" style="2" customWidth="1"/>
    <col min="9228" max="9228" width="8.42578125" style="2" customWidth="1"/>
    <col min="9229" max="9229" width="7" style="2" customWidth="1"/>
    <col min="9230" max="9230" width="8.28515625" style="2" customWidth="1"/>
    <col min="9231" max="9231" width="7.140625" style="2" customWidth="1"/>
    <col min="9232" max="9232" width="9.140625" style="2"/>
    <col min="9233" max="9233" width="5.28515625" style="2" customWidth="1"/>
    <col min="9234" max="9472" width="9.140625" style="2"/>
    <col min="9473" max="9473" width="5.5703125" style="2" customWidth="1"/>
    <col min="9474" max="9474" width="5.42578125" style="2" customWidth="1"/>
    <col min="9475" max="9475" width="5.28515625" style="2" customWidth="1"/>
    <col min="9476" max="9476" width="17.5703125" style="2" customWidth="1"/>
    <col min="9477" max="9477" width="8.5703125" style="2" customWidth="1"/>
    <col min="9478" max="9478" width="5.85546875" style="2" customWidth="1"/>
    <col min="9479" max="9479" width="7.42578125" style="2" customWidth="1"/>
    <col min="9480" max="9480" width="9.140625" style="2"/>
    <col min="9481" max="9481" width="6.5703125" style="2" customWidth="1"/>
    <col min="9482" max="9482" width="9.140625" style="2"/>
    <col min="9483" max="9483" width="7.28515625" style="2" customWidth="1"/>
    <col min="9484" max="9484" width="8.42578125" style="2" customWidth="1"/>
    <col min="9485" max="9485" width="7" style="2" customWidth="1"/>
    <col min="9486" max="9486" width="8.28515625" style="2" customWidth="1"/>
    <col min="9487" max="9487" width="7.140625" style="2" customWidth="1"/>
    <col min="9488" max="9488" width="9.140625" style="2"/>
    <col min="9489" max="9489" width="5.28515625" style="2" customWidth="1"/>
    <col min="9490" max="9728" width="9.140625" style="2"/>
    <col min="9729" max="9729" width="5.5703125" style="2" customWidth="1"/>
    <col min="9730" max="9730" width="5.42578125" style="2" customWidth="1"/>
    <col min="9731" max="9731" width="5.28515625" style="2" customWidth="1"/>
    <col min="9732" max="9732" width="17.5703125" style="2" customWidth="1"/>
    <col min="9733" max="9733" width="8.5703125" style="2" customWidth="1"/>
    <col min="9734" max="9734" width="5.85546875" style="2" customWidth="1"/>
    <col min="9735" max="9735" width="7.42578125" style="2" customWidth="1"/>
    <col min="9736" max="9736" width="9.140625" style="2"/>
    <col min="9737" max="9737" width="6.5703125" style="2" customWidth="1"/>
    <col min="9738" max="9738" width="9.140625" style="2"/>
    <col min="9739" max="9739" width="7.28515625" style="2" customWidth="1"/>
    <col min="9740" max="9740" width="8.42578125" style="2" customWidth="1"/>
    <col min="9741" max="9741" width="7" style="2" customWidth="1"/>
    <col min="9742" max="9742" width="8.28515625" style="2" customWidth="1"/>
    <col min="9743" max="9743" width="7.140625" style="2" customWidth="1"/>
    <col min="9744" max="9744" width="9.140625" style="2"/>
    <col min="9745" max="9745" width="5.28515625" style="2" customWidth="1"/>
    <col min="9746" max="9984" width="9.140625" style="2"/>
    <col min="9985" max="9985" width="5.5703125" style="2" customWidth="1"/>
    <col min="9986" max="9986" width="5.42578125" style="2" customWidth="1"/>
    <col min="9987" max="9987" width="5.28515625" style="2" customWidth="1"/>
    <col min="9988" max="9988" width="17.5703125" style="2" customWidth="1"/>
    <col min="9989" max="9989" width="8.5703125" style="2" customWidth="1"/>
    <col min="9990" max="9990" width="5.85546875" style="2" customWidth="1"/>
    <col min="9991" max="9991" width="7.42578125" style="2" customWidth="1"/>
    <col min="9992" max="9992" width="9.140625" style="2"/>
    <col min="9993" max="9993" width="6.5703125" style="2" customWidth="1"/>
    <col min="9994" max="9994" width="9.140625" style="2"/>
    <col min="9995" max="9995" width="7.28515625" style="2" customWidth="1"/>
    <col min="9996" max="9996" width="8.42578125" style="2" customWidth="1"/>
    <col min="9997" max="9997" width="7" style="2" customWidth="1"/>
    <col min="9998" max="9998" width="8.28515625" style="2" customWidth="1"/>
    <col min="9999" max="9999" width="7.140625" style="2" customWidth="1"/>
    <col min="10000" max="10000" width="9.140625" style="2"/>
    <col min="10001" max="10001" width="5.28515625" style="2" customWidth="1"/>
    <col min="10002" max="10240" width="9.140625" style="2"/>
    <col min="10241" max="10241" width="5.5703125" style="2" customWidth="1"/>
    <col min="10242" max="10242" width="5.42578125" style="2" customWidth="1"/>
    <col min="10243" max="10243" width="5.28515625" style="2" customWidth="1"/>
    <col min="10244" max="10244" width="17.5703125" style="2" customWidth="1"/>
    <col min="10245" max="10245" width="8.5703125" style="2" customWidth="1"/>
    <col min="10246" max="10246" width="5.85546875" style="2" customWidth="1"/>
    <col min="10247" max="10247" width="7.42578125" style="2" customWidth="1"/>
    <col min="10248" max="10248" width="9.140625" style="2"/>
    <col min="10249" max="10249" width="6.5703125" style="2" customWidth="1"/>
    <col min="10250" max="10250" width="9.140625" style="2"/>
    <col min="10251" max="10251" width="7.28515625" style="2" customWidth="1"/>
    <col min="10252" max="10252" width="8.42578125" style="2" customWidth="1"/>
    <col min="10253" max="10253" width="7" style="2" customWidth="1"/>
    <col min="10254" max="10254" width="8.28515625" style="2" customWidth="1"/>
    <col min="10255" max="10255" width="7.140625" style="2" customWidth="1"/>
    <col min="10256" max="10256" width="9.140625" style="2"/>
    <col min="10257" max="10257" width="5.28515625" style="2" customWidth="1"/>
    <col min="10258" max="10496" width="9.140625" style="2"/>
    <col min="10497" max="10497" width="5.5703125" style="2" customWidth="1"/>
    <col min="10498" max="10498" width="5.42578125" style="2" customWidth="1"/>
    <col min="10499" max="10499" width="5.28515625" style="2" customWidth="1"/>
    <col min="10500" max="10500" width="17.5703125" style="2" customWidth="1"/>
    <col min="10501" max="10501" width="8.5703125" style="2" customWidth="1"/>
    <col min="10502" max="10502" width="5.85546875" style="2" customWidth="1"/>
    <col min="10503" max="10503" width="7.42578125" style="2" customWidth="1"/>
    <col min="10504" max="10504" width="9.140625" style="2"/>
    <col min="10505" max="10505" width="6.5703125" style="2" customWidth="1"/>
    <col min="10506" max="10506" width="9.140625" style="2"/>
    <col min="10507" max="10507" width="7.28515625" style="2" customWidth="1"/>
    <col min="10508" max="10508" width="8.42578125" style="2" customWidth="1"/>
    <col min="10509" max="10509" width="7" style="2" customWidth="1"/>
    <col min="10510" max="10510" width="8.28515625" style="2" customWidth="1"/>
    <col min="10511" max="10511" width="7.140625" style="2" customWidth="1"/>
    <col min="10512" max="10512" width="9.140625" style="2"/>
    <col min="10513" max="10513" width="5.28515625" style="2" customWidth="1"/>
    <col min="10514" max="10752" width="9.140625" style="2"/>
    <col min="10753" max="10753" width="5.5703125" style="2" customWidth="1"/>
    <col min="10754" max="10754" width="5.42578125" style="2" customWidth="1"/>
    <col min="10755" max="10755" width="5.28515625" style="2" customWidth="1"/>
    <col min="10756" max="10756" width="17.5703125" style="2" customWidth="1"/>
    <col min="10757" max="10757" width="8.5703125" style="2" customWidth="1"/>
    <col min="10758" max="10758" width="5.85546875" style="2" customWidth="1"/>
    <col min="10759" max="10759" width="7.42578125" style="2" customWidth="1"/>
    <col min="10760" max="10760" width="9.140625" style="2"/>
    <col min="10761" max="10761" width="6.5703125" style="2" customWidth="1"/>
    <col min="10762" max="10762" width="9.140625" style="2"/>
    <col min="10763" max="10763" width="7.28515625" style="2" customWidth="1"/>
    <col min="10764" max="10764" width="8.42578125" style="2" customWidth="1"/>
    <col min="10765" max="10765" width="7" style="2" customWidth="1"/>
    <col min="10766" max="10766" width="8.28515625" style="2" customWidth="1"/>
    <col min="10767" max="10767" width="7.140625" style="2" customWidth="1"/>
    <col min="10768" max="10768" width="9.140625" style="2"/>
    <col min="10769" max="10769" width="5.28515625" style="2" customWidth="1"/>
    <col min="10770" max="11008" width="9.140625" style="2"/>
    <col min="11009" max="11009" width="5.5703125" style="2" customWidth="1"/>
    <col min="11010" max="11010" width="5.42578125" style="2" customWidth="1"/>
    <col min="11011" max="11011" width="5.28515625" style="2" customWidth="1"/>
    <col min="11012" max="11012" width="17.5703125" style="2" customWidth="1"/>
    <col min="11013" max="11013" width="8.5703125" style="2" customWidth="1"/>
    <col min="11014" max="11014" width="5.85546875" style="2" customWidth="1"/>
    <col min="11015" max="11015" width="7.42578125" style="2" customWidth="1"/>
    <col min="11016" max="11016" width="9.140625" style="2"/>
    <col min="11017" max="11017" width="6.5703125" style="2" customWidth="1"/>
    <col min="11018" max="11018" width="9.140625" style="2"/>
    <col min="11019" max="11019" width="7.28515625" style="2" customWidth="1"/>
    <col min="11020" max="11020" width="8.42578125" style="2" customWidth="1"/>
    <col min="11021" max="11021" width="7" style="2" customWidth="1"/>
    <col min="11022" max="11022" width="8.28515625" style="2" customWidth="1"/>
    <col min="11023" max="11023" width="7.140625" style="2" customWidth="1"/>
    <col min="11024" max="11024" width="9.140625" style="2"/>
    <col min="11025" max="11025" width="5.28515625" style="2" customWidth="1"/>
    <col min="11026" max="11264" width="9.140625" style="2"/>
    <col min="11265" max="11265" width="5.5703125" style="2" customWidth="1"/>
    <col min="11266" max="11266" width="5.42578125" style="2" customWidth="1"/>
    <col min="11267" max="11267" width="5.28515625" style="2" customWidth="1"/>
    <col min="11268" max="11268" width="17.5703125" style="2" customWidth="1"/>
    <col min="11269" max="11269" width="8.5703125" style="2" customWidth="1"/>
    <col min="11270" max="11270" width="5.85546875" style="2" customWidth="1"/>
    <col min="11271" max="11271" width="7.42578125" style="2" customWidth="1"/>
    <col min="11272" max="11272" width="9.140625" style="2"/>
    <col min="11273" max="11273" width="6.5703125" style="2" customWidth="1"/>
    <col min="11274" max="11274" width="9.140625" style="2"/>
    <col min="11275" max="11275" width="7.28515625" style="2" customWidth="1"/>
    <col min="11276" max="11276" width="8.42578125" style="2" customWidth="1"/>
    <col min="11277" max="11277" width="7" style="2" customWidth="1"/>
    <col min="11278" max="11278" width="8.28515625" style="2" customWidth="1"/>
    <col min="11279" max="11279" width="7.140625" style="2" customWidth="1"/>
    <col min="11280" max="11280" width="9.140625" style="2"/>
    <col min="11281" max="11281" width="5.28515625" style="2" customWidth="1"/>
    <col min="11282" max="11520" width="9.140625" style="2"/>
    <col min="11521" max="11521" width="5.5703125" style="2" customWidth="1"/>
    <col min="11522" max="11522" width="5.42578125" style="2" customWidth="1"/>
    <col min="11523" max="11523" width="5.28515625" style="2" customWidth="1"/>
    <col min="11524" max="11524" width="17.5703125" style="2" customWidth="1"/>
    <col min="11525" max="11525" width="8.5703125" style="2" customWidth="1"/>
    <col min="11526" max="11526" width="5.85546875" style="2" customWidth="1"/>
    <col min="11527" max="11527" width="7.42578125" style="2" customWidth="1"/>
    <col min="11528" max="11528" width="9.140625" style="2"/>
    <col min="11529" max="11529" width="6.5703125" style="2" customWidth="1"/>
    <col min="11530" max="11530" width="9.140625" style="2"/>
    <col min="11531" max="11531" width="7.28515625" style="2" customWidth="1"/>
    <col min="11532" max="11532" width="8.42578125" style="2" customWidth="1"/>
    <col min="11533" max="11533" width="7" style="2" customWidth="1"/>
    <col min="11534" max="11534" width="8.28515625" style="2" customWidth="1"/>
    <col min="11535" max="11535" width="7.140625" style="2" customWidth="1"/>
    <col min="11536" max="11536" width="9.140625" style="2"/>
    <col min="11537" max="11537" width="5.28515625" style="2" customWidth="1"/>
    <col min="11538" max="11776" width="9.140625" style="2"/>
    <col min="11777" max="11777" width="5.5703125" style="2" customWidth="1"/>
    <col min="11778" max="11778" width="5.42578125" style="2" customWidth="1"/>
    <col min="11779" max="11779" width="5.28515625" style="2" customWidth="1"/>
    <col min="11780" max="11780" width="17.5703125" style="2" customWidth="1"/>
    <col min="11781" max="11781" width="8.5703125" style="2" customWidth="1"/>
    <col min="11782" max="11782" width="5.85546875" style="2" customWidth="1"/>
    <col min="11783" max="11783" width="7.42578125" style="2" customWidth="1"/>
    <col min="11784" max="11784" width="9.140625" style="2"/>
    <col min="11785" max="11785" width="6.5703125" style="2" customWidth="1"/>
    <col min="11786" max="11786" width="9.140625" style="2"/>
    <col min="11787" max="11787" width="7.28515625" style="2" customWidth="1"/>
    <col min="11788" max="11788" width="8.42578125" style="2" customWidth="1"/>
    <col min="11789" max="11789" width="7" style="2" customWidth="1"/>
    <col min="11790" max="11790" width="8.28515625" style="2" customWidth="1"/>
    <col min="11791" max="11791" width="7.140625" style="2" customWidth="1"/>
    <col min="11792" max="11792" width="9.140625" style="2"/>
    <col min="11793" max="11793" width="5.28515625" style="2" customWidth="1"/>
    <col min="11794" max="12032" width="9.140625" style="2"/>
    <col min="12033" max="12033" width="5.5703125" style="2" customWidth="1"/>
    <col min="12034" max="12034" width="5.42578125" style="2" customWidth="1"/>
    <col min="12035" max="12035" width="5.28515625" style="2" customWidth="1"/>
    <col min="12036" max="12036" width="17.5703125" style="2" customWidth="1"/>
    <col min="12037" max="12037" width="8.5703125" style="2" customWidth="1"/>
    <col min="12038" max="12038" width="5.85546875" style="2" customWidth="1"/>
    <col min="12039" max="12039" width="7.42578125" style="2" customWidth="1"/>
    <col min="12040" max="12040" width="9.140625" style="2"/>
    <col min="12041" max="12041" width="6.5703125" style="2" customWidth="1"/>
    <col min="12042" max="12042" width="9.140625" style="2"/>
    <col min="12043" max="12043" width="7.28515625" style="2" customWidth="1"/>
    <col min="12044" max="12044" width="8.42578125" style="2" customWidth="1"/>
    <col min="12045" max="12045" width="7" style="2" customWidth="1"/>
    <col min="12046" max="12046" width="8.28515625" style="2" customWidth="1"/>
    <col min="12047" max="12047" width="7.140625" style="2" customWidth="1"/>
    <col min="12048" max="12048" width="9.140625" style="2"/>
    <col min="12049" max="12049" width="5.28515625" style="2" customWidth="1"/>
    <col min="12050" max="12288" width="9.140625" style="2"/>
    <col min="12289" max="12289" width="5.5703125" style="2" customWidth="1"/>
    <col min="12290" max="12290" width="5.42578125" style="2" customWidth="1"/>
    <col min="12291" max="12291" width="5.28515625" style="2" customWidth="1"/>
    <col min="12292" max="12292" width="17.5703125" style="2" customWidth="1"/>
    <col min="12293" max="12293" width="8.5703125" style="2" customWidth="1"/>
    <col min="12294" max="12294" width="5.85546875" style="2" customWidth="1"/>
    <col min="12295" max="12295" width="7.42578125" style="2" customWidth="1"/>
    <col min="12296" max="12296" width="9.140625" style="2"/>
    <col min="12297" max="12297" width="6.5703125" style="2" customWidth="1"/>
    <col min="12298" max="12298" width="9.140625" style="2"/>
    <col min="12299" max="12299" width="7.28515625" style="2" customWidth="1"/>
    <col min="12300" max="12300" width="8.42578125" style="2" customWidth="1"/>
    <col min="12301" max="12301" width="7" style="2" customWidth="1"/>
    <col min="12302" max="12302" width="8.28515625" style="2" customWidth="1"/>
    <col min="12303" max="12303" width="7.140625" style="2" customWidth="1"/>
    <col min="12304" max="12304" width="9.140625" style="2"/>
    <col min="12305" max="12305" width="5.28515625" style="2" customWidth="1"/>
    <col min="12306" max="12544" width="9.140625" style="2"/>
    <col min="12545" max="12545" width="5.5703125" style="2" customWidth="1"/>
    <col min="12546" max="12546" width="5.42578125" style="2" customWidth="1"/>
    <col min="12547" max="12547" width="5.28515625" style="2" customWidth="1"/>
    <col min="12548" max="12548" width="17.5703125" style="2" customWidth="1"/>
    <col min="12549" max="12549" width="8.5703125" style="2" customWidth="1"/>
    <col min="12550" max="12550" width="5.85546875" style="2" customWidth="1"/>
    <col min="12551" max="12551" width="7.42578125" style="2" customWidth="1"/>
    <col min="12552" max="12552" width="9.140625" style="2"/>
    <col min="12553" max="12553" width="6.5703125" style="2" customWidth="1"/>
    <col min="12554" max="12554" width="9.140625" style="2"/>
    <col min="12555" max="12555" width="7.28515625" style="2" customWidth="1"/>
    <col min="12556" max="12556" width="8.42578125" style="2" customWidth="1"/>
    <col min="12557" max="12557" width="7" style="2" customWidth="1"/>
    <col min="12558" max="12558" width="8.28515625" style="2" customWidth="1"/>
    <col min="12559" max="12559" width="7.140625" style="2" customWidth="1"/>
    <col min="12560" max="12560" width="9.140625" style="2"/>
    <col min="12561" max="12561" width="5.28515625" style="2" customWidth="1"/>
    <col min="12562" max="12800" width="9.140625" style="2"/>
    <col min="12801" max="12801" width="5.5703125" style="2" customWidth="1"/>
    <col min="12802" max="12802" width="5.42578125" style="2" customWidth="1"/>
    <col min="12803" max="12803" width="5.28515625" style="2" customWidth="1"/>
    <col min="12804" max="12804" width="17.5703125" style="2" customWidth="1"/>
    <col min="12805" max="12805" width="8.5703125" style="2" customWidth="1"/>
    <col min="12806" max="12806" width="5.85546875" style="2" customWidth="1"/>
    <col min="12807" max="12807" width="7.42578125" style="2" customWidth="1"/>
    <col min="12808" max="12808" width="9.140625" style="2"/>
    <col min="12809" max="12809" width="6.5703125" style="2" customWidth="1"/>
    <col min="12810" max="12810" width="9.140625" style="2"/>
    <col min="12811" max="12811" width="7.28515625" style="2" customWidth="1"/>
    <col min="12812" max="12812" width="8.42578125" style="2" customWidth="1"/>
    <col min="12813" max="12813" width="7" style="2" customWidth="1"/>
    <col min="12814" max="12814" width="8.28515625" style="2" customWidth="1"/>
    <col min="12815" max="12815" width="7.140625" style="2" customWidth="1"/>
    <col min="12816" max="12816" width="9.140625" style="2"/>
    <col min="12817" max="12817" width="5.28515625" style="2" customWidth="1"/>
    <col min="12818" max="13056" width="9.140625" style="2"/>
    <col min="13057" max="13057" width="5.5703125" style="2" customWidth="1"/>
    <col min="13058" max="13058" width="5.42578125" style="2" customWidth="1"/>
    <col min="13059" max="13059" width="5.28515625" style="2" customWidth="1"/>
    <col min="13060" max="13060" width="17.5703125" style="2" customWidth="1"/>
    <col min="13061" max="13061" width="8.5703125" style="2" customWidth="1"/>
    <col min="13062" max="13062" width="5.85546875" style="2" customWidth="1"/>
    <col min="13063" max="13063" width="7.42578125" style="2" customWidth="1"/>
    <col min="13064" max="13064" width="9.140625" style="2"/>
    <col min="13065" max="13065" width="6.5703125" style="2" customWidth="1"/>
    <col min="13066" max="13066" width="9.140625" style="2"/>
    <col min="13067" max="13067" width="7.28515625" style="2" customWidth="1"/>
    <col min="13068" max="13068" width="8.42578125" style="2" customWidth="1"/>
    <col min="13069" max="13069" width="7" style="2" customWidth="1"/>
    <col min="13070" max="13070" width="8.28515625" style="2" customWidth="1"/>
    <col min="13071" max="13071" width="7.140625" style="2" customWidth="1"/>
    <col min="13072" max="13072" width="9.140625" style="2"/>
    <col min="13073" max="13073" width="5.28515625" style="2" customWidth="1"/>
    <col min="13074" max="13312" width="9.140625" style="2"/>
    <col min="13313" max="13313" width="5.5703125" style="2" customWidth="1"/>
    <col min="13314" max="13314" width="5.42578125" style="2" customWidth="1"/>
    <col min="13315" max="13315" width="5.28515625" style="2" customWidth="1"/>
    <col min="13316" max="13316" width="17.5703125" style="2" customWidth="1"/>
    <col min="13317" max="13317" width="8.5703125" style="2" customWidth="1"/>
    <col min="13318" max="13318" width="5.85546875" style="2" customWidth="1"/>
    <col min="13319" max="13319" width="7.42578125" style="2" customWidth="1"/>
    <col min="13320" max="13320" width="9.140625" style="2"/>
    <col min="13321" max="13321" width="6.5703125" style="2" customWidth="1"/>
    <col min="13322" max="13322" width="9.140625" style="2"/>
    <col min="13323" max="13323" width="7.28515625" style="2" customWidth="1"/>
    <col min="13324" max="13324" width="8.42578125" style="2" customWidth="1"/>
    <col min="13325" max="13325" width="7" style="2" customWidth="1"/>
    <col min="13326" max="13326" width="8.28515625" style="2" customWidth="1"/>
    <col min="13327" max="13327" width="7.140625" style="2" customWidth="1"/>
    <col min="13328" max="13328" width="9.140625" style="2"/>
    <col min="13329" max="13329" width="5.28515625" style="2" customWidth="1"/>
    <col min="13330" max="13568" width="9.140625" style="2"/>
    <col min="13569" max="13569" width="5.5703125" style="2" customWidth="1"/>
    <col min="13570" max="13570" width="5.42578125" style="2" customWidth="1"/>
    <col min="13571" max="13571" width="5.28515625" style="2" customWidth="1"/>
    <col min="13572" max="13572" width="17.5703125" style="2" customWidth="1"/>
    <col min="13573" max="13573" width="8.5703125" style="2" customWidth="1"/>
    <col min="13574" max="13574" width="5.85546875" style="2" customWidth="1"/>
    <col min="13575" max="13575" width="7.42578125" style="2" customWidth="1"/>
    <col min="13576" max="13576" width="9.140625" style="2"/>
    <col min="13577" max="13577" width="6.5703125" style="2" customWidth="1"/>
    <col min="13578" max="13578" width="9.140625" style="2"/>
    <col min="13579" max="13579" width="7.28515625" style="2" customWidth="1"/>
    <col min="13580" max="13580" width="8.42578125" style="2" customWidth="1"/>
    <col min="13581" max="13581" width="7" style="2" customWidth="1"/>
    <col min="13582" max="13582" width="8.28515625" style="2" customWidth="1"/>
    <col min="13583" max="13583" width="7.140625" style="2" customWidth="1"/>
    <col min="13584" max="13584" width="9.140625" style="2"/>
    <col min="13585" max="13585" width="5.28515625" style="2" customWidth="1"/>
    <col min="13586" max="13824" width="9.140625" style="2"/>
    <col min="13825" max="13825" width="5.5703125" style="2" customWidth="1"/>
    <col min="13826" max="13826" width="5.42578125" style="2" customWidth="1"/>
    <col min="13827" max="13827" width="5.28515625" style="2" customWidth="1"/>
    <col min="13828" max="13828" width="17.5703125" style="2" customWidth="1"/>
    <col min="13829" max="13829" width="8.5703125" style="2" customWidth="1"/>
    <col min="13830" max="13830" width="5.85546875" style="2" customWidth="1"/>
    <col min="13831" max="13831" width="7.42578125" style="2" customWidth="1"/>
    <col min="13832" max="13832" width="9.140625" style="2"/>
    <col min="13833" max="13833" width="6.5703125" style="2" customWidth="1"/>
    <col min="13834" max="13834" width="9.140625" style="2"/>
    <col min="13835" max="13835" width="7.28515625" style="2" customWidth="1"/>
    <col min="13836" max="13836" width="8.42578125" style="2" customWidth="1"/>
    <col min="13837" max="13837" width="7" style="2" customWidth="1"/>
    <col min="13838" max="13838" width="8.28515625" style="2" customWidth="1"/>
    <col min="13839" max="13839" width="7.140625" style="2" customWidth="1"/>
    <col min="13840" max="13840" width="9.140625" style="2"/>
    <col min="13841" max="13841" width="5.28515625" style="2" customWidth="1"/>
    <col min="13842" max="14080" width="9.140625" style="2"/>
    <col min="14081" max="14081" width="5.5703125" style="2" customWidth="1"/>
    <col min="14082" max="14082" width="5.42578125" style="2" customWidth="1"/>
    <col min="14083" max="14083" width="5.28515625" style="2" customWidth="1"/>
    <col min="14084" max="14084" width="17.5703125" style="2" customWidth="1"/>
    <col min="14085" max="14085" width="8.5703125" style="2" customWidth="1"/>
    <col min="14086" max="14086" width="5.85546875" style="2" customWidth="1"/>
    <col min="14087" max="14087" width="7.42578125" style="2" customWidth="1"/>
    <col min="14088" max="14088" width="9.140625" style="2"/>
    <col min="14089" max="14089" width="6.5703125" style="2" customWidth="1"/>
    <col min="14090" max="14090" width="9.140625" style="2"/>
    <col min="14091" max="14091" width="7.28515625" style="2" customWidth="1"/>
    <col min="14092" max="14092" width="8.42578125" style="2" customWidth="1"/>
    <col min="14093" max="14093" width="7" style="2" customWidth="1"/>
    <col min="14094" max="14094" width="8.28515625" style="2" customWidth="1"/>
    <col min="14095" max="14095" width="7.140625" style="2" customWidth="1"/>
    <col min="14096" max="14096" width="9.140625" style="2"/>
    <col min="14097" max="14097" width="5.28515625" style="2" customWidth="1"/>
    <col min="14098" max="14336" width="9.140625" style="2"/>
    <col min="14337" max="14337" width="5.5703125" style="2" customWidth="1"/>
    <col min="14338" max="14338" width="5.42578125" style="2" customWidth="1"/>
    <col min="14339" max="14339" width="5.28515625" style="2" customWidth="1"/>
    <col min="14340" max="14340" width="17.5703125" style="2" customWidth="1"/>
    <col min="14341" max="14341" width="8.5703125" style="2" customWidth="1"/>
    <col min="14342" max="14342" width="5.85546875" style="2" customWidth="1"/>
    <col min="14343" max="14343" width="7.42578125" style="2" customWidth="1"/>
    <col min="14344" max="14344" width="9.140625" style="2"/>
    <col min="14345" max="14345" width="6.5703125" style="2" customWidth="1"/>
    <col min="14346" max="14346" width="9.140625" style="2"/>
    <col min="14347" max="14347" width="7.28515625" style="2" customWidth="1"/>
    <col min="14348" max="14348" width="8.42578125" style="2" customWidth="1"/>
    <col min="14349" max="14349" width="7" style="2" customWidth="1"/>
    <col min="14350" max="14350" width="8.28515625" style="2" customWidth="1"/>
    <col min="14351" max="14351" width="7.140625" style="2" customWidth="1"/>
    <col min="14352" max="14352" width="9.140625" style="2"/>
    <col min="14353" max="14353" width="5.28515625" style="2" customWidth="1"/>
    <col min="14354" max="14592" width="9.140625" style="2"/>
    <col min="14593" max="14593" width="5.5703125" style="2" customWidth="1"/>
    <col min="14594" max="14594" width="5.42578125" style="2" customWidth="1"/>
    <col min="14595" max="14595" width="5.28515625" style="2" customWidth="1"/>
    <col min="14596" max="14596" width="17.5703125" style="2" customWidth="1"/>
    <col min="14597" max="14597" width="8.5703125" style="2" customWidth="1"/>
    <col min="14598" max="14598" width="5.85546875" style="2" customWidth="1"/>
    <col min="14599" max="14599" width="7.42578125" style="2" customWidth="1"/>
    <col min="14600" max="14600" width="9.140625" style="2"/>
    <col min="14601" max="14601" width="6.5703125" style="2" customWidth="1"/>
    <col min="14602" max="14602" width="9.140625" style="2"/>
    <col min="14603" max="14603" width="7.28515625" style="2" customWidth="1"/>
    <col min="14604" max="14604" width="8.42578125" style="2" customWidth="1"/>
    <col min="14605" max="14605" width="7" style="2" customWidth="1"/>
    <col min="14606" max="14606" width="8.28515625" style="2" customWidth="1"/>
    <col min="14607" max="14607" width="7.140625" style="2" customWidth="1"/>
    <col min="14608" max="14608" width="9.140625" style="2"/>
    <col min="14609" max="14609" width="5.28515625" style="2" customWidth="1"/>
    <col min="14610" max="14848" width="9.140625" style="2"/>
    <col min="14849" max="14849" width="5.5703125" style="2" customWidth="1"/>
    <col min="14850" max="14850" width="5.42578125" style="2" customWidth="1"/>
    <col min="14851" max="14851" width="5.28515625" style="2" customWidth="1"/>
    <col min="14852" max="14852" width="17.5703125" style="2" customWidth="1"/>
    <col min="14853" max="14853" width="8.5703125" style="2" customWidth="1"/>
    <col min="14854" max="14854" width="5.85546875" style="2" customWidth="1"/>
    <col min="14855" max="14855" width="7.42578125" style="2" customWidth="1"/>
    <col min="14856" max="14856" width="9.140625" style="2"/>
    <col min="14857" max="14857" width="6.5703125" style="2" customWidth="1"/>
    <col min="14858" max="14858" width="9.140625" style="2"/>
    <col min="14859" max="14859" width="7.28515625" style="2" customWidth="1"/>
    <col min="14860" max="14860" width="8.42578125" style="2" customWidth="1"/>
    <col min="14861" max="14861" width="7" style="2" customWidth="1"/>
    <col min="14862" max="14862" width="8.28515625" style="2" customWidth="1"/>
    <col min="14863" max="14863" width="7.140625" style="2" customWidth="1"/>
    <col min="14864" max="14864" width="9.140625" style="2"/>
    <col min="14865" max="14865" width="5.28515625" style="2" customWidth="1"/>
    <col min="14866" max="15104" width="9.140625" style="2"/>
    <col min="15105" max="15105" width="5.5703125" style="2" customWidth="1"/>
    <col min="15106" max="15106" width="5.42578125" style="2" customWidth="1"/>
    <col min="15107" max="15107" width="5.28515625" style="2" customWidth="1"/>
    <col min="15108" max="15108" width="17.5703125" style="2" customWidth="1"/>
    <col min="15109" max="15109" width="8.5703125" style="2" customWidth="1"/>
    <col min="15110" max="15110" width="5.85546875" style="2" customWidth="1"/>
    <col min="15111" max="15111" width="7.42578125" style="2" customWidth="1"/>
    <col min="15112" max="15112" width="9.140625" style="2"/>
    <col min="15113" max="15113" width="6.5703125" style="2" customWidth="1"/>
    <col min="15114" max="15114" width="9.140625" style="2"/>
    <col min="15115" max="15115" width="7.28515625" style="2" customWidth="1"/>
    <col min="15116" max="15116" width="8.42578125" style="2" customWidth="1"/>
    <col min="15117" max="15117" width="7" style="2" customWidth="1"/>
    <col min="15118" max="15118" width="8.28515625" style="2" customWidth="1"/>
    <col min="15119" max="15119" width="7.140625" style="2" customWidth="1"/>
    <col min="15120" max="15120" width="9.140625" style="2"/>
    <col min="15121" max="15121" width="5.28515625" style="2" customWidth="1"/>
    <col min="15122" max="15360" width="9.140625" style="2"/>
    <col min="15361" max="15361" width="5.5703125" style="2" customWidth="1"/>
    <col min="15362" max="15362" width="5.42578125" style="2" customWidth="1"/>
    <col min="15363" max="15363" width="5.28515625" style="2" customWidth="1"/>
    <col min="15364" max="15364" width="17.5703125" style="2" customWidth="1"/>
    <col min="15365" max="15365" width="8.5703125" style="2" customWidth="1"/>
    <col min="15366" max="15366" width="5.85546875" style="2" customWidth="1"/>
    <col min="15367" max="15367" width="7.42578125" style="2" customWidth="1"/>
    <col min="15368" max="15368" width="9.140625" style="2"/>
    <col min="15369" max="15369" width="6.5703125" style="2" customWidth="1"/>
    <col min="15370" max="15370" width="9.140625" style="2"/>
    <col min="15371" max="15371" width="7.28515625" style="2" customWidth="1"/>
    <col min="15372" max="15372" width="8.42578125" style="2" customWidth="1"/>
    <col min="15373" max="15373" width="7" style="2" customWidth="1"/>
    <col min="15374" max="15374" width="8.28515625" style="2" customWidth="1"/>
    <col min="15375" max="15375" width="7.140625" style="2" customWidth="1"/>
    <col min="15376" max="15376" width="9.140625" style="2"/>
    <col min="15377" max="15377" width="5.28515625" style="2" customWidth="1"/>
    <col min="15378" max="15616" width="9.140625" style="2"/>
    <col min="15617" max="15617" width="5.5703125" style="2" customWidth="1"/>
    <col min="15618" max="15618" width="5.42578125" style="2" customWidth="1"/>
    <col min="15619" max="15619" width="5.28515625" style="2" customWidth="1"/>
    <col min="15620" max="15620" width="17.5703125" style="2" customWidth="1"/>
    <col min="15621" max="15621" width="8.5703125" style="2" customWidth="1"/>
    <col min="15622" max="15622" width="5.85546875" style="2" customWidth="1"/>
    <col min="15623" max="15623" width="7.42578125" style="2" customWidth="1"/>
    <col min="15624" max="15624" width="9.140625" style="2"/>
    <col min="15625" max="15625" width="6.5703125" style="2" customWidth="1"/>
    <col min="15626" max="15626" width="9.140625" style="2"/>
    <col min="15627" max="15627" width="7.28515625" style="2" customWidth="1"/>
    <col min="15628" max="15628" width="8.42578125" style="2" customWidth="1"/>
    <col min="15629" max="15629" width="7" style="2" customWidth="1"/>
    <col min="15630" max="15630" width="8.28515625" style="2" customWidth="1"/>
    <col min="15631" max="15631" width="7.140625" style="2" customWidth="1"/>
    <col min="15632" max="15632" width="9.140625" style="2"/>
    <col min="15633" max="15633" width="5.28515625" style="2" customWidth="1"/>
    <col min="15634" max="15872" width="9.140625" style="2"/>
    <col min="15873" max="15873" width="5.5703125" style="2" customWidth="1"/>
    <col min="15874" max="15874" width="5.42578125" style="2" customWidth="1"/>
    <col min="15875" max="15875" width="5.28515625" style="2" customWidth="1"/>
    <col min="15876" max="15876" width="17.5703125" style="2" customWidth="1"/>
    <col min="15877" max="15877" width="8.5703125" style="2" customWidth="1"/>
    <col min="15878" max="15878" width="5.85546875" style="2" customWidth="1"/>
    <col min="15879" max="15879" width="7.42578125" style="2" customWidth="1"/>
    <col min="15880" max="15880" width="9.140625" style="2"/>
    <col min="15881" max="15881" width="6.5703125" style="2" customWidth="1"/>
    <col min="15882" max="15882" width="9.140625" style="2"/>
    <col min="15883" max="15883" width="7.28515625" style="2" customWidth="1"/>
    <col min="15884" max="15884" width="8.42578125" style="2" customWidth="1"/>
    <col min="15885" max="15885" width="7" style="2" customWidth="1"/>
    <col min="15886" max="15886" width="8.28515625" style="2" customWidth="1"/>
    <col min="15887" max="15887" width="7.140625" style="2" customWidth="1"/>
    <col min="15888" max="15888" width="9.140625" style="2"/>
    <col min="15889" max="15889" width="5.28515625" style="2" customWidth="1"/>
    <col min="15890" max="16128" width="9.140625" style="2"/>
    <col min="16129" max="16129" width="5.5703125" style="2" customWidth="1"/>
    <col min="16130" max="16130" width="5.42578125" style="2" customWidth="1"/>
    <col min="16131" max="16131" width="5.28515625" style="2" customWidth="1"/>
    <col min="16132" max="16132" width="17.5703125" style="2" customWidth="1"/>
    <col min="16133" max="16133" width="8.5703125" style="2" customWidth="1"/>
    <col min="16134" max="16134" width="5.85546875" style="2" customWidth="1"/>
    <col min="16135" max="16135" width="7.42578125" style="2" customWidth="1"/>
    <col min="16136" max="16136" width="9.140625" style="2"/>
    <col min="16137" max="16137" width="6.5703125" style="2" customWidth="1"/>
    <col min="16138" max="16138" width="9.140625" style="2"/>
    <col min="16139" max="16139" width="7.28515625" style="2" customWidth="1"/>
    <col min="16140" max="16140" width="8.42578125" style="2" customWidth="1"/>
    <col min="16141" max="16141" width="7" style="2" customWidth="1"/>
    <col min="16142" max="16142" width="8.28515625" style="2" customWidth="1"/>
    <col min="16143" max="16143" width="7.140625" style="2" customWidth="1"/>
    <col min="16144" max="16144" width="9.140625" style="2"/>
    <col min="16145" max="16145" width="5.28515625" style="2" customWidth="1"/>
    <col min="16146" max="16384" width="9.140625" style="2"/>
  </cols>
  <sheetData>
    <row r="1" spans="1:18" ht="23.25">
      <c r="A1" s="628" t="str">
        <f>Master!A2</f>
        <v>dk;kZy; jktdh; mPp ek/;fed fo|ky;] :iiqjk ¼dqpkeu flVh½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9">
        <f>Master!K3</f>
        <v>26887</v>
      </c>
      <c r="Q1" s="629"/>
      <c r="R1" s="629"/>
    </row>
    <row r="2" spans="1:18" ht="20.25">
      <c r="A2" s="634" t="s">
        <v>44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</row>
    <row r="3" spans="1:18" ht="20.25">
      <c r="A3" s="635" t="s">
        <v>45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</row>
    <row r="4" spans="1:18" ht="20.25">
      <c r="A4" s="631" t="s">
        <v>477</v>
      </c>
      <c r="B4" s="631"/>
      <c r="C4" s="631"/>
      <c r="D4" s="630" t="str">
        <f>Master!C3</f>
        <v>2202-02-109-02-00</v>
      </c>
      <c r="E4" s="630"/>
      <c r="F4" s="630"/>
      <c r="G4" s="630"/>
      <c r="H4" s="630"/>
      <c r="I4" s="630"/>
      <c r="J4" s="178" t="str">
        <f>Master!E3</f>
        <v>SF</v>
      </c>
      <c r="K4" s="175"/>
      <c r="L4" s="175"/>
      <c r="M4" s="175"/>
      <c r="N4" s="175"/>
      <c r="O4" s="175"/>
      <c r="P4" s="175"/>
      <c r="Q4" s="175"/>
      <c r="R4" s="175"/>
    </row>
    <row r="5" spans="1:18" ht="41.25" customHeight="1">
      <c r="A5" s="632" t="s">
        <v>46</v>
      </c>
      <c r="B5" s="638" t="s">
        <v>47</v>
      </c>
      <c r="C5" s="640" t="s">
        <v>34</v>
      </c>
      <c r="D5" s="632" t="s">
        <v>48</v>
      </c>
      <c r="E5" s="642" t="s">
        <v>49</v>
      </c>
      <c r="F5" s="642" t="s">
        <v>50</v>
      </c>
      <c r="G5" s="642" t="s">
        <v>51</v>
      </c>
      <c r="H5" s="632" t="s">
        <v>52</v>
      </c>
      <c r="I5" s="632" t="s">
        <v>53</v>
      </c>
      <c r="J5" s="632" t="s">
        <v>52</v>
      </c>
      <c r="K5" s="632" t="s">
        <v>54</v>
      </c>
      <c r="L5" s="632" t="s">
        <v>52</v>
      </c>
      <c r="M5" s="632" t="s">
        <v>55</v>
      </c>
      <c r="N5" s="632" t="s">
        <v>52</v>
      </c>
      <c r="O5" s="632" t="s">
        <v>56</v>
      </c>
      <c r="P5" s="632" t="s">
        <v>52</v>
      </c>
      <c r="Q5" s="632" t="s">
        <v>57</v>
      </c>
      <c r="R5" s="632" t="s">
        <v>52</v>
      </c>
    </row>
    <row r="6" spans="1:18" ht="27.75" customHeight="1">
      <c r="A6" s="633"/>
      <c r="B6" s="639"/>
      <c r="C6" s="641"/>
      <c r="D6" s="633"/>
      <c r="E6" s="643"/>
      <c r="F6" s="643"/>
      <c r="G6" s="64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</row>
    <row r="7" spans="1:18">
      <c r="A7" s="180">
        <v>1</v>
      </c>
      <c r="B7" s="180">
        <v>2</v>
      </c>
      <c r="C7" s="180">
        <v>3</v>
      </c>
      <c r="D7" s="181">
        <v>4</v>
      </c>
      <c r="E7" s="180">
        <v>5</v>
      </c>
      <c r="F7" s="180">
        <v>6</v>
      </c>
      <c r="G7" s="180">
        <v>7</v>
      </c>
      <c r="H7" s="180">
        <v>8</v>
      </c>
      <c r="I7" s="180">
        <v>9</v>
      </c>
      <c r="J7" s="180">
        <v>10</v>
      </c>
      <c r="K7" s="180">
        <v>11</v>
      </c>
      <c r="L7" s="180">
        <v>12</v>
      </c>
      <c r="M7" s="180">
        <v>13</v>
      </c>
      <c r="N7" s="180">
        <v>14</v>
      </c>
      <c r="O7" s="180">
        <v>15</v>
      </c>
      <c r="P7" s="180">
        <v>16</v>
      </c>
      <c r="Q7" s="180">
        <v>17</v>
      </c>
      <c r="R7" s="180">
        <v>18</v>
      </c>
    </row>
    <row r="8" spans="1:18" ht="15" customHeight="1">
      <c r="A8" s="180">
        <v>1</v>
      </c>
      <c r="B8" s="636" t="str">
        <f>D4</f>
        <v>2202-02-109-02-00</v>
      </c>
      <c r="C8" s="636" t="str">
        <f>J4</f>
        <v>SF</v>
      </c>
      <c r="D8" s="182" t="s">
        <v>258</v>
      </c>
      <c r="E8" s="180" t="s">
        <v>289</v>
      </c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</row>
    <row r="9" spans="1:18">
      <c r="A9" s="180">
        <v>2</v>
      </c>
      <c r="B9" s="637"/>
      <c r="C9" s="637"/>
      <c r="D9" s="182" t="s">
        <v>272</v>
      </c>
      <c r="E9" s="180" t="s">
        <v>290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</row>
    <row r="10" spans="1:18">
      <c r="A10" s="180">
        <v>3</v>
      </c>
      <c r="B10" s="637"/>
      <c r="C10" s="637"/>
      <c r="D10" s="182" t="s">
        <v>273</v>
      </c>
      <c r="E10" s="180" t="s">
        <v>291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</row>
    <row r="11" spans="1:18">
      <c r="A11" s="180">
        <v>4</v>
      </c>
      <c r="B11" s="637"/>
      <c r="C11" s="637"/>
      <c r="D11" s="182" t="s">
        <v>274</v>
      </c>
      <c r="E11" s="180" t="s">
        <v>291</v>
      </c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18">
      <c r="A12" s="180">
        <v>5</v>
      </c>
      <c r="B12" s="637"/>
      <c r="C12" s="637"/>
      <c r="D12" s="182" t="s">
        <v>275</v>
      </c>
      <c r="E12" s="180" t="s">
        <v>292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18">
      <c r="A13" s="180">
        <v>6</v>
      </c>
      <c r="B13" s="637"/>
      <c r="C13" s="637"/>
      <c r="D13" s="182" t="s">
        <v>276</v>
      </c>
      <c r="E13" s="180" t="s">
        <v>293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18">
      <c r="A14" s="180">
        <v>7</v>
      </c>
      <c r="B14" s="637"/>
      <c r="C14" s="637"/>
      <c r="D14" s="182" t="s">
        <v>277</v>
      </c>
      <c r="E14" s="180" t="s">
        <v>293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18">
      <c r="A15" s="180">
        <v>8</v>
      </c>
      <c r="B15" s="637"/>
      <c r="C15" s="637"/>
      <c r="D15" s="182" t="s">
        <v>278</v>
      </c>
      <c r="E15" s="180" t="s">
        <v>293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18">
      <c r="A16" s="180">
        <v>9</v>
      </c>
      <c r="B16" s="637"/>
      <c r="C16" s="637"/>
      <c r="D16" s="182" t="s">
        <v>279</v>
      </c>
      <c r="E16" s="180" t="s">
        <v>292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1:18">
      <c r="A17" s="180">
        <v>10</v>
      </c>
      <c r="B17" s="637"/>
      <c r="C17" s="637"/>
      <c r="D17" s="182" t="s">
        <v>280</v>
      </c>
      <c r="E17" s="180" t="s">
        <v>294</v>
      </c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1:18">
      <c r="A18" s="180">
        <v>11</v>
      </c>
      <c r="B18" s="637"/>
      <c r="C18" s="637"/>
      <c r="D18" s="182" t="s">
        <v>281</v>
      </c>
      <c r="E18" s="180" t="s">
        <v>292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>
      <c r="A19" s="180">
        <v>12</v>
      </c>
      <c r="B19" s="637"/>
      <c r="C19" s="637"/>
      <c r="D19" s="182" t="s">
        <v>257</v>
      </c>
      <c r="E19" s="180" t="s">
        <v>292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1:18">
      <c r="A20" s="180">
        <v>13</v>
      </c>
      <c r="B20" s="637"/>
      <c r="C20" s="637"/>
      <c r="D20" s="182" t="s">
        <v>282</v>
      </c>
      <c r="E20" s="180" t="s">
        <v>292</v>
      </c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</row>
    <row r="21" spans="1:18">
      <c r="A21" s="180">
        <v>14</v>
      </c>
      <c r="B21" s="637"/>
      <c r="C21" s="637"/>
      <c r="D21" s="182" t="s">
        <v>283</v>
      </c>
      <c r="E21" s="180" t="s">
        <v>294</v>
      </c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</row>
    <row r="22" spans="1:18">
      <c r="A22" s="180">
        <v>15</v>
      </c>
      <c r="B22" s="637"/>
      <c r="C22" s="637"/>
      <c r="D22" s="182" t="s">
        <v>284</v>
      </c>
      <c r="E22" s="180" t="s">
        <v>295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</row>
    <row r="23" spans="1:18">
      <c r="A23" s="180">
        <v>16</v>
      </c>
      <c r="B23" s="637"/>
      <c r="C23" s="637"/>
      <c r="D23" s="182" t="s">
        <v>285</v>
      </c>
      <c r="E23" s="180" t="s">
        <v>296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1:18">
      <c r="A24" s="180">
        <v>17</v>
      </c>
      <c r="B24" s="637"/>
      <c r="C24" s="637"/>
      <c r="D24" s="182" t="s">
        <v>286</v>
      </c>
      <c r="E24" s="180" t="s">
        <v>297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8">
      <c r="A25" s="180">
        <v>18</v>
      </c>
      <c r="B25" s="637"/>
      <c r="C25" s="637"/>
      <c r="D25" s="182" t="s">
        <v>287</v>
      </c>
      <c r="E25" s="180" t="s">
        <v>297</v>
      </c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</row>
    <row r="26" spans="1:18">
      <c r="A26" s="180">
        <v>19</v>
      </c>
      <c r="B26" s="637"/>
      <c r="C26" s="637"/>
      <c r="D26" s="182" t="s">
        <v>288</v>
      </c>
      <c r="E26" s="180" t="s">
        <v>297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</row>
    <row r="27" spans="1:18">
      <c r="A27" s="32"/>
      <c r="B27" s="645" t="s">
        <v>58</v>
      </c>
      <c r="C27" s="646"/>
      <c r="D27" s="646"/>
      <c r="E27" s="647"/>
      <c r="F27" s="179">
        <f>SUM(F8:F26)</f>
        <v>0</v>
      </c>
      <c r="G27" s="179">
        <f t="shared" ref="G27:R27" si="0">SUM(G8:G26)</f>
        <v>0</v>
      </c>
      <c r="H27" s="179">
        <f t="shared" si="0"/>
        <v>0</v>
      </c>
      <c r="I27" s="179">
        <f t="shared" si="0"/>
        <v>0</v>
      </c>
      <c r="J27" s="179">
        <f t="shared" si="0"/>
        <v>0</v>
      </c>
      <c r="K27" s="179">
        <f t="shared" si="0"/>
        <v>0</v>
      </c>
      <c r="L27" s="179">
        <f t="shared" si="0"/>
        <v>0</v>
      </c>
      <c r="M27" s="179">
        <f t="shared" si="0"/>
        <v>0</v>
      </c>
      <c r="N27" s="179">
        <f t="shared" si="0"/>
        <v>0</v>
      </c>
      <c r="O27" s="179">
        <f t="shared" si="0"/>
        <v>0</v>
      </c>
      <c r="P27" s="179">
        <f t="shared" si="0"/>
        <v>0</v>
      </c>
      <c r="Q27" s="179">
        <f t="shared" si="0"/>
        <v>0</v>
      </c>
      <c r="R27" s="179">
        <f t="shared" si="0"/>
        <v>0</v>
      </c>
    </row>
    <row r="28" spans="1:18" ht="30" customHeight="1">
      <c r="A28" s="648" t="s">
        <v>59</v>
      </c>
      <c r="B28" s="650" t="s">
        <v>60</v>
      </c>
      <c r="C28" s="651"/>
      <c r="D28" s="651"/>
      <c r="E28" s="651"/>
      <c r="F28" s="651"/>
      <c r="G28" s="651"/>
      <c r="H28" s="651"/>
      <c r="I28" s="651"/>
      <c r="J28" s="651"/>
      <c r="K28" s="651"/>
      <c r="L28" s="651"/>
      <c r="M28" s="651"/>
      <c r="N28" s="651"/>
      <c r="O28" s="651"/>
      <c r="P28" s="651"/>
      <c r="Q28" s="651"/>
      <c r="R28" s="651"/>
    </row>
    <row r="29" spans="1:18" ht="14.25" customHeight="1">
      <c r="A29" s="649"/>
      <c r="B29" s="652" t="s">
        <v>61</v>
      </c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O29" s="653"/>
      <c r="P29" s="653"/>
      <c r="Q29" s="653"/>
      <c r="R29" s="183"/>
    </row>
    <row r="30" spans="1:18">
      <c r="O30" s="609" t="str">
        <f>Master!R1</f>
        <v>iz/kkukpk;Z</v>
      </c>
      <c r="P30" s="609"/>
      <c r="Q30" s="609"/>
      <c r="R30" s="609"/>
    </row>
    <row r="31" spans="1:18" ht="45" customHeight="1">
      <c r="M31" s="177"/>
      <c r="N31" s="177"/>
      <c r="O31" s="601" t="str">
        <f>Master!R2</f>
        <v>jktdh; mPp ek/;fed fo|ky;] :iiqjk</v>
      </c>
      <c r="P31" s="601"/>
      <c r="Q31" s="601"/>
      <c r="R31" s="601"/>
    </row>
    <row r="32" spans="1:18" ht="18.75">
      <c r="M32" s="644"/>
      <c r="N32" s="644"/>
      <c r="O32" s="644"/>
      <c r="P32" s="644"/>
      <c r="Q32" s="644"/>
    </row>
    <row r="33" spans="13:17" ht="19.5" customHeight="1">
      <c r="M33" s="644"/>
      <c r="N33" s="644"/>
      <c r="O33" s="644"/>
      <c r="P33" s="644"/>
      <c r="Q33" s="644"/>
    </row>
  </sheetData>
  <sheetProtection password="DBAD" sheet="1" objects="1" scenarios="1" formatCells="0" formatColumns="0" formatRows="0"/>
  <mergeCells count="34">
    <mergeCell ref="M33:Q33"/>
    <mergeCell ref="B27:E27"/>
    <mergeCell ref="A28:A29"/>
    <mergeCell ref="B28:R28"/>
    <mergeCell ref="B29:Q29"/>
    <mergeCell ref="M32:Q32"/>
    <mergeCell ref="O30:R30"/>
    <mergeCell ref="O31:R31"/>
    <mergeCell ref="B8:B26"/>
    <mergeCell ref="C8:C26"/>
    <mergeCell ref="H5:H6"/>
    <mergeCell ref="I5:I6"/>
    <mergeCell ref="J5:J6"/>
    <mergeCell ref="B5:B6"/>
    <mergeCell ref="C5:C6"/>
    <mergeCell ref="D5:D6"/>
    <mergeCell ref="E5:E6"/>
    <mergeCell ref="F5:F6"/>
    <mergeCell ref="G5:G6"/>
    <mergeCell ref="A1:O1"/>
    <mergeCell ref="P1:R1"/>
    <mergeCell ref="D4:I4"/>
    <mergeCell ref="A4:C4"/>
    <mergeCell ref="K5:K6"/>
    <mergeCell ref="L5:L6"/>
    <mergeCell ref="M5:M6"/>
    <mergeCell ref="A2:R2"/>
    <mergeCell ref="A3:R3"/>
    <mergeCell ref="A5:A6"/>
    <mergeCell ref="N5:N6"/>
    <mergeCell ref="O5:O6"/>
    <mergeCell ref="P5:P6"/>
    <mergeCell ref="Q5:Q6"/>
    <mergeCell ref="R5:R6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2060"/>
  </sheetPr>
  <dimension ref="A1:F41"/>
  <sheetViews>
    <sheetView view="pageBreakPreview" zoomScaleNormal="100" zoomScaleSheetLayoutView="100" workbookViewId="0">
      <selection activeCell="E9" sqref="E9"/>
    </sheetView>
  </sheetViews>
  <sheetFormatPr defaultRowHeight="15"/>
  <cols>
    <col min="1" max="1" width="6.42578125" style="2" customWidth="1"/>
    <col min="2" max="2" width="7.85546875" style="2" customWidth="1"/>
    <col min="3" max="3" width="11.85546875" style="2" customWidth="1"/>
    <col min="4" max="4" width="33.42578125" style="2" customWidth="1"/>
    <col min="5" max="5" width="12.85546875" style="2" customWidth="1"/>
    <col min="6" max="6" width="24.7109375" style="2" customWidth="1"/>
    <col min="7" max="256" width="9.140625" style="2"/>
    <col min="257" max="257" width="12.140625" style="2" customWidth="1"/>
    <col min="258" max="258" width="18.7109375" style="2" customWidth="1"/>
    <col min="259" max="259" width="22" style="2" customWidth="1"/>
    <col min="260" max="260" width="33.140625" style="2" customWidth="1"/>
    <col min="261" max="261" width="21.85546875" style="2" customWidth="1"/>
    <col min="262" max="262" width="24.7109375" style="2" customWidth="1"/>
    <col min="263" max="512" width="9.140625" style="2"/>
    <col min="513" max="513" width="12.140625" style="2" customWidth="1"/>
    <col min="514" max="514" width="18.7109375" style="2" customWidth="1"/>
    <col min="515" max="515" width="22" style="2" customWidth="1"/>
    <col min="516" max="516" width="33.140625" style="2" customWidth="1"/>
    <col min="517" max="517" width="21.85546875" style="2" customWidth="1"/>
    <col min="518" max="518" width="24.7109375" style="2" customWidth="1"/>
    <col min="519" max="768" width="9.140625" style="2"/>
    <col min="769" max="769" width="12.140625" style="2" customWidth="1"/>
    <col min="770" max="770" width="18.7109375" style="2" customWidth="1"/>
    <col min="771" max="771" width="22" style="2" customWidth="1"/>
    <col min="772" max="772" width="33.140625" style="2" customWidth="1"/>
    <col min="773" max="773" width="21.85546875" style="2" customWidth="1"/>
    <col min="774" max="774" width="24.7109375" style="2" customWidth="1"/>
    <col min="775" max="1024" width="9.140625" style="2"/>
    <col min="1025" max="1025" width="12.140625" style="2" customWidth="1"/>
    <col min="1026" max="1026" width="18.7109375" style="2" customWidth="1"/>
    <col min="1027" max="1027" width="22" style="2" customWidth="1"/>
    <col min="1028" max="1028" width="33.140625" style="2" customWidth="1"/>
    <col min="1029" max="1029" width="21.85546875" style="2" customWidth="1"/>
    <col min="1030" max="1030" width="24.7109375" style="2" customWidth="1"/>
    <col min="1031" max="1280" width="9.140625" style="2"/>
    <col min="1281" max="1281" width="12.140625" style="2" customWidth="1"/>
    <col min="1282" max="1282" width="18.7109375" style="2" customWidth="1"/>
    <col min="1283" max="1283" width="22" style="2" customWidth="1"/>
    <col min="1284" max="1284" width="33.140625" style="2" customWidth="1"/>
    <col min="1285" max="1285" width="21.85546875" style="2" customWidth="1"/>
    <col min="1286" max="1286" width="24.7109375" style="2" customWidth="1"/>
    <col min="1287" max="1536" width="9.140625" style="2"/>
    <col min="1537" max="1537" width="12.140625" style="2" customWidth="1"/>
    <col min="1538" max="1538" width="18.7109375" style="2" customWidth="1"/>
    <col min="1539" max="1539" width="22" style="2" customWidth="1"/>
    <col min="1540" max="1540" width="33.140625" style="2" customWidth="1"/>
    <col min="1541" max="1541" width="21.85546875" style="2" customWidth="1"/>
    <col min="1542" max="1542" width="24.7109375" style="2" customWidth="1"/>
    <col min="1543" max="1792" width="9.140625" style="2"/>
    <col min="1793" max="1793" width="12.140625" style="2" customWidth="1"/>
    <col min="1794" max="1794" width="18.7109375" style="2" customWidth="1"/>
    <col min="1795" max="1795" width="22" style="2" customWidth="1"/>
    <col min="1796" max="1796" width="33.140625" style="2" customWidth="1"/>
    <col min="1797" max="1797" width="21.85546875" style="2" customWidth="1"/>
    <col min="1798" max="1798" width="24.7109375" style="2" customWidth="1"/>
    <col min="1799" max="2048" width="9.140625" style="2"/>
    <col min="2049" max="2049" width="12.140625" style="2" customWidth="1"/>
    <col min="2050" max="2050" width="18.7109375" style="2" customWidth="1"/>
    <col min="2051" max="2051" width="22" style="2" customWidth="1"/>
    <col min="2052" max="2052" width="33.140625" style="2" customWidth="1"/>
    <col min="2053" max="2053" width="21.85546875" style="2" customWidth="1"/>
    <col min="2054" max="2054" width="24.7109375" style="2" customWidth="1"/>
    <col min="2055" max="2304" width="9.140625" style="2"/>
    <col min="2305" max="2305" width="12.140625" style="2" customWidth="1"/>
    <col min="2306" max="2306" width="18.7109375" style="2" customWidth="1"/>
    <col min="2307" max="2307" width="22" style="2" customWidth="1"/>
    <col min="2308" max="2308" width="33.140625" style="2" customWidth="1"/>
    <col min="2309" max="2309" width="21.85546875" style="2" customWidth="1"/>
    <col min="2310" max="2310" width="24.7109375" style="2" customWidth="1"/>
    <col min="2311" max="2560" width="9.140625" style="2"/>
    <col min="2561" max="2561" width="12.140625" style="2" customWidth="1"/>
    <col min="2562" max="2562" width="18.7109375" style="2" customWidth="1"/>
    <col min="2563" max="2563" width="22" style="2" customWidth="1"/>
    <col min="2564" max="2564" width="33.140625" style="2" customWidth="1"/>
    <col min="2565" max="2565" width="21.85546875" style="2" customWidth="1"/>
    <col min="2566" max="2566" width="24.7109375" style="2" customWidth="1"/>
    <col min="2567" max="2816" width="9.140625" style="2"/>
    <col min="2817" max="2817" width="12.140625" style="2" customWidth="1"/>
    <col min="2818" max="2818" width="18.7109375" style="2" customWidth="1"/>
    <col min="2819" max="2819" width="22" style="2" customWidth="1"/>
    <col min="2820" max="2820" width="33.140625" style="2" customWidth="1"/>
    <col min="2821" max="2821" width="21.85546875" style="2" customWidth="1"/>
    <col min="2822" max="2822" width="24.7109375" style="2" customWidth="1"/>
    <col min="2823" max="3072" width="9.140625" style="2"/>
    <col min="3073" max="3073" width="12.140625" style="2" customWidth="1"/>
    <col min="3074" max="3074" width="18.7109375" style="2" customWidth="1"/>
    <col min="3075" max="3075" width="22" style="2" customWidth="1"/>
    <col min="3076" max="3076" width="33.140625" style="2" customWidth="1"/>
    <col min="3077" max="3077" width="21.85546875" style="2" customWidth="1"/>
    <col min="3078" max="3078" width="24.7109375" style="2" customWidth="1"/>
    <col min="3079" max="3328" width="9.140625" style="2"/>
    <col min="3329" max="3329" width="12.140625" style="2" customWidth="1"/>
    <col min="3330" max="3330" width="18.7109375" style="2" customWidth="1"/>
    <col min="3331" max="3331" width="22" style="2" customWidth="1"/>
    <col min="3332" max="3332" width="33.140625" style="2" customWidth="1"/>
    <col min="3333" max="3333" width="21.85546875" style="2" customWidth="1"/>
    <col min="3334" max="3334" width="24.7109375" style="2" customWidth="1"/>
    <col min="3335" max="3584" width="9.140625" style="2"/>
    <col min="3585" max="3585" width="12.140625" style="2" customWidth="1"/>
    <col min="3586" max="3586" width="18.7109375" style="2" customWidth="1"/>
    <col min="3587" max="3587" width="22" style="2" customWidth="1"/>
    <col min="3588" max="3588" width="33.140625" style="2" customWidth="1"/>
    <col min="3589" max="3589" width="21.85546875" style="2" customWidth="1"/>
    <col min="3590" max="3590" width="24.7109375" style="2" customWidth="1"/>
    <col min="3591" max="3840" width="9.140625" style="2"/>
    <col min="3841" max="3841" width="12.140625" style="2" customWidth="1"/>
    <col min="3842" max="3842" width="18.7109375" style="2" customWidth="1"/>
    <col min="3843" max="3843" width="22" style="2" customWidth="1"/>
    <col min="3844" max="3844" width="33.140625" style="2" customWidth="1"/>
    <col min="3845" max="3845" width="21.85546875" style="2" customWidth="1"/>
    <col min="3846" max="3846" width="24.7109375" style="2" customWidth="1"/>
    <col min="3847" max="4096" width="9.140625" style="2"/>
    <col min="4097" max="4097" width="12.140625" style="2" customWidth="1"/>
    <col min="4098" max="4098" width="18.7109375" style="2" customWidth="1"/>
    <col min="4099" max="4099" width="22" style="2" customWidth="1"/>
    <col min="4100" max="4100" width="33.140625" style="2" customWidth="1"/>
    <col min="4101" max="4101" width="21.85546875" style="2" customWidth="1"/>
    <col min="4102" max="4102" width="24.7109375" style="2" customWidth="1"/>
    <col min="4103" max="4352" width="9.140625" style="2"/>
    <col min="4353" max="4353" width="12.140625" style="2" customWidth="1"/>
    <col min="4354" max="4354" width="18.7109375" style="2" customWidth="1"/>
    <col min="4355" max="4355" width="22" style="2" customWidth="1"/>
    <col min="4356" max="4356" width="33.140625" style="2" customWidth="1"/>
    <col min="4357" max="4357" width="21.85546875" style="2" customWidth="1"/>
    <col min="4358" max="4358" width="24.7109375" style="2" customWidth="1"/>
    <col min="4359" max="4608" width="9.140625" style="2"/>
    <col min="4609" max="4609" width="12.140625" style="2" customWidth="1"/>
    <col min="4610" max="4610" width="18.7109375" style="2" customWidth="1"/>
    <col min="4611" max="4611" width="22" style="2" customWidth="1"/>
    <col min="4612" max="4612" width="33.140625" style="2" customWidth="1"/>
    <col min="4613" max="4613" width="21.85546875" style="2" customWidth="1"/>
    <col min="4614" max="4614" width="24.7109375" style="2" customWidth="1"/>
    <col min="4615" max="4864" width="9.140625" style="2"/>
    <col min="4865" max="4865" width="12.140625" style="2" customWidth="1"/>
    <col min="4866" max="4866" width="18.7109375" style="2" customWidth="1"/>
    <col min="4867" max="4867" width="22" style="2" customWidth="1"/>
    <col min="4868" max="4868" width="33.140625" style="2" customWidth="1"/>
    <col min="4869" max="4869" width="21.85546875" style="2" customWidth="1"/>
    <col min="4870" max="4870" width="24.7109375" style="2" customWidth="1"/>
    <col min="4871" max="5120" width="9.140625" style="2"/>
    <col min="5121" max="5121" width="12.140625" style="2" customWidth="1"/>
    <col min="5122" max="5122" width="18.7109375" style="2" customWidth="1"/>
    <col min="5123" max="5123" width="22" style="2" customWidth="1"/>
    <col min="5124" max="5124" width="33.140625" style="2" customWidth="1"/>
    <col min="5125" max="5125" width="21.85546875" style="2" customWidth="1"/>
    <col min="5126" max="5126" width="24.7109375" style="2" customWidth="1"/>
    <col min="5127" max="5376" width="9.140625" style="2"/>
    <col min="5377" max="5377" width="12.140625" style="2" customWidth="1"/>
    <col min="5378" max="5378" width="18.7109375" style="2" customWidth="1"/>
    <col min="5379" max="5379" width="22" style="2" customWidth="1"/>
    <col min="5380" max="5380" width="33.140625" style="2" customWidth="1"/>
    <col min="5381" max="5381" width="21.85546875" style="2" customWidth="1"/>
    <col min="5382" max="5382" width="24.7109375" style="2" customWidth="1"/>
    <col min="5383" max="5632" width="9.140625" style="2"/>
    <col min="5633" max="5633" width="12.140625" style="2" customWidth="1"/>
    <col min="5634" max="5634" width="18.7109375" style="2" customWidth="1"/>
    <col min="5635" max="5635" width="22" style="2" customWidth="1"/>
    <col min="5636" max="5636" width="33.140625" style="2" customWidth="1"/>
    <col min="5637" max="5637" width="21.85546875" style="2" customWidth="1"/>
    <col min="5638" max="5638" width="24.7109375" style="2" customWidth="1"/>
    <col min="5639" max="5888" width="9.140625" style="2"/>
    <col min="5889" max="5889" width="12.140625" style="2" customWidth="1"/>
    <col min="5890" max="5890" width="18.7109375" style="2" customWidth="1"/>
    <col min="5891" max="5891" width="22" style="2" customWidth="1"/>
    <col min="5892" max="5892" width="33.140625" style="2" customWidth="1"/>
    <col min="5893" max="5893" width="21.85546875" style="2" customWidth="1"/>
    <col min="5894" max="5894" width="24.7109375" style="2" customWidth="1"/>
    <col min="5895" max="6144" width="9.140625" style="2"/>
    <col min="6145" max="6145" width="12.140625" style="2" customWidth="1"/>
    <col min="6146" max="6146" width="18.7109375" style="2" customWidth="1"/>
    <col min="6147" max="6147" width="22" style="2" customWidth="1"/>
    <col min="6148" max="6148" width="33.140625" style="2" customWidth="1"/>
    <col min="6149" max="6149" width="21.85546875" style="2" customWidth="1"/>
    <col min="6150" max="6150" width="24.7109375" style="2" customWidth="1"/>
    <col min="6151" max="6400" width="9.140625" style="2"/>
    <col min="6401" max="6401" width="12.140625" style="2" customWidth="1"/>
    <col min="6402" max="6402" width="18.7109375" style="2" customWidth="1"/>
    <col min="6403" max="6403" width="22" style="2" customWidth="1"/>
    <col min="6404" max="6404" width="33.140625" style="2" customWidth="1"/>
    <col min="6405" max="6405" width="21.85546875" style="2" customWidth="1"/>
    <col min="6406" max="6406" width="24.7109375" style="2" customWidth="1"/>
    <col min="6407" max="6656" width="9.140625" style="2"/>
    <col min="6657" max="6657" width="12.140625" style="2" customWidth="1"/>
    <col min="6658" max="6658" width="18.7109375" style="2" customWidth="1"/>
    <col min="6659" max="6659" width="22" style="2" customWidth="1"/>
    <col min="6660" max="6660" width="33.140625" style="2" customWidth="1"/>
    <col min="6661" max="6661" width="21.85546875" style="2" customWidth="1"/>
    <col min="6662" max="6662" width="24.7109375" style="2" customWidth="1"/>
    <col min="6663" max="6912" width="9.140625" style="2"/>
    <col min="6913" max="6913" width="12.140625" style="2" customWidth="1"/>
    <col min="6914" max="6914" width="18.7109375" style="2" customWidth="1"/>
    <col min="6915" max="6915" width="22" style="2" customWidth="1"/>
    <col min="6916" max="6916" width="33.140625" style="2" customWidth="1"/>
    <col min="6917" max="6917" width="21.85546875" style="2" customWidth="1"/>
    <col min="6918" max="6918" width="24.7109375" style="2" customWidth="1"/>
    <col min="6919" max="7168" width="9.140625" style="2"/>
    <col min="7169" max="7169" width="12.140625" style="2" customWidth="1"/>
    <col min="7170" max="7170" width="18.7109375" style="2" customWidth="1"/>
    <col min="7171" max="7171" width="22" style="2" customWidth="1"/>
    <col min="7172" max="7172" width="33.140625" style="2" customWidth="1"/>
    <col min="7173" max="7173" width="21.85546875" style="2" customWidth="1"/>
    <col min="7174" max="7174" width="24.7109375" style="2" customWidth="1"/>
    <col min="7175" max="7424" width="9.140625" style="2"/>
    <col min="7425" max="7425" width="12.140625" style="2" customWidth="1"/>
    <col min="7426" max="7426" width="18.7109375" style="2" customWidth="1"/>
    <col min="7427" max="7427" width="22" style="2" customWidth="1"/>
    <col min="7428" max="7428" width="33.140625" style="2" customWidth="1"/>
    <col min="7429" max="7429" width="21.85546875" style="2" customWidth="1"/>
    <col min="7430" max="7430" width="24.7109375" style="2" customWidth="1"/>
    <col min="7431" max="7680" width="9.140625" style="2"/>
    <col min="7681" max="7681" width="12.140625" style="2" customWidth="1"/>
    <col min="7682" max="7682" width="18.7109375" style="2" customWidth="1"/>
    <col min="7683" max="7683" width="22" style="2" customWidth="1"/>
    <col min="7684" max="7684" width="33.140625" style="2" customWidth="1"/>
    <col min="7685" max="7685" width="21.85546875" style="2" customWidth="1"/>
    <col min="7686" max="7686" width="24.7109375" style="2" customWidth="1"/>
    <col min="7687" max="7936" width="9.140625" style="2"/>
    <col min="7937" max="7937" width="12.140625" style="2" customWidth="1"/>
    <col min="7938" max="7938" width="18.7109375" style="2" customWidth="1"/>
    <col min="7939" max="7939" width="22" style="2" customWidth="1"/>
    <col min="7940" max="7940" width="33.140625" style="2" customWidth="1"/>
    <col min="7941" max="7941" width="21.85546875" style="2" customWidth="1"/>
    <col min="7942" max="7942" width="24.7109375" style="2" customWidth="1"/>
    <col min="7943" max="8192" width="9.140625" style="2"/>
    <col min="8193" max="8193" width="12.140625" style="2" customWidth="1"/>
    <col min="8194" max="8194" width="18.7109375" style="2" customWidth="1"/>
    <col min="8195" max="8195" width="22" style="2" customWidth="1"/>
    <col min="8196" max="8196" width="33.140625" style="2" customWidth="1"/>
    <col min="8197" max="8197" width="21.85546875" style="2" customWidth="1"/>
    <col min="8198" max="8198" width="24.7109375" style="2" customWidth="1"/>
    <col min="8199" max="8448" width="9.140625" style="2"/>
    <col min="8449" max="8449" width="12.140625" style="2" customWidth="1"/>
    <col min="8450" max="8450" width="18.7109375" style="2" customWidth="1"/>
    <col min="8451" max="8451" width="22" style="2" customWidth="1"/>
    <col min="8452" max="8452" width="33.140625" style="2" customWidth="1"/>
    <col min="8453" max="8453" width="21.85546875" style="2" customWidth="1"/>
    <col min="8454" max="8454" width="24.7109375" style="2" customWidth="1"/>
    <col min="8455" max="8704" width="9.140625" style="2"/>
    <col min="8705" max="8705" width="12.140625" style="2" customWidth="1"/>
    <col min="8706" max="8706" width="18.7109375" style="2" customWidth="1"/>
    <col min="8707" max="8707" width="22" style="2" customWidth="1"/>
    <col min="8708" max="8708" width="33.140625" style="2" customWidth="1"/>
    <col min="8709" max="8709" width="21.85546875" style="2" customWidth="1"/>
    <col min="8710" max="8710" width="24.7109375" style="2" customWidth="1"/>
    <col min="8711" max="8960" width="9.140625" style="2"/>
    <col min="8961" max="8961" width="12.140625" style="2" customWidth="1"/>
    <col min="8962" max="8962" width="18.7109375" style="2" customWidth="1"/>
    <col min="8963" max="8963" width="22" style="2" customWidth="1"/>
    <col min="8964" max="8964" width="33.140625" style="2" customWidth="1"/>
    <col min="8965" max="8965" width="21.85546875" style="2" customWidth="1"/>
    <col min="8966" max="8966" width="24.7109375" style="2" customWidth="1"/>
    <col min="8967" max="9216" width="9.140625" style="2"/>
    <col min="9217" max="9217" width="12.140625" style="2" customWidth="1"/>
    <col min="9218" max="9218" width="18.7109375" style="2" customWidth="1"/>
    <col min="9219" max="9219" width="22" style="2" customWidth="1"/>
    <col min="9220" max="9220" width="33.140625" style="2" customWidth="1"/>
    <col min="9221" max="9221" width="21.85546875" style="2" customWidth="1"/>
    <col min="9222" max="9222" width="24.7109375" style="2" customWidth="1"/>
    <col min="9223" max="9472" width="9.140625" style="2"/>
    <col min="9473" max="9473" width="12.140625" style="2" customWidth="1"/>
    <col min="9474" max="9474" width="18.7109375" style="2" customWidth="1"/>
    <col min="9475" max="9475" width="22" style="2" customWidth="1"/>
    <col min="9476" max="9476" width="33.140625" style="2" customWidth="1"/>
    <col min="9477" max="9477" width="21.85546875" style="2" customWidth="1"/>
    <col min="9478" max="9478" width="24.7109375" style="2" customWidth="1"/>
    <col min="9479" max="9728" width="9.140625" style="2"/>
    <col min="9729" max="9729" width="12.140625" style="2" customWidth="1"/>
    <col min="9730" max="9730" width="18.7109375" style="2" customWidth="1"/>
    <col min="9731" max="9731" width="22" style="2" customWidth="1"/>
    <col min="9732" max="9732" width="33.140625" style="2" customWidth="1"/>
    <col min="9733" max="9733" width="21.85546875" style="2" customWidth="1"/>
    <col min="9734" max="9734" width="24.7109375" style="2" customWidth="1"/>
    <col min="9735" max="9984" width="9.140625" style="2"/>
    <col min="9985" max="9985" width="12.140625" style="2" customWidth="1"/>
    <col min="9986" max="9986" width="18.7109375" style="2" customWidth="1"/>
    <col min="9987" max="9987" width="22" style="2" customWidth="1"/>
    <col min="9988" max="9988" width="33.140625" style="2" customWidth="1"/>
    <col min="9989" max="9989" width="21.85546875" style="2" customWidth="1"/>
    <col min="9990" max="9990" width="24.7109375" style="2" customWidth="1"/>
    <col min="9991" max="10240" width="9.140625" style="2"/>
    <col min="10241" max="10241" width="12.140625" style="2" customWidth="1"/>
    <col min="10242" max="10242" width="18.7109375" style="2" customWidth="1"/>
    <col min="10243" max="10243" width="22" style="2" customWidth="1"/>
    <col min="10244" max="10244" width="33.140625" style="2" customWidth="1"/>
    <col min="10245" max="10245" width="21.85546875" style="2" customWidth="1"/>
    <col min="10246" max="10246" width="24.7109375" style="2" customWidth="1"/>
    <col min="10247" max="10496" width="9.140625" style="2"/>
    <col min="10497" max="10497" width="12.140625" style="2" customWidth="1"/>
    <col min="10498" max="10498" width="18.7109375" style="2" customWidth="1"/>
    <col min="10499" max="10499" width="22" style="2" customWidth="1"/>
    <col min="10500" max="10500" width="33.140625" style="2" customWidth="1"/>
    <col min="10501" max="10501" width="21.85546875" style="2" customWidth="1"/>
    <col min="10502" max="10502" width="24.7109375" style="2" customWidth="1"/>
    <col min="10503" max="10752" width="9.140625" style="2"/>
    <col min="10753" max="10753" width="12.140625" style="2" customWidth="1"/>
    <col min="10754" max="10754" width="18.7109375" style="2" customWidth="1"/>
    <col min="10755" max="10755" width="22" style="2" customWidth="1"/>
    <col min="10756" max="10756" width="33.140625" style="2" customWidth="1"/>
    <col min="10757" max="10757" width="21.85546875" style="2" customWidth="1"/>
    <col min="10758" max="10758" width="24.7109375" style="2" customWidth="1"/>
    <col min="10759" max="11008" width="9.140625" style="2"/>
    <col min="11009" max="11009" width="12.140625" style="2" customWidth="1"/>
    <col min="11010" max="11010" width="18.7109375" style="2" customWidth="1"/>
    <col min="11011" max="11011" width="22" style="2" customWidth="1"/>
    <col min="11012" max="11012" width="33.140625" style="2" customWidth="1"/>
    <col min="11013" max="11013" width="21.85546875" style="2" customWidth="1"/>
    <col min="11014" max="11014" width="24.7109375" style="2" customWidth="1"/>
    <col min="11015" max="11264" width="9.140625" style="2"/>
    <col min="11265" max="11265" width="12.140625" style="2" customWidth="1"/>
    <col min="11266" max="11266" width="18.7109375" style="2" customWidth="1"/>
    <col min="11267" max="11267" width="22" style="2" customWidth="1"/>
    <col min="11268" max="11268" width="33.140625" style="2" customWidth="1"/>
    <col min="11269" max="11269" width="21.85546875" style="2" customWidth="1"/>
    <col min="11270" max="11270" width="24.7109375" style="2" customWidth="1"/>
    <col min="11271" max="11520" width="9.140625" style="2"/>
    <col min="11521" max="11521" width="12.140625" style="2" customWidth="1"/>
    <col min="11522" max="11522" width="18.7109375" style="2" customWidth="1"/>
    <col min="11523" max="11523" width="22" style="2" customWidth="1"/>
    <col min="11524" max="11524" width="33.140625" style="2" customWidth="1"/>
    <col min="11525" max="11525" width="21.85546875" style="2" customWidth="1"/>
    <col min="11526" max="11526" width="24.7109375" style="2" customWidth="1"/>
    <col min="11527" max="11776" width="9.140625" style="2"/>
    <col min="11777" max="11777" width="12.140625" style="2" customWidth="1"/>
    <col min="11778" max="11778" width="18.7109375" style="2" customWidth="1"/>
    <col min="11779" max="11779" width="22" style="2" customWidth="1"/>
    <col min="11780" max="11780" width="33.140625" style="2" customWidth="1"/>
    <col min="11781" max="11781" width="21.85546875" style="2" customWidth="1"/>
    <col min="11782" max="11782" width="24.7109375" style="2" customWidth="1"/>
    <col min="11783" max="12032" width="9.140625" style="2"/>
    <col min="12033" max="12033" width="12.140625" style="2" customWidth="1"/>
    <col min="12034" max="12034" width="18.7109375" style="2" customWidth="1"/>
    <col min="12035" max="12035" width="22" style="2" customWidth="1"/>
    <col min="12036" max="12036" width="33.140625" style="2" customWidth="1"/>
    <col min="12037" max="12037" width="21.85546875" style="2" customWidth="1"/>
    <col min="12038" max="12038" width="24.7109375" style="2" customWidth="1"/>
    <col min="12039" max="12288" width="9.140625" style="2"/>
    <col min="12289" max="12289" width="12.140625" style="2" customWidth="1"/>
    <col min="12290" max="12290" width="18.7109375" style="2" customWidth="1"/>
    <col min="12291" max="12291" width="22" style="2" customWidth="1"/>
    <col min="12292" max="12292" width="33.140625" style="2" customWidth="1"/>
    <col min="12293" max="12293" width="21.85546875" style="2" customWidth="1"/>
    <col min="12294" max="12294" width="24.7109375" style="2" customWidth="1"/>
    <col min="12295" max="12544" width="9.140625" style="2"/>
    <col min="12545" max="12545" width="12.140625" style="2" customWidth="1"/>
    <col min="12546" max="12546" width="18.7109375" style="2" customWidth="1"/>
    <col min="12547" max="12547" width="22" style="2" customWidth="1"/>
    <col min="12548" max="12548" width="33.140625" style="2" customWidth="1"/>
    <col min="12549" max="12549" width="21.85546875" style="2" customWidth="1"/>
    <col min="12550" max="12550" width="24.7109375" style="2" customWidth="1"/>
    <col min="12551" max="12800" width="9.140625" style="2"/>
    <col min="12801" max="12801" width="12.140625" style="2" customWidth="1"/>
    <col min="12802" max="12802" width="18.7109375" style="2" customWidth="1"/>
    <col min="12803" max="12803" width="22" style="2" customWidth="1"/>
    <col min="12804" max="12804" width="33.140625" style="2" customWidth="1"/>
    <col min="12805" max="12805" width="21.85546875" style="2" customWidth="1"/>
    <col min="12806" max="12806" width="24.7109375" style="2" customWidth="1"/>
    <col min="12807" max="13056" width="9.140625" style="2"/>
    <col min="13057" max="13057" width="12.140625" style="2" customWidth="1"/>
    <col min="13058" max="13058" width="18.7109375" style="2" customWidth="1"/>
    <col min="13059" max="13059" width="22" style="2" customWidth="1"/>
    <col min="13060" max="13060" width="33.140625" style="2" customWidth="1"/>
    <col min="13061" max="13061" width="21.85546875" style="2" customWidth="1"/>
    <col min="13062" max="13062" width="24.7109375" style="2" customWidth="1"/>
    <col min="13063" max="13312" width="9.140625" style="2"/>
    <col min="13313" max="13313" width="12.140625" style="2" customWidth="1"/>
    <col min="13314" max="13314" width="18.7109375" style="2" customWidth="1"/>
    <col min="13315" max="13315" width="22" style="2" customWidth="1"/>
    <col min="13316" max="13316" width="33.140625" style="2" customWidth="1"/>
    <col min="13317" max="13317" width="21.85546875" style="2" customWidth="1"/>
    <col min="13318" max="13318" width="24.7109375" style="2" customWidth="1"/>
    <col min="13319" max="13568" width="9.140625" style="2"/>
    <col min="13569" max="13569" width="12.140625" style="2" customWidth="1"/>
    <col min="13570" max="13570" width="18.7109375" style="2" customWidth="1"/>
    <col min="13571" max="13571" width="22" style="2" customWidth="1"/>
    <col min="13572" max="13572" width="33.140625" style="2" customWidth="1"/>
    <col min="13573" max="13573" width="21.85546875" style="2" customWidth="1"/>
    <col min="13574" max="13574" width="24.7109375" style="2" customWidth="1"/>
    <col min="13575" max="13824" width="9.140625" style="2"/>
    <col min="13825" max="13825" width="12.140625" style="2" customWidth="1"/>
    <col min="13826" max="13826" width="18.7109375" style="2" customWidth="1"/>
    <col min="13827" max="13827" width="22" style="2" customWidth="1"/>
    <col min="13828" max="13828" width="33.140625" style="2" customWidth="1"/>
    <col min="13829" max="13829" width="21.85546875" style="2" customWidth="1"/>
    <col min="13830" max="13830" width="24.7109375" style="2" customWidth="1"/>
    <col min="13831" max="14080" width="9.140625" style="2"/>
    <col min="14081" max="14081" width="12.140625" style="2" customWidth="1"/>
    <col min="14082" max="14082" width="18.7109375" style="2" customWidth="1"/>
    <col min="14083" max="14083" width="22" style="2" customWidth="1"/>
    <col min="14084" max="14084" width="33.140625" style="2" customWidth="1"/>
    <col min="14085" max="14085" width="21.85546875" style="2" customWidth="1"/>
    <col min="14086" max="14086" width="24.7109375" style="2" customWidth="1"/>
    <col min="14087" max="14336" width="9.140625" style="2"/>
    <col min="14337" max="14337" width="12.140625" style="2" customWidth="1"/>
    <col min="14338" max="14338" width="18.7109375" style="2" customWidth="1"/>
    <col min="14339" max="14339" width="22" style="2" customWidth="1"/>
    <col min="14340" max="14340" width="33.140625" style="2" customWidth="1"/>
    <col min="14341" max="14341" width="21.85546875" style="2" customWidth="1"/>
    <col min="14342" max="14342" width="24.7109375" style="2" customWidth="1"/>
    <col min="14343" max="14592" width="9.140625" style="2"/>
    <col min="14593" max="14593" width="12.140625" style="2" customWidth="1"/>
    <col min="14594" max="14594" width="18.7109375" style="2" customWidth="1"/>
    <col min="14595" max="14595" width="22" style="2" customWidth="1"/>
    <col min="14596" max="14596" width="33.140625" style="2" customWidth="1"/>
    <col min="14597" max="14597" width="21.85546875" style="2" customWidth="1"/>
    <col min="14598" max="14598" width="24.7109375" style="2" customWidth="1"/>
    <col min="14599" max="14848" width="9.140625" style="2"/>
    <col min="14849" max="14849" width="12.140625" style="2" customWidth="1"/>
    <col min="14850" max="14850" width="18.7109375" style="2" customWidth="1"/>
    <col min="14851" max="14851" width="22" style="2" customWidth="1"/>
    <col min="14852" max="14852" width="33.140625" style="2" customWidth="1"/>
    <col min="14853" max="14853" width="21.85546875" style="2" customWidth="1"/>
    <col min="14854" max="14854" width="24.7109375" style="2" customWidth="1"/>
    <col min="14855" max="15104" width="9.140625" style="2"/>
    <col min="15105" max="15105" width="12.140625" style="2" customWidth="1"/>
    <col min="15106" max="15106" width="18.7109375" style="2" customWidth="1"/>
    <col min="15107" max="15107" width="22" style="2" customWidth="1"/>
    <col min="15108" max="15108" width="33.140625" style="2" customWidth="1"/>
    <col min="15109" max="15109" width="21.85546875" style="2" customWidth="1"/>
    <col min="15110" max="15110" width="24.7109375" style="2" customWidth="1"/>
    <col min="15111" max="15360" width="9.140625" style="2"/>
    <col min="15361" max="15361" width="12.140625" style="2" customWidth="1"/>
    <col min="15362" max="15362" width="18.7109375" style="2" customWidth="1"/>
    <col min="15363" max="15363" width="22" style="2" customWidth="1"/>
    <col min="15364" max="15364" width="33.140625" style="2" customWidth="1"/>
    <col min="15365" max="15365" width="21.85546875" style="2" customWidth="1"/>
    <col min="15366" max="15366" width="24.7109375" style="2" customWidth="1"/>
    <col min="15367" max="15616" width="9.140625" style="2"/>
    <col min="15617" max="15617" width="12.140625" style="2" customWidth="1"/>
    <col min="15618" max="15618" width="18.7109375" style="2" customWidth="1"/>
    <col min="15619" max="15619" width="22" style="2" customWidth="1"/>
    <col min="15620" max="15620" width="33.140625" style="2" customWidth="1"/>
    <col min="15621" max="15621" width="21.85546875" style="2" customWidth="1"/>
    <col min="15622" max="15622" width="24.7109375" style="2" customWidth="1"/>
    <col min="15623" max="15872" width="9.140625" style="2"/>
    <col min="15873" max="15873" width="12.140625" style="2" customWidth="1"/>
    <col min="15874" max="15874" width="18.7109375" style="2" customWidth="1"/>
    <col min="15875" max="15875" width="22" style="2" customWidth="1"/>
    <col min="15876" max="15876" width="33.140625" style="2" customWidth="1"/>
    <col min="15877" max="15877" width="21.85546875" style="2" customWidth="1"/>
    <col min="15878" max="15878" width="24.7109375" style="2" customWidth="1"/>
    <col min="15879" max="16128" width="9.140625" style="2"/>
    <col min="16129" max="16129" width="12.140625" style="2" customWidth="1"/>
    <col min="16130" max="16130" width="18.7109375" style="2" customWidth="1"/>
    <col min="16131" max="16131" width="22" style="2" customWidth="1"/>
    <col min="16132" max="16132" width="33.140625" style="2" customWidth="1"/>
    <col min="16133" max="16133" width="21.85546875" style="2" customWidth="1"/>
    <col min="16134" max="16134" width="24.7109375" style="2" customWidth="1"/>
    <col min="16135" max="16384" width="9.140625" style="2"/>
  </cols>
  <sheetData>
    <row r="1" spans="1:6" ht="21">
      <c r="A1" s="658" t="str">
        <f>Master!A2</f>
        <v>dk;kZy; jktdh; mPp ek/;fed fo|ky;] :iiqjk ¼dqpkeu flVh½</v>
      </c>
      <c r="B1" s="658"/>
      <c r="C1" s="658"/>
      <c r="D1" s="658"/>
      <c r="E1" s="658"/>
      <c r="F1" s="187">
        <f>Master!K3</f>
        <v>26887</v>
      </c>
    </row>
    <row r="2" spans="1:6" ht="20.25">
      <c r="A2" s="595" t="s">
        <v>62</v>
      </c>
      <c r="B2" s="595"/>
      <c r="C2" s="595"/>
      <c r="D2" s="595"/>
      <c r="E2" s="595"/>
      <c r="F2" s="595"/>
    </row>
    <row r="3" spans="1:6" ht="20.25">
      <c r="A3" s="659" t="s">
        <v>63</v>
      </c>
      <c r="B3" s="659"/>
      <c r="C3" s="659"/>
      <c r="D3" s="659"/>
      <c r="E3" s="659"/>
      <c r="F3" s="659"/>
    </row>
    <row r="4" spans="1:6" ht="21">
      <c r="A4" s="184"/>
      <c r="B4" s="184"/>
      <c r="C4" s="138"/>
      <c r="D4" s="184"/>
      <c r="E4" s="184"/>
      <c r="F4" s="189" t="s">
        <v>64</v>
      </c>
    </row>
    <row r="5" spans="1:6" ht="23.25" customHeight="1">
      <c r="A5" s="660" t="s">
        <v>65</v>
      </c>
      <c r="B5" s="660"/>
      <c r="C5" s="661" t="str">
        <f>Master!C3</f>
        <v>2202-02-109-02-00</v>
      </c>
      <c r="D5" s="661"/>
      <c r="E5" s="188" t="str">
        <f>Master!E3</f>
        <v>SF</v>
      </c>
      <c r="F5" s="189">
        <f>F1</f>
        <v>26887</v>
      </c>
    </row>
    <row r="6" spans="1:6">
      <c r="A6" s="655" t="s">
        <v>46</v>
      </c>
      <c r="B6" s="616" t="s">
        <v>47</v>
      </c>
      <c r="C6" s="662" t="s">
        <v>478</v>
      </c>
      <c r="D6" s="655" t="s">
        <v>48</v>
      </c>
      <c r="E6" s="655" t="s">
        <v>66</v>
      </c>
      <c r="F6" s="655" t="s">
        <v>67</v>
      </c>
    </row>
    <row r="7" spans="1:6" ht="34.5" customHeight="1">
      <c r="A7" s="656"/>
      <c r="B7" s="616"/>
      <c r="C7" s="663"/>
      <c r="D7" s="656"/>
      <c r="E7" s="656"/>
      <c r="F7" s="656"/>
    </row>
    <row r="8" spans="1:6" ht="18.75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</row>
    <row r="9" spans="1:6" ht="18.75">
      <c r="A9" s="193">
        <v>1</v>
      </c>
      <c r="B9" s="657" t="str">
        <f>C5</f>
        <v>2202-02-109-02-00</v>
      </c>
      <c r="C9" s="657" t="str">
        <f>E5</f>
        <v>SF</v>
      </c>
      <c r="D9" s="194" t="s">
        <v>258</v>
      </c>
      <c r="E9" s="185"/>
      <c r="F9" s="185"/>
    </row>
    <row r="10" spans="1:6" ht="18.75">
      <c r="A10" s="193">
        <v>2</v>
      </c>
      <c r="B10" s="657"/>
      <c r="C10" s="657"/>
      <c r="D10" s="194" t="s">
        <v>272</v>
      </c>
      <c r="E10" s="185"/>
      <c r="F10" s="185"/>
    </row>
    <row r="11" spans="1:6" ht="18.75">
      <c r="A11" s="193">
        <v>3</v>
      </c>
      <c r="B11" s="657"/>
      <c r="C11" s="657"/>
      <c r="D11" s="194" t="s">
        <v>273</v>
      </c>
      <c r="E11" s="185"/>
      <c r="F11" s="185"/>
    </row>
    <row r="12" spans="1:6" ht="18.75">
      <c r="A12" s="193">
        <v>4</v>
      </c>
      <c r="B12" s="657"/>
      <c r="C12" s="657"/>
      <c r="D12" s="194" t="s">
        <v>274</v>
      </c>
      <c r="E12" s="185"/>
      <c r="F12" s="185"/>
    </row>
    <row r="13" spans="1:6" ht="18.75">
      <c r="A13" s="193">
        <v>5</v>
      </c>
      <c r="B13" s="657"/>
      <c r="C13" s="657"/>
      <c r="D13" s="194" t="s">
        <v>275</v>
      </c>
      <c r="E13" s="185"/>
      <c r="F13" s="185"/>
    </row>
    <row r="14" spans="1:6" ht="18.75">
      <c r="A14" s="193">
        <v>6</v>
      </c>
      <c r="B14" s="657"/>
      <c r="C14" s="657"/>
      <c r="D14" s="194" t="s">
        <v>276</v>
      </c>
      <c r="E14" s="185"/>
      <c r="F14" s="185"/>
    </row>
    <row r="15" spans="1:6" ht="18.75">
      <c r="A15" s="193">
        <v>7</v>
      </c>
      <c r="B15" s="657"/>
      <c r="C15" s="657"/>
      <c r="D15" s="194" t="s">
        <v>277</v>
      </c>
      <c r="E15" s="185"/>
      <c r="F15" s="185"/>
    </row>
    <row r="16" spans="1:6" ht="18.75">
      <c r="A16" s="193">
        <v>8</v>
      </c>
      <c r="B16" s="657"/>
      <c r="C16" s="657"/>
      <c r="D16" s="194" t="s">
        <v>278</v>
      </c>
      <c r="E16" s="185"/>
      <c r="F16" s="185"/>
    </row>
    <row r="17" spans="1:6" ht="18.75">
      <c r="A17" s="193">
        <v>9</v>
      </c>
      <c r="B17" s="657"/>
      <c r="C17" s="657"/>
      <c r="D17" s="194" t="s">
        <v>279</v>
      </c>
      <c r="E17" s="185"/>
      <c r="F17" s="185"/>
    </row>
    <row r="18" spans="1:6" ht="18.75">
      <c r="A18" s="193">
        <v>10</v>
      </c>
      <c r="B18" s="657"/>
      <c r="C18" s="657"/>
      <c r="D18" s="194" t="s">
        <v>280</v>
      </c>
      <c r="E18" s="185"/>
      <c r="F18" s="185"/>
    </row>
    <row r="19" spans="1:6" ht="18.75">
      <c r="A19" s="193">
        <v>11</v>
      </c>
      <c r="B19" s="657"/>
      <c r="C19" s="657"/>
      <c r="D19" s="194" t="s">
        <v>281</v>
      </c>
      <c r="E19" s="185"/>
      <c r="F19" s="185"/>
    </row>
    <row r="20" spans="1:6" ht="18.75">
      <c r="A20" s="193">
        <v>12</v>
      </c>
      <c r="B20" s="657"/>
      <c r="C20" s="657"/>
      <c r="D20" s="194" t="s">
        <v>257</v>
      </c>
      <c r="E20" s="185"/>
      <c r="F20" s="185"/>
    </row>
    <row r="21" spans="1:6" ht="18.75">
      <c r="A21" s="193">
        <v>13</v>
      </c>
      <c r="B21" s="657"/>
      <c r="C21" s="657"/>
      <c r="D21" s="194" t="s">
        <v>282</v>
      </c>
      <c r="E21" s="185"/>
      <c r="F21" s="185"/>
    </row>
    <row r="22" spans="1:6" ht="18.75">
      <c r="A22" s="193">
        <v>14</v>
      </c>
      <c r="B22" s="657"/>
      <c r="C22" s="657"/>
      <c r="D22" s="194" t="s">
        <v>283</v>
      </c>
      <c r="E22" s="185"/>
      <c r="F22" s="185"/>
    </row>
    <row r="23" spans="1:6" ht="18.75">
      <c r="A23" s="193">
        <v>15</v>
      </c>
      <c r="B23" s="657"/>
      <c r="C23" s="657"/>
      <c r="D23" s="194" t="s">
        <v>284</v>
      </c>
      <c r="E23" s="185"/>
      <c r="F23" s="185"/>
    </row>
    <row r="24" spans="1:6" ht="18.75">
      <c r="A24" s="193">
        <v>16</v>
      </c>
      <c r="B24" s="657"/>
      <c r="C24" s="657"/>
      <c r="D24" s="194" t="s">
        <v>285</v>
      </c>
      <c r="E24" s="185"/>
      <c r="F24" s="185"/>
    </row>
    <row r="25" spans="1:6" ht="18.75">
      <c r="A25" s="193">
        <v>17</v>
      </c>
      <c r="B25" s="657"/>
      <c r="C25" s="657"/>
      <c r="D25" s="194" t="s">
        <v>286</v>
      </c>
      <c r="E25" s="185"/>
      <c r="F25" s="185"/>
    </row>
    <row r="26" spans="1:6" ht="18.75">
      <c r="A26" s="193">
        <v>18</v>
      </c>
      <c r="B26" s="657"/>
      <c r="C26" s="657"/>
      <c r="D26" s="194" t="s">
        <v>287</v>
      </c>
      <c r="E26" s="185"/>
      <c r="F26" s="185"/>
    </row>
    <row r="27" spans="1:6" ht="18.75">
      <c r="A27" s="193">
        <v>19</v>
      </c>
      <c r="B27" s="657"/>
      <c r="C27" s="657"/>
      <c r="D27" s="194" t="s">
        <v>288</v>
      </c>
      <c r="E27" s="185"/>
      <c r="F27" s="185"/>
    </row>
    <row r="28" spans="1:6" ht="37.5" customHeight="1">
      <c r="A28" s="654" t="s">
        <v>451</v>
      </c>
      <c r="B28" s="654"/>
      <c r="C28" s="654"/>
      <c r="D28" s="654"/>
      <c r="E28" s="190">
        <f>SUM(E9:E27)</f>
        <v>0</v>
      </c>
      <c r="F28" s="190">
        <f>SUM(F9:F27)</f>
        <v>0</v>
      </c>
    </row>
    <row r="29" spans="1:6">
      <c r="A29" s="1"/>
      <c r="B29" s="1"/>
      <c r="C29" s="1"/>
      <c r="D29" s="1"/>
      <c r="E29" s="1"/>
      <c r="F29" s="1"/>
    </row>
    <row r="31" spans="1:6">
      <c r="F31" s="191" t="str">
        <f>Master!R1</f>
        <v>iz/kkukpk;Z</v>
      </c>
    </row>
    <row r="32" spans="1:6" ht="52.5" customHeight="1">
      <c r="F32" s="191" t="str">
        <f>Master!R2</f>
        <v>jktdh; mPp ek/;fed fo|ky;] :iiqjk</v>
      </c>
    </row>
    <row r="41" ht="49.5" customHeight="1"/>
  </sheetData>
  <sheetProtection password="DBAD" sheet="1" objects="1" scenarios="1" formatCells="0" formatColumns="0" formatRows="0"/>
  <mergeCells count="14">
    <mergeCell ref="A28:D28"/>
    <mergeCell ref="F6:F7"/>
    <mergeCell ref="B9:B27"/>
    <mergeCell ref="C9:C27"/>
    <mergeCell ref="A1:E1"/>
    <mergeCell ref="A2:F2"/>
    <mergeCell ref="A3:F3"/>
    <mergeCell ref="A5:B5"/>
    <mergeCell ref="C5:D5"/>
    <mergeCell ref="A6:A7"/>
    <mergeCell ref="B6:B7"/>
    <mergeCell ref="C6:C7"/>
    <mergeCell ref="D6:D7"/>
    <mergeCell ref="E6:E7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G33"/>
  <sheetViews>
    <sheetView view="pageBreakPreview" zoomScaleNormal="100" zoomScaleSheetLayoutView="100" workbookViewId="0">
      <pane ySplit="6" topLeftCell="A7" activePane="bottomLeft" state="frozen"/>
      <selection activeCell="I4" sqref="I4"/>
      <selection pane="bottomLeft" sqref="A1:F1"/>
    </sheetView>
  </sheetViews>
  <sheetFormatPr defaultRowHeight="12.75"/>
  <cols>
    <col min="1" max="1" width="6.7109375" style="1" customWidth="1"/>
    <col min="2" max="2" width="19" style="1" customWidth="1"/>
    <col min="3" max="3" width="12.85546875" style="1" customWidth="1"/>
    <col min="4" max="4" width="12.5703125" style="1" customWidth="1"/>
    <col min="5" max="5" width="10.28515625" style="1" customWidth="1"/>
    <col min="6" max="6" width="17.28515625" style="1" customWidth="1"/>
    <col min="7" max="7" width="18.42578125" style="1" customWidth="1"/>
    <col min="8" max="8" width="11.85546875" style="1" customWidth="1"/>
    <col min="9" max="9" width="18.42578125" style="1" customWidth="1"/>
    <col min="10" max="10" width="10.140625" style="1" customWidth="1"/>
    <col min="11" max="11" width="12.85546875" style="1" customWidth="1"/>
    <col min="12" max="12" width="10.5703125" style="1" customWidth="1"/>
    <col min="13" max="256" width="9.140625" style="1"/>
    <col min="257" max="257" width="6.85546875" style="1" customWidth="1"/>
    <col min="258" max="258" width="16.140625" style="1" customWidth="1"/>
    <col min="259" max="260" width="11.5703125" style="1" customWidth="1"/>
    <col min="261" max="261" width="15.7109375" style="1" customWidth="1"/>
    <col min="262" max="262" width="14.5703125" style="1" customWidth="1"/>
    <col min="263" max="263" width="15" style="1" customWidth="1"/>
    <col min="264" max="264" width="11.85546875" style="1" customWidth="1"/>
    <col min="265" max="265" width="18.42578125" style="1" customWidth="1"/>
    <col min="266" max="266" width="10.140625" style="1" customWidth="1"/>
    <col min="267" max="267" width="12.85546875" style="1" customWidth="1"/>
    <col min="268" max="268" width="10.5703125" style="1" customWidth="1"/>
    <col min="269" max="512" width="9.140625" style="1"/>
    <col min="513" max="513" width="6.85546875" style="1" customWidth="1"/>
    <col min="514" max="514" width="16.140625" style="1" customWidth="1"/>
    <col min="515" max="516" width="11.5703125" style="1" customWidth="1"/>
    <col min="517" max="517" width="15.7109375" style="1" customWidth="1"/>
    <col min="518" max="518" width="14.5703125" style="1" customWidth="1"/>
    <col min="519" max="519" width="15" style="1" customWidth="1"/>
    <col min="520" max="520" width="11.85546875" style="1" customWidth="1"/>
    <col min="521" max="521" width="18.42578125" style="1" customWidth="1"/>
    <col min="522" max="522" width="10.140625" style="1" customWidth="1"/>
    <col min="523" max="523" width="12.85546875" style="1" customWidth="1"/>
    <col min="524" max="524" width="10.5703125" style="1" customWidth="1"/>
    <col min="525" max="768" width="9.140625" style="1"/>
    <col min="769" max="769" width="6.85546875" style="1" customWidth="1"/>
    <col min="770" max="770" width="16.140625" style="1" customWidth="1"/>
    <col min="771" max="772" width="11.5703125" style="1" customWidth="1"/>
    <col min="773" max="773" width="15.7109375" style="1" customWidth="1"/>
    <col min="774" max="774" width="14.5703125" style="1" customWidth="1"/>
    <col min="775" max="775" width="15" style="1" customWidth="1"/>
    <col min="776" max="776" width="11.85546875" style="1" customWidth="1"/>
    <col min="777" max="777" width="18.42578125" style="1" customWidth="1"/>
    <col min="778" max="778" width="10.140625" style="1" customWidth="1"/>
    <col min="779" max="779" width="12.85546875" style="1" customWidth="1"/>
    <col min="780" max="780" width="10.5703125" style="1" customWidth="1"/>
    <col min="781" max="1024" width="9.140625" style="1"/>
    <col min="1025" max="1025" width="6.85546875" style="1" customWidth="1"/>
    <col min="1026" max="1026" width="16.140625" style="1" customWidth="1"/>
    <col min="1027" max="1028" width="11.5703125" style="1" customWidth="1"/>
    <col min="1029" max="1029" width="15.7109375" style="1" customWidth="1"/>
    <col min="1030" max="1030" width="14.5703125" style="1" customWidth="1"/>
    <col min="1031" max="1031" width="15" style="1" customWidth="1"/>
    <col min="1032" max="1032" width="11.85546875" style="1" customWidth="1"/>
    <col min="1033" max="1033" width="18.42578125" style="1" customWidth="1"/>
    <col min="1034" max="1034" width="10.140625" style="1" customWidth="1"/>
    <col min="1035" max="1035" width="12.85546875" style="1" customWidth="1"/>
    <col min="1036" max="1036" width="10.5703125" style="1" customWidth="1"/>
    <col min="1037" max="1280" width="9.140625" style="1"/>
    <col min="1281" max="1281" width="6.85546875" style="1" customWidth="1"/>
    <col min="1282" max="1282" width="16.140625" style="1" customWidth="1"/>
    <col min="1283" max="1284" width="11.5703125" style="1" customWidth="1"/>
    <col min="1285" max="1285" width="15.7109375" style="1" customWidth="1"/>
    <col min="1286" max="1286" width="14.5703125" style="1" customWidth="1"/>
    <col min="1287" max="1287" width="15" style="1" customWidth="1"/>
    <col min="1288" max="1288" width="11.85546875" style="1" customWidth="1"/>
    <col min="1289" max="1289" width="18.42578125" style="1" customWidth="1"/>
    <col min="1290" max="1290" width="10.140625" style="1" customWidth="1"/>
    <col min="1291" max="1291" width="12.85546875" style="1" customWidth="1"/>
    <col min="1292" max="1292" width="10.5703125" style="1" customWidth="1"/>
    <col min="1293" max="1536" width="9.140625" style="1"/>
    <col min="1537" max="1537" width="6.85546875" style="1" customWidth="1"/>
    <col min="1538" max="1538" width="16.140625" style="1" customWidth="1"/>
    <col min="1539" max="1540" width="11.5703125" style="1" customWidth="1"/>
    <col min="1541" max="1541" width="15.7109375" style="1" customWidth="1"/>
    <col min="1542" max="1542" width="14.5703125" style="1" customWidth="1"/>
    <col min="1543" max="1543" width="15" style="1" customWidth="1"/>
    <col min="1544" max="1544" width="11.85546875" style="1" customWidth="1"/>
    <col min="1545" max="1545" width="18.42578125" style="1" customWidth="1"/>
    <col min="1546" max="1546" width="10.140625" style="1" customWidth="1"/>
    <col min="1547" max="1547" width="12.85546875" style="1" customWidth="1"/>
    <col min="1548" max="1548" width="10.5703125" style="1" customWidth="1"/>
    <col min="1549" max="1792" width="9.140625" style="1"/>
    <col min="1793" max="1793" width="6.85546875" style="1" customWidth="1"/>
    <col min="1794" max="1794" width="16.140625" style="1" customWidth="1"/>
    <col min="1795" max="1796" width="11.5703125" style="1" customWidth="1"/>
    <col min="1797" max="1797" width="15.7109375" style="1" customWidth="1"/>
    <col min="1798" max="1798" width="14.5703125" style="1" customWidth="1"/>
    <col min="1799" max="1799" width="15" style="1" customWidth="1"/>
    <col min="1800" max="1800" width="11.85546875" style="1" customWidth="1"/>
    <col min="1801" max="1801" width="18.42578125" style="1" customWidth="1"/>
    <col min="1802" max="1802" width="10.140625" style="1" customWidth="1"/>
    <col min="1803" max="1803" width="12.85546875" style="1" customWidth="1"/>
    <col min="1804" max="1804" width="10.5703125" style="1" customWidth="1"/>
    <col min="1805" max="2048" width="9.140625" style="1"/>
    <col min="2049" max="2049" width="6.85546875" style="1" customWidth="1"/>
    <col min="2050" max="2050" width="16.140625" style="1" customWidth="1"/>
    <col min="2051" max="2052" width="11.5703125" style="1" customWidth="1"/>
    <col min="2053" max="2053" width="15.7109375" style="1" customWidth="1"/>
    <col min="2054" max="2054" width="14.5703125" style="1" customWidth="1"/>
    <col min="2055" max="2055" width="15" style="1" customWidth="1"/>
    <col min="2056" max="2056" width="11.85546875" style="1" customWidth="1"/>
    <col min="2057" max="2057" width="18.42578125" style="1" customWidth="1"/>
    <col min="2058" max="2058" width="10.140625" style="1" customWidth="1"/>
    <col min="2059" max="2059" width="12.85546875" style="1" customWidth="1"/>
    <col min="2060" max="2060" width="10.5703125" style="1" customWidth="1"/>
    <col min="2061" max="2304" width="9.140625" style="1"/>
    <col min="2305" max="2305" width="6.85546875" style="1" customWidth="1"/>
    <col min="2306" max="2306" width="16.140625" style="1" customWidth="1"/>
    <col min="2307" max="2308" width="11.5703125" style="1" customWidth="1"/>
    <col min="2309" max="2309" width="15.7109375" style="1" customWidth="1"/>
    <col min="2310" max="2310" width="14.5703125" style="1" customWidth="1"/>
    <col min="2311" max="2311" width="15" style="1" customWidth="1"/>
    <col min="2312" max="2312" width="11.85546875" style="1" customWidth="1"/>
    <col min="2313" max="2313" width="18.42578125" style="1" customWidth="1"/>
    <col min="2314" max="2314" width="10.140625" style="1" customWidth="1"/>
    <col min="2315" max="2315" width="12.85546875" style="1" customWidth="1"/>
    <col min="2316" max="2316" width="10.5703125" style="1" customWidth="1"/>
    <col min="2317" max="2560" width="9.140625" style="1"/>
    <col min="2561" max="2561" width="6.85546875" style="1" customWidth="1"/>
    <col min="2562" max="2562" width="16.140625" style="1" customWidth="1"/>
    <col min="2563" max="2564" width="11.5703125" style="1" customWidth="1"/>
    <col min="2565" max="2565" width="15.7109375" style="1" customWidth="1"/>
    <col min="2566" max="2566" width="14.5703125" style="1" customWidth="1"/>
    <col min="2567" max="2567" width="15" style="1" customWidth="1"/>
    <col min="2568" max="2568" width="11.85546875" style="1" customWidth="1"/>
    <col min="2569" max="2569" width="18.42578125" style="1" customWidth="1"/>
    <col min="2570" max="2570" width="10.140625" style="1" customWidth="1"/>
    <col min="2571" max="2571" width="12.85546875" style="1" customWidth="1"/>
    <col min="2572" max="2572" width="10.5703125" style="1" customWidth="1"/>
    <col min="2573" max="2816" width="9.140625" style="1"/>
    <col min="2817" max="2817" width="6.85546875" style="1" customWidth="1"/>
    <col min="2818" max="2818" width="16.140625" style="1" customWidth="1"/>
    <col min="2819" max="2820" width="11.5703125" style="1" customWidth="1"/>
    <col min="2821" max="2821" width="15.7109375" style="1" customWidth="1"/>
    <col min="2822" max="2822" width="14.5703125" style="1" customWidth="1"/>
    <col min="2823" max="2823" width="15" style="1" customWidth="1"/>
    <col min="2824" max="2824" width="11.85546875" style="1" customWidth="1"/>
    <col min="2825" max="2825" width="18.42578125" style="1" customWidth="1"/>
    <col min="2826" max="2826" width="10.140625" style="1" customWidth="1"/>
    <col min="2827" max="2827" width="12.85546875" style="1" customWidth="1"/>
    <col min="2828" max="2828" width="10.5703125" style="1" customWidth="1"/>
    <col min="2829" max="3072" width="9.140625" style="1"/>
    <col min="3073" max="3073" width="6.85546875" style="1" customWidth="1"/>
    <col min="3074" max="3074" width="16.140625" style="1" customWidth="1"/>
    <col min="3075" max="3076" width="11.5703125" style="1" customWidth="1"/>
    <col min="3077" max="3077" width="15.7109375" style="1" customWidth="1"/>
    <col min="3078" max="3078" width="14.5703125" style="1" customWidth="1"/>
    <col min="3079" max="3079" width="15" style="1" customWidth="1"/>
    <col min="3080" max="3080" width="11.85546875" style="1" customWidth="1"/>
    <col min="3081" max="3081" width="18.42578125" style="1" customWidth="1"/>
    <col min="3082" max="3082" width="10.140625" style="1" customWidth="1"/>
    <col min="3083" max="3083" width="12.85546875" style="1" customWidth="1"/>
    <col min="3084" max="3084" width="10.5703125" style="1" customWidth="1"/>
    <col min="3085" max="3328" width="9.140625" style="1"/>
    <col min="3329" max="3329" width="6.85546875" style="1" customWidth="1"/>
    <col min="3330" max="3330" width="16.140625" style="1" customWidth="1"/>
    <col min="3331" max="3332" width="11.5703125" style="1" customWidth="1"/>
    <col min="3333" max="3333" width="15.7109375" style="1" customWidth="1"/>
    <col min="3334" max="3334" width="14.5703125" style="1" customWidth="1"/>
    <col min="3335" max="3335" width="15" style="1" customWidth="1"/>
    <col min="3336" max="3336" width="11.85546875" style="1" customWidth="1"/>
    <col min="3337" max="3337" width="18.42578125" style="1" customWidth="1"/>
    <col min="3338" max="3338" width="10.140625" style="1" customWidth="1"/>
    <col min="3339" max="3339" width="12.85546875" style="1" customWidth="1"/>
    <col min="3340" max="3340" width="10.5703125" style="1" customWidth="1"/>
    <col min="3341" max="3584" width="9.140625" style="1"/>
    <col min="3585" max="3585" width="6.85546875" style="1" customWidth="1"/>
    <col min="3586" max="3586" width="16.140625" style="1" customWidth="1"/>
    <col min="3587" max="3588" width="11.5703125" style="1" customWidth="1"/>
    <col min="3589" max="3589" width="15.7109375" style="1" customWidth="1"/>
    <col min="3590" max="3590" width="14.5703125" style="1" customWidth="1"/>
    <col min="3591" max="3591" width="15" style="1" customWidth="1"/>
    <col min="3592" max="3592" width="11.85546875" style="1" customWidth="1"/>
    <col min="3593" max="3593" width="18.42578125" style="1" customWidth="1"/>
    <col min="3594" max="3594" width="10.140625" style="1" customWidth="1"/>
    <col min="3595" max="3595" width="12.85546875" style="1" customWidth="1"/>
    <col min="3596" max="3596" width="10.5703125" style="1" customWidth="1"/>
    <col min="3597" max="3840" width="9.140625" style="1"/>
    <col min="3841" max="3841" width="6.85546875" style="1" customWidth="1"/>
    <col min="3842" max="3842" width="16.140625" style="1" customWidth="1"/>
    <col min="3843" max="3844" width="11.5703125" style="1" customWidth="1"/>
    <col min="3845" max="3845" width="15.7109375" style="1" customWidth="1"/>
    <col min="3846" max="3846" width="14.5703125" style="1" customWidth="1"/>
    <col min="3847" max="3847" width="15" style="1" customWidth="1"/>
    <col min="3848" max="3848" width="11.85546875" style="1" customWidth="1"/>
    <col min="3849" max="3849" width="18.42578125" style="1" customWidth="1"/>
    <col min="3850" max="3850" width="10.140625" style="1" customWidth="1"/>
    <col min="3851" max="3851" width="12.85546875" style="1" customWidth="1"/>
    <col min="3852" max="3852" width="10.5703125" style="1" customWidth="1"/>
    <col min="3853" max="4096" width="9.140625" style="1"/>
    <col min="4097" max="4097" width="6.85546875" style="1" customWidth="1"/>
    <col min="4098" max="4098" width="16.140625" style="1" customWidth="1"/>
    <col min="4099" max="4100" width="11.5703125" style="1" customWidth="1"/>
    <col min="4101" max="4101" width="15.7109375" style="1" customWidth="1"/>
    <col min="4102" max="4102" width="14.5703125" style="1" customWidth="1"/>
    <col min="4103" max="4103" width="15" style="1" customWidth="1"/>
    <col min="4104" max="4104" width="11.85546875" style="1" customWidth="1"/>
    <col min="4105" max="4105" width="18.42578125" style="1" customWidth="1"/>
    <col min="4106" max="4106" width="10.140625" style="1" customWidth="1"/>
    <col min="4107" max="4107" width="12.85546875" style="1" customWidth="1"/>
    <col min="4108" max="4108" width="10.5703125" style="1" customWidth="1"/>
    <col min="4109" max="4352" width="9.140625" style="1"/>
    <col min="4353" max="4353" width="6.85546875" style="1" customWidth="1"/>
    <col min="4354" max="4354" width="16.140625" style="1" customWidth="1"/>
    <col min="4355" max="4356" width="11.5703125" style="1" customWidth="1"/>
    <col min="4357" max="4357" width="15.7109375" style="1" customWidth="1"/>
    <col min="4358" max="4358" width="14.5703125" style="1" customWidth="1"/>
    <col min="4359" max="4359" width="15" style="1" customWidth="1"/>
    <col min="4360" max="4360" width="11.85546875" style="1" customWidth="1"/>
    <col min="4361" max="4361" width="18.42578125" style="1" customWidth="1"/>
    <col min="4362" max="4362" width="10.140625" style="1" customWidth="1"/>
    <col min="4363" max="4363" width="12.85546875" style="1" customWidth="1"/>
    <col min="4364" max="4364" width="10.5703125" style="1" customWidth="1"/>
    <col min="4365" max="4608" width="9.140625" style="1"/>
    <col min="4609" max="4609" width="6.85546875" style="1" customWidth="1"/>
    <col min="4610" max="4610" width="16.140625" style="1" customWidth="1"/>
    <col min="4611" max="4612" width="11.5703125" style="1" customWidth="1"/>
    <col min="4613" max="4613" width="15.7109375" style="1" customWidth="1"/>
    <col min="4614" max="4614" width="14.5703125" style="1" customWidth="1"/>
    <col min="4615" max="4615" width="15" style="1" customWidth="1"/>
    <col min="4616" max="4616" width="11.85546875" style="1" customWidth="1"/>
    <col min="4617" max="4617" width="18.42578125" style="1" customWidth="1"/>
    <col min="4618" max="4618" width="10.140625" style="1" customWidth="1"/>
    <col min="4619" max="4619" width="12.85546875" style="1" customWidth="1"/>
    <col min="4620" max="4620" width="10.5703125" style="1" customWidth="1"/>
    <col min="4621" max="4864" width="9.140625" style="1"/>
    <col min="4865" max="4865" width="6.85546875" style="1" customWidth="1"/>
    <col min="4866" max="4866" width="16.140625" style="1" customWidth="1"/>
    <col min="4867" max="4868" width="11.5703125" style="1" customWidth="1"/>
    <col min="4869" max="4869" width="15.7109375" style="1" customWidth="1"/>
    <col min="4870" max="4870" width="14.5703125" style="1" customWidth="1"/>
    <col min="4871" max="4871" width="15" style="1" customWidth="1"/>
    <col min="4872" max="4872" width="11.85546875" style="1" customWidth="1"/>
    <col min="4873" max="4873" width="18.42578125" style="1" customWidth="1"/>
    <col min="4874" max="4874" width="10.140625" style="1" customWidth="1"/>
    <col min="4875" max="4875" width="12.85546875" style="1" customWidth="1"/>
    <col min="4876" max="4876" width="10.5703125" style="1" customWidth="1"/>
    <col min="4877" max="5120" width="9.140625" style="1"/>
    <col min="5121" max="5121" width="6.85546875" style="1" customWidth="1"/>
    <col min="5122" max="5122" width="16.140625" style="1" customWidth="1"/>
    <col min="5123" max="5124" width="11.5703125" style="1" customWidth="1"/>
    <col min="5125" max="5125" width="15.7109375" style="1" customWidth="1"/>
    <col min="5126" max="5126" width="14.5703125" style="1" customWidth="1"/>
    <col min="5127" max="5127" width="15" style="1" customWidth="1"/>
    <col min="5128" max="5128" width="11.85546875" style="1" customWidth="1"/>
    <col min="5129" max="5129" width="18.42578125" style="1" customWidth="1"/>
    <col min="5130" max="5130" width="10.140625" style="1" customWidth="1"/>
    <col min="5131" max="5131" width="12.85546875" style="1" customWidth="1"/>
    <col min="5132" max="5132" width="10.5703125" style="1" customWidth="1"/>
    <col min="5133" max="5376" width="9.140625" style="1"/>
    <col min="5377" max="5377" width="6.85546875" style="1" customWidth="1"/>
    <col min="5378" max="5378" width="16.140625" style="1" customWidth="1"/>
    <col min="5379" max="5380" width="11.5703125" style="1" customWidth="1"/>
    <col min="5381" max="5381" width="15.7109375" style="1" customWidth="1"/>
    <col min="5382" max="5382" width="14.5703125" style="1" customWidth="1"/>
    <col min="5383" max="5383" width="15" style="1" customWidth="1"/>
    <col min="5384" max="5384" width="11.85546875" style="1" customWidth="1"/>
    <col min="5385" max="5385" width="18.42578125" style="1" customWidth="1"/>
    <col min="5386" max="5386" width="10.140625" style="1" customWidth="1"/>
    <col min="5387" max="5387" width="12.85546875" style="1" customWidth="1"/>
    <col min="5388" max="5388" width="10.5703125" style="1" customWidth="1"/>
    <col min="5389" max="5632" width="9.140625" style="1"/>
    <col min="5633" max="5633" width="6.85546875" style="1" customWidth="1"/>
    <col min="5634" max="5634" width="16.140625" style="1" customWidth="1"/>
    <col min="5635" max="5636" width="11.5703125" style="1" customWidth="1"/>
    <col min="5637" max="5637" width="15.7109375" style="1" customWidth="1"/>
    <col min="5638" max="5638" width="14.5703125" style="1" customWidth="1"/>
    <col min="5639" max="5639" width="15" style="1" customWidth="1"/>
    <col min="5640" max="5640" width="11.85546875" style="1" customWidth="1"/>
    <col min="5641" max="5641" width="18.42578125" style="1" customWidth="1"/>
    <col min="5642" max="5642" width="10.140625" style="1" customWidth="1"/>
    <col min="5643" max="5643" width="12.85546875" style="1" customWidth="1"/>
    <col min="5644" max="5644" width="10.5703125" style="1" customWidth="1"/>
    <col min="5645" max="5888" width="9.140625" style="1"/>
    <col min="5889" max="5889" width="6.85546875" style="1" customWidth="1"/>
    <col min="5890" max="5890" width="16.140625" style="1" customWidth="1"/>
    <col min="5891" max="5892" width="11.5703125" style="1" customWidth="1"/>
    <col min="5893" max="5893" width="15.7109375" style="1" customWidth="1"/>
    <col min="5894" max="5894" width="14.5703125" style="1" customWidth="1"/>
    <col min="5895" max="5895" width="15" style="1" customWidth="1"/>
    <col min="5896" max="5896" width="11.85546875" style="1" customWidth="1"/>
    <col min="5897" max="5897" width="18.42578125" style="1" customWidth="1"/>
    <col min="5898" max="5898" width="10.140625" style="1" customWidth="1"/>
    <col min="5899" max="5899" width="12.85546875" style="1" customWidth="1"/>
    <col min="5900" max="5900" width="10.5703125" style="1" customWidth="1"/>
    <col min="5901" max="6144" width="9.140625" style="1"/>
    <col min="6145" max="6145" width="6.85546875" style="1" customWidth="1"/>
    <col min="6146" max="6146" width="16.140625" style="1" customWidth="1"/>
    <col min="6147" max="6148" width="11.5703125" style="1" customWidth="1"/>
    <col min="6149" max="6149" width="15.7109375" style="1" customWidth="1"/>
    <col min="6150" max="6150" width="14.5703125" style="1" customWidth="1"/>
    <col min="6151" max="6151" width="15" style="1" customWidth="1"/>
    <col min="6152" max="6152" width="11.85546875" style="1" customWidth="1"/>
    <col min="6153" max="6153" width="18.42578125" style="1" customWidth="1"/>
    <col min="6154" max="6154" width="10.140625" style="1" customWidth="1"/>
    <col min="6155" max="6155" width="12.85546875" style="1" customWidth="1"/>
    <col min="6156" max="6156" width="10.5703125" style="1" customWidth="1"/>
    <col min="6157" max="6400" width="9.140625" style="1"/>
    <col min="6401" max="6401" width="6.85546875" style="1" customWidth="1"/>
    <col min="6402" max="6402" width="16.140625" style="1" customWidth="1"/>
    <col min="6403" max="6404" width="11.5703125" style="1" customWidth="1"/>
    <col min="6405" max="6405" width="15.7109375" style="1" customWidth="1"/>
    <col min="6406" max="6406" width="14.5703125" style="1" customWidth="1"/>
    <col min="6407" max="6407" width="15" style="1" customWidth="1"/>
    <col min="6408" max="6408" width="11.85546875" style="1" customWidth="1"/>
    <col min="6409" max="6409" width="18.42578125" style="1" customWidth="1"/>
    <col min="6410" max="6410" width="10.140625" style="1" customWidth="1"/>
    <col min="6411" max="6411" width="12.85546875" style="1" customWidth="1"/>
    <col min="6412" max="6412" width="10.5703125" style="1" customWidth="1"/>
    <col min="6413" max="6656" width="9.140625" style="1"/>
    <col min="6657" max="6657" width="6.85546875" style="1" customWidth="1"/>
    <col min="6658" max="6658" width="16.140625" style="1" customWidth="1"/>
    <col min="6659" max="6660" width="11.5703125" style="1" customWidth="1"/>
    <col min="6661" max="6661" width="15.7109375" style="1" customWidth="1"/>
    <col min="6662" max="6662" width="14.5703125" style="1" customWidth="1"/>
    <col min="6663" max="6663" width="15" style="1" customWidth="1"/>
    <col min="6664" max="6664" width="11.85546875" style="1" customWidth="1"/>
    <col min="6665" max="6665" width="18.42578125" style="1" customWidth="1"/>
    <col min="6666" max="6666" width="10.140625" style="1" customWidth="1"/>
    <col min="6667" max="6667" width="12.85546875" style="1" customWidth="1"/>
    <col min="6668" max="6668" width="10.5703125" style="1" customWidth="1"/>
    <col min="6669" max="6912" width="9.140625" style="1"/>
    <col min="6913" max="6913" width="6.85546875" style="1" customWidth="1"/>
    <col min="6914" max="6914" width="16.140625" style="1" customWidth="1"/>
    <col min="6915" max="6916" width="11.5703125" style="1" customWidth="1"/>
    <col min="6917" max="6917" width="15.7109375" style="1" customWidth="1"/>
    <col min="6918" max="6918" width="14.5703125" style="1" customWidth="1"/>
    <col min="6919" max="6919" width="15" style="1" customWidth="1"/>
    <col min="6920" max="6920" width="11.85546875" style="1" customWidth="1"/>
    <col min="6921" max="6921" width="18.42578125" style="1" customWidth="1"/>
    <col min="6922" max="6922" width="10.140625" style="1" customWidth="1"/>
    <col min="6923" max="6923" width="12.85546875" style="1" customWidth="1"/>
    <col min="6924" max="6924" width="10.5703125" style="1" customWidth="1"/>
    <col min="6925" max="7168" width="9.140625" style="1"/>
    <col min="7169" max="7169" width="6.85546875" style="1" customWidth="1"/>
    <col min="7170" max="7170" width="16.140625" style="1" customWidth="1"/>
    <col min="7171" max="7172" width="11.5703125" style="1" customWidth="1"/>
    <col min="7173" max="7173" width="15.7109375" style="1" customWidth="1"/>
    <col min="7174" max="7174" width="14.5703125" style="1" customWidth="1"/>
    <col min="7175" max="7175" width="15" style="1" customWidth="1"/>
    <col min="7176" max="7176" width="11.85546875" style="1" customWidth="1"/>
    <col min="7177" max="7177" width="18.42578125" style="1" customWidth="1"/>
    <col min="7178" max="7178" width="10.140625" style="1" customWidth="1"/>
    <col min="7179" max="7179" width="12.85546875" style="1" customWidth="1"/>
    <col min="7180" max="7180" width="10.5703125" style="1" customWidth="1"/>
    <col min="7181" max="7424" width="9.140625" style="1"/>
    <col min="7425" max="7425" width="6.85546875" style="1" customWidth="1"/>
    <col min="7426" max="7426" width="16.140625" style="1" customWidth="1"/>
    <col min="7427" max="7428" width="11.5703125" style="1" customWidth="1"/>
    <col min="7429" max="7429" width="15.7109375" style="1" customWidth="1"/>
    <col min="7430" max="7430" width="14.5703125" style="1" customWidth="1"/>
    <col min="7431" max="7431" width="15" style="1" customWidth="1"/>
    <col min="7432" max="7432" width="11.85546875" style="1" customWidth="1"/>
    <col min="7433" max="7433" width="18.42578125" style="1" customWidth="1"/>
    <col min="7434" max="7434" width="10.140625" style="1" customWidth="1"/>
    <col min="7435" max="7435" width="12.85546875" style="1" customWidth="1"/>
    <col min="7436" max="7436" width="10.5703125" style="1" customWidth="1"/>
    <col min="7437" max="7680" width="9.140625" style="1"/>
    <col min="7681" max="7681" width="6.85546875" style="1" customWidth="1"/>
    <col min="7682" max="7682" width="16.140625" style="1" customWidth="1"/>
    <col min="7683" max="7684" width="11.5703125" style="1" customWidth="1"/>
    <col min="7685" max="7685" width="15.7109375" style="1" customWidth="1"/>
    <col min="7686" max="7686" width="14.5703125" style="1" customWidth="1"/>
    <col min="7687" max="7687" width="15" style="1" customWidth="1"/>
    <col min="7688" max="7688" width="11.85546875" style="1" customWidth="1"/>
    <col min="7689" max="7689" width="18.42578125" style="1" customWidth="1"/>
    <col min="7690" max="7690" width="10.140625" style="1" customWidth="1"/>
    <col min="7691" max="7691" width="12.85546875" style="1" customWidth="1"/>
    <col min="7692" max="7692" width="10.5703125" style="1" customWidth="1"/>
    <col min="7693" max="7936" width="9.140625" style="1"/>
    <col min="7937" max="7937" width="6.85546875" style="1" customWidth="1"/>
    <col min="7938" max="7938" width="16.140625" style="1" customWidth="1"/>
    <col min="7939" max="7940" width="11.5703125" style="1" customWidth="1"/>
    <col min="7941" max="7941" width="15.7109375" style="1" customWidth="1"/>
    <col min="7942" max="7942" width="14.5703125" style="1" customWidth="1"/>
    <col min="7943" max="7943" width="15" style="1" customWidth="1"/>
    <col min="7944" max="7944" width="11.85546875" style="1" customWidth="1"/>
    <col min="7945" max="7945" width="18.42578125" style="1" customWidth="1"/>
    <col min="7946" max="7946" width="10.140625" style="1" customWidth="1"/>
    <col min="7947" max="7947" width="12.85546875" style="1" customWidth="1"/>
    <col min="7948" max="7948" width="10.5703125" style="1" customWidth="1"/>
    <col min="7949" max="8192" width="9.140625" style="1"/>
    <col min="8193" max="8193" width="6.85546875" style="1" customWidth="1"/>
    <col min="8194" max="8194" width="16.140625" style="1" customWidth="1"/>
    <col min="8195" max="8196" width="11.5703125" style="1" customWidth="1"/>
    <col min="8197" max="8197" width="15.7109375" style="1" customWidth="1"/>
    <col min="8198" max="8198" width="14.5703125" style="1" customWidth="1"/>
    <col min="8199" max="8199" width="15" style="1" customWidth="1"/>
    <col min="8200" max="8200" width="11.85546875" style="1" customWidth="1"/>
    <col min="8201" max="8201" width="18.42578125" style="1" customWidth="1"/>
    <col min="8202" max="8202" width="10.140625" style="1" customWidth="1"/>
    <col min="8203" max="8203" width="12.85546875" style="1" customWidth="1"/>
    <col min="8204" max="8204" width="10.5703125" style="1" customWidth="1"/>
    <col min="8205" max="8448" width="9.140625" style="1"/>
    <col min="8449" max="8449" width="6.85546875" style="1" customWidth="1"/>
    <col min="8450" max="8450" width="16.140625" style="1" customWidth="1"/>
    <col min="8451" max="8452" width="11.5703125" style="1" customWidth="1"/>
    <col min="8453" max="8453" width="15.7109375" style="1" customWidth="1"/>
    <col min="8454" max="8454" width="14.5703125" style="1" customWidth="1"/>
    <col min="8455" max="8455" width="15" style="1" customWidth="1"/>
    <col min="8456" max="8456" width="11.85546875" style="1" customWidth="1"/>
    <col min="8457" max="8457" width="18.42578125" style="1" customWidth="1"/>
    <col min="8458" max="8458" width="10.140625" style="1" customWidth="1"/>
    <col min="8459" max="8459" width="12.85546875" style="1" customWidth="1"/>
    <col min="8460" max="8460" width="10.5703125" style="1" customWidth="1"/>
    <col min="8461" max="8704" width="9.140625" style="1"/>
    <col min="8705" max="8705" width="6.85546875" style="1" customWidth="1"/>
    <col min="8706" max="8706" width="16.140625" style="1" customWidth="1"/>
    <col min="8707" max="8708" width="11.5703125" style="1" customWidth="1"/>
    <col min="8709" max="8709" width="15.7109375" style="1" customWidth="1"/>
    <col min="8710" max="8710" width="14.5703125" style="1" customWidth="1"/>
    <col min="8711" max="8711" width="15" style="1" customWidth="1"/>
    <col min="8712" max="8712" width="11.85546875" style="1" customWidth="1"/>
    <col min="8713" max="8713" width="18.42578125" style="1" customWidth="1"/>
    <col min="8714" max="8714" width="10.140625" style="1" customWidth="1"/>
    <col min="8715" max="8715" width="12.85546875" style="1" customWidth="1"/>
    <col min="8716" max="8716" width="10.5703125" style="1" customWidth="1"/>
    <col min="8717" max="8960" width="9.140625" style="1"/>
    <col min="8961" max="8961" width="6.85546875" style="1" customWidth="1"/>
    <col min="8962" max="8962" width="16.140625" style="1" customWidth="1"/>
    <col min="8963" max="8964" width="11.5703125" style="1" customWidth="1"/>
    <col min="8965" max="8965" width="15.7109375" style="1" customWidth="1"/>
    <col min="8966" max="8966" width="14.5703125" style="1" customWidth="1"/>
    <col min="8967" max="8967" width="15" style="1" customWidth="1"/>
    <col min="8968" max="8968" width="11.85546875" style="1" customWidth="1"/>
    <col min="8969" max="8969" width="18.42578125" style="1" customWidth="1"/>
    <col min="8970" max="8970" width="10.140625" style="1" customWidth="1"/>
    <col min="8971" max="8971" width="12.85546875" style="1" customWidth="1"/>
    <col min="8972" max="8972" width="10.5703125" style="1" customWidth="1"/>
    <col min="8973" max="9216" width="9.140625" style="1"/>
    <col min="9217" max="9217" width="6.85546875" style="1" customWidth="1"/>
    <col min="9218" max="9218" width="16.140625" style="1" customWidth="1"/>
    <col min="9219" max="9220" width="11.5703125" style="1" customWidth="1"/>
    <col min="9221" max="9221" width="15.7109375" style="1" customWidth="1"/>
    <col min="9222" max="9222" width="14.5703125" style="1" customWidth="1"/>
    <col min="9223" max="9223" width="15" style="1" customWidth="1"/>
    <col min="9224" max="9224" width="11.85546875" style="1" customWidth="1"/>
    <col min="9225" max="9225" width="18.42578125" style="1" customWidth="1"/>
    <col min="9226" max="9226" width="10.140625" style="1" customWidth="1"/>
    <col min="9227" max="9227" width="12.85546875" style="1" customWidth="1"/>
    <col min="9228" max="9228" width="10.5703125" style="1" customWidth="1"/>
    <col min="9229" max="9472" width="9.140625" style="1"/>
    <col min="9473" max="9473" width="6.85546875" style="1" customWidth="1"/>
    <col min="9474" max="9474" width="16.140625" style="1" customWidth="1"/>
    <col min="9475" max="9476" width="11.5703125" style="1" customWidth="1"/>
    <col min="9477" max="9477" width="15.7109375" style="1" customWidth="1"/>
    <col min="9478" max="9478" width="14.5703125" style="1" customWidth="1"/>
    <col min="9479" max="9479" width="15" style="1" customWidth="1"/>
    <col min="9480" max="9480" width="11.85546875" style="1" customWidth="1"/>
    <col min="9481" max="9481" width="18.42578125" style="1" customWidth="1"/>
    <col min="9482" max="9482" width="10.140625" style="1" customWidth="1"/>
    <col min="9483" max="9483" width="12.85546875" style="1" customWidth="1"/>
    <col min="9484" max="9484" width="10.5703125" style="1" customWidth="1"/>
    <col min="9485" max="9728" width="9.140625" style="1"/>
    <col min="9729" max="9729" width="6.85546875" style="1" customWidth="1"/>
    <col min="9730" max="9730" width="16.140625" style="1" customWidth="1"/>
    <col min="9731" max="9732" width="11.5703125" style="1" customWidth="1"/>
    <col min="9733" max="9733" width="15.7109375" style="1" customWidth="1"/>
    <col min="9734" max="9734" width="14.5703125" style="1" customWidth="1"/>
    <col min="9735" max="9735" width="15" style="1" customWidth="1"/>
    <col min="9736" max="9736" width="11.85546875" style="1" customWidth="1"/>
    <col min="9737" max="9737" width="18.42578125" style="1" customWidth="1"/>
    <col min="9738" max="9738" width="10.140625" style="1" customWidth="1"/>
    <col min="9739" max="9739" width="12.85546875" style="1" customWidth="1"/>
    <col min="9740" max="9740" width="10.5703125" style="1" customWidth="1"/>
    <col min="9741" max="9984" width="9.140625" style="1"/>
    <col min="9985" max="9985" width="6.85546875" style="1" customWidth="1"/>
    <col min="9986" max="9986" width="16.140625" style="1" customWidth="1"/>
    <col min="9987" max="9988" width="11.5703125" style="1" customWidth="1"/>
    <col min="9989" max="9989" width="15.7109375" style="1" customWidth="1"/>
    <col min="9990" max="9990" width="14.5703125" style="1" customWidth="1"/>
    <col min="9991" max="9991" width="15" style="1" customWidth="1"/>
    <col min="9992" max="9992" width="11.85546875" style="1" customWidth="1"/>
    <col min="9993" max="9993" width="18.42578125" style="1" customWidth="1"/>
    <col min="9994" max="9994" width="10.140625" style="1" customWidth="1"/>
    <col min="9995" max="9995" width="12.85546875" style="1" customWidth="1"/>
    <col min="9996" max="9996" width="10.5703125" style="1" customWidth="1"/>
    <col min="9997" max="10240" width="9.140625" style="1"/>
    <col min="10241" max="10241" width="6.85546875" style="1" customWidth="1"/>
    <col min="10242" max="10242" width="16.140625" style="1" customWidth="1"/>
    <col min="10243" max="10244" width="11.5703125" style="1" customWidth="1"/>
    <col min="10245" max="10245" width="15.7109375" style="1" customWidth="1"/>
    <col min="10246" max="10246" width="14.5703125" style="1" customWidth="1"/>
    <col min="10247" max="10247" width="15" style="1" customWidth="1"/>
    <col min="10248" max="10248" width="11.85546875" style="1" customWidth="1"/>
    <col min="10249" max="10249" width="18.42578125" style="1" customWidth="1"/>
    <col min="10250" max="10250" width="10.140625" style="1" customWidth="1"/>
    <col min="10251" max="10251" width="12.85546875" style="1" customWidth="1"/>
    <col min="10252" max="10252" width="10.5703125" style="1" customWidth="1"/>
    <col min="10253" max="10496" width="9.140625" style="1"/>
    <col min="10497" max="10497" width="6.85546875" style="1" customWidth="1"/>
    <col min="10498" max="10498" width="16.140625" style="1" customWidth="1"/>
    <col min="10499" max="10500" width="11.5703125" style="1" customWidth="1"/>
    <col min="10501" max="10501" width="15.7109375" style="1" customWidth="1"/>
    <col min="10502" max="10502" width="14.5703125" style="1" customWidth="1"/>
    <col min="10503" max="10503" width="15" style="1" customWidth="1"/>
    <col min="10504" max="10504" width="11.85546875" style="1" customWidth="1"/>
    <col min="10505" max="10505" width="18.42578125" style="1" customWidth="1"/>
    <col min="10506" max="10506" width="10.140625" style="1" customWidth="1"/>
    <col min="10507" max="10507" width="12.85546875" style="1" customWidth="1"/>
    <col min="10508" max="10508" width="10.5703125" style="1" customWidth="1"/>
    <col min="10509" max="10752" width="9.140625" style="1"/>
    <col min="10753" max="10753" width="6.85546875" style="1" customWidth="1"/>
    <col min="10754" max="10754" width="16.140625" style="1" customWidth="1"/>
    <col min="10755" max="10756" width="11.5703125" style="1" customWidth="1"/>
    <col min="10757" max="10757" width="15.7109375" style="1" customWidth="1"/>
    <col min="10758" max="10758" width="14.5703125" style="1" customWidth="1"/>
    <col min="10759" max="10759" width="15" style="1" customWidth="1"/>
    <col min="10760" max="10760" width="11.85546875" style="1" customWidth="1"/>
    <col min="10761" max="10761" width="18.42578125" style="1" customWidth="1"/>
    <col min="10762" max="10762" width="10.140625" style="1" customWidth="1"/>
    <col min="10763" max="10763" width="12.85546875" style="1" customWidth="1"/>
    <col min="10764" max="10764" width="10.5703125" style="1" customWidth="1"/>
    <col min="10765" max="11008" width="9.140625" style="1"/>
    <col min="11009" max="11009" width="6.85546875" style="1" customWidth="1"/>
    <col min="11010" max="11010" width="16.140625" style="1" customWidth="1"/>
    <col min="11011" max="11012" width="11.5703125" style="1" customWidth="1"/>
    <col min="11013" max="11013" width="15.7109375" style="1" customWidth="1"/>
    <col min="11014" max="11014" width="14.5703125" style="1" customWidth="1"/>
    <col min="11015" max="11015" width="15" style="1" customWidth="1"/>
    <col min="11016" max="11016" width="11.85546875" style="1" customWidth="1"/>
    <col min="11017" max="11017" width="18.42578125" style="1" customWidth="1"/>
    <col min="11018" max="11018" width="10.140625" style="1" customWidth="1"/>
    <col min="11019" max="11019" width="12.85546875" style="1" customWidth="1"/>
    <col min="11020" max="11020" width="10.5703125" style="1" customWidth="1"/>
    <col min="11021" max="11264" width="9.140625" style="1"/>
    <col min="11265" max="11265" width="6.85546875" style="1" customWidth="1"/>
    <col min="11266" max="11266" width="16.140625" style="1" customWidth="1"/>
    <col min="11267" max="11268" width="11.5703125" style="1" customWidth="1"/>
    <col min="11269" max="11269" width="15.7109375" style="1" customWidth="1"/>
    <col min="11270" max="11270" width="14.5703125" style="1" customWidth="1"/>
    <col min="11271" max="11271" width="15" style="1" customWidth="1"/>
    <col min="11272" max="11272" width="11.85546875" style="1" customWidth="1"/>
    <col min="11273" max="11273" width="18.42578125" style="1" customWidth="1"/>
    <col min="11274" max="11274" width="10.140625" style="1" customWidth="1"/>
    <col min="11275" max="11275" width="12.85546875" style="1" customWidth="1"/>
    <col min="11276" max="11276" width="10.5703125" style="1" customWidth="1"/>
    <col min="11277" max="11520" width="9.140625" style="1"/>
    <col min="11521" max="11521" width="6.85546875" style="1" customWidth="1"/>
    <col min="11522" max="11522" width="16.140625" style="1" customWidth="1"/>
    <col min="11523" max="11524" width="11.5703125" style="1" customWidth="1"/>
    <col min="11525" max="11525" width="15.7109375" style="1" customWidth="1"/>
    <col min="11526" max="11526" width="14.5703125" style="1" customWidth="1"/>
    <col min="11527" max="11527" width="15" style="1" customWidth="1"/>
    <col min="11528" max="11528" width="11.85546875" style="1" customWidth="1"/>
    <col min="11529" max="11529" width="18.42578125" style="1" customWidth="1"/>
    <col min="11530" max="11530" width="10.140625" style="1" customWidth="1"/>
    <col min="11531" max="11531" width="12.85546875" style="1" customWidth="1"/>
    <col min="11532" max="11532" width="10.5703125" style="1" customWidth="1"/>
    <col min="11533" max="11776" width="9.140625" style="1"/>
    <col min="11777" max="11777" width="6.85546875" style="1" customWidth="1"/>
    <col min="11778" max="11778" width="16.140625" style="1" customWidth="1"/>
    <col min="11779" max="11780" width="11.5703125" style="1" customWidth="1"/>
    <col min="11781" max="11781" width="15.7109375" style="1" customWidth="1"/>
    <col min="11782" max="11782" width="14.5703125" style="1" customWidth="1"/>
    <col min="11783" max="11783" width="15" style="1" customWidth="1"/>
    <col min="11784" max="11784" width="11.85546875" style="1" customWidth="1"/>
    <col min="11785" max="11785" width="18.42578125" style="1" customWidth="1"/>
    <col min="11786" max="11786" width="10.140625" style="1" customWidth="1"/>
    <col min="11787" max="11787" width="12.85546875" style="1" customWidth="1"/>
    <col min="11788" max="11788" width="10.5703125" style="1" customWidth="1"/>
    <col min="11789" max="12032" width="9.140625" style="1"/>
    <col min="12033" max="12033" width="6.85546875" style="1" customWidth="1"/>
    <col min="12034" max="12034" width="16.140625" style="1" customWidth="1"/>
    <col min="12035" max="12036" width="11.5703125" style="1" customWidth="1"/>
    <col min="12037" max="12037" width="15.7109375" style="1" customWidth="1"/>
    <col min="12038" max="12038" width="14.5703125" style="1" customWidth="1"/>
    <col min="12039" max="12039" width="15" style="1" customWidth="1"/>
    <col min="12040" max="12040" width="11.85546875" style="1" customWidth="1"/>
    <col min="12041" max="12041" width="18.42578125" style="1" customWidth="1"/>
    <col min="12042" max="12042" width="10.140625" style="1" customWidth="1"/>
    <col min="12043" max="12043" width="12.85546875" style="1" customWidth="1"/>
    <col min="12044" max="12044" width="10.5703125" style="1" customWidth="1"/>
    <col min="12045" max="12288" width="9.140625" style="1"/>
    <col min="12289" max="12289" width="6.85546875" style="1" customWidth="1"/>
    <col min="12290" max="12290" width="16.140625" style="1" customWidth="1"/>
    <col min="12291" max="12292" width="11.5703125" style="1" customWidth="1"/>
    <col min="12293" max="12293" width="15.7109375" style="1" customWidth="1"/>
    <col min="12294" max="12294" width="14.5703125" style="1" customWidth="1"/>
    <col min="12295" max="12295" width="15" style="1" customWidth="1"/>
    <col min="12296" max="12296" width="11.85546875" style="1" customWidth="1"/>
    <col min="12297" max="12297" width="18.42578125" style="1" customWidth="1"/>
    <col min="12298" max="12298" width="10.140625" style="1" customWidth="1"/>
    <col min="12299" max="12299" width="12.85546875" style="1" customWidth="1"/>
    <col min="12300" max="12300" width="10.5703125" style="1" customWidth="1"/>
    <col min="12301" max="12544" width="9.140625" style="1"/>
    <col min="12545" max="12545" width="6.85546875" style="1" customWidth="1"/>
    <col min="12546" max="12546" width="16.140625" style="1" customWidth="1"/>
    <col min="12547" max="12548" width="11.5703125" style="1" customWidth="1"/>
    <col min="12549" max="12549" width="15.7109375" style="1" customWidth="1"/>
    <col min="12550" max="12550" width="14.5703125" style="1" customWidth="1"/>
    <col min="12551" max="12551" width="15" style="1" customWidth="1"/>
    <col min="12552" max="12552" width="11.85546875" style="1" customWidth="1"/>
    <col min="12553" max="12553" width="18.42578125" style="1" customWidth="1"/>
    <col min="12554" max="12554" width="10.140625" style="1" customWidth="1"/>
    <col min="12555" max="12555" width="12.85546875" style="1" customWidth="1"/>
    <col min="12556" max="12556" width="10.5703125" style="1" customWidth="1"/>
    <col min="12557" max="12800" width="9.140625" style="1"/>
    <col min="12801" max="12801" width="6.85546875" style="1" customWidth="1"/>
    <col min="12802" max="12802" width="16.140625" style="1" customWidth="1"/>
    <col min="12803" max="12804" width="11.5703125" style="1" customWidth="1"/>
    <col min="12805" max="12805" width="15.7109375" style="1" customWidth="1"/>
    <col min="12806" max="12806" width="14.5703125" style="1" customWidth="1"/>
    <col min="12807" max="12807" width="15" style="1" customWidth="1"/>
    <col min="12808" max="12808" width="11.85546875" style="1" customWidth="1"/>
    <col min="12809" max="12809" width="18.42578125" style="1" customWidth="1"/>
    <col min="12810" max="12810" width="10.140625" style="1" customWidth="1"/>
    <col min="12811" max="12811" width="12.85546875" style="1" customWidth="1"/>
    <col min="12812" max="12812" width="10.5703125" style="1" customWidth="1"/>
    <col min="12813" max="13056" width="9.140625" style="1"/>
    <col min="13057" max="13057" width="6.85546875" style="1" customWidth="1"/>
    <col min="13058" max="13058" width="16.140625" style="1" customWidth="1"/>
    <col min="13059" max="13060" width="11.5703125" style="1" customWidth="1"/>
    <col min="13061" max="13061" width="15.7109375" style="1" customWidth="1"/>
    <col min="13062" max="13062" width="14.5703125" style="1" customWidth="1"/>
    <col min="13063" max="13063" width="15" style="1" customWidth="1"/>
    <col min="13064" max="13064" width="11.85546875" style="1" customWidth="1"/>
    <col min="13065" max="13065" width="18.42578125" style="1" customWidth="1"/>
    <col min="13066" max="13066" width="10.140625" style="1" customWidth="1"/>
    <col min="13067" max="13067" width="12.85546875" style="1" customWidth="1"/>
    <col min="13068" max="13068" width="10.5703125" style="1" customWidth="1"/>
    <col min="13069" max="13312" width="9.140625" style="1"/>
    <col min="13313" max="13313" width="6.85546875" style="1" customWidth="1"/>
    <col min="13314" max="13314" width="16.140625" style="1" customWidth="1"/>
    <col min="13315" max="13316" width="11.5703125" style="1" customWidth="1"/>
    <col min="13317" max="13317" width="15.7109375" style="1" customWidth="1"/>
    <col min="13318" max="13318" width="14.5703125" style="1" customWidth="1"/>
    <col min="13319" max="13319" width="15" style="1" customWidth="1"/>
    <col min="13320" max="13320" width="11.85546875" style="1" customWidth="1"/>
    <col min="13321" max="13321" width="18.42578125" style="1" customWidth="1"/>
    <col min="13322" max="13322" width="10.140625" style="1" customWidth="1"/>
    <col min="13323" max="13323" width="12.85546875" style="1" customWidth="1"/>
    <col min="13324" max="13324" width="10.5703125" style="1" customWidth="1"/>
    <col min="13325" max="13568" width="9.140625" style="1"/>
    <col min="13569" max="13569" width="6.85546875" style="1" customWidth="1"/>
    <col min="13570" max="13570" width="16.140625" style="1" customWidth="1"/>
    <col min="13571" max="13572" width="11.5703125" style="1" customWidth="1"/>
    <col min="13573" max="13573" width="15.7109375" style="1" customWidth="1"/>
    <col min="13574" max="13574" width="14.5703125" style="1" customWidth="1"/>
    <col min="13575" max="13575" width="15" style="1" customWidth="1"/>
    <col min="13576" max="13576" width="11.85546875" style="1" customWidth="1"/>
    <col min="13577" max="13577" width="18.42578125" style="1" customWidth="1"/>
    <col min="13578" max="13578" width="10.140625" style="1" customWidth="1"/>
    <col min="13579" max="13579" width="12.85546875" style="1" customWidth="1"/>
    <col min="13580" max="13580" width="10.5703125" style="1" customWidth="1"/>
    <col min="13581" max="13824" width="9.140625" style="1"/>
    <col min="13825" max="13825" width="6.85546875" style="1" customWidth="1"/>
    <col min="13826" max="13826" width="16.140625" style="1" customWidth="1"/>
    <col min="13827" max="13828" width="11.5703125" style="1" customWidth="1"/>
    <col min="13829" max="13829" width="15.7109375" style="1" customWidth="1"/>
    <col min="13830" max="13830" width="14.5703125" style="1" customWidth="1"/>
    <col min="13831" max="13831" width="15" style="1" customWidth="1"/>
    <col min="13832" max="13832" width="11.85546875" style="1" customWidth="1"/>
    <col min="13833" max="13833" width="18.42578125" style="1" customWidth="1"/>
    <col min="13834" max="13834" width="10.140625" style="1" customWidth="1"/>
    <col min="13835" max="13835" width="12.85546875" style="1" customWidth="1"/>
    <col min="13836" max="13836" width="10.5703125" style="1" customWidth="1"/>
    <col min="13837" max="14080" width="9.140625" style="1"/>
    <col min="14081" max="14081" width="6.85546875" style="1" customWidth="1"/>
    <col min="14082" max="14082" width="16.140625" style="1" customWidth="1"/>
    <col min="14083" max="14084" width="11.5703125" style="1" customWidth="1"/>
    <col min="14085" max="14085" width="15.7109375" style="1" customWidth="1"/>
    <col min="14086" max="14086" width="14.5703125" style="1" customWidth="1"/>
    <col min="14087" max="14087" width="15" style="1" customWidth="1"/>
    <col min="14088" max="14088" width="11.85546875" style="1" customWidth="1"/>
    <col min="14089" max="14089" width="18.42578125" style="1" customWidth="1"/>
    <col min="14090" max="14090" width="10.140625" style="1" customWidth="1"/>
    <col min="14091" max="14091" width="12.85546875" style="1" customWidth="1"/>
    <col min="14092" max="14092" width="10.5703125" style="1" customWidth="1"/>
    <col min="14093" max="14336" width="9.140625" style="1"/>
    <col min="14337" max="14337" width="6.85546875" style="1" customWidth="1"/>
    <col min="14338" max="14338" width="16.140625" style="1" customWidth="1"/>
    <col min="14339" max="14340" width="11.5703125" style="1" customWidth="1"/>
    <col min="14341" max="14341" width="15.7109375" style="1" customWidth="1"/>
    <col min="14342" max="14342" width="14.5703125" style="1" customWidth="1"/>
    <col min="14343" max="14343" width="15" style="1" customWidth="1"/>
    <col min="14344" max="14344" width="11.85546875" style="1" customWidth="1"/>
    <col min="14345" max="14345" width="18.42578125" style="1" customWidth="1"/>
    <col min="14346" max="14346" width="10.140625" style="1" customWidth="1"/>
    <col min="14347" max="14347" width="12.85546875" style="1" customWidth="1"/>
    <col min="14348" max="14348" width="10.5703125" style="1" customWidth="1"/>
    <col min="14349" max="14592" width="9.140625" style="1"/>
    <col min="14593" max="14593" width="6.85546875" style="1" customWidth="1"/>
    <col min="14594" max="14594" width="16.140625" style="1" customWidth="1"/>
    <col min="14595" max="14596" width="11.5703125" style="1" customWidth="1"/>
    <col min="14597" max="14597" width="15.7109375" style="1" customWidth="1"/>
    <col min="14598" max="14598" width="14.5703125" style="1" customWidth="1"/>
    <col min="14599" max="14599" width="15" style="1" customWidth="1"/>
    <col min="14600" max="14600" width="11.85546875" style="1" customWidth="1"/>
    <col min="14601" max="14601" width="18.42578125" style="1" customWidth="1"/>
    <col min="14602" max="14602" width="10.140625" style="1" customWidth="1"/>
    <col min="14603" max="14603" width="12.85546875" style="1" customWidth="1"/>
    <col min="14604" max="14604" width="10.5703125" style="1" customWidth="1"/>
    <col min="14605" max="14848" width="9.140625" style="1"/>
    <col min="14849" max="14849" width="6.85546875" style="1" customWidth="1"/>
    <col min="14850" max="14850" width="16.140625" style="1" customWidth="1"/>
    <col min="14851" max="14852" width="11.5703125" style="1" customWidth="1"/>
    <col min="14853" max="14853" width="15.7109375" style="1" customWidth="1"/>
    <col min="14854" max="14854" width="14.5703125" style="1" customWidth="1"/>
    <col min="14855" max="14855" width="15" style="1" customWidth="1"/>
    <col min="14856" max="14856" width="11.85546875" style="1" customWidth="1"/>
    <col min="14857" max="14857" width="18.42578125" style="1" customWidth="1"/>
    <col min="14858" max="14858" width="10.140625" style="1" customWidth="1"/>
    <col min="14859" max="14859" width="12.85546875" style="1" customWidth="1"/>
    <col min="14860" max="14860" width="10.5703125" style="1" customWidth="1"/>
    <col min="14861" max="15104" width="9.140625" style="1"/>
    <col min="15105" max="15105" width="6.85546875" style="1" customWidth="1"/>
    <col min="15106" max="15106" width="16.140625" style="1" customWidth="1"/>
    <col min="15107" max="15108" width="11.5703125" style="1" customWidth="1"/>
    <col min="15109" max="15109" width="15.7109375" style="1" customWidth="1"/>
    <col min="15110" max="15110" width="14.5703125" style="1" customWidth="1"/>
    <col min="15111" max="15111" width="15" style="1" customWidth="1"/>
    <col min="15112" max="15112" width="11.85546875" style="1" customWidth="1"/>
    <col min="15113" max="15113" width="18.42578125" style="1" customWidth="1"/>
    <col min="15114" max="15114" width="10.140625" style="1" customWidth="1"/>
    <col min="15115" max="15115" width="12.85546875" style="1" customWidth="1"/>
    <col min="15116" max="15116" width="10.5703125" style="1" customWidth="1"/>
    <col min="15117" max="15360" width="9.140625" style="1"/>
    <col min="15361" max="15361" width="6.85546875" style="1" customWidth="1"/>
    <col min="15362" max="15362" width="16.140625" style="1" customWidth="1"/>
    <col min="15363" max="15364" width="11.5703125" style="1" customWidth="1"/>
    <col min="15365" max="15365" width="15.7109375" style="1" customWidth="1"/>
    <col min="15366" max="15366" width="14.5703125" style="1" customWidth="1"/>
    <col min="15367" max="15367" width="15" style="1" customWidth="1"/>
    <col min="15368" max="15368" width="11.85546875" style="1" customWidth="1"/>
    <col min="15369" max="15369" width="18.42578125" style="1" customWidth="1"/>
    <col min="15370" max="15370" width="10.140625" style="1" customWidth="1"/>
    <col min="15371" max="15371" width="12.85546875" style="1" customWidth="1"/>
    <col min="15372" max="15372" width="10.5703125" style="1" customWidth="1"/>
    <col min="15373" max="15616" width="9.140625" style="1"/>
    <col min="15617" max="15617" width="6.85546875" style="1" customWidth="1"/>
    <col min="15618" max="15618" width="16.140625" style="1" customWidth="1"/>
    <col min="15619" max="15620" width="11.5703125" style="1" customWidth="1"/>
    <col min="15621" max="15621" width="15.7109375" style="1" customWidth="1"/>
    <col min="15622" max="15622" width="14.5703125" style="1" customWidth="1"/>
    <col min="15623" max="15623" width="15" style="1" customWidth="1"/>
    <col min="15624" max="15624" width="11.85546875" style="1" customWidth="1"/>
    <col min="15625" max="15625" width="18.42578125" style="1" customWidth="1"/>
    <col min="15626" max="15626" width="10.140625" style="1" customWidth="1"/>
    <col min="15627" max="15627" width="12.85546875" style="1" customWidth="1"/>
    <col min="15628" max="15628" width="10.5703125" style="1" customWidth="1"/>
    <col min="15629" max="15872" width="9.140625" style="1"/>
    <col min="15873" max="15873" width="6.85546875" style="1" customWidth="1"/>
    <col min="15874" max="15874" width="16.140625" style="1" customWidth="1"/>
    <col min="15875" max="15876" width="11.5703125" style="1" customWidth="1"/>
    <col min="15877" max="15877" width="15.7109375" style="1" customWidth="1"/>
    <col min="15878" max="15878" width="14.5703125" style="1" customWidth="1"/>
    <col min="15879" max="15879" width="15" style="1" customWidth="1"/>
    <col min="15880" max="15880" width="11.85546875" style="1" customWidth="1"/>
    <col min="15881" max="15881" width="18.42578125" style="1" customWidth="1"/>
    <col min="15882" max="15882" width="10.140625" style="1" customWidth="1"/>
    <col min="15883" max="15883" width="12.85546875" style="1" customWidth="1"/>
    <col min="15884" max="15884" width="10.5703125" style="1" customWidth="1"/>
    <col min="15885" max="16128" width="9.140625" style="1"/>
    <col min="16129" max="16129" width="6.85546875" style="1" customWidth="1"/>
    <col min="16130" max="16130" width="16.140625" style="1" customWidth="1"/>
    <col min="16131" max="16132" width="11.5703125" style="1" customWidth="1"/>
    <col min="16133" max="16133" width="15.7109375" style="1" customWidth="1"/>
    <col min="16134" max="16134" width="14.5703125" style="1" customWidth="1"/>
    <col min="16135" max="16135" width="15" style="1" customWidth="1"/>
    <col min="16136" max="16136" width="11.85546875" style="1" customWidth="1"/>
    <col min="16137" max="16137" width="18.42578125" style="1" customWidth="1"/>
    <col min="16138" max="16138" width="10.140625" style="1" customWidth="1"/>
    <col min="16139" max="16139" width="12.85546875" style="1" customWidth="1"/>
    <col min="16140" max="16140" width="10.5703125" style="1" customWidth="1"/>
    <col min="16141" max="16384" width="9.140625" style="1"/>
  </cols>
  <sheetData>
    <row r="1" spans="1:7" ht="18.75">
      <c r="A1" s="658" t="str">
        <f>Master!A2</f>
        <v>dk;kZy; jktdh; mPp ek/;fed fo|ky;] :iiqjk ¼dqpkeu flVh½</v>
      </c>
      <c r="B1" s="658"/>
      <c r="C1" s="658"/>
      <c r="D1" s="658"/>
      <c r="E1" s="658"/>
      <c r="F1" s="711"/>
      <c r="G1" s="253">
        <f>Master!K3</f>
        <v>26887</v>
      </c>
    </row>
    <row r="2" spans="1:7" ht="18.75">
      <c r="A2" s="249" t="s">
        <v>68</v>
      </c>
      <c r="B2" s="249"/>
      <c r="C2" s="716" t="str">
        <f>Master!C3</f>
        <v>2202-02-109-02-00</v>
      </c>
      <c r="D2" s="716"/>
      <c r="E2" s="716"/>
      <c r="F2" s="254" t="str">
        <f>Master!E3</f>
        <v>SF</v>
      </c>
    </row>
    <row r="3" spans="1:7" ht="18.75" customHeight="1">
      <c r="A3" s="717" t="s">
        <v>113</v>
      </c>
      <c r="B3" s="717"/>
      <c r="C3" s="717"/>
      <c r="D3" s="717"/>
      <c r="E3" s="717"/>
      <c r="F3" s="717"/>
      <c r="G3" s="717"/>
    </row>
    <row r="5" spans="1:7" ht="18.75" customHeight="1">
      <c r="A5" s="712" t="s">
        <v>115</v>
      </c>
      <c r="B5" s="712" t="s">
        <v>116</v>
      </c>
      <c r="C5" s="714" t="s">
        <v>117</v>
      </c>
      <c r="D5" s="715"/>
      <c r="E5" s="712" t="s">
        <v>118</v>
      </c>
      <c r="F5" s="712" t="s">
        <v>490</v>
      </c>
      <c r="G5" s="712" t="s">
        <v>491</v>
      </c>
    </row>
    <row r="6" spans="1:7" ht="46.5" customHeight="1">
      <c r="A6" s="713"/>
      <c r="B6" s="713"/>
      <c r="C6" s="501" t="s">
        <v>490</v>
      </c>
      <c r="D6" s="501" t="s">
        <v>491</v>
      </c>
      <c r="E6" s="713"/>
      <c r="F6" s="713"/>
      <c r="G6" s="713"/>
    </row>
    <row r="7" spans="1:7" ht="21.95" customHeight="1">
      <c r="A7" s="699" t="s">
        <v>114</v>
      </c>
      <c r="B7" s="699"/>
      <c r="C7" s="699"/>
      <c r="D7" s="699"/>
      <c r="E7" s="699"/>
      <c r="F7" s="699"/>
      <c r="G7" s="699"/>
    </row>
    <row r="8" spans="1:7" ht="21.95" customHeight="1">
      <c r="A8" s="502">
        <v>1</v>
      </c>
      <c r="B8" s="503" t="s">
        <v>431</v>
      </c>
      <c r="C8" s="255">
        <f>COUNTIF(Table4[jktif=r @ vjktif=r],'P-8 Allowence'!B8)</f>
        <v>1</v>
      </c>
      <c r="D8" s="255">
        <f>C8</f>
        <v>1</v>
      </c>
      <c r="E8" s="250">
        <v>0.17</v>
      </c>
      <c r="F8" s="256">
        <f>'P8-GA1'!N61</f>
        <v>192712</v>
      </c>
      <c r="G8" s="256">
        <f>'P8-GA1'!M61</f>
        <v>198560</v>
      </c>
    </row>
    <row r="9" spans="1:7" ht="21.95" customHeight="1">
      <c r="A9" s="502">
        <v>2</v>
      </c>
      <c r="B9" s="503" t="s">
        <v>429</v>
      </c>
      <c r="C9" s="255">
        <f>COUNTIF(Table4[jktif=r @ vjktif=r],'P-8 Allowence'!B9)</f>
        <v>1</v>
      </c>
      <c r="D9" s="255">
        <f>C9</f>
        <v>1</v>
      </c>
      <c r="E9" s="257">
        <f>E8</f>
        <v>0.17</v>
      </c>
      <c r="F9" s="256">
        <f>'P8-GA1'!N62</f>
        <v>91120</v>
      </c>
      <c r="G9" s="256">
        <f>'P8-GA1'!M62</f>
        <v>93908</v>
      </c>
    </row>
    <row r="10" spans="1:7" s="13" customFormat="1" ht="21.95" customHeight="1">
      <c r="A10" s="698" t="s">
        <v>43</v>
      </c>
      <c r="B10" s="698"/>
      <c r="C10" s="258">
        <f>C8+C9</f>
        <v>2</v>
      </c>
      <c r="D10" s="258">
        <f>D8+D9</f>
        <v>2</v>
      </c>
      <c r="E10" s="259">
        <f>E9</f>
        <v>0.17</v>
      </c>
      <c r="F10" s="258">
        <f t="shared" ref="F10:G10" si="0">F8+F9</f>
        <v>283832</v>
      </c>
      <c r="G10" s="258">
        <f t="shared" si="0"/>
        <v>292468</v>
      </c>
    </row>
    <row r="11" spans="1:7" ht="21.95" customHeight="1">
      <c r="A11" s="699" t="s">
        <v>119</v>
      </c>
      <c r="B11" s="699"/>
      <c r="C11" s="699"/>
      <c r="D11" s="699"/>
      <c r="E11" s="699"/>
      <c r="F11" s="699"/>
      <c r="G11" s="699"/>
    </row>
    <row r="12" spans="1:7" ht="21.95" customHeight="1">
      <c r="A12" s="502">
        <v>1</v>
      </c>
      <c r="B12" s="503" t="s">
        <v>431</v>
      </c>
      <c r="C12" s="255">
        <f>COUNTIF(Table4[jktif=r @ vjktif=r],'P-8 Allowence'!B8)</f>
        <v>1</v>
      </c>
      <c r="D12" s="255">
        <f>C12</f>
        <v>1</v>
      </c>
      <c r="E12" s="250">
        <v>0.08</v>
      </c>
      <c r="F12" s="256">
        <f>'P8-GA1'!N64</f>
        <v>90688</v>
      </c>
      <c r="G12" s="256">
        <f>'P8-GA1'!M64</f>
        <v>93440</v>
      </c>
    </row>
    <row r="13" spans="1:7" ht="21.95" customHeight="1">
      <c r="A13" s="502">
        <v>2</v>
      </c>
      <c r="B13" s="503" t="s">
        <v>429</v>
      </c>
      <c r="C13" s="255">
        <f>COUNTIF(Table4[jktif=r @ vjktif=r],'P-8 Allowence'!B9)</f>
        <v>1</v>
      </c>
      <c r="D13" s="255">
        <f>C13</f>
        <v>1</v>
      </c>
      <c r="E13" s="257">
        <f>E12</f>
        <v>0.08</v>
      </c>
      <c r="F13" s="256">
        <f>'P8-GA1'!N65</f>
        <v>42880</v>
      </c>
      <c r="G13" s="256">
        <f>'P8-GA1'!M65</f>
        <v>44192</v>
      </c>
    </row>
    <row r="14" spans="1:7" s="13" customFormat="1" ht="21.95" customHeight="1">
      <c r="A14" s="698" t="s">
        <v>43</v>
      </c>
      <c r="B14" s="698"/>
      <c r="C14" s="258">
        <f>C12+C13</f>
        <v>2</v>
      </c>
      <c r="D14" s="258">
        <f>D12+D13</f>
        <v>2</v>
      </c>
      <c r="E14" s="259">
        <f>E13</f>
        <v>0.08</v>
      </c>
      <c r="F14" s="258">
        <f t="shared" ref="F14" si="1">F12+F13</f>
        <v>133568</v>
      </c>
      <c r="G14" s="258">
        <f t="shared" ref="G14" si="2">G12+G13</f>
        <v>137632</v>
      </c>
    </row>
    <row r="15" spans="1:7" ht="21.95" customHeight="1">
      <c r="A15" s="699" t="s">
        <v>652</v>
      </c>
      <c r="B15" s="699"/>
      <c r="C15" s="699"/>
      <c r="D15" s="699"/>
      <c r="E15" s="699"/>
      <c r="F15" s="699"/>
      <c r="G15" s="699"/>
    </row>
    <row r="16" spans="1:7" ht="21.95" customHeight="1">
      <c r="A16" s="502">
        <v>1</v>
      </c>
      <c r="B16" s="503" t="s">
        <v>431</v>
      </c>
      <c r="C16" s="256">
        <f>COUNTIF(Table4[jktif=r @ vjktif=r],'P-8 Allowence'!B8)</f>
        <v>1</v>
      </c>
      <c r="D16" s="256">
        <f>C16</f>
        <v>1</v>
      </c>
      <c r="E16" s="251">
        <v>0</v>
      </c>
      <c r="F16" s="256">
        <f>'P8-GA1'!N67</f>
        <v>37040</v>
      </c>
      <c r="G16" s="256">
        <f>'P8-GA1'!M67</f>
        <v>0</v>
      </c>
    </row>
    <row r="17" spans="1:7" ht="21.95" customHeight="1">
      <c r="A17" s="502">
        <v>2</v>
      </c>
      <c r="B17" s="503" t="s">
        <v>429</v>
      </c>
      <c r="C17" s="256">
        <f>COUNTIF(Table4[jktif=r @ vjktif=r],'P-8 Allowence'!B9)</f>
        <v>1</v>
      </c>
      <c r="D17" s="256">
        <f>C17</f>
        <v>1</v>
      </c>
      <c r="E17" s="260">
        <f>E16</f>
        <v>0</v>
      </c>
      <c r="F17" s="256">
        <f>'P8-GA1'!N68</f>
        <v>17520</v>
      </c>
      <c r="G17" s="256">
        <f>'P8-GA1'!M68</f>
        <v>0</v>
      </c>
    </row>
    <row r="18" spans="1:7" s="13" customFormat="1" ht="21.95" customHeight="1">
      <c r="A18" s="698" t="s">
        <v>43</v>
      </c>
      <c r="B18" s="698"/>
      <c r="C18" s="258">
        <f>C16+C17</f>
        <v>2</v>
      </c>
      <c r="D18" s="258">
        <f>D16+D17</f>
        <v>2</v>
      </c>
      <c r="E18" s="259">
        <f>E17</f>
        <v>0</v>
      </c>
      <c r="F18" s="258">
        <f t="shared" ref="F18" si="3">F16+F17</f>
        <v>54560</v>
      </c>
      <c r="G18" s="258">
        <f t="shared" ref="G18" si="4">G16+G17</f>
        <v>0</v>
      </c>
    </row>
    <row r="19" spans="1:7" ht="21.95" customHeight="1">
      <c r="A19" s="699" t="s">
        <v>120</v>
      </c>
      <c r="B19" s="699"/>
      <c r="C19" s="699"/>
      <c r="D19" s="699"/>
      <c r="E19" s="699"/>
      <c r="F19" s="699"/>
      <c r="G19" s="699"/>
    </row>
    <row r="20" spans="1:7" ht="21.95" customHeight="1">
      <c r="A20" s="504">
        <v>1</v>
      </c>
      <c r="B20" s="505" t="s">
        <v>99</v>
      </c>
      <c r="C20" s="261">
        <f>COUNTIF(Table4[fnO;kaxrk],"Yes")</f>
        <v>1</v>
      </c>
      <c r="D20" s="261">
        <f>C20</f>
        <v>1</v>
      </c>
      <c r="E20" s="252">
        <v>600</v>
      </c>
      <c r="F20" s="261">
        <f>C20*7200</f>
        <v>7200</v>
      </c>
      <c r="G20" s="261">
        <f>D20*7200</f>
        <v>7200</v>
      </c>
    </row>
    <row r="21" spans="1:7" ht="21.95" customHeight="1">
      <c r="A21" s="504">
        <v>2</v>
      </c>
      <c r="B21" s="505" t="s">
        <v>96</v>
      </c>
      <c r="C21" s="261">
        <f>COUNTIF(Table4[jksdfM+;k HkRrk],"Yes")</f>
        <v>0</v>
      </c>
      <c r="D21" s="261">
        <f t="shared" ref="D21:D29" si="5">C21</f>
        <v>0</v>
      </c>
      <c r="E21" s="252">
        <v>75</v>
      </c>
      <c r="F21" s="261">
        <f>C21*E21*12</f>
        <v>0</v>
      </c>
      <c r="G21" s="261">
        <f>D21*E21*12</f>
        <v>0</v>
      </c>
    </row>
    <row r="22" spans="1:7" ht="21.95" customHeight="1">
      <c r="A22" s="504">
        <v>3</v>
      </c>
      <c r="B22" s="505" t="s">
        <v>441</v>
      </c>
      <c r="C22" s="261">
        <f>COUNTIF(Table4[/kqykbZ HkRrk],"Yes")</f>
        <v>0</v>
      </c>
      <c r="D22" s="261">
        <f t="shared" si="5"/>
        <v>0</v>
      </c>
      <c r="E22" s="252">
        <v>150</v>
      </c>
      <c r="F22" s="261">
        <f>C22*E22*12</f>
        <v>0</v>
      </c>
      <c r="G22" s="261">
        <f>D22*E22*12</f>
        <v>0</v>
      </c>
    </row>
    <row r="23" spans="1:7" ht="21.95" customHeight="1">
      <c r="A23" s="504">
        <v>4</v>
      </c>
      <c r="B23" s="505" t="s">
        <v>9</v>
      </c>
      <c r="C23" s="261">
        <f>COUNTIF(Table4[cksul],"Yes")</f>
        <v>1</v>
      </c>
      <c r="D23" s="261">
        <f t="shared" si="5"/>
        <v>1</v>
      </c>
      <c r="E23" s="252">
        <v>6774</v>
      </c>
      <c r="F23" s="261">
        <f>C23*6774</f>
        <v>6774</v>
      </c>
      <c r="G23" s="261">
        <f>D23*6774</f>
        <v>6774</v>
      </c>
    </row>
    <row r="24" spans="1:7" s="14" customFormat="1" ht="21.75" customHeight="1">
      <c r="A24" s="504">
        <v>5</v>
      </c>
      <c r="B24" s="506" t="s">
        <v>121</v>
      </c>
      <c r="C24" s="703"/>
      <c r="D24" s="704"/>
      <c r="E24" s="705"/>
      <c r="F24" s="261">
        <f>'P8-GA1'!N73</f>
        <v>0</v>
      </c>
      <c r="G24" s="261">
        <f>'P8-GA1'!M73</f>
        <v>0</v>
      </c>
    </row>
    <row r="25" spans="1:7" s="14" customFormat="1" ht="21.95" customHeight="1">
      <c r="A25" s="504">
        <v>6</v>
      </c>
      <c r="B25" s="507" t="s">
        <v>452</v>
      </c>
      <c r="C25" s="706"/>
      <c r="D25" s="707"/>
      <c r="E25" s="708"/>
      <c r="F25" s="261">
        <f>'P8-GA1'!N74</f>
        <v>0</v>
      </c>
      <c r="G25" s="261">
        <f>'P8-GA1'!M74</f>
        <v>0</v>
      </c>
    </row>
    <row r="26" spans="1:7" ht="21.95" customHeight="1">
      <c r="A26" s="700">
        <v>7</v>
      </c>
      <c r="B26" s="508" t="s">
        <v>646</v>
      </c>
      <c r="C26" s="261">
        <f>COUNTIFS(Table4[in],"Jamadar",Table4[ts.Mj],"Male")</f>
        <v>0</v>
      </c>
      <c r="D26" s="261">
        <f t="shared" si="5"/>
        <v>0</v>
      </c>
      <c r="E26" s="252">
        <v>1800</v>
      </c>
      <c r="F26" s="701">
        <f>C26*E26+C27*E27</f>
        <v>0</v>
      </c>
      <c r="G26" s="701">
        <f>D26*E26+D27*E27</f>
        <v>0</v>
      </c>
    </row>
    <row r="27" spans="1:7" ht="21.95" customHeight="1">
      <c r="A27" s="700"/>
      <c r="B27" s="509" t="s">
        <v>647</v>
      </c>
      <c r="C27" s="261">
        <f>COUNTIFS(Table4[in],"Jamadar",Table4[ts.Mj],"FeMale")</f>
        <v>0</v>
      </c>
      <c r="D27" s="261">
        <f t="shared" si="5"/>
        <v>0</v>
      </c>
      <c r="E27" s="252">
        <v>1950</v>
      </c>
      <c r="F27" s="702"/>
      <c r="G27" s="702"/>
    </row>
    <row r="28" spans="1:7" ht="21.95" customHeight="1">
      <c r="A28" s="709">
        <v>8</v>
      </c>
      <c r="B28" s="508" t="s">
        <v>646</v>
      </c>
      <c r="C28" s="261">
        <f>COUNTIFS(Table4[in],"Peon",Table4[ts.Mj],"Male")+COUNTIFS(Table4[in],"Lab Boy",Table4[ts.Mj],"Male")</f>
        <v>1</v>
      </c>
      <c r="D28" s="261">
        <f t="shared" si="5"/>
        <v>1</v>
      </c>
      <c r="E28" s="252">
        <v>1650</v>
      </c>
      <c r="F28" s="701">
        <f>C28*E28+C29*E29</f>
        <v>1650</v>
      </c>
      <c r="G28" s="701">
        <f>D28*E28+D29*E29</f>
        <v>1650</v>
      </c>
    </row>
    <row r="29" spans="1:7" ht="21.95" customHeight="1">
      <c r="A29" s="710"/>
      <c r="B29" s="509" t="s">
        <v>648</v>
      </c>
      <c r="C29" s="261">
        <f>COUNTIFS(Table4[in],"Peon",Table4[ts.Mj],"feMale")+COUNTIFS(Table4[in],"Lab Boy",Table4[ts.Mj],"feMale")</f>
        <v>0</v>
      </c>
      <c r="D29" s="261">
        <f t="shared" si="5"/>
        <v>0</v>
      </c>
      <c r="E29" s="252">
        <v>1950</v>
      </c>
      <c r="F29" s="702"/>
      <c r="G29" s="702"/>
    </row>
    <row r="30" spans="1:7" ht="27.75" customHeight="1">
      <c r="A30" s="698" t="s">
        <v>43</v>
      </c>
      <c r="B30" s="698"/>
      <c r="C30" s="258">
        <f>SUM(C20:C29)</f>
        <v>3</v>
      </c>
      <c r="D30" s="258">
        <f t="shared" ref="D30:G30" si="6">SUM(D20:D29)</f>
        <v>3</v>
      </c>
      <c r="E30" s="258">
        <f t="shared" si="6"/>
        <v>14949</v>
      </c>
      <c r="F30" s="258">
        <f t="shared" si="6"/>
        <v>15624</v>
      </c>
      <c r="G30" s="258">
        <f t="shared" si="6"/>
        <v>15624</v>
      </c>
    </row>
    <row r="31" spans="1:7" ht="15.75">
      <c r="F31" s="619"/>
      <c r="G31" s="619"/>
    </row>
    <row r="32" spans="1:7" ht="15.75">
      <c r="F32" s="610" t="str">
        <f>Master!R1</f>
        <v>iz/kkukpk;Z</v>
      </c>
      <c r="G32" s="610"/>
    </row>
    <row r="33" spans="6:7" ht="46.5" customHeight="1">
      <c r="F33" s="610" t="str">
        <f>Master!R2</f>
        <v>jktdh; mPp ek/;fed fo|ky;] :iiqjk</v>
      </c>
      <c r="G33" s="610"/>
    </row>
  </sheetData>
  <sheetProtection password="DBAD" sheet="1" objects="1" scenarios="1" formatCells="0" formatColumns="0" formatRows="0"/>
  <mergeCells count="27">
    <mergeCell ref="G28:G29"/>
    <mergeCell ref="A1:F1"/>
    <mergeCell ref="A7:G7"/>
    <mergeCell ref="A5:A6"/>
    <mergeCell ref="B5:B6"/>
    <mergeCell ref="C5:D5"/>
    <mergeCell ref="E5:E6"/>
    <mergeCell ref="F5:F6"/>
    <mergeCell ref="G5:G6"/>
    <mergeCell ref="C2:E2"/>
    <mergeCell ref="A3:G3"/>
    <mergeCell ref="F33:G33"/>
    <mergeCell ref="A10:B10"/>
    <mergeCell ref="A11:G11"/>
    <mergeCell ref="A14:B14"/>
    <mergeCell ref="A15:G15"/>
    <mergeCell ref="A18:B18"/>
    <mergeCell ref="A19:G19"/>
    <mergeCell ref="A26:A27"/>
    <mergeCell ref="F26:F27"/>
    <mergeCell ref="G26:G27"/>
    <mergeCell ref="F31:G31"/>
    <mergeCell ref="F32:G32"/>
    <mergeCell ref="A30:B30"/>
    <mergeCell ref="C24:E25"/>
    <mergeCell ref="A28:A29"/>
    <mergeCell ref="F28:F29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59"/>
  <sheetViews>
    <sheetView view="pageBreakPreview" topLeftCell="C1" zoomScale="145" zoomScaleNormal="100" zoomScaleSheetLayoutView="145" workbookViewId="0">
      <selection activeCell="L7" sqref="L7:M7"/>
    </sheetView>
  </sheetViews>
  <sheetFormatPr defaultColWidth="9.140625" defaultRowHeight="15"/>
  <cols>
    <col min="1" max="1" width="4.85546875" style="263" customWidth="1"/>
    <col min="2" max="2" width="25.42578125" style="263" customWidth="1"/>
    <col min="3" max="3" width="13.5703125" style="263" customWidth="1"/>
    <col min="4" max="13" width="9.7109375" style="263" customWidth="1"/>
    <col min="14" max="16" width="6.85546875" style="263" bestFit="1" customWidth="1"/>
    <col min="17" max="17" width="3.85546875" style="263" bestFit="1" customWidth="1"/>
    <col min="18" max="20" width="6.85546875" style="263" bestFit="1" customWidth="1"/>
    <col min="21" max="21" width="3.85546875" style="263" bestFit="1" customWidth="1"/>
    <col min="22" max="16384" width="9.140625" style="263"/>
  </cols>
  <sheetData>
    <row r="1" spans="1:22" ht="24" customHeight="1">
      <c r="A1" s="719" t="str">
        <f>Master!A2</f>
        <v>dk;kZy; jktdh; mPp ek/;fed fo|ky;] :iiqjk ¼dqpkeu flVh½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</row>
    <row r="2" spans="1:22" ht="23.25" customHeight="1">
      <c r="A2" s="720" t="s">
        <v>560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264"/>
      <c r="O2" s="264"/>
      <c r="P2" s="264"/>
      <c r="Q2" s="264"/>
      <c r="R2" s="264"/>
      <c r="S2" s="264"/>
      <c r="T2" s="264"/>
      <c r="U2" s="264"/>
      <c r="V2" s="264"/>
    </row>
    <row r="3" spans="1:22" ht="21">
      <c r="A3" s="721" t="str">
        <f>Master!A3&amp;" -"&amp;Master!C3&amp;"      "&amp;Master!I3&amp;"-"&amp;Master!K3</f>
        <v>Budjet Head - -2202-02-109-02-00      DDO CODE-26887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265"/>
      <c r="O3" s="265"/>
      <c r="P3" s="265"/>
      <c r="Q3" s="265"/>
      <c r="R3" s="265"/>
      <c r="S3" s="265"/>
      <c r="T3" s="265"/>
      <c r="U3" s="265"/>
    </row>
    <row r="4" spans="1:22" ht="15.75">
      <c r="A4" s="724" t="s">
        <v>561</v>
      </c>
      <c r="B4" s="724" t="s">
        <v>134</v>
      </c>
      <c r="C4" s="724" t="s">
        <v>83</v>
      </c>
      <c r="D4" s="726" t="s">
        <v>356</v>
      </c>
      <c r="E4" s="726"/>
      <c r="F4" s="726"/>
      <c r="G4" s="726"/>
      <c r="H4" s="726" t="s">
        <v>357</v>
      </c>
      <c r="I4" s="726"/>
      <c r="J4" s="726"/>
      <c r="K4" s="726"/>
      <c r="L4" s="727" t="s">
        <v>567</v>
      </c>
      <c r="M4" s="727"/>
    </row>
    <row r="5" spans="1:22" ht="47.25">
      <c r="A5" s="725"/>
      <c r="B5" s="725" t="s">
        <v>124</v>
      </c>
      <c r="C5" s="725"/>
      <c r="D5" s="273" t="s">
        <v>562</v>
      </c>
      <c r="E5" s="273" t="s">
        <v>563</v>
      </c>
      <c r="F5" s="273" t="s">
        <v>564</v>
      </c>
      <c r="G5" s="273" t="s">
        <v>565</v>
      </c>
      <c r="H5" s="273" t="s">
        <v>562</v>
      </c>
      <c r="I5" s="273" t="s">
        <v>563</v>
      </c>
      <c r="J5" s="273" t="s">
        <v>564</v>
      </c>
      <c r="K5" s="273" t="s">
        <v>566</v>
      </c>
      <c r="L5" s="274" t="s">
        <v>125</v>
      </c>
      <c r="M5" s="274" t="s">
        <v>126</v>
      </c>
    </row>
    <row r="6" spans="1:22">
      <c r="A6" s="275">
        <v>1</v>
      </c>
      <c r="B6" s="275">
        <v>3</v>
      </c>
      <c r="C6" s="32"/>
      <c r="D6" s="268">
        <v>4</v>
      </c>
      <c r="E6" s="268">
        <v>5</v>
      </c>
      <c r="F6" s="268">
        <v>6</v>
      </c>
      <c r="G6" s="268">
        <v>7</v>
      </c>
      <c r="H6" s="268">
        <v>8</v>
      </c>
      <c r="I6" s="268">
        <v>9</v>
      </c>
      <c r="J6" s="268">
        <v>10</v>
      </c>
      <c r="K6" s="268">
        <v>11</v>
      </c>
      <c r="L6" s="268">
        <v>12</v>
      </c>
      <c r="M6" s="268">
        <v>13</v>
      </c>
    </row>
    <row r="7" spans="1:22" ht="18" customHeight="1">
      <c r="A7" s="268">
        <f>IF(Master!A6="","",Master!A6)</f>
        <v>1</v>
      </c>
      <c r="B7" s="269" t="str">
        <f>IF(Master!B6="","",Master!B6)</f>
        <v>vf'ouh dqekj</v>
      </c>
      <c r="C7" s="270" t="str">
        <f>IF(Master!E6="","",Master!E6)</f>
        <v>SR TEACHER</v>
      </c>
      <c r="D7" s="267"/>
      <c r="E7" s="267"/>
      <c r="F7" s="267"/>
      <c r="G7" s="271">
        <f t="shared" ref="G7:G45" si="0">SUM(D7:F7)</f>
        <v>0</v>
      </c>
      <c r="H7" s="267"/>
      <c r="I7" s="267"/>
      <c r="J7" s="267"/>
      <c r="K7" s="271">
        <f t="shared" ref="K7:K45" si="1">SUM(H7:J7)</f>
        <v>0</v>
      </c>
      <c r="L7" s="267"/>
      <c r="M7" s="267"/>
    </row>
    <row r="8" spans="1:22" ht="18" customHeight="1">
      <c r="A8" s="268">
        <f>IF(Master!A7="","",Master!A7)</f>
        <v>2</v>
      </c>
      <c r="B8" s="269" t="str">
        <f>IF(Master!B7="","",Master!B7)</f>
        <v>/kus'k 'kekZ</v>
      </c>
      <c r="C8" s="270" t="str">
        <f>IF(Master!E7="","",Master!E7)</f>
        <v>HEAD MASTER</v>
      </c>
      <c r="D8" s="267"/>
      <c r="E8" s="267"/>
      <c r="F8" s="267"/>
      <c r="G8" s="271">
        <f t="shared" si="0"/>
        <v>0</v>
      </c>
      <c r="H8" s="267"/>
      <c r="I8" s="267"/>
      <c r="J8" s="267"/>
      <c r="K8" s="271">
        <f t="shared" si="1"/>
        <v>0</v>
      </c>
      <c r="L8" s="267"/>
      <c r="M8" s="267"/>
    </row>
    <row r="9" spans="1:22" ht="18" customHeight="1">
      <c r="A9" s="268">
        <f>IF(Master!A8="","",Master!A8)</f>
        <v>3</v>
      </c>
      <c r="B9" s="269" t="str">
        <f>IF(Master!B8="","",Master!B8)</f>
        <v>vkfnR; tk[kM+</v>
      </c>
      <c r="C9" s="270" t="str">
        <f>IF(Master!E8="","",Master!E8)</f>
        <v>LDC</v>
      </c>
      <c r="D9" s="267"/>
      <c r="E9" s="267"/>
      <c r="F9" s="267"/>
      <c r="G9" s="271">
        <f t="shared" si="0"/>
        <v>0</v>
      </c>
      <c r="H9" s="267"/>
      <c r="I9" s="267"/>
      <c r="J9" s="267"/>
      <c r="K9" s="271">
        <f t="shared" si="1"/>
        <v>0</v>
      </c>
      <c r="L9" s="267"/>
      <c r="M9" s="267"/>
    </row>
    <row r="10" spans="1:22" ht="18" customHeight="1">
      <c r="A10" s="268">
        <f>IF(Master!A9="","",Master!A9)</f>
        <v>4</v>
      </c>
      <c r="B10" s="269" t="str">
        <f>IF(Master!B9="","",Master!B9)</f>
        <v>uUnflag jkBkSM+</v>
      </c>
      <c r="C10" s="270" t="str">
        <f>IF(Master!E9="","",Master!E9)</f>
        <v>LECTURER</v>
      </c>
      <c r="D10" s="267"/>
      <c r="E10" s="267"/>
      <c r="F10" s="267"/>
      <c r="G10" s="271">
        <f t="shared" si="0"/>
        <v>0</v>
      </c>
      <c r="H10" s="267"/>
      <c r="I10" s="267"/>
      <c r="J10" s="267"/>
      <c r="K10" s="271">
        <f t="shared" si="1"/>
        <v>0</v>
      </c>
      <c r="L10" s="267"/>
      <c r="M10" s="267"/>
    </row>
    <row r="11" spans="1:22" ht="18" customHeight="1">
      <c r="A11" s="268" t="str">
        <f>IF(Master!A10="","",Master!A10)</f>
        <v/>
      </c>
      <c r="B11" s="269" t="str">
        <f>IF(Master!B10="","",Master!B10)</f>
        <v/>
      </c>
      <c r="C11" s="270" t="str">
        <f>IF(Master!E10="","",Master!E10)</f>
        <v>PEON</v>
      </c>
      <c r="D11" s="267"/>
      <c r="E11" s="267"/>
      <c r="F11" s="267"/>
      <c r="G11" s="271">
        <f t="shared" si="0"/>
        <v>0</v>
      </c>
      <c r="H11" s="267"/>
      <c r="I11" s="267"/>
      <c r="J11" s="267"/>
      <c r="K11" s="271">
        <f t="shared" si="1"/>
        <v>0</v>
      </c>
      <c r="L11" s="267"/>
      <c r="M11" s="267"/>
    </row>
    <row r="12" spans="1:22" ht="18" customHeight="1">
      <c r="A12" s="268" t="str">
        <f>IF(Master!A11="","",Master!A11)</f>
        <v/>
      </c>
      <c r="B12" s="269" t="str">
        <f>IF(Master!B11="","",Master!B11)</f>
        <v/>
      </c>
      <c r="C12" s="270" t="str">
        <f>IF(Master!E11="","",Master!E11)</f>
        <v/>
      </c>
      <c r="D12" s="267"/>
      <c r="E12" s="267"/>
      <c r="F12" s="267"/>
      <c r="G12" s="271">
        <f t="shared" si="0"/>
        <v>0</v>
      </c>
      <c r="H12" s="267"/>
      <c r="I12" s="267"/>
      <c r="J12" s="267"/>
      <c r="K12" s="271">
        <f t="shared" si="1"/>
        <v>0</v>
      </c>
      <c r="L12" s="267"/>
      <c r="M12" s="267"/>
    </row>
    <row r="13" spans="1:22" ht="18" customHeight="1">
      <c r="A13" s="268" t="str">
        <f>IF(Master!A12="","",Master!A12)</f>
        <v/>
      </c>
      <c r="B13" s="269" t="str">
        <f>IF(Master!B12="","",Master!B12)</f>
        <v/>
      </c>
      <c r="C13" s="270" t="str">
        <f>IF(Master!E12="","",Master!E12)</f>
        <v/>
      </c>
      <c r="D13" s="267"/>
      <c r="E13" s="267"/>
      <c r="F13" s="267"/>
      <c r="G13" s="271">
        <f t="shared" si="0"/>
        <v>0</v>
      </c>
      <c r="H13" s="267"/>
      <c r="I13" s="267"/>
      <c r="J13" s="267"/>
      <c r="K13" s="271">
        <f t="shared" si="1"/>
        <v>0</v>
      </c>
      <c r="L13" s="267"/>
      <c r="M13" s="267"/>
    </row>
    <row r="14" spans="1:22" ht="18" customHeight="1">
      <c r="A14" s="268" t="str">
        <f>IF(Master!A13="","",Master!A13)</f>
        <v/>
      </c>
      <c r="B14" s="269" t="str">
        <f>IF(Master!B13="","",Master!B13)</f>
        <v/>
      </c>
      <c r="C14" s="270" t="str">
        <f>IF(Master!E13="","",Master!E13)</f>
        <v/>
      </c>
      <c r="D14" s="267"/>
      <c r="E14" s="267"/>
      <c r="F14" s="267"/>
      <c r="G14" s="271">
        <f t="shared" si="0"/>
        <v>0</v>
      </c>
      <c r="H14" s="267"/>
      <c r="I14" s="267"/>
      <c r="J14" s="267"/>
      <c r="K14" s="271">
        <f t="shared" si="1"/>
        <v>0</v>
      </c>
      <c r="L14" s="267"/>
      <c r="M14" s="267"/>
    </row>
    <row r="15" spans="1:22" ht="18" customHeight="1">
      <c r="A15" s="268" t="str">
        <f>IF(Master!A14="","",Master!A14)</f>
        <v/>
      </c>
      <c r="B15" s="269" t="str">
        <f>IF(Master!B14="","",Master!B14)</f>
        <v/>
      </c>
      <c r="C15" s="270" t="str">
        <f>IF(Master!E14="","",Master!E14)</f>
        <v/>
      </c>
      <c r="D15" s="267"/>
      <c r="E15" s="267"/>
      <c r="F15" s="267"/>
      <c r="G15" s="271">
        <f t="shared" si="0"/>
        <v>0</v>
      </c>
      <c r="H15" s="267"/>
      <c r="I15" s="267"/>
      <c r="J15" s="267"/>
      <c r="K15" s="271">
        <f t="shared" si="1"/>
        <v>0</v>
      </c>
      <c r="L15" s="267"/>
      <c r="M15" s="267"/>
    </row>
    <row r="16" spans="1:22" ht="18" customHeight="1">
      <c r="A16" s="268" t="str">
        <f>IF(Master!A15="","",Master!A15)</f>
        <v/>
      </c>
      <c r="B16" s="269" t="str">
        <f>IF(Master!B15="","",Master!B15)</f>
        <v/>
      </c>
      <c r="C16" s="270" t="str">
        <f>IF(Master!E15="","",Master!E15)</f>
        <v/>
      </c>
      <c r="D16" s="267"/>
      <c r="E16" s="267"/>
      <c r="F16" s="267"/>
      <c r="G16" s="271">
        <f t="shared" si="0"/>
        <v>0</v>
      </c>
      <c r="H16" s="267"/>
      <c r="I16" s="267"/>
      <c r="J16" s="267"/>
      <c r="K16" s="271">
        <f t="shared" si="1"/>
        <v>0</v>
      </c>
      <c r="L16" s="267"/>
      <c r="M16" s="267"/>
    </row>
    <row r="17" spans="1:13" ht="18" customHeight="1">
      <c r="A17" s="268" t="str">
        <f>IF(Master!A16="","",Master!A16)</f>
        <v/>
      </c>
      <c r="B17" s="269" t="str">
        <f>IF(Master!B16="","",Master!B16)</f>
        <v/>
      </c>
      <c r="C17" s="270" t="str">
        <f>IF(Master!E16="","",Master!E16)</f>
        <v/>
      </c>
      <c r="D17" s="267"/>
      <c r="E17" s="267"/>
      <c r="F17" s="267"/>
      <c r="G17" s="271">
        <f t="shared" si="0"/>
        <v>0</v>
      </c>
      <c r="H17" s="267"/>
      <c r="I17" s="267"/>
      <c r="J17" s="267"/>
      <c r="K17" s="271">
        <f t="shared" si="1"/>
        <v>0</v>
      </c>
      <c r="L17" s="267"/>
      <c r="M17" s="267"/>
    </row>
    <row r="18" spans="1:13" ht="18" customHeight="1">
      <c r="A18" s="268" t="str">
        <f>IF(Master!A17="","",Master!A17)</f>
        <v/>
      </c>
      <c r="B18" s="269" t="str">
        <f>IF(Master!B17="","",Master!B17)</f>
        <v/>
      </c>
      <c r="C18" s="270" t="str">
        <f>IF(Master!E17="","",Master!E17)</f>
        <v/>
      </c>
      <c r="D18" s="267"/>
      <c r="E18" s="267"/>
      <c r="F18" s="267"/>
      <c r="G18" s="271">
        <f t="shared" si="0"/>
        <v>0</v>
      </c>
      <c r="H18" s="267"/>
      <c r="I18" s="267"/>
      <c r="J18" s="267"/>
      <c r="K18" s="271">
        <f t="shared" si="1"/>
        <v>0</v>
      </c>
      <c r="L18" s="267"/>
      <c r="M18" s="267"/>
    </row>
    <row r="19" spans="1:13" ht="18" customHeight="1">
      <c r="A19" s="268" t="str">
        <f>IF(Master!A18="","",Master!A18)</f>
        <v/>
      </c>
      <c r="B19" s="269" t="str">
        <f>IF(Master!B18="","",Master!B18)</f>
        <v/>
      </c>
      <c r="C19" s="270" t="str">
        <f>IF(Master!E18="","",Master!E18)</f>
        <v/>
      </c>
      <c r="D19" s="267"/>
      <c r="E19" s="267"/>
      <c r="F19" s="267"/>
      <c r="G19" s="271">
        <f t="shared" si="0"/>
        <v>0</v>
      </c>
      <c r="H19" s="267"/>
      <c r="I19" s="267"/>
      <c r="J19" s="267"/>
      <c r="K19" s="271">
        <f t="shared" si="1"/>
        <v>0</v>
      </c>
      <c r="L19" s="267"/>
      <c r="M19" s="267"/>
    </row>
    <row r="20" spans="1:13" ht="18" customHeight="1">
      <c r="A20" s="268" t="str">
        <f>IF(Master!A19="","",Master!A19)</f>
        <v/>
      </c>
      <c r="B20" s="269" t="str">
        <f>IF(Master!B19="","",Master!B19)</f>
        <v/>
      </c>
      <c r="C20" s="270" t="str">
        <f>IF(Master!E19="","",Master!E19)</f>
        <v/>
      </c>
      <c r="D20" s="267"/>
      <c r="E20" s="267"/>
      <c r="F20" s="267"/>
      <c r="G20" s="271">
        <f t="shared" si="0"/>
        <v>0</v>
      </c>
      <c r="H20" s="267"/>
      <c r="I20" s="267"/>
      <c r="J20" s="267"/>
      <c r="K20" s="271">
        <f t="shared" si="1"/>
        <v>0</v>
      </c>
      <c r="L20" s="267"/>
      <c r="M20" s="267"/>
    </row>
    <row r="21" spans="1:13" ht="18" customHeight="1">
      <c r="A21" s="268" t="str">
        <f>IF(Master!A20="","",Master!A20)</f>
        <v/>
      </c>
      <c r="B21" s="269" t="str">
        <f>IF(Master!B20="","",Master!B20)</f>
        <v/>
      </c>
      <c r="C21" s="270" t="str">
        <f>IF(Master!E20="","",Master!E20)</f>
        <v/>
      </c>
      <c r="D21" s="267"/>
      <c r="E21" s="267"/>
      <c r="F21" s="267"/>
      <c r="G21" s="271">
        <f t="shared" si="0"/>
        <v>0</v>
      </c>
      <c r="H21" s="267"/>
      <c r="I21" s="267"/>
      <c r="J21" s="267"/>
      <c r="K21" s="271">
        <f t="shared" si="1"/>
        <v>0</v>
      </c>
      <c r="L21" s="267"/>
      <c r="M21" s="267"/>
    </row>
    <row r="22" spans="1:13" ht="18" customHeight="1">
      <c r="A22" s="268" t="str">
        <f>IF(Master!A21="","",Master!A21)</f>
        <v/>
      </c>
      <c r="B22" s="269" t="str">
        <f>IF(Master!B21="","",Master!B21)</f>
        <v/>
      </c>
      <c r="C22" s="270" t="str">
        <f>IF(Master!E21="","",Master!E21)</f>
        <v/>
      </c>
      <c r="D22" s="267"/>
      <c r="E22" s="267"/>
      <c r="F22" s="267"/>
      <c r="G22" s="271">
        <f t="shared" si="0"/>
        <v>0</v>
      </c>
      <c r="H22" s="267"/>
      <c r="I22" s="267"/>
      <c r="J22" s="267"/>
      <c r="K22" s="271">
        <f t="shared" si="1"/>
        <v>0</v>
      </c>
      <c r="L22" s="267"/>
      <c r="M22" s="267"/>
    </row>
    <row r="23" spans="1:13" ht="18" customHeight="1">
      <c r="A23" s="268" t="str">
        <f>IF(Master!A22="","",Master!A22)</f>
        <v/>
      </c>
      <c r="B23" s="269" t="str">
        <f>IF(Master!B22="","",Master!B22)</f>
        <v/>
      </c>
      <c r="C23" s="270" t="str">
        <f>IF(Master!E22="","",Master!E22)</f>
        <v/>
      </c>
      <c r="D23" s="267"/>
      <c r="E23" s="267"/>
      <c r="F23" s="267"/>
      <c r="G23" s="271">
        <f t="shared" si="0"/>
        <v>0</v>
      </c>
      <c r="H23" s="267"/>
      <c r="I23" s="267"/>
      <c r="J23" s="267"/>
      <c r="K23" s="271">
        <f t="shared" si="1"/>
        <v>0</v>
      </c>
      <c r="L23" s="267"/>
      <c r="M23" s="267"/>
    </row>
    <row r="24" spans="1:13" ht="18" customHeight="1">
      <c r="A24" s="268" t="str">
        <f>IF(Master!A23="","",Master!A23)</f>
        <v/>
      </c>
      <c r="B24" s="269" t="str">
        <f>IF(Master!B23="","",Master!B23)</f>
        <v/>
      </c>
      <c r="C24" s="270" t="str">
        <f>IF(Master!E23="","",Master!E23)</f>
        <v/>
      </c>
      <c r="D24" s="267"/>
      <c r="E24" s="267"/>
      <c r="F24" s="267"/>
      <c r="G24" s="271">
        <f t="shared" si="0"/>
        <v>0</v>
      </c>
      <c r="H24" s="267"/>
      <c r="I24" s="267"/>
      <c r="J24" s="267"/>
      <c r="K24" s="271">
        <f t="shared" si="1"/>
        <v>0</v>
      </c>
      <c r="L24" s="267"/>
      <c r="M24" s="267"/>
    </row>
    <row r="25" spans="1:13" ht="18" customHeight="1">
      <c r="A25" s="268" t="str">
        <f>IF(Master!A24="","",Master!A24)</f>
        <v/>
      </c>
      <c r="B25" s="269" t="str">
        <f>IF(Master!B24="","",Master!B24)</f>
        <v/>
      </c>
      <c r="C25" s="270" t="str">
        <f>IF(Master!E24="","",Master!E24)</f>
        <v/>
      </c>
      <c r="D25" s="267"/>
      <c r="E25" s="267"/>
      <c r="F25" s="267"/>
      <c r="G25" s="271">
        <f t="shared" si="0"/>
        <v>0</v>
      </c>
      <c r="H25" s="267"/>
      <c r="I25" s="267"/>
      <c r="J25" s="267"/>
      <c r="K25" s="271">
        <f t="shared" si="1"/>
        <v>0</v>
      </c>
      <c r="L25" s="267"/>
      <c r="M25" s="267"/>
    </row>
    <row r="26" spans="1:13" ht="18" customHeight="1">
      <c r="A26" s="268" t="str">
        <f>IF(Master!A25="","",Master!A25)</f>
        <v/>
      </c>
      <c r="B26" s="269" t="str">
        <f>IF(Master!B25="","",Master!B25)</f>
        <v/>
      </c>
      <c r="C26" s="270" t="str">
        <f>IF(Master!E25="","",Master!E25)</f>
        <v/>
      </c>
      <c r="D26" s="267"/>
      <c r="E26" s="267"/>
      <c r="F26" s="267"/>
      <c r="G26" s="271">
        <f t="shared" si="0"/>
        <v>0</v>
      </c>
      <c r="H26" s="267"/>
      <c r="I26" s="267"/>
      <c r="J26" s="267"/>
      <c r="K26" s="271">
        <f t="shared" si="1"/>
        <v>0</v>
      </c>
      <c r="L26" s="267"/>
      <c r="M26" s="267"/>
    </row>
    <row r="27" spans="1:13" ht="18" customHeight="1">
      <c r="A27" s="268" t="str">
        <f>IF(Master!A26="","",Master!A26)</f>
        <v/>
      </c>
      <c r="B27" s="269" t="str">
        <f>IF(Master!B26="","",Master!B26)</f>
        <v/>
      </c>
      <c r="C27" s="270" t="str">
        <f>IF(Master!E26="","",Master!E26)</f>
        <v/>
      </c>
      <c r="D27" s="267"/>
      <c r="E27" s="267"/>
      <c r="F27" s="267"/>
      <c r="G27" s="271">
        <f t="shared" si="0"/>
        <v>0</v>
      </c>
      <c r="H27" s="267"/>
      <c r="I27" s="267"/>
      <c r="J27" s="267"/>
      <c r="K27" s="271">
        <f t="shared" si="1"/>
        <v>0</v>
      </c>
      <c r="L27" s="267"/>
      <c r="M27" s="267"/>
    </row>
    <row r="28" spans="1:13" ht="18" customHeight="1">
      <c r="A28" s="268" t="str">
        <f>IF(Master!A27="","",Master!A27)</f>
        <v/>
      </c>
      <c r="B28" s="269" t="str">
        <f>IF(Master!B27="","",Master!B27)</f>
        <v/>
      </c>
      <c r="C28" s="270" t="str">
        <f>IF(Master!E27="","",Master!E27)</f>
        <v/>
      </c>
      <c r="D28" s="267"/>
      <c r="E28" s="267"/>
      <c r="F28" s="267"/>
      <c r="G28" s="271">
        <f t="shared" si="0"/>
        <v>0</v>
      </c>
      <c r="H28" s="267"/>
      <c r="I28" s="267"/>
      <c r="J28" s="267"/>
      <c r="K28" s="271">
        <f t="shared" si="1"/>
        <v>0</v>
      </c>
      <c r="L28" s="267"/>
      <c r="M28" s="267"/>
    </row>
    <row r="29" spans="1:13" ht="18" customHeight="1">
      <c r="A29" s="268" t="str">
        <f>IF(Master!A28="","",Master!A28)</f>
        <v/>
      </c>
      <c r="B29" s="269" t="str">
        <f>IF(Master!B28="","",Master!B28)</f>
        <v/>
      </c>
      <c r="C29" s="270" t="str">
        <f>IF(Master!E28="","",Master!E28)</f>
        <v/>
      </c>
      <c r="D29" s="267"/>
      <c r="E29" s="267"/>
      <c r="F29" s="267"/>
      <c r="G29" s="271">
        <f t="shared" si="0"/>
        <v>0</v>
      </c>
      <c r="H29" s="267"/>
      <c r="I29" s="267"/>
      <c r="J29" s="267"/>
      <c r="K29" s="271">
        <f t="shared" si="1"/>
        <v>0</v>
      </c>
      <c r="L29" s="267"/>
      <c r="M29" s="267"/>
    </row>
    <row r="30" spans="1:13" ht="18" customHeight="1">
      <c r="A30" s="268" t="str">
        <f>IF(Master!A29="","",Master!A29)</f>
        <v/>
      </c>
      <c r="B30" s="269" t="str">
        <f>IF(Master!B29="","",Master!B29)</f>
        <v/>
      </c>
      <c r="C30" s="270" t="str">
        <f>IF(Master!E29="","",Master!E29)</f>
        <v/>
      </c>
      <c r="D30" s="267"/>
      <c r="E30" s="267"/>
      <c r="F30" s="267"/>
      <c r="G30" s="271">
        <f t="shared" si="0"/>
        <v>0</v>
      </c>
      <c r="H30" s="267"/>
      <c r="I30" s="267"/>
      <c r="J30" s="267"/>
      <c r="K30" s="271">
        <f t="shared" si="1"/>
        <v>0</v>
      </c>
      <c r="L30" s="267"/>
      <c r="M30" s="267"/>
    </row>
    <row r="31" spans="1:13" ht="18" customHeight="1">
      <c r="A31" s="268" t="str">
        <f>IF(Master!A30="","",Master!A30)</f>
        <v/>
      </c>
      <c r="B31" s="269" t="str">
        <f>IF(Master!B30="","",Master!B30)</f>
        <v/>
      </c>
      <c r="C31" s="270" t="str">
        <f>IF(Master!E30="","",Master!E30)</f>
        <v/>
      </c>
      <c r="D31" s="267"/>
      <c r="E31" s="267"/>
      <c r="F31" s="267"/>
      <c r="G31" s="271">
        <f t="shared" si="0"/>
        <v>0</v>
      </c>
      <c r="H31" s="267"/>
      <c r="I31" s="267"/>
      <c r="J31" s="267"/>
      <c r="K31" s="271">
        <f t="shared" si="1"/>
        <v>0</v>
      </c>
      <c r="L31" s="267"/>
      <c r="M31" s="267"/>
    </row>
    <row r="32" spans="1:13" ht="18" customHeight="1">
      <c r="A32" s="268" t="str">
        <f>IF(Master!A31="","",Master!A31)</f>
        <v/>
      </c>
      <c r="B32" s="269" t="str">
        <f>IF(Master!B31="","",Master!B31)</f>
        <v/>
      </c>
      <c r="C32" s="270" t="str">
        <f>IF(Master!E31="","",Master!E31)</f>
        <v/>
      </c>
      <c r="D32" s="267"/>
      <c r="E32" s="267"/>
      <c r="F32" s="267"/>
      <c r="G32" s="271">
        <f t="shared" si="0"/>
        <v>0</v>
      </c>
      <c r="H32" s="267"/>
      <c r="I32" s="267"/>
      <c r="J32" s="267"/>
      <c r="K32" s="271">
        <f t="shared" si="1"/>
        <v>0</v>
      </c>
      <c r="L32" s="267"/>
      <c r="M32" s="267"/>
    </row>
    <row r="33" spans="1:13" ht="18" customHeight="1">
      <c r="A33" s="268" t="str">
        <f>IF(Master!A32="","",Master!A32)</f>
        <v/>
      </c>
      <c r="B33" s="269" t="str">
        <f>IF(Master!B32="","",Master!B32)</f>
        <v/>
      </c>
      <c r="C33" s="270" t="str">
        <f>IF(Master!E32="","",Master!E32)</f>
        <v/>
      </c>
      <c r="D33" s="267"/>
      <c r="E33" s="267"/>
      <c r="F33" s="267"/>
      <c r="G33" s="271">
        <f t="shared" si="0"/>
        <v>0</v>
      </c>
      <c r="H33" s="267"/>
      <c r="I33" s="267"/>
      <c r="J33" s="267"/>
      <c r="K33" s="271">
        <f t="shared" si="1"/>
        <v>0</v>
      </c>
      <c r="L33" s="267"/>
      <c r="M33" s="267"/>
    </row>
    <row r="34" spans="1:13" ht="18" customHeight="1">
      <c r="A34" s="268" t="str">
        <f>IF(Master!A33="","",Master!A33)</f>
        <v/>
      </c>
      <c r="B34" s="269" t="str">
        <f>IF(Master!B33="","",Master!B33)</f>
        <v/>
      </c>
      <c r="C34" s="270" t="str">
        <f>IF(Master!E33="","",Master!E33)</f>
        <v/>
      </c>
      <c r="D34" s="267"/>
      <c r="E34" s="267"/>
      <c r="F34" s="267"/>
      <c r="G34" s="271">
        <f t="shared" si="0"/>
        <v>0</v>
      </c>
      <c r="H34" s="267"/>
      <c r="I34" s="267"/>
      <c r="J34" s="267"/>
      <c r="K34" s="271">
        <f t="shared" si="1"/>
        <v>0</v>
      </c>
      <c r="L34" s="267"/>
      <c r="M34" s="267"/>
    </row>
    <row r="35" spans="1:13" ht="18" customHeight="1">
      <c r="A35" s="268" t="str">
        <f>IF(Master!A34="","",Master!A34)</f>
        <v/>
      </c>
      <c r="B35" s="269" t="str">
        <f>IF(Master!B34="","",Master!B34)</f>
        <v/>
      </c>
      <c r="C35" s="270" t="str">
        <f>IF(Master!E34="","",Master!E34)</f>
        <v/>
      </c>
      <c r="D35" s="267"/>
      <c r="E35" s="267"/>
      <c r="F35" s="267"/>
      <c r="G35" s="271">
        <f t="shared" si="0"/>
        <v>0</v>
      </c>
      <c r="H35" s="267"/>
      <c r="I35" s="267"/>
      <c r="J35" s="267"/>
      <c r="K35" s="271">
        <f t="shared" si="1"/>
        <v>0</v>
      </c>
      <c r="L35" s="267"/>
      <c r="M35" s="267"/>
    </row>
    <row r="36" spans="1:13" ht="18" customHeight="1">
      <c r="A36" s="268" t="str">
        <f>IF(Master!A35="","",Master!A35)</f>
        <v/>
      </c>
      <c r="B36" s="269" t="str">
        <f>IF(Master!B35="","",Master!B35)</f>
        <v/>
      </c>
      <c r="C36" s="270" t="str">
        <f>IF(Master!E35="","",Master!E35)</f>
        <v/>
      </c>
      <c r="D36" s="267"/>
      <c r="E36" s="267"/>
      <c r="F36" s="267"/>
      <c r="G36" s="271">
        <f t="shared" si="0"/>
        <v>0</v>
      </c>
      <c r="H36" s="267"/>
      <c r="I36" s="267"/>
      <c r="J36" s="267"/>
      <c r="K36" s="271">
        <f t="shared" si="1"/>
        <v>0</v>
      </c>
      <c r="L36" s="267"/>
      <c r="M36" s="267"/>
    </row>
    <row r="37" spans="1:13" ht="18" customHeight="1">
      <c r="A37" s="268" t="str">
        <f>IF(Master!A36="","",Master!A36)</f>
        <v/>
      </c>
      <c r="B37" s="269" t="str">
        <f>IF(Master!B36="","",Master!B36)</f>
        <v/>
      </c>
      <c r="C37" s="270" t="str">
        <f>IF(Master!E36="","",Master!E36)</f>
        <v/>
      </c>
      <c r="D37" s="267"/>
      <c r="E37" s="267"/>
      <c r="F37" s="267"/>
      <c r="G37" s="271">
        <f t="shared" si="0"/>
        <v>0</v>
      </c>
      <c r="H37" s="267"/>
      <c r="I37" s="267"/>
      <c r="J37" s="267"/>
      <c r="K37" s="271">
        <f t="shared" si="1"/>
        <v>0</v>
      </c>
      <c r="L37" s="267"/>
      <c r="M37" s="267"/>
    </row>
    <row r="38" spans="1:13" ht="18" customHeight="1">
      <c r="A38" s="268" t="str">
        <f>IF(Master!A37="","",Master!A37)</f>
        <v/>
      </c>
      <c r="B38" s="269" t="str">
        <f>IF(Master!B37="","",Master!B37)</f>
        <v/>
      </c>
      <c r="C38" s="270" t="str">
        <f>IF(Master!E37="","",Master!E37)</f>
        <v/>
      </c>
      <c r="D38" s="267"/>
      <c r="E38" s="267"/>
      <c r="F38" s="267"/>
      <c r="G38" s="271">
        <f t="shared" si="0"/>
        <v>0</v>
      </c>
      <c r="H38" s="267"/>
      <c r="I38" s="267"/>
      <c r="J38" s="267"/>
      <c r="K38" s="271">
        <f t="shared" si="1"/>
        <v>0</v>
      </c>
      <c r="L38" s="267"/>
      <c r="M38" s="267"/>
    </row>
    <row r="39" spans="1:13" ht="18" customHeight="1">
      <c r="A39" s="268" t="str">
        <f>IF(Master!A38="","",Master!A38)</f>
        <v/>
      </c>
      <c r="B39" s="269" t="str">
        <f>IF(Master!B38="","",Master!B38)</f>
        <v/>
      </c>
      <c r="C39" s="270" t="str">
        <f>IF(Master!E38="","",Master!E38)</f>
        <v/>
      </c>
      <c r="D39" s="267"/>
      <c r="E39" s="267"/>
      <c r="F39" s="267"/>
      <c r="G39" s="271">
        <f t="shared" si="0"/>
        <v>0</v>
      </c>
      <c r="H39" s="267"/>
      <c r="I39" s="267"/>
      <c r="J39" s="267"/>
      <c r="K39" s="271">
        <f t="shared" si="1"/>
        <v>0</v>
      </c>
      <c r="L39" s="267"/>
      <c r="M39" s="267"/>
    </row>
    <row r="40" spans="1:13" ht="18" customHeight="1">
      <c r="A40" s="268" t="str">
        <f>IF(Master!A39="","",Master!A39)</f>
        <v/>
      </c>
      <c r="B40" s="269" t="str">
        <f>IF(Master!B39="","",Master!B39)</f>
        <v/>
      </c>
      <c r="C40" s="270" t="str">
        <f>IF(Master!E39="","",Master!E39)</f>
        <v/>
      </c>
      <c r="D40" s="267"/>
      <c r="E40" s="267"/>
      <c r="F40" s="267"/>
      <c r="G40" s="271">
        <f t="shared" si="0"/>
        <v>0</v>
      </c>
      <c r="H40" s="267"/>
      <c r="I40" s="267"/>
      <c r="J40" s="267"/>
      <c r="K40" s="271">
        <f t="shared" si="1"/>
        <v>0</v>
      </c>
      <c r="L40" s="267"/>
      <c r="M40" s="267"/>
    </row>
    <row r="41" spans="1:13" ht="18" customHeight="1">
      <c r="A41" s="268" t="str">
        <f>IF(Master!A40="","",Master!A40)</f>
        <v/>
      </c>
      <c r="B41" s="269" t="str">
        <f>IF(Master!B40="","",Master!B40)</f>
        <v/>
      </c>
      <c r="C41" s="270" t="str">
        <f>IF(Master!E40="","",Master!E40)</f>
        <v/>
      </c>
      <c r="D41" s="267"/>
      <c r="E41" s="267"/>
      <c r="F41" s="267"/>
      <c r="G41" s="271">
        <f t="shared" si="0"/>
        <v>0</v>
      </c>
      <c r="H41" s="267"/>
      <c r="I41" s="267"/>
      <c r="J41" s="267"/>
      <c r="K41" s="271">
        <f t="shared" si="1"/>
        <v>0</v>
      </c>
      <c r="L41" s="267"/>
      <c r="M41" s="267"/>
    </row>
    <row r="42" spans="1:13" ht="18" customHeight="1">
      <c r="A42" s="268" t="str">
        <f>IF(Master!A41="","",Master!A41)</f>
        <v/>
      </c>
      <c r="B42" s="269" t="str">
        <f>IF(Master!B41="","",Master!B41)</f>
        <v/>
      </c>
      <c r="C42" s="270" t="str">
        <f>IF(Master!E41="","",Master!E41)</f>
        <v/>
      </c>
      <c r="D42" s="267"/>
      <c r="E42" s="267"/>
      <c r="F42" s="267"/>
      <c r="G42" s="271">
        <f t="shared" si="0"/>
        <v>0</v>
      </c>
      <c r="H42" s="267"/>
      <c r="I42" s="267"/>
      <c r="J42" s="267"/>
      <c r="K42" s="271">
        <f t="shared" si="1"/>
        <v>0</v>
      </c>
      <c r="L42" s="267"/>
      <c r="M42" s="267"/>
    </row>
    <row r="43" spans="1:13" ht="18" customHeight="1">
      <c r="A43" s="268" t="str">
        <f>IF(Master!A42="","",Master!A42)</f>
        <v/>
      </c>
      <c r="B43" s="269" t="str">
        <f>IF(Master!B42="","",Master!B42)</f>
        <v/>
      </c>
      <c r="C43" s="270" t="str">
        <f>IF(Master!E42="","",Master!E42)</f>
        <v/>
      </c>
      <c r="D43" s="267"/>
      <c r="E43" s="267"/>
      <c r="F43" s="267"/>
      <c r="G43" s="271">
        <f t="shared" si="0"/>
        <v>0</v>
      </c>
      <c r="H43" s="267"/>
      <c r="I43" s="267"/>
      <c r="J43" s="267"/>
      <c r="K43" s="271">
        <f t="shared" si="1"/>
        <v>0</v>
      </c>
      <c r="L43" s="267"/>
      <c r="M43" s="267"/>
    </row>
    <row r="44" spans="1:13" ht="18" customHeight="1">
      <c r="A44" s="268" t="str">
        <f>IF(Master!A43="","",Master!A43)</f>
        <v/>
      </c>
      <c r="B44" s="269" t="str">
        <f>IF(Master!B43="","",Master!B43)</f>
        <v/>
      </c>
      <c r="C44" s="270" t="str">
        <f>IF(Master!E43="","",Master!E43)</f>
        <v/>
      </c>
      <c r="D44" s="267"/>
      <c r="E44" s="267"/>
      <c r="F44" s="267"/>
      <c r="G44" s="271">
        <f t="shared" si="0"/>
        <v>0</v>
      </c>
      <c r="H44" s="267"/>
      <c r="I44" s="267"/>
      <c r="J44" s="267"/>
      <c r="K44" s="271">
        <f t="shared" si="1"/>
        <v>0</v>
      </c>
      <c r="L44" s="267"/>
      <c r="M44" s="267"/>
    </row>
    <row r="45" spans="1:13" ht="18" customHeight="1">
      <c r="A45" s="268" t="str">
        <f>IF(Master!A44="","",Master!A44)</f>
        <v/>
      </c>
      <c r="B45" s="269" t="str">
        <f>IF(Master!B44="","",Master!B44)</f>
        <v/>
      </c>
      <c r="C45" s="270" t="str">
        <f>IF(Master!E44="","",Master!E44)</f>
        <v/>
      </c>
      <c r="D45" s="267"/>
      <c r="E45" s="267"/>
      <c r="F45" s="267"/>
      <c r="G45" s="271">
        <f t="shared" si="0"/>
        <v>0</v>
      </c>
      <c r="H45" s="267"/>
      <c r="I45" s="267"/>
      <c r="J45" s="267"/>
      <c r="K45" s="271">
        <f t="shared" si="1"/>
        <v>0</v>
      </c>
      <c r="L45" s="267"/>
      <c r="M45" s="267"/>
    </row>
    <row r="46" spans="1:13" ht="18" customHeight="1">
      <c r="A46" s="268" t="str">
        <f>IF(Master!A45="","",Master!A45)</f>
        <v/>
      </c>
      <c r="B46" s="269" t="str">
        <f>IF(Master!B45="","",Master!B45)</f>
        <v/>
      </c>
      <c r="C46" s="270" t="str">
        <f>IF(Master!E45="","",Master!E45)</f>
        <v/>
      </c>
      <c r="D46" s="267"/>
      <c r="E46" s="267"/>
      <c r="F46" s="267"/>
      <c r="G46" s="271">
        <f>SUM(D46:F46)</f>
        <v>0</v>
      </c>
      <c r="H46" s="267"/>
      <c r="I46" s="267"/>
      <c r="J46" s="267"/>
      <c r="K46" s="271">
        <f>SUM(H46:J46)</f>
        <v>0</v>
      </c>
      <c r="L46" s="267"/>
      <c r="M46" s="267"/>
    </row>
    <row r="47" spans="1:13" ht="18" customHeight="1">
      <c r="A47" s="268" t="str">
        <f>IF(Master!A46="","",Master!A46)</f>
        <v/>
      </c>
      <c r="B47" s="269" t="str">
        <f>IF(Master!B46="","",Master!B46)</f>
        <v/>
      </c>
      <c r="C47" s="270" t="str">
        <f>IF(Master!E46="","",Master!E46)</f>
        <v/>
      </c>
      <c r="D47" s="267"/>
      <c r="E47" s="267"/>
      <c r="F47" s="267"/>
      <c r="G47" s="271">
        <f t="shared" ref="G47:G55" si="2">SUM(D47:F47)</f>
        <v>0</v>
      </c>
      <c r="H47" s="267"/>
      <c r="I47" s="267"/>
      <c r="J47" s="267"/>
      <c r="K47" s="271">
        <f t="shared" ref="K47:K55" si="3">SUM(H47:J47)</f>
        <v>0</v>
      </c>
      <c r="L47" s="267"/>
      <c r="M47" s="267"/>
    </row>
    <row r="48" spans="1:13" ht="18" customHeight="1">
      <c r="A48" s="268" t="str">
        <f>IF(Master!A47="","",Master!A47)</f>
        <v/>
      </c>
      <c r="B48" s="269" t="str">
        <f>IF(Master!B47="","",Master!B47)</f>
        <v/>
      </c>
      <c r="C48" s="270" t="str">
        <f>IF(Master!E47="","",Master!E47)</f>
        <v/>
      </c>
      <c r="D48" s="267"/>
      <c r="E48" s="267"/>
      <c r="F48" s="267"/>
      <c r="G48" s="271">
        <f t="shared" si="2"/>
        <v>0</v>
      </c>
      <c r="H48" s="267"/>
      <c r="I48" s="267"/>
      <c r="J48" s="267"/>
      <c r="K48" s="271">
        <f t="shared" si="3"/>
        <v>0</v>
      </c>
      <c r="L48" s="267"/>
      <c r="M48" s="267"/>
    </row>
    <row r="49" spans="1:13" ht="18" customHeight="1">
      <c r="A49" s="268" t="str">
        <f>IF(Master!A48="","",Master!A48)</f>
        <v/>
      </c>
      <c r="B49" s="269" t="str">
        <f>IF(Master!B48="","",Master!B48)</f>
        <v/>
      </c>
      <c r="C49" s="270" t="str">
        <f>IF(Master!E48="","",Master!E48)</f>
        <v/>
      </c>
      <c r="D49" s="267"/>
      <c r="E49" s="267"/>
      <c r="F49" s="267"/>
      <c r="G49" s="271">
        <f t="shared" si="2"/>
        <v>0</v>
      </c>
      <c r="H49" s="267"/>
      <c r="I49" s="267"/>
      <c r="J49" s="267"/>
      <c r="K49" s="271">
        <f t="shared" si="3"/>
        <v>0</v>
      </c>
      <c r="L49" s="267"/>
      <c r="M49" s="267"/>
    </row>
    <row r="50" spans="1:13" ht="18" customHeight="1">
      <c r="A50" s="268" t="str">
        <f>IF(Master!A49="","",Master!A49)</f>
        <v/>
      </c>
      <c r="B50" s="269" t="str">
        <f>IF(Master!B49="","",Master!B49)</f>
        <v/>
      </c>
      <c r="C50" s="270" t="str">
        <f>IF(Master!E49="","",Master!E49)</f>
        <v/>
      </c>
      <c r="D50" s="267"/>
      <c r="E50" s="267"/>
      <c r="F50" s="267"/>
      <c r="G50" s="271">
        <f t="shared" si="2"/>
        <v>0</v>
      </c>
      <c r="H50" s="267"/>
      <c r="I50" s="267"/>
      <c r="J50" s="267"/>
      <c r="K50" s="271">
        <f t="shared" si="3"/>
        <v>0</v>
      </c>
      <c r="L50" s="267"/>
      <c r="M50" s="267"/>
    </row>
    <row r="51" spans="1:13" ht="18" customHeight="1">
      <c r="A51" s="268" t="str">
        <f>IF(Master!A50="","",Master!A50)</f>
        <v/>
      </c>
      <c r="B51" s="269" t="str">
        <f>IF(Master!B50="","",Master!B50)</f>
        <v/>
      </c>
      <c r="C51" s="270" t="str">
        <f>IF(Master!E50="","",Master!E50)</f>
        <v/>
      </c>
      <c r="D51" s="267"/>
      <c r="E51" s="267"/>
      <c r="F51" s="267"/>
      <c r="G51" s="271">
        <f t="shared" si="2"/>
        <v>0</v>
      </c>
      <c r="H51" s="267"/>
      <c r="I51" s="267"/>
      <c r="J51" s="267"/>
      <c r="K51" s="271">
        <f t="shared" si="3"/>
        <v>0</v>
      </c>
      <c r="L51" s="267"/>
      <c r="M51" s="267"/>
    </row>
    <row r="52" spans="1:13" ht="18" customHeight="1">
      <c r="A52" s="268" t="str">
        <f>IF(Master!A51="","",Master!A51)</f>
        <v/>
      </c>
      <c r="B52" s="269" t="str">
        <f>IF(Master!B51="","",Master!B51)</f>
        <v/>
      </c>
      <c r="C52" s="270" t="str">
        <f>IF(Master!E51="","",Master!E51)</f>
        <v/>
      </c>
      <c r="D52" s="267"/>
      <c r="E52" s="267"/>
      <c r="F52" s="267"/>
      <c r="G52" s="271">
        <f t="shared" si="2"/>
        <v>0</v>
      </c>
      <c r="H52" s="267"/>
      <c r="I52" s="267"/>
      <c r="J52" s="267"/>
      <c r="K52" s="271">
        <f t="shared" si="3"/>
        <v>0</v>
      </c>
      <c r="L52" s="267"/>
      <c r="M52" s="267"/>
    </row>
    <row r="53" spans="1:13" ht="18" customHeight="1">
      <c r="A53" s="268" t="str">
        <f>IF(Master!A52="","",Master!A52)</f>
        <v/>
      </c>
      <c r="B53" s="269" t="str">
        <f>IF(Master!B52="","",Master!B52)</f>
        <v/>
      </c>
      <c r="C53" s="270" t="str">
        <f>IF(Master!E52="","",Master!E52)</f>
        <v/>
      </c>
      <c r="D53" s="267"/>
      <c r="E53" s="267"/>
      <c r="F53" s="267"/>
      <c r="G53" s="271">
        <f t="shared" si="2"/>
        <v>0</v>
      </c>
      <c r="H53" s="267"/>
      <c r="I53" s="267"/>
      <c r="J53" s="267"/>
      <c r="K53" s="271">
        <f t="shared" si="3"/>
        <v>0</v>
      </c>
      <c r="L53" s="267"/>
      <c r="M53" s="267"/>
    </row>
    <row r="54" spans="1:13" ht="18" customHeight="1">
      <c r="A54" s="268" t="str">
        <f>IF(Master!A53="","",Master!A53)</f>
        <v/>
      </c>
      <c r="B54" s="269" t="str">
        <f>IF(Master!B53="","",Master!B53)</f>
        <v/>
      </c>
      <c r="C54" s="270" t="str">
        <f>IF(Master!E53="","",Master!E53)</f>
        <v/>
      </c>
      <c r="D54" s="267"/>
      <c r="E54" s="267"/>
      <c r="F54" s="267"/>
      <c r="G54" s="271">
        <f t="shared" si="2"/>
        <v>0</v>
      </c>
      <c r="H54" s="267"/>
      <c r="I54" s="267"/>
      <c r="J54" s="267"/>
      <c r="K54" s="271">
        <f t="shared" si="3"/>
        <v>0</v>
      </c>
      <c r="L54" s="267"/>
      <c r="M54" s="267"/>
    </row>
    <row r="55" spans="1:13" ht="18" customHeight="1">
      <c r="A55" s="268" t="str">
        <f>IF(Master!A54="","",Master!A54)</f>
        <v/>
      </c>
      <c r="B55" s="269" t="str">
        <f>IF(Master!B54="","",Master!B54)</f>
        <v/>
      </c>
      <c r="C55" s="270" t="str">
        <f>IF(Master!E54="","",Master!E54)</f>
        <v/>
      </c>
      <c r="D55" s="267"/>
      <c r="E55" s="267"/>
      <c r="F55" s="267"/>
      <c r="G55" s="271">
        <f t="shared" si="2"/>
        <v>0</v>
      </c>
      <c r="H55" s="267"/>
      <c r="I55" s="267"/>
      <c r="J55" s="267"/>
      <c r="K55" s="271">
        <f t="shared" si="3"/>
        <v>0</v>
      </c>
      <c r="L55" s="267"/>
      <c r="M55" s="267"/>
    </row>
    <row r="56" spans="1:13" ht="22.5" customHeight="1">
      <c r="A56" s="722" t="s">
        <v>131</v>
      </c>
      <c r="B56" s="723"/>
      <c r="C56" s="723"/>
      <c r="D56" s="272">
        <f t="shared" ref="D56:M56" si="4">SUM(D46:D55)</f>
        <v>0</v>
      </c>
      <c r="E56" s="272">
        <f t="shared" si="4"/>
        <v>0</v>
      </c>
      <c r="F56" s="272">
        <f t="shared" si="4"/>
        <v>0</v>
      </c>
      <c r="G56" s="272">
        <f t="shared" si="4"/>
        <v>0</v>
      </c>
      <c r="H56" s="272">
        <f t="shared" si="4"/>
        <v>0</v>
      </c>
      <c r="I56" s="272">
        <f t="shared" si="4"/>
        <v>0</v>
      </c>
      <c r="J56" s="272">
        <f t="shared" si="4"/>
        <v>0</v>
      </c>
      <c r="K56" s="272">
        <f t="shared" si="4"/>
        <v>0</v>
      </c>
      <c r="L56" s="272">
        <f t="shared" si="4"/>
        <v>0</v>
      </c>
      <c r="M56" s="272">
        <f t="shared" si="4"/>
        <v>0</v>
      </c>
    </row>
    <row r="58" spans="1:13">
      <c r="K58" s="718" t="str">
        <f>Master!R1</f>
        <v>iz/kkukpk;Z</v>
      </c>
      <c r="L58" s="718"/>
      <c r="M58" s="718"/>
    </row>
    <row r="59" spans="1:13" ht="44.25" customHeight="1">
      <c r="K59" s="718" t="str">
        <f>Master!R2</f>
        <v>jktdh; mPp ek/;fed fo|ky;] :iiqjk</v>
      </c>
      <c r="L59" s="718"/>
      <c r="M59" s="718"/>
    </row>
  </sheetData>
  <sheetProtection password="DBAD" sheet="1" objects="1" scenarios="1" formatCells="0" formatColumns="0" formatRows="0"/>
  <mergeCells count="12">
    <mergeCell ref="K58:M58"/>
    <mergeCell ref="K59:M59"/>
    <mergeCell ref="A1:M1"/>
    <mergeCell ref="A2:M2"/>
    <mergeCell ref="A3:M3"/>
    <mergeCell ref="A56:C56"/>
    <mergeCell ref="A4:A5"/>
    <mergeCell ref="C4:C5"/>
    <mergeCell ref="B4:B5"/>
    <mergeCell ref="D4:G4"/>
    <mergeCell ref="H4:K4"/>
    <mergeCell ref="L4:M4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9FF66"/>
  </sheetPr>
  <dimension ref="A1:IV41"/>
  <sheetViews>
    <sheetView view="pageBreakPreview" zoomScale="115" zoomScaleNormal="100" zoomScaleSheetLayoutView="115" workbookViewId="0">
      <pane ySplit="7" topLeftCell="A8" activePane="bottomLeft" state="frozen"/>
      <selection activeCell="I4" sqref="I4"/>
      <selection pane="bottomLeft" activeCell="C12" sqref="C12:D13"/>
    </sheetView>
  </sheetViews>
  <sheetFormatPr defaultRowHeight="15"/>
  <cols>
    <col min="1" max="1" width="17.5703125" style="2" customWidth="1"/>
    <col min="2" max="2" width="7.140625" style="2" customWidth="1"/>
    <col min="3" max="5" width="8.7109375" style="2" customWidth="1"/>
    <col min="6" max="6" width="10.7109375" style="2" customWidth="1"/>
    <col min="7" max="9" width="8.7109375" style="2" customWidth="1"/>
    <col min="10" max="10" width="9.7109375" style="2" customWidth="1"/>
    <col min="11" max="11" width="12.5703125" style="2" customWidth="1"/>
    <col min="12" max="12" width="11" style="2" customWidth="1"/>
    <col min="13" max="13" width="8.7109375" style="2" customWidth="1"/>
    <col min="14" max="14" width="9.85546875" style="2" customWidth="1"/>
    <col min="15" max="15" width="7.7109375" style="2" customWidth="1"/>
    <col min="16" max="256" width="9.140625" style="2"/>
    <col min="257" max="257" width="17.42578125" style="2" customWidth="1"/>
    <col min="258" max="258" width="9.28515625" style="2" customWidth="1"/>
    <col min="259" max="260" width="10.140625" style="2" customWidth="1"/>
    <col min="261" max="261" width="10.42578125" style="2" customWidth="1"/>
    <col min="262" max="262" width="11.140625" style="2" customWidth="1"/>
    <col min="263" max="263" width="11.42578125" style="2" customWidth="1"/>
    <col min="264" max="264" width="10" style="2" customWidth="1"/>
    <col min="265" max="265" width="11" style="2" customWidth="1"/>
    <col min="266" max="266" width="13" style="2" customWidth="1"/>
    <col min="267" max="267" width="12.42578125" style="2" customWidth="1"/>
    <col min="268" max="268" width="11.85546875" style="2" customWidth="1"/>
    <col min="269" max="271" width="5.140625" style="2" customWidth="1"/>
    <col min="272" max="512" width="9.140625" style="2"/>
    <col min="513" max="513" width="17.42578125" style="2" customWidth="1"/>
    <col min="514" max="514" width="9.28515625" style="2" customWidth="1"/>
    <col min="515" max="516" width="10.140625" style="2" customWidth="1"/>
    <col min="517" max="517" width="10.42578125" style="2" customWidth="1"/>
    <col min="518" max="518" width="11.140625" style="2" customWidth="1"/>
    <col min="519" max="519" width="11.42578125" style="2" customWidth="1"/>
    <col min="520" max="520" width="10" style="2" customWidth="1"/>
    <col min="521" max="521" width="11" style="2" customWidth="1"/>
    <col min="522" max="522" width="13" style="2" customWidth="1"/>
    <col min="523" max="523" width="12.42578125" style="2" customWidth="1"/>
    <col min="524" max="524" width="11.85546875" style="2" customWidth="1"/>
    <col min="525" max="527" width="5.140625" style="2" customWidth="1"/>
    <col min="528" max="768" width="9.140625" style="2"/>
    <col min="769" max="769" width="17.42578125" style="2" customWidth="1"/>
    <col min="770" max="770" width="9.28515625" style="2" customWidth="1"/>
    <col min="771" max="772" width="10.140625" style="2" customWidth="1"/>
    <col min="773" max="773" width="10.42578125" style="2" customWidth="1"/>
    <col min="774" max="774" width="11.140625" style="2" customWidth="1"/>
    <col min="775" max="775" width="11.42578125" style="2" customWidth="1"/>
    <col min="776" max="776" width="10" style="2" customWidth="1"/>
    <col min="777" max="777" width="11" style="2" customWidth="1"/>
    <col min="778" max="778" width="13" style="2" customWidth="1"/>
    <col min="779" max="779" width="12.42578125" style="2" customWidth="1"/>
    <col min="780" max="780" width="11.85546875" style="2" customWidth="1"/>
    <col min="781" max="783" width="5.140625" style="2" customWidth="1"/>
    <col min="784" max="1024" width="9.140625" style="2"/>
    <col min="1025" max="1025" width="17.42578125" style="2" customWidth="1"/>
    <col min="1026" max="1026" width="9.28515625" style="2" customWidth="1"/>
    <col min="1027" max="1028" width="10.140625" style="2" customWidth="1"/>
    <col min="1029" max="1029" width="10.42578125" style="2" customWidth="1"/>
    <col min="1030" max="1030" width="11.140625" style="2" customWidth="1"/>
    <col min="1031" max="1031" width="11.42578125" style="2" customWidth="1"/>
    <col min="1032" max="1032" width="10" style="2" customWidth="1"/>
    <col min="1033" max="1033" width="11" style="2" customWidth="1"/>
    <col min="1034" max="1034" width="13" style="2" customWidth="1"/>
    <col min="1035" max="1035" width="12.42578125" style="2" customWidth="1"/>
    <col min="1036" max="1036" width="11.85546875" style="2" customWidth="1"/>
    <col min="1037" max="1039" width="5.140625" style="2" customWidth="1"/>
    <col min="1040" max="1280" width="9.140625" style="2"/>
    <col min="1281" max="1281" width="17.42578125" style="2" customWidth="1"/>
    <col min="1282" max="1282" width="9.28515625" style="2" customWidth="1"/>
    <col min="1283" max="1284" width="10.140625" style="2" customWidth="1"/>
    <col min="1285" max="1285" width="10.42578125" style="2" customWidth="1"/>
    <col min="1286" max="1286" width="11.140625" style="2" customWidth="1"/>
    <col min="1287" max="1287" width="11.42578125" style="2" customWidth="1"/>
    <col min="1288" max="1288" width="10" style="2" customWidth="1"/>
    <col min="1289" max="1289" width="11" style="2" customWidth="1"/>
    <col min="1290" max="1290" width="13" style="2" customWidth="1"/>
    <col min="1291" max="1291" width="12.42578125" style="2" customWidth="1"/>
    <col min="1292" max="1292" width="11.85546875" style="2" customWidth="1"/>
    <col min="1293" max="1295" width="5.140625" style="2" customWidth="1"/>
    <col min="1296" max="1536" width="9.140625" style="2"/>
    <col min="1537" max="1537" width="17.42578125" style="2" customWidth="1"/>
    <col min="1538" max="1538" width="9.28515625" style="2" customWidth="1"/>
    <col min="1539" max="1540" width="10.140625" style="2" customWidth="1"/>
    <col min="1541" max="1541" width="10.42578125" style="2" customWidth="1"/>
    <col min="1542" max="1542" width="11.140625" style="2" customWidth="1"/>
    <col min="1543" max="1543" width="11.42578125" style="2" customWidth="1"/>
    <col min="1544" max="1544" width="10" style="2" customWidth="1"/>
    <col min="1545" max="1545" width="11" style="2" customWidth="1"/>
    <col min="1546" max="1546" width="13" style="2" customWidth="1"/>
    <col min="1547" max="1547" width="12.42578125" style="2" customWidth="1"/>
    <col min="1548" max="1548" width="11.85546875" style="2" customWidth="1"/>
    <col min="1549" max="1551" width="5.140625" style="2" customWidth="1"/>
    <col min="1552" max="1792" width="9.140625" style="2"/>
    <col min="1793" max="1793" width="17.42578125" style="2" customWidth="1"/>
    <col min="1794" max="1794" width="9.28515625" style="2" customWidth="1"/>
    <col min="1795" max="1796" width="10.140625" style="2" customWidth="1"/>
    <col min="1797" max="1797" width="10.42578125" style="2" customWidth="1"/>
    <col min="1798" max="1798" width="11.140625" style="2" customWidth="1"/>
    <col min="1799" max="1799" width="11.42578125" style="2" customWidth="1"/>
    <col min="1800" max="1800" width="10" style="2" customWidth="1"/>
    <col min="1801" max="1801" width="11" style="2" customWidth="1"/>
    <col min="1802" max="1802" width="13" style="2" customWidth="1"/>
    <col min="1803" max="1803" width="12.42578125" style="2" customWidth="1"/>
    <col min="1804" max="1804" width="11.85546875" style="2" customWidth="1"/>
    <col min="1805" max="1807" width="5.140625" style="2" customWidth="1"/>
    <col min="1808" max="2048" width="9.140625" style="2"/>
    <col min="2049" max="2049" width="17.42578125" style="2" customWidth="1"/>
    <col min="2050" max="2050" width="9.28515625" style="2" customWidth="1"/>
    <col min="2051" max="2052" width="10.140625" style="2" customWidth="1"/>
    <col min="2053" max="2053" width="10.42578125" style="2" customWidth="1"/>
    <col min="2054" max="2054" width="11.140625" style="2" customWidth="1"/>
    <col min="2055" max="2055" width="11.42578125" style="2" customWidth="1"/>
    <col min="2056" max="2056" width="10" style="2" customWidth="1"/>
    <col min="2057" max="2057" width="11" style="2" customWidth="1"/>
    <col min="2058" max="2058" width="13" style="2" customWidth="1"/>
    <col min="2059" max="2059" width="12.42578125" style="2" customWidth="1"/>
    <col min="2060" max="2060" width="11.85546875" style="2" customWidth="1"/>
    <col min="2061" max="2063" width="5.140625" style="2" customWidth="1"/>
    <col min="2064" max="2304" width="9.140625" style="2"/>
    <col min="2305" max="2305" width="17.42578125" style="2" customWidth="1"/>
    <col min="2306" max="2306" width="9.28515625" style="2" customWidth="1"/>
    <col min="2307" max="2308" width="10.140625" style="2" customWidth="1"/>
    <col min="2309" max="2309" width="10.42578125" style="2" customWidth="1"/>
    <col min="2310" max="2310" width="11.140625" style="2" customWidth="1"/>
    <col min="2311" max="2311" width="11.42578125" style="2" customWidth="1"/>
    <col min="2312" max="2312" width="10" style="2" customWidth="1"/>
    <col min="2313" max="2313" width="11" style="2" customWidth="1"/>
    <col min="2314" max="2314" width="13" style="2" customWidth="1"/>
    <col min="2315" max="2315" width="12.42578125" style="2" customWidth="1"/>
    <col min="2316" max="2316" width="11.85546875" style="2" customWidth="1"/>
    <col min="2317" max="2319" width="5.140625" style="2" customWidth="1"/>
    <col min="2320" max="2560" width="9.140625" style="2"/>
    <col min="2561" max="2561" width="17.42578125" style="2" customWidth="1"/>
    <col min="2562" max="2562" width="9.28515625" style="2" customWidth="1"/>
    <col min="2563" max="2564" width="10.140625" style="2" customWidth="1"/>
    <col min="2565" max="2565" width="10.42578125" style="2" customWidth="1"/>
    <col min="2566" max="2566" width="11.140625" style="2" customWidth="1"/>
    <col min="2567" max="2567" width="11.42578125" style="2" customWidth="1"/>
    <col min="2568" max="2568" width="10" style="2" customWidth="1"/>
    <col min="2569" max="2569" width="11" style="2" customWidth="1"/>
    <col min="2570" max="2570" width="13" style="2" customWidth="1"/>
    <col min="2571" max="2571" width="12.42578125" style="2" customWidth="1"/>
    <col min="2572" max="2572" width="11.85546875" style="2" customWidth="1"/>
    <col min="2573" max="2575" width="5.140625" style="2" customWidth="1"/>
    <col min="2576" max="2816" width="9.140625" style="2"/>
    <col min="2817" max="2817" width="17.42578125" style="2" customWidth="1"/>
    <col min="2818" max="2818" width="9.28515625" style="2" customWidth="1"/>
    <col min="2819" max="2820" width="10.140625" style="2" customWidth="1"/>
    <col min="2821" max="2821" width="10.42578125" style="2" customWidth="1"/>
    <col min="2822" max="2822" width="11.140625" style="2" customWidth="1"/>
    <col min="2823" max="2823" width="11.42578125" style="2" customWidth="1"/>
    <col min="2824" max="2824" width="10" style="2" customWidth="1"/>
    <col min="2825" max="2825" width="11" style="2" customWidth="1"/>
    <col min="2826" max="2826" width="13" style="2" customWidth="1"/>
    <col min="2827" max="2827" width="12.42578125" style="2" customWidth="1"/>
    <col min="2828" max="2828" width="11.85546875" style="2" customWidth="1"/>
    <col min="2829" max="2831" width="5.140625" style="2" customWidth="1"/>
    <col min="2832" max="3072" width="9.140625" style="2"/>
    <col min="3073" max="3073" width="17.42578125" style="2" customWidth="1"/>
    <col min="3074" max="3074" width="9.28515625" style="2" customWidth="1"/>
    <col min="3075" max="3076" width="10.140625" style="2" customWidth="1"/>
    <col min="3077" max="3077" width="10.42578125" style="2" customWidth="1"/>
    <col min="3078" max="3078" width="11.140625" style="2" customWidth="1"/>
    <col min="3079" max="3079" width="11.42578125" style="2" customWidth="1"/>
    <col min="3080" max="3080" width="10" style="2" customWidth="1"/>
    <col min="3081" max="3081" width="11" style="2" customWidth="1"/>
    <col min="3082" max="3082" width="13" style="2" customWidth="1"/>
    <col min="3083" max="3083" width="12.42578125" style="2" customWidth="1"/>
    <col min="3084" max="3084" width="11.85546875" style="2" customWidth="1"/>
    <col min="3085" max="3087" width="5.140625" style="2" customWidth="1"/>
    <col min="3088" max="3328" width="9.140625" style="2"/>
    <col min="3329" max="3329" width="17.42578125" style="2" customWidth="1"/>
    <col min="3330" max="3330" width="9.28515625" style="2" customWidth="1"/>
    <col min="3331" max="3332" width="10.140625" style="2" customWidth="1"/>
    <col min="3333" max="3333" width="10.42578125" style="2" customWidth="1"/>
    <col min="3334" max="3334" width="11.140625" style="2" customWidth="1"/>
    <col min="3335" max="3335" width="11.42578125" style="2" customWidth="1"/>
    <col min="3336" max="3336" width="10" style="2" customWidth="1"/>
    <col min="3337" max="3337" width="11" style="2" customWidth="1"/>
    <col min="3338" max="3338" width="13" style="2" customWidth="1"/>
    <col min="3339" max="3339" width="12.42578125" style="2" customWidth="1"/>
    <col min="3340" max="3340" width="11.85546875" style="2" customWidth="1"/>
    <col min="3341" max="3343" width="5.140625" style="2" customWidth="1"/>
    <col min="3344" max="3584" width="9.140625" style="2"/>
    <col min="3585" max="3585" width="17.42578125" style="2" customWidth="1"/>
    <col min="3586" max="3586" width="9.28515625" style="2" customWidth="1"/>
    <col min="3587" max="3588" width="10.140625" style="2" customWidth="1"/>
    <col min="3589" max="3589" width="10.42578125" style="2" customWidth="1"/>
    <col min="3590" max="3590" width="11.140625" style="2" customWidth="1"/>
    <col min="3591" max="3591" width="11.42578125" style="2" customWidth="1"/>
    <col min="3592" max="3592" width="10" style="2" customWidth="1"/>
    <col min="3593" max="3593" width="11" style="2" customWidth="1"/>
    <col min="3594" max="3594" width="13" style="2" customWidth="1"/>
    <col min="3595" max="3595" width="12.42578125" style="2" customWidth="1"/>
    <col min="3596" max="3596" width="11.85546875" style="2" customWidth="1"/>
    <col min="3597" max="3599" width="5.140625" style="2" customWidth="1"/>
    <col min="3600" max="3840" width="9.140625" style="2"/>
    <col min="3841" max="3841" width="17.42578125" style="2" customWidth="1"/>
    <col min="3842" max="3842" width="9.28515625" style="2" customWidth="1"/>
    <col min="3843" max="3844" width="10.140625" style="2" customWidth="1"/>
    <col min="3845" max="3845" width="10.42578125" style="2" customWidth="1"/>
    <col min="3846" max="3846" width="11.140625" style="2" customWidth="1"/>
    <col min="3847" max="3847" width="11.42578125" style="2" customWidth="1"/>
    <col min="3848" max="3848" width="10" style="2" customWidth="1"/>
    <col min="3849" max="3849" width="11" style="2" customWidth="1"/>
    <col min="3850" max="3850" width="13" style="2" customWidth="1"/>
    <col min="3851" max="3851" width="12.42578125" style="2" customWidth="1"/>
    <col min="3852" max="3852" width="11.85546875" style="2" customWidth="1"/>
    <col min="3853" max="3855" width="5.140625" style="2" customWidth="1"/>
    <col min="3856" max="4096" width="9.140625" style="2"/>
    <col min="4097" max="4097" width="17.42578125" style="2" customWidth="1"/>
    <col min="4098" max="4098" width="9.28515625" style="2" customWidth="1"/>
    <col min="4099" max="4100" width="10.140625" style="2" customWidth="1"/>
    <col min="4101" max="4101" width="10.42578125" style="2" customWidth="1"/>
    <col min="4102" max="4102" width="11.140625" style="2" customWidth="1"/>
    <col min="4103" max="4103" width="11.42578125" style="2" customWidth="1"/>
    <col min="4104" max="4104" width="10" style="2" customWidth="1"/>
    <col min="4105" max="4105" width="11" style="2" customWidth="1"/>
    <col min="4106" max="4106" width="13" style="2" customWidth="1"/>
    <col min="4107" max="4107" width="12.42578125" style="2" customWidth="1"/>
    <col min="4108" max="4108" width="11.85546875" style="2" customWidth="1"/>
    <col min="4109" max="4111" width="5.140625" style="2" customWidth="1"/>
    <col min="4112" max="4352" width="9.140625" style="2"/>
    <col min="4353" max="4353" width="17.42578125" style="2" customWidth="1"/>
    <col min="4354" max="4354" width="9.28515625" style="2" customWidth="1"/>
    <col min="4355" max="4356" width="10.140625" style="2" customWidth="1"/>
    <col min="4357" max="4357" width="10.42578125" style="2" customWidth="1"/>
    <col min="4358" max="4358" width="11.140625" style="2" customWidth="1"/>
    <col min="4359" max="4359" width="11.42578125" style="2" customWidth="1"/>
    <col min="4360" max="4360" width="10" style="2" customWidth="1"/>
    <col min="4361" max="4361" width="11" style="2" customWidth="1"/>
    <col min="4362" max="4362" width="13" style="2" customWidth="1"/>
    <col min="4363" max="4363" width="12.42578125" style="2" customWidth="1"/>
    <col min="4364" max="4364" width="11.85546875" style="2" customWidth="1"/>
    <col min="4365" max="4367" width="5.140625" style="2" customWidth="1"/>
    <col min="4368" max="4608" width="9.140625" style="2"/>
    <col min="4609" max="4609" width="17.42578125" style="2" customWidth="1"/>
    <col min="4610" max="4610" width="9.28515625" style="2" customWidth="1"/>
    <col min="4611" max="4612" width="10.140625" style="2" customWidth="1"/>
    <col min="4613" max="4613" width="10.42578125" style="2" customWidth="1"/>
    <col min="4614" max="4614" width="11.140625" style="2" customWidth="1"/>
    <col min="4615" max="4615" width="11.42578125" style="2" customWidth="1"/>
    <col min="4616" max="4616" width="10" style="2" customWidth="1"/>
    <col min="4617" max="4617" width="11" style="2" customWidth="1"/>
    <col min="4618" max="4618" width="13" style="2" customWidth="1"/>
    <col min="4619" max="4619" width="12.42578125" style="2" customWidth="1"/>
    <col min="4620" max="4620" width="11.85546875" style="2" customWidth="1"/>
    <col min="4621" max="4623" width="5.140625" style="2" customWidth="1"/>
    <col min="4624" max="4864" width="9.140625" style="2"/>
    <col min="4865" max="4865" width="17.42578125" style="2" customWidth="1"/>
    <col min="4866" max="4866" width="9.28515625" style="2" customWidth="1"/>
    <col min="4867" max="4868" width="10.140625" style="2" customWidth="1"/>
    <col min="4869" max="4869" width="10.42578125" style="2" customWidth="1"/>
    <col min="4870" max="4870" width="11.140625" style="2" customWidth="1"/>
    <col min="4871" max="4871" width="11.42578125" style="2" customWidth="1"/>
    <col min="4872" max="4872" width="10" style="2" customWidth="1"/>
    <col min="4873" max="4873" width="11" style="2" customWidth="1"/>
    <col min="4874" max="4874" width="13" style="2" customWidth="1"/>
    <col min="4875" max="4875" width="12.42578125" style="2" customWidth="1"/>
    <col min="4876" max="4876" width="11.85546875" style="2" customWidth="1"/>
    <col min="4877" max="4879" width="5.140625" style="2" customWidth="1"/>
    <col min="4880" max="5120" width="9.140625" style="2"/>
    <col min="5121" max="5121" width="17.42578125" style="2" customWidth="1"/>
    <col min="5122" max="5122" width="9.28515625" style="2" customWidth="1"/>
    <col min="5123" max="5124" width="10.140625" style="2" customWidth="1"/>
    <col min="5125" max="5125" width="10.42578125" style="2" customWidth="1"/>
    <col min="5126" max="5126" width="11.140625" style="2" customWidth="1"/>
    <col min="5127" max="5127" width="11.42578125" style="2" customWidth="1"/>
    <col min="5128" max="5128" width="10" style="2" customWidth="1"/>
    <col min="5129" max="5129" width="11" style="2" customWidth="1"/>
    <col min="5130" max="5130" width="13" style="2" customWidth="1"/>
    <col min="5131" max="5131" width="12.42578125" style="2" customWidth="1"/>
    <col min="5132" max="5132" width="11.85546875" style="2" customWidth="1"/>
    <col min="5133" max="5135" width="5.140625" style="2" customWidth="1"/>
    <col min="5136" max="5376" width="9.140625" style="2"/>
    <col min="5377" max="5377" width="17.42578125" style="2" customWidth="1"/>
    <col min="5378" max="5378" width="9.28515625" style="2" customWidth="1"/>
    <col min="5379" max="5380" width="10.140625" style="2" customWidth="1"/>
    <col min="5381" max="5381" width="10.42578125" style="2" customWidth="1"/>
    <col min="5382" max="5382" width="11.140625" style="2" customWidth="1"/>
    <col min="5383" max="5383" width="11.42578125" style="2" customWidth="1"/>
    <col min="5384" max="5384" width="10" style="2" customWidth="1"/>
    <col min="5385" max="5385" width="11" style="2" customWidth="1"/>
    <col min="5386" max="5386" width="13" style="2" customWidth="1"/>
    <col min="5387" max="5387" width="12.42578125" style="2" customWidth="1"/>
    <col min="5388" max="5388" width="11.85546875" style="2" customWidth="1"/>
    <col min="5389" max="5391" width="5.140625" style="2" customWidth="1"/>
    <col min="5392" max="5632" width="9.140625" style="2"/>
    <col min="5633" max="5633" width="17.42578125" style="2" customWidth="1"/>
    <col min="5634" max="5634" width="9.28515625" style="2" customWidth="1"/>
    <col min="5635" max="5636" width="10.140625" style="2" customWidth="1"/>
    <col min="5637" max="5637" width="10.42578125" style="2" customWidth="1"/>
    <col min="5638" max="5638" width="11.140625" style="2" customWidth="1"/>
    <col min="5639" max="5639" width="11.42578125" style="2" customWidth="1"/>
    <col min="5640" max="5640" width="10" style="2" customWidth="1"/>
    <col min="5641" max="5641" width="11" style="2" customWidth="1"/>
    <col min="5642" max="5642" width="13" style="2" customWidth="1"/>
    <col min="5643" max="5643" width="12.42578125" style="2" customWidth="1"/>
    <col min="5644" max="5644" width="11.85546875" style="2" customWidth="1"/>
    <col min="5645" max="5647" width="5.140625" style="2" customWidth="1"/>
    <col min="5648" max="5888" width="9.140625" style="2"/>
    <col min="5889" max="5889" width="17.42578125" style="2" customWidth="1"/>
    <col min="5890" max="5890" width="9.28515625" style="2" customWidth="1"/>
    <col min="5891" max="5892" width="10.140625" style="2" customWidth="1"/>
    <col min="5893" max="5893" width="10.42578125" style="2" customWidth="1"/>
    <col min="5894" max="5894" width="11.140625" style="2" customWidth="1"/>
    <col min="5895" max="5895" width="11.42578125" style="2" customWidth="1"/>
    <col min="5896" max="5896" width="10" style="2" customWidth="1"/>
    <col min="5897" max="5897" width="11" style="2" customWidth="1"/>
    <col min="5898" max="5898" width="13" style="2" customWidth="1"/>
    <col min="5899" max="5899" width="12.42578125" style="2" customWidth="1"/>
    <col min="5900" max="5900" width="11.85546875" style="2" customWidth="1"/>
    <col min="5901" max="5903" width="5.140625" style="2" customWidth="1"/>
    <col min="5904" max="6144" width="9.140625" style="2"/>
    <col min="6145" max="6145" width="17.42578125" style="2" customWidth="1"/>
    <col min="6146" max="6146" width="9.28515625" style="2" customWidth="1"/>
    <col min="6147" max="6148" width="10.140625" style="2" customWidth="1"/>
    <col min="6149" max="6149" width="10.42578125" style="2" customWidth="1"/>
    <col min="6150" max="6150" width="11.140625" style="2" customWidth="1"/>
    <col min="6151" max="6151" width="11.42578125" style="2" customWidth="1"/>
    <col min="6152" max="6152" width="10" style="2" customWidth="1"/>
    <col min="6153" max="6153" width="11" style="2" customWidth="1"/>
    <col min="6154" max="6154" width="13" style="2" customWidth="1"/>
    <col min="6155" max="6155" width="12.42578125" style="2" customWidth="1"/>
    <col min="6156" max="6156" width="11.85546875" style="2" customWidth="1"/>
    <col min="6157" max="6159" width="5.140625" style="2" customWidth="1"/>
    <col min="6160" max="6400" width="9.140625" style="2"/>
    <col min="6401" max="6401" width="17.42578125" style="2" customWidth="1"/>
    <col min="6402" max="6402" width="9.28515625" style="2" customWidth="1"/>
    <col min="6403" max="6404" width="10.140625" style="2" customWidth="1"/>
    <col min="6405" max="6405" width="10.42578125" style="2" customWidth="1"/>
    <col min="6406" max="6406" width="11.140625" style="2" customWidth="1"/>
    <col min="6407" max="6407" width="11.42578125" style="2" customWidth="1"/>
    <col min="6408" max="6408" width="10" style="2" customWidth="1"/>
    <col min="6409" max="6409" width="11" style="2" customWidth="1"/>
    <col min="6410" max="6410" width="13" style="2" customWidth="1"/>
    <col min="6411" max="6411" width="12.42578125" style="2" customWidth="1"/>
    <col min="6412" max="6412" width="11.85546875" style="2" customWidth="1"/>
    <col min="6413" max="6415" width="5.140625" style="2" customWidth="1"/>
    <col min="6416" max="6656" width="9.140625" style="2"/>
    <col min="6657" max="6657" width="17.42578125" style="2" customWidth="1"/>
    <col min="6658" max="6658" width="9.28515625" style="2" customWidth="1"/>
    <col min="6659" max="6660" width="10.140625" style="2" customWidth="1"/>
    <col min="6661" max="6661" width="10.42578125" style="2" customWidth="1"/>
    <col min="6662" max="6662" width="11.140625" style="2" customWidth="1"/>
    <col min="6663" max="6663" width="11.42578125" style="2" customWidth="1"/>
    <col min="6664" max="6664" width="10" style="2" customWidth="1"/>
    <col min="6665" max="6665" width="11" style="2" customWidth="1"/>
    <col min="6666" max="6666" width="13" style="2" customWidth="1"/>
    <col min="6667" max="6667" width="12.42578125" style="2" customWidth="1"/>
    <col min="6668" max="6668" width="11.85546875" style="2" customWidth="1"/>
    <col min="6669" max="6671" width="5.140625" style="2" customWidth="1"/>
    <col min="6672" max="6912" width="9.140625" style="2"/>
    <col min="6913" max="6913" width="17.42578125" style="2" customWidth="1"/>
    <col min="6914" max="6914" width="9.28515625" style="2" customWidth="1"/>
    <col min="6915" max="6916" width="10.140625" style="2" customWidth="1"/>
    <col min="6917" max="6917" width="10.42578125" style="2" customWidth="1"/>
    <col min="6918" max="6918" width="11.140625" style="2" customWidth="1"/>
    <col min="6919" max="6919" width="11.42578125" style="2" customWidth="1"/>
    <col min="6920" max="6920" width="10" style="2" customWidth="1"/>
    <col min="6921" max="6921" width="11" style="2" customWidth="1"/>
    <col min="6922" max="6922" width="13" style="2" customWidth="1"/>
    <col min="6923" max="6923" width="12.42578125" style="2" customWidth="1"/>
    <col min="6924" max="6924" width="11.85546875" style="2" customWidth="1"/>
    <col min="6925" max="6927" width="5.140625" style="2" customWidth="1"/>
    <col min="6928" max="7168" width="9.140625" style="2"/>
    <col min="7169" max="7169" width="17.42578125" style="2" customWidth="1"/>
    <col min="7170" max="7170" width="9.28515625" style="2" customWidth="1"/>
    <col min="7171" max="7172" width="10.140625" style="2" customWidth="1"/>
    <col min="7173" max="7173" width="10.42578125" style="2" customWidth="1"/>
    <col min="7174" max="7174" width="11.140625" style="2" customWidth="1"/>
    <col min="7175" max="7175" width="11.42578125" style="2" customWidth="1"/>
    <col min="7176" max="7176" width="10" style="2" customWidth="1"/>
    <col min="7177" max="7177" width="11" style="2" customWidth="1"/>
    <col min="7178" max="7178" width="13" style="2" customWidth="1"/>
    <col min="7179" max="7179" width="12.42578125" style="2" customWidth="1"/>
    <col min="7180" max="7180" width="11.85546875" style="2" customWidth="1"/>
    <col min="7181" max="7183" width="5.140625" style="2" customWidth="1"/>
    <col min="7184" max="7424" width="9.140625" style="2"/>
    <col min="7425" max="7425" width="17.42578125" style="2" customWidth="1"/>
    <col min="7426" max="7426" width="9.28515625" style="2" customWidth="1"/>
    <col min="7427" max="7428" width="10.140625" style="2" customWidth="1"/>
    <col min="7429" max="7429" width="10.42578125" style="2" customWidth="1"/>
    <col min="7430" max="7430" width="11.140625" style="2" customWidth="1"/>
    <col min="7431" max="7431" width="11.42578125" style="2" customWidth="1"/>
    <col min="7432" max="7432" width="10" style="2" customWidth="1"/>
    <col min="7433" max="7433" width="11" style="2" customWidth="1"/>
    <col min="7434" max="7434" width="13" style="2" customWidth="1"/>
    <col min="7435" max="7435" width="12.42578125" style="2" customWidth="1"/>
    <col min="7436" max="7436" width="11.85546875" style="2" customWidth="1"/>
    <col min="7437" max="7439" width="5.140625" style="2" customWidth="1"/>
    <col min="7440" max="7680" width="9.140625" style="2"/>
    <col min="7681" max="7681" width="17.42578125" style="2" customWidth="1"/>
    <col min="7682" max="7682" width="9.28515625" style="2" customWidth="1"/>
    <col min="7683" max="7684" width="10.140625" style="2" customWidth="1"/>
    <col min="7685" max="7685" width="10.42578125" style="2" customWidth="1"/>
    <col min="7686" max="7686" width="11.140625" style="2" customWidth="1"/>
    <col min="7687" max="7687" width="11.42578125" style="2" customWidth="1"/>
    <col min="7688" max="7688" width="10" style="2" customWidth="1"/>
    <col min="7689" max="7689" width="11" style="2" customWidth="1"/>
    <col min="7690" max="7690" width="13" style="2" customWidth="1"/>
    <col min="7691" max="7691" width="12.42578125" style="2" customWidth="1"/>
    <col min="7692" max="7692" width="11.85546875" style="2" customWidth="1"/>
    <col min="7693" max="7695" width="5.140625" style="2" customWidth="1"/>
    <col min="7696" max="7936" width="9.140625" style="2"/>
    <col min="7937" max="7937" width="17.42578125" style="2" customWidth="1"/>
    <col min="7938" max="7938" width="9.28515625" style="2" customWidth="1"/>
    <col min="7939" max="7940" width="10.140625" style="2" customWidth="1"/>
    <col min="7941" max="7941" width="10.42578125" style="2" customWidth="1"/>
    <col min="7942" max="7942" width="11.140625" style="2" customWidth="1"/>
    <col min="7943" max="7943" width="11.42578125" style="2" customWidth="1"/>
    <col min="7944" max="7944" width="10" style="2" customWidth="1"/>
    <col min="7945" max="7945" width="11" style="2" customWidth="1"/>
    <col min="7946" max="7946" width="13" style="2" customWidth="1"/>
    <col min="7947" max="7947" width="12.42578125" style="2" customWidth="1"/>
    <col min="7948" max="7948" width="11.85546875" style="2" customWidth="1"/>
    <col min="7949" max="7951" width="5.140625" style="2" customWidth="1"/>
    <col min="7952" max="8192" width="9.140625" style="2"/>
    <col min="8193" max="8193" width="17.42578125" style="2" customWidth="1"/>
    <col min="8194" max="8194" width="9.28515625" style="2" customWidth="1"/>
    <col min="8195" max="8196" width="10.140625" style="2" customWidth="1"/>
    <col min="8197" max="8197" width="10.42578125" style="2" customWidth="1"/>
    <col min="8198" max="8198" width="11.140625" style="2" customWidth="1"/>
    <col min="8199" max="8199" width="11.42578125" style="2" customWidth="1"/>
    <col min="8200" max="8200" width="10" style="2" customWidth="1"/>
    <col min="8201" max="8201" width="11" style="2" customWidth="1"/>
    <col min="8202" max="8202" width="13" style="2" customWidth="1"/>
    <col min="8203" max="8203" width="12.42578125" style="2" customWidth="1"/>
    <col min="8204" max="8204" width="11.85546875" style="2" customWidth="1"/>
    <col min="8205" max="8207" width="5.140625" style="2" customWidth="1"/>
    <col min="8208" max="8448" width="9.140625" style="2"/>
    <col min="8449" max="8449" width="17.42578125" style="2" customWidth="1"/>
    <col min="8450" max="8450" width="9.28515625" style="2" customWidth="1"/>
    <col min="8451" max="8452" width="10.140625" style="2" customWidth="1"/>
    <col min="8453" max="8453" width="10.42578125" style="2" customWidth="1"/>
    <col min="8454" max="8454" width="11.140625" style="2" customWidth="1"/>
    <col min="8455" max="8455" width="11.42578125" style="2" customWidth="1"/>
    <col min="8456" max="8456" width="10" style="2" customWidth="1"/>
    <col min="8457" max="8457" width="11" style="2" customWidth="1"/>
    <col min="8458" max="8458" width="13" style="2" customWidth="1"/>
    <col min="8459" max="8459" width="12.42578125" style="2" customWidth="1"/>
    <col min="8460" max="8460" width="11.85546875" style="2" customWidth="1"/>
    <col min="8461" max="8463" width="5.140625" style="2" customWidth="1"/>
    <col min="8464" max="8704" width="9.140625" style="2"/>
    <col min="8705" max="8705" width="17.42578125" style="2" customWidth="1"/>
    <col min="8706" max="8706" width="9.28515625" style="2" customWidth="1"/>
    <col min="8707" max="8708" width="10.140625" style="2" customWidth="1"/>
    <col min="8709" max="8709" width="10.42578125" style="2" customWidth="1"/>
    <col min="8710" max="8710" width="11.140625" style="2" customWidth="1"/>
    <col min="8711" max="8711" width="11.42578125" style="2" customWidth="1"/>
    <col min="8712" max="8712" width="10" style="2" customWidth="1"/>
    <col min="8713" max="8713" width="11" style="2" customWidth="1"/>
    <col min="8714" max="8714" width="13" style="2" customWidth="1"/>
    <col min="8715" max="8715" width="12.42578125" style="2" customWidth="1"/>
    <col min="8716" max="8716" width="11.85546875" style="2" customWidth="1"/>
    <col min="8717" max="8719" width="5.140625" style="2" customWidth="1"/>
    <col min="8720" max="8960" width="9.140625" style="2"/>
    <col min="8961" max="8961" width="17.42578125" style="2" customWidth="1"/>
    <col min="8962" max="8962" width="9.28515625" style="2" customWidth="1"/>
    <col min="8963" max="8964" width="10.140625" style="2" customWidth="1"/>
    <col min="8965" max="8965" width="10.42578125" style="2" customWidth="1"/>
    <col min="8966" max="8966" width="11.140625" style="2" customWidth="1"/>
    <col min="8967" max="8967" width="11.42578125" style="2" customWidth="1"/>
    <col min="8968" max="8968" width="10" style="2" customWidth="1"/>
    <col min="8969" max="8969" width="11" style="2" customWidth="1"/>
    <col min="8970" max="8970" width="13" style="2" customWidth="1"/>
    <col min="8971" max="8971" width="12.42578125" style="2" customWidth="1"/>
    <col min="8972" max="8972" width="11.85546875" style="2" customWidth="1"/>
    <col min="8973" max="8975" width="5.140625" style="2" customWidth="1"/>
    <col min="8976" max="9216" width="9.140625" style="2"/>
    <col min="9217" max="9217" width="17.42578125" style="2" customWidth="1"/>
    <col min="9218" max="9218" width="9.28515625" style="2" customWidth="1"/>
    <col min="9219" max="9220" width="10.140625" style="2" customWidth="1"/>
    <col min="9221" max="9221" width="10.42578125" style="2" customWidth="1"/>
    <col min="9222" max="9222" width="11.140625" style="2" customWidth="1"/>
    <col min="9223" max="9223" width="11.42578125" style="2" customWidth="1"/>
    <col min="9224" max="9224" width="10" style="2" customWidth="1"/>
    <col min="9225" max="9225" width="11" style="2" customWidth="1"/>
    <col min="9226" max="9226" width="13" style="2" customWidth="1"/>
    <col min="9227" max="9227" width="12.42578125" style="2" customWidth="1"/>
    <col min="9228" max="9228" width="11.85546875" style="2" customWidth="1"/>
    <col min="9229" max="9231" width="5.140625" style="2" customWidth="1"/>
    <col min="9232" max="9472" width="9.140625" style="2"/>
    <col min="9473" max="9473" width="17.42578125" style="2" customWidth="1"/>
    <col min="9474" max="9474" width="9.28515625" style="2" customWidth="1"/>
    <col min="9475" max="9476" width="10.140625" style="2" customWidth="1"/>
    <col min="9477" max="9477" width="10.42578125" style="2" customWidth="1"/>
    <col min="9478" max="9478" width="11.140625" style="2" customWidth="1"/>
    <col min="9479" max="9479" width="11.42578125" style="2" customWidth="1"/>
    <col min="9480" max="9480" width="10" style="2" customWidth="1"/>
    <col min="9481" max="9481" width="11" style="2" customWidth="1"/>
    <col min="9482" max="9482" width="13" style="2" customWidth="1"/>
    <col min="9483" max="9483" width="12.42578125" style="2" customWidth="1"/>
    <col min="9484" max="9484" width="11.85546875" style="2" customWidth="1"/>
    <col min="9485" max="9487" width="5.140625" style="2" customWidth="1"/>
    <col min="9488" max="9728" width="9.140625" style="2"/>
    <col min="9729" max="9729" width="17.42578125" style="2" customWidth="1"/>
    <col min="9730" max="9730" width="9.28515625" style="2" customWidth="1"/>
    <col min="9731" max="9732" width="10.140625" style="2" customWidth="1"/>
    <col min="9733" max="9733" width="10.42578125" style="2" customWidth="1"/>
    <col min="9734" max="9734" width="11.140625" style="2" customWidth="1"/>
    <col min="9735" max="9735" width="11.42578125" style="2" customWidth="1"/>
    <col min="9736" max="9736" width="10" style="2" customWidth="1"/>
    <col min="9737" max="9737" width="11" style="2" customWidth="1"/>
    <col min="9738" max="9738" width="13" style="2" customWidth="1"/>
    <col min="9739" max="9739" width="12.42578125" style="2" customWidth="1"/>
    <col min="9740" max="9740" width="11.85546875" style="2" customWidth="1"/>
    <col min="9741" max="9743" width="5.140625" style="2" customWidth="1"/>
    <col min="9744" max="9984" width="9.140625" style="2"/>
    <col min="9985" max="9985" width="17.42578125" style="2" customWidth="1"/>
    <col min="9986" max="9986" width="9.28515625" style="2" customWidth="1"/>
    <col min="9987" max="9988" width="10.140625" style="2" customWidth="1"/>
    <col min="9989" max="9989" width="10.42578125" style="2" customWidth="1"/>
    <col min="9990" max="9990" width="11.140625" style="2" customWidth="1"/>
    <col min="9991" max="9991" width="11.42578125" style="2" customWidth="1"/>
    <col min="9992" max="9992" width="10" style="2" customWidth="1"/>
    <col min="9993" max="9993" width="11" style="2" customWidth="1"/>
    <col min="9994" max="9994" width="13" style="2" customWidth="1"/>
    <col min="9995" max="9995" width="12.42578125" style="2" customWidth="1"/>
    <col min="9996" max="9996" width="11.85546875" style="2" customWidth="1"/>
    <col min="9997" max="9999" width="5.140625" style="2" customWidth="1"/>
    <col min="10000" max="10240" width="9.140625" style="2"/>
    <col min="10241" max="10241" width="17.42578125" style="2" customWidth="1"/>
    <col min="10242" max="10242" width="9.28515625" style="2" customWidth="1"/>
    <col min="10243" max="10244" width="10.140625" style="2" customWidth="1"/>
    <col min="10245" max="10245" width="10.42578125" style="2" customWidth="1"/>
    <col min="10246" max="10246" width="11.140625" style="2" customWidth="1"/>
    <col min="10247" max="10247" width="11.42578125" style="2" customWidth="1"/>
    <col min="10248" max="10248" width="10" style="2" customWidth="1"/>
    <col min="10249" max="10249" width="11" style="2" customWidth="1"/>
    <col min="10250" max="10250" width="13" style="2" customWidth="1"/>
    <col min="10251" max="10251" width="12.42578125" style="2" customWidth="1"/>
    <col min="10252" max="10252" width="11.85546875" style="2" customWidth="1"/>
    <col min="10253" max="10255" width="5.140625" style="2" customWidth="1"/>
    <col min="10256" max="10496" width="9.140625" style="2"/>
    <col min="10497" max="10497" width="17.42578125" style="2" customWidth="1"/>
    <col min="10498" max="10498" width="9.28515625" style="2" customWidth="1"/>
    <col min="10499" max="10500" width="10.140625" style="2" customWidth="1"/>
    <col min="10501" max="10501" width="10.42578125" style="2" customWidth="1"/>
    <col min="10502" max="10502" width="11.140625" style="2" customWidth="1"/>
    <col min="10503" max="10503" width="11.42578125" style="2" customWidth="1"/>
    <col min="10504" max="10504" width="10" style="2" customWidth="1"/>
    <col min="10505" max="10505" width="11" style="2" customWidth="1"/>
    <col min="10506" max="10506" width="13" style="2" customWidth="1"/>
    <col min="10507" max="10507" width="12.42578125" style="2" customWidth="1"/>
    <col min="10508" max="10508" width="11.85546875" style="2" customWidth="1"/>
    <col min="10509" max="10511" width="5.140625" style="2" customWidth="1"/>
    <col min="10512" max="10752" width="9.140625" style="2"/>
    <col min="10753" max="10753" width="17.42578125" style="2" customWidth="1"/>
    <col min="10754" max="10754" width="9.28515625" style="2" customWidth="1"/>
    <col min="10755" max="10756" width="10.140625" style="2" customWidth="1"/>
    <col min="10757" max="10757" width="10.42578125" style="2" customWidth="1"/>
    <col min="10758" max="10758" width="11.140625" style="2" customWidth="1"/>
    <col min="10759" max="10759" width="11.42578125" style="2" customWidth="1"/>
    <col min="10760" max="10760" width="10" style="2" customWidth="1"/>
    <col min="10761" max="10761" width="11" style="2" customWidth="1"/>
    <col min="10762" max="10762" width="13" style="2" customWidth="1"/>
    <col min="10763" max="10763" width="12.42578125" style="2" customWidth="1"/>
    <col min="10764" max="10764" width="11.85546875" style="2" customWidth="1"/>
    <col min="10765" max="10767" width="5.140625" style="2" customWidth="1"/>
    <col min="10768" max="11008" width="9.140625" style="2"/>
    <col min="11009" max="11009" width="17.42578125" style="2" customWidth="1"/>
    <col min="11010" max="11010" width="9.28515625" style="2" customWidth="1"/>
    <col min="11011" max="11012" width="10.140625" style="2" customWidth="1"/>
    <col min="11013" max="11013" width="10.42578125" style="2" customWidth="1"/>
    <col min="11014" max="11014" width="11.140625" style="2" customWidth="1"/>
    <col min="11015" max="11015" width="11.42578125" style="2" customWidth="1"/>
    <col min="11016" max="11016" width="10" style="2" customWidth="1"/>
    <col min="11017" max="11017" width="11" style="2" customWidth="1"/>
    <col min="11018" max="11018" width="13" style="2" customWidth="1"/>
    <col min="11019" max="11019" width="12.42578125" style="2" customWidth="1"/>
    <col min="11020" max="11020" width="11.85546875" style="2" customWidth="1"/>
    <col min="11021" max="11023" width="5.140625" style="2" customWidth="1"/>
    <col min="11024" max="11264" width="9.140625" style="2"/>
    <col min="11265" max="11265" width="17.42578125" style="2" customWidth="1"/>
    <col min="11266" max="11266" width="9.28515625" style="2" customWidth="1"/>
    <col min="11267" max="11268" width="10.140625" style="2" customWidth="1"/>
    <col min="11269" max="11269" width="10.42578125" style="2" customWidth="1"/>
    <col min="11270" max="11270" width="11.140625" style="2" customWidth="1"/>
    <col min="11271" max="11271" width="11.42578125" style="2" customWidth="1"/>
    <col min="11272" max="11272" width="10" style="2" customWidth="1"/>
    <col min="11273" max="11273" width="11" style="2" customWidth="1"/>
    <col min="11274" max="11274" width="13" style="2" customWidth="1"/>
    <col min="11275" max="11275" width="12.42578125" style="2" customWidth="1"/>
    <col min="11276" max="11276" width="11.85546875" style="2" customWidth="1"/>
    <col min="11277" max="11279" width="5.140625" style="2" customWidth="1"/>
    <col min="11280" max="11520" width="9.140625" style="2"/>
    <col min="11521" max="11521" width="17.42578125" style="2" customWidth="1"/>
    <col min="11522" max="11522" width="9.28515625" style="2" customWidth="1"/>
    <col min="11523" max="11524" width="10.140625" style="2" customWidth="1"/>
    <col min="11525" max="11525" width="10.42578125" style="2" customWidth="1"/>
    <col min="11526" max="11526" width="11.140625" style="2" customWidth="1"/>
    <col min="11527" max="11527" width="11.42578125" style="2" customWidth="1"/>
    <col min="11528" max="11528" width="10" style="2" customWidth="1"/>
    <col min="11529" max="11529" width="11" style="2" customWidth="1"/>
    <col min="11530" max="11530" width="13" style="2" customWidth="1"/>
    <col min="11531" max="11531" width="12.42578125" style="2" customWidth="1"/>
    <col min="11532" max="11532" width="11.85546875" style="2" customWidth="1"/>
    <col min="11533" max="11535" width="5.140625" style="2" customWidth="1"/>
    <col min="11536" max="11776" width="9.140625" style="2"/>
    <col min="11777" max="11777" width="17.42578125" style="2" customWidth="1"/>
    <col min="11778" max="11778" width="9.28515625" style="2" customWidth="1"/>
    <col min="11779" max="11780" width="10.140625" style="2" customWidth="1"/>
    <col min="11781" max="11781" width="10.42578125" style="2" customWidth="1"/>
    <col min="11782" max="11782" width="11.140625" style="2" customWidth="1"/>
    <col min="11783" max="11783" width="11.42578125" style="2" customWidth="1"/>
    <col min="11784" max="11784" width="10" style="2" customWidth="1"/>
    <col min="11785" max="11785" width="11" style="2" customWidth="1"/>
    <col min="11786" max="11786" width="13" style="2" customWidth="1"/>
    <col min="11787" max="11787" width="12.42578125" style="2" customWidth="1"/>
    <col min="11788" max="11788" width="11.85546875" style="2" customWidth="1"/>
    <col min="11789" max="11791" width="5.140625" style="2" customWidth="1"/>
    <col min="11792" max="12032" width="9.140625" style="2"/>
    <col min="12033" max="12033" width="17.42578125" style="2" customWidth="1"/>
    <col min="12034" max="12034" width="9.28515625" style="2" customWidth="1"/>
    <col min="12035" max="12036" width="10.140625" style="2" customWidth="1"/>
    <col min="12037" max="12037" width="10.42578125" style="2" customWidth="1"/>
    <col min="12038" max="12038" width="11.140625" style="2" customWidth="1"/>
    <col min="12039" max="12039" width="11.42578125" style="2" customWidth="1"/>
    <col min="12040" max="12040" width="10" style="2" customWidth="1"/>
    <col min="12041" max="12041" width="11" style="2" customWidth="1"/>
    <col min="12042" max="12042" width="13" style="2" customWidth="1"/>
    <col min="12043" max="12043" width="12.42578125" style="2" customWidth="1"/>
    <col min="12044" max="12044" width="11.85546875" style="2" customWidth="1"/>
    <col min="12045" max="12047" width="5.140625" style="2" customWidth="1"/>
    <col min="12048" max="12288" width="9.140625" style="2"/>
    <col min="12289" max="12289" width="17.42578125" style="2" customWidth="1"/>
    <col min="12290" max="12290" width="9.28515625" style="2" customWidth="1"/>
    <col min="12291" max="12292" width="10.140625" style="2" customWidth="1"/>
    <col min="12293" max="12293" width="10.42578125" style="2" customWidth="1"/>
    <col min="12294" max="12294" width="11.140625" style="2" customWidth="1"/>
    <col min="12295" max="12295" width="11.42578125" style="2" customWidth="1"/>
    <col min="12296" max="12296" width="10" style="2" customWidth="1"/>
    <col min="12297" max="12297" width="11" style="2" customWidth="1"/>
    <col min="12298" max="12298" width="13" style="2" customWidth="1"/>
    <col min="12299" max="12299" width="12.42578125" style="2" customWidth="1"/>
    <col min="12300" max="12300" width="11.85546875" style="2" customWidth="1"/>
    <col min="12301" max="12303" width="5.140625" style="2" customWidth="1"/>
    <col min="12304" max="12544" width="9.140625" style="2"/>
    <col min="12545" max="12545" width="17.42578125" style="2" customWidth="1"/>
    <col min="12546" max="12546" width="9.28515625" style="2" customWidth="1"/>
    <col min="12547" max="12548" width="10.140625" style="2" customWidth="1"/>
    <col min="12549" max="12549" width="10.42578125" style="2" customWidth="1"/>
    <col min="12550" max="12550" width="11.140625" style="2" customWidth="1"/>
    <col min="12551" max="12551" width="11.42578125" style="2" customWidth="1"/>
    <col min="12552" max="12552" width="10" style="2" customWidth="1"/>
    <col min="12553" max="12553" width="11" style="2" customWidth="1"/>
    <col min="12554" max="12554" width="13" style="2" customWidth="1"/>
    <col min="12555" max="12555" width="12.42578125" style="2" customWidth="1"/>
    <col min="12556" max="12556" width="11.85546875" style="2" customWidth="1"/>
    <col min="12557" max="12559" width="5.140625" style="2" customWidth="1"/>
    <col min="12560" max="12800" width="9.140625" style="2"/>
    <col min="12801" max="12801" width="17.42578125" style="2" customWidth="1"/>
    <col min="12802" max="12802" width="9.28515625" style="2" customWidth="1"/>
    <col min="12803" max="12804" width="10.140625" style="2" customWidth="1"/>
    <col min="12805" max="12805" width="10.42578125" style="2" customWidth="1"/>
    <col min="12806" max="12806" width="11.140625" style="2" customWidth="1"/>
    <col min="12807" max="12807" width="11.42578125" style="2" customWidth="1"/>
    <col min="12808" max="12808" width="10" style="2" customWidth="1"/>
    <col min="12809" max="12809" width="11" style="2" customWidth="1"/>
    <col min="12810" max="12810" width="13" style="2" customWidth="1"/>
    <col min="12811" max="12811" width="12.42578125" style="2" customWidth="1"/>
    <col min="12812" max="12812" width="11.85546875" style="2" customWidth="1"/>
    <col min="12813" max="12815" width="5.140625" style="2" customWidth="1"/>
    <col min="12816" max="13056" width="9.140625" style="2"/>
    <col min="13057" max="13057" width="17.42578125" style="2" customWidth="1"/>
    <col min="13058" max="13058" width="9.28515625" style="2" customWidth="1"/>
    <col min="13059" max="13060" width="10.140625" style="2" customWidth="1"/>
    <col min="13061" max="13061" width="10.42578125" style="2" customWidth="1"/>
    <col min="13062" max="13062" width="11.140625" style="2" customWidth="1"/>
    <col min="13063" max="13063" width="11.42578125" style="2" customWidth="1"/>
    <col min="13064" max="13064" width="10" style="2" customWidth="1"/>
    <col min="13065" max="13065" width="11" style="2" customWidth="1"/>
    <col min="13066" max="13066" width="13" style="2" customWidth="1"/>
    <col min="13067" max="13067" width="12.42578125" style="2" customWidth="1"/>
    <col min="13068" max="13068" width="11.85546875" style="2" customWidth="1"/>
    <col min="13069" max="13071" width="5.140625" style="2" customWidth="1"/>
    <col min="13072" max="13312" width="9.140625" style="2"/>
    <col min="13313" max="13313" width="17.42578125" style="2" customWidth="1"/>
    <col min="13314" max="13314" width="9.28515625" style="2" customWidth="1"/>
    <col min="13315" max="13316" width="10.140625" style="2" customWidth="1"/>
    <col min="13317" max="13317" width="10.42578125" style="2" customWidth="1"/>
    <col min="13318" max="13318" width="11.140625" style="2" customWidth="1"/>
    <col min="13319" max="13319" width="11.42578125" style="2" customWidth="1"/>
    <col min="13320" max="13320" width="10" style="2" customWidth="1"/>
    <col min="13321" max="13321" width="11" style="2" customWidth="1"/>
    <col min="13322" max="13322" width="13" style="2" customWidth="1"/>
    <col min="13323" max="13323" width="12.42578125" style="2" customWidth="1"/>
    <col min="13324" max="13324" width="11.85546875" style="2" customWidth="1"/>
    <col min="13325" max="13327" width="5.140625" style="2" customWidth="1"/>
    <col min="13328" max="13568" width="9.140625" style="2"/>
    <col min="13569" max="13569" width="17.42578125" style="2" customWidth="1"/>
    <col min="13570" max="13570" width="9.28515625" style="2" customWidth="1"/>
    <col min="13571" max="13572" width="10.140625" style="2" customWidth="1"/>
    <col min="13573" max="13573" width="10.42578125" style="2" customWidth="1"/>
    <col min="13574" max="13574" width="11.140625" style="2" customWidth="1"/>
    <col min="13575" max="13575" width="11.42578125" style="2" customWidth="1"/>
    <col min="13576" max="13576" width="10" style="2" customWidth="1"/>
    <col min="13577" max="13577" width="11" style="2" customWidth="1"/>
    <col min="13578" max="13578" width="13" style="2" customWidth="1"/>
    <col min="13579" max="13579" width="12.42578125" style="2" customWidth="1"/>
    <col min="13580" max="13580" width="11.85546875" style="2" customWidth="1"/>
    <col min="13581" max="13583" width="5.140625" style="2" customWidth="1"/>
    <col min="13584" max="13824" width="9.140625" style="2"/>
    <col min="13825" max="13825" width="17.42578125" style="2" customWidth="1"/>
    <col min="13826" max="13826" width="9.28515625" style="2" customWidth="1"/>
    <col min="13827" max="13828" width="10.140625" style="2" customWidth="1"/>
    <col min="13829" max="13829" width="10.42578125" style="2" customWidth="1"/>
    <col min="13830" max="13830" width="11.140625" style="2" customWidth="1"/>
    <col min="13831" max="13831" width="11.42578125" style="2" customWidth="1"/>
    <col min="13832" max="13832" width="10" style="2" customWidth="1"/>
    <col min="13833" max="13833" width="11" style="2" customWidth="1"/>
    <col min="13834" max="13834" width="13" style="2" customWidth="1"/>
    <col min="13835" max="13835" width="12.42578125" style="2" customWidth="1"/>
    <col min="13836" max="13836" width="11.85546875" style="2" customWidth="1"/>
    <col min="13837" max="13839" width="5.140625" style="2" customWidth="1"/>
    <col min="13840" max="14080" width="9.140625" style="2"/>
    <col min="14081" max="14081" width="17.42578125" style="2" customWidth="1"/>
    <col min="14082" max="14082" width="9.28515625" style="2" customWidth="1"/>
    <col min="14083" max="14084" width="10.140625" style="2" customWidth="1"/>
    <col min="14085" max="14085" width="10.42578125" style="2" customWidth="1"/>
    <col min="14086" max="14086" width="11.140625" style="2" customWidth="1"/>
    <col min="14087" max="14087" width="11.42578125" style="2" customWidth="1"/>
    <col min="14088" max="14088" width="10" style="2" customWidth="1"/>
    <col min="14089" max="14089" width="11" style="2" customWidth="1"/>
    <col min="14090" max="14090" width="13" style="2" customWidth="1"/>
    <col min="14091" max="14091" width="12.42578125" style="2" customWidth="1"/>
    <col min="14092" max="14092" width="11.85546875" style="2" customWidth="1"/>
    <col min="14093" max="14095" width="5.140625" style="2" customWidth="1"/>
    <col min="14096" max="14336" width="9.140625" style="2"/>
    <col min="14337" max="14337" width="17.42578125" style="2" customWidth="1"/>
    <col min="14338" max="14338" width="9.28515625" style="2" customWidth="1"/>
    <col min="14339" max="14340" width="10.140625" style="2" customWidth="1"/>
    <col min="14341" max="14341" width="10.42578125" style="2" customWidth="1"/>
    <col min="14342" max="14342" width="11.140625" style="2" customWidth="1"/>
    <col min="14343" max="14343" width="11.42578125" style="2" customWidth="1"/>
    <col min="14344" max="14344" width="10" style="2" customWidth="1"/>
    <col min="14345" max="14345" width="11" style="2" customWidth="1"/>
    <col min="14346" max="14346" width="13" style="2" customWidth="1"/>
    <col min="14347" max="14347" width="12.42578125" style="2" customWidth="1"/>
    <col min="14348" max="14348" width="11.85546875" style="2" customWidth="1"/>
    <col min="14349" max="14351" width="5.140625" style="2" customWidth="1"/>
    <col min="14352" max="14592" width="9.140625" style="2"/>
    <col min="14593" max="14593" width="17.42578125" style="2" customWidth="1"/>
    <col min="14594" max="14594" width="9.28515625" style="2" customWidth="1"/>
    <col min="14595" max="14596" width="10.140625" style="2" customWidth="1"/>
    <col min="14597" max="14597" width="10.42578125" style="2" customWidth="1"/>
    <col min="14598" max="14598" width="11.140625" style="2" customWidth="1"/>
    <col min="14599" max="14599" width="11.42578125" style="2" customWidth="1"/>
    <col min="14600" max="14600" width="10" style="2" customWidth="1"/>
    <col min="14601" max="14601" width="11" style="2" customWidth="1"/>
    <col min="14602" max="14602" width="13" style="2" customWidth="1"/>
    <col min="14603" max="14603" width="12.42578125" style="2" customWidth="1"/>
    <col min="14604" max="14604" width="11.85546875" style="2" customWidth="1"/>
    <col min="14605" max="14607" width="5.140625" style="2" customWidth="1"/>
    <col min="14608" max="14848" width="9.140625" style="2"/>
    <col min="14849" max="14849" width="17.42578125" style="2" customWidth="1"/>
    <col min="14850" max="14850" width="9.28515625" style="2" customWidth="1"/>
    <col min="14851" max="14852" width="10.140625" style="2" customWidth="1"/>
    <col min="14853" max="14853" width="10.42578125" style="2" customWidth="1"/>
    <col min="14854" max="14854" width="11.140625" style="2" customWidth="1"/>
    <col min="14855" max="14855" width="11.42578125" style="2" customWidth="1"/>
    <col min="14856" max="14856" width="10" style="2" customWidth="1"/>
    <col min="14857" max="14857" width="11" style="2" customWidth="1"/>
    <col min="14858" max="14858" width="13" style="2" customWidth="1"/>
    <col min="14859" max="14859" width="12.42578125" style="2" customWidth="1"/>
    <col min="14860" max="14860" width="11.85546875" style="2" customWidth="1"/>
    <col min="14861" max="14863" width="5.140625" style="2" customWidth="1"/>
    <col min="14864" max="15104" width="9.140625" style="2"/>
    <col min="15105" max="15105" width="17.42578125" style="2" customWidth="1"/>
    <col min="15106" max="15106" width="9.28515625" style="2" customWidth="1"/>
    <col min="15107" max="15108" width="10.140625" style="2" customWidth="1"/>
    <col min="15109" max="15109" width="10.42578125" style="2" customWidth="1"/>
    <col min="15110" max="15110" width="11.140625" style="2" customWidth="1"/>
    <col min="15111" max="15111" width="11.42578125" style="2" customWidth="1"/>
    <col min="15112" max="15112" width="10" style="2" customWidth="1"/>
    <col min="15113" max="15113" width="11" style="2" customWidth="1"/>
    <col min="15114" max="15114" width="13" style="2" customWidth="1"/>
    <col min="15115" max="15115" width="12.42578125" style="2" customWidth="1"/>
    <col min="15116" max="15116" width="11.85546875" style="2" customWidth="1"/>
    <col min="15117" max="15119" width="5.140625" style="2" customWidth="1"/>
    <col min="15120" max="15360" width="9.140625" style="2"/>
    <col min="15361" max="15361" width="17.42578125" style="2" customWidth="1"/>
    <col min="15362" max="15362" width="9.28515625" style="2" customWidth="1"/>
    <col min="15363" max="15364" width="10.140625" style="2" customWidth="1"/>
    <col min="15365" max="15365" width="10.42578125" style="2" customWidth="1"/>
    <col min="15366" max="15366" width="11.140625" style="2" customWidth="1"/>
    <col min="15367" max="15367" width="11.42578125" style="2" customWidth="1"/>
    <col min="15368" max="15368" width="10" style="2" customWidth="1"/>
    <col min="15369" max="15369" width="11" style="2" customWidth="1"/>
    <col min="15370" max="15370" width="13" style="2" customWidth="1"/>
    <col min="15371" max="15371" width="12.42578125" style="2" customWidth="1"/>
    <col min="15372" max="15372" width="11.85546875" style="2" customWidth="1"/>
    <col min="15373" max="15375" width="5.140625" style="2" customWidth="1"/>
    <col min="15376" max="15616" width="9.140625" style="2"/>
    <col min="15617" max="15617" width="17.42578125" style="2" customWidth="1"/>
    <col min="15618" max="15618" width="9.28515625" style="2" customWidth="1"/>
    <col min="15619" max="15620" width="10.140625" style="2" customWidth="1"/>
    <col min="15621" max="15621" width="10.42578125" style="2" customWidth="1"/>
    <col min="15622" max="15622" width="11.140625" style="2" customWidth="1"/>
    <col min="15623" max="15623" width="11.42578125" style="2" customWidth="1"/>
    <col min="15624" max="15624" width="10" style="2" customWidth="1"/>
    <col min="15625" max="15625" width="11" style="2" customWidth="1"/>
    <col min="15626" max="15626" width="13" style="2" customWidth="1"/>
    <col min="15627" max="15627" width="12.42578125" style="2" customWidth="1"/>
    <col min="15628" max="15628" width="11.85546875" style="2" customWidth="1"/>
    <col min="15629" max="15631" width="5.140625" style="2" customWidth="1"/>
    <col min="15632" max="15872" width="9.140625" style="2"/>
    <col min="15873" max="15873" width="17.42578125" style="2" customWidth="1"/>
    <col min="15874" max="15874" width="9.28515625" style="2" customWidth="1"/>
    <col min="15875" max="15876" width="10.140625" style="2" customWidth="1"/>
    <col min="15877" max="15877" width="10.42578125" style="2" customWidth="1"/>
    <col min="15878" max="15878" width="11.140625" style="2" customWidth="1"/>
    <col min="15879" max="15879" width="11.42578125" style="2" customWidth="1"/>
    <col min="15880" max="15880" width="10" style="2" customWidth="1"/>
    <col min="15881" max="15881" width="11" style="2" customWidth="1"/>
    <col min="15882" max="15882" width="13" style="2" customWidth="1"/>
    <col min="15883" max="15883" width="12.42578125" style="2" customWidth="1"/>
    <col min="15884" max="15884" width="11.85546875" style="2" customWidth="1"/>
    <col min="15885" max="15887" width="5.140625" style="2" customWidth="1"/>
    <col min="15888" max="16128" width="9.140625" style="2"/>
    <col min="16129" max="16129" width="17.42578125" style="2" customWidth="1"/>
    <col min="16130" max="16130" width="9.28515625" style="2" customWidth="1"/>
    <col min="16131" max="16132" width="10.140625" style="2" customWidth="1"/>
    <col min="16133" max="16133" width="10.42578125" style="2" customWidth="1"/>
    <col min="16134" max="16134" width="11.140625" style="2" customWidth="1"/>
    <col min="16135" max="16135" width="11.42578125" style="2" customWidth="1"/>
    <col min="16136" max="16136" width="10" style="2" customWidth="1"/>
    <col min="16137" max="16137" width="11" style="2" customWidth="1"/>
    <col min="16138" max="16138" width="13" style="2" customWidth="1"/>
    <col min="16139" max="16139" width="12.42578125" style="2" customWidth="1"/>
    <col min="16140" max="16140" width="11.85546875" style="2" customWidth="1"/>
    <col min="16141" max="16143" width="5.140625" style="2" customWidth="1"/>
    <col min="16144" max="16384" width="9.140625" style="2"/>
  </cols>
  <sheetData>
    <row r="1" spans="1:256" ht="18.75">
      <c r="A1" s="746" t="s">
        <v>167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7"/>
      <c r="M1" s="749">
        <f>Master!K3</f>
        <v>26887</v>
      </c>
      <c r="N1" s="749"/>
      <c r="O1" s="74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18.75">
      <c r="A2" s="746" t="s">
        <v>142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ht="18.75">
      <c r="A3" s="746" t="s">
        <v>168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ht="18.75">
      <c r="A4" s="276" t="s">
        <v>144</v>
      </c>
      <c r="B4" s="195"/>
      <c r="C4" s="195"/>
      <c r="D4" s="195"/>
      <c r="E4" s="750" t="str">
        <f>Master!A2</f>
        <v>dk;kZy; jktdh; mPp ek/;fed fo|ky;] :iiqjk ¼dqpkeu flVh½</v>
      </c>
      <c r="F4" s="750"/>
      <c r="G4" s="750"/>
      <c r="H4" s="750"/>
      <c r="I4" s="750"/>
      <c r="J4" s="750"/>
      <c r="K4" s="750"/>
      <c r="L4" s="750"/>
      <c r="M4" s="750"/>
      <c r="N4" s="750"/>
      <c r="O4" s="750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8.75">
      <c r="A5" s="276" t="s">
        <v>169</v>
      </c>
      <c r="B5" s="195"/>
      <c r="C5" s="195"/>
      <c r="D5" s="195"/>
      <c r="E5" s="751" t="str">
        <f>Master!C3&amp;" "&amp;Master!E3</f>
        <v>2202-02-109-02-00 SF</v>
      </c>
      <c r="F5" s="751"/>
      <c r="G5" s="751"/>
      <c r="H5" s="751"/>
      <c r="I5" s="751"/>
      <c r="J5" s="751"/>
      <c r="K5" s="751"/>
      <c r="L5" s="751"/>
      <c r="M5" s="751"/>
      <c r="N5" s="751"/>
      <c r="O5" s="751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31.5" customHeight="1">
      <c r="A6" s="748" t="s">
        <v>21</v>
      </c>
      <c r="B6" s="748" t="s">
        <v>33</v>
      </c>
      <c r="C6" s="748" t="s">
        <v>482</v>
      </c>
      <c r="D6" s="748"/>
      <c r="E6" s="748"/>
      <c r="F6" s="748" t="s">
        <v>374</v>
      </c>
      <c r="G6" s="741" t="s">
        <v>145</v>
      </c>
      <c r="H6" s="742"/>
      <c r="I6" s="743"/>
      <c r="J6" s="744" t="s">
        <v>371</v>
      </c>
      <c r="K6" s="748" t="s">
        <v>375</v>
      </c>
      <c r="L6" s="748" t="s">
        <v>376</v>
      </c>
      <c r="M6" s="748" t="s">
        <v>146</v>
      </c>
      <c r="N6" s="748"/>
      <c r="O6" s="748"/>
    </row>
    <row r="7" spans="1:256" ht="53.25" customHeight="1">
      <c r="A7" s="748"/>
      <c r="B7" s="748"/>
      <c r="C7" s="280" t="s">
        <v>147</v>
      </c>
      <c r="D7" s="280" t="s">
        <v>148</v>
      </c>
      <c r="E7" s="280" t="s">
        <v>340</v>
      </c>
      <c r="F7" s="748"/>
      <c r="G7" s="97" t="s">
        <v>341</v>
      </c>
      <c r="H7" s="97" t="s">
        <v>342</v>
      </c>
      <c r="I7" s="281" t="s">
        <v>150</v>
      </c>
      <c r="J7" s="745"/>
      <c r="K7" s="748"/>
      <c r="L7" s="748"/>
      <c r="M7" s="97" t="s">
        <v>151</v>
      </c>
      <c r="N7" s="97" t="s">
        <v>152</v>
      </c>
      <c r="O7" s="97" t="s">
        <v>153</v>
      </c>
    </row>
    <row r="8" spans="1:256">
      <c r="A8" s="282">
        <v>1</v>
      </c>
      <c r="B8" s="282">
        <v>2</v>
      </c>
      <c r="C8" s="282">
        <v>3</v>
      </c>
      <c r="D8" s="282">
        <v>4</v>
      </c>
      <c r="E8" s="282">
        <v>5</v>
      </c>
      <c r="F8" s="282">
        <v>6</v>
      </c>
      <c r="G8" s="282">
        <v>7</v>
      </c>
      <c r="H8" s="282">
        <v>8</v>
      </c>
      <c r="I8" s="282">
        <v>9</v>
      </c>
      <c r="J8" s="282">
        <v>10</v>
      </c>
      <c r="K8" s="282">
        <v>11</v>
      </c>
      <c r="L8" s="282">
        <v>12</v>
      </c>
      <c r="M8" s="282">
        <v>13</v>
      </c>
      <c r="N8" s="282">
        <v>14</v>
      </c>
      <c r="O8" s="282">
        <v>15</v>
      </c>
    </row>
    <row r="9" spans="1:256" ht="15.75">
      <c r="A9" s="740" t="s">
        <v>170</v>
      </c>
      <c r="B9" s="283" t="s">
        <v>92</v>
      </c>
      <c r="C9" s="49"/>
      <c r="D9" s="49"/>
      <c r="E9" s="277">
        <f>BudgetControl!B44</f>
        <v>0</v>
      </c>
      <c r="F9" s="729">
        <f>'Old Expend 01'!C4</f>
        <v>100</v>
      </c>
      <c r="G9" s="277">
        <f>BudgetControl!B43</f>
        <v>0</v>
      </c>
      <c r="H9" s="277">
        <f>BudgetControl!B49</f>
        <v>0</v>
      </c>
      <c r="I9" s="277">
        <f>SUM(G9:H9)</f>
        <v>0</v>
      </c>
      <c r="J9" s="277">
        <f>K9-H9</f>
        <v>1133600</v>
      </c>
      <c r="K9" s="277">
        <f>'P8-GA1'!N58</f>
        <v>1133600</v>
      </c>
      <c r="L9" s="277">
        <f>'P8-GA1'!M58</f>
        <v>1168000</v>
      </c>
      <c r="M9" s="277">
        <f>F9-K9</f>
        <v>-1133500</v>
      </c>
      <c r="N9" s="277">
        <f>I9-K9</f>
        <v>-1133600</v>
      </c>
      <c r="O9" s="277">
        <f>K9-L9</f>
        <v>-34400</v>
      </c>
    </row>
    <row r="10" spans="1:256" ht="15.75">
      <c r="A10" s="740"/>
      <c r="B10" s="283" t="s">
        <v>93</v>
      </c>
      <c r="C10" s="49"/>
      <c r="D10" s="49"/>
      <c r="E10" s="277">
        <f>BudgetControl!B69</f>
        <v>0</v>
      </c>
      <c r="F10" s="730"/>
      <c r="G10" s="277">
        <f>BudgetControl!B68</f>
        <v>0</v>
      </c>
      <c r="H10" s="277">
        <f>BudgetControl!B74</f>
        <v>0</v>
      </c>
      <c r="I10" s="277">
        <f>SUM(G10:H10)</f>
        <v>0</v>
      </c>
      <c r="J10" s="277">
        <f>K10-H10</f>
        <v>536000</v>
      </c>
      <c r="K10" s="277">
        <f>'P8-GA1'!N59</f>
        <v>536000</v>
      </c>
      <c r="L10" s="277">
        <f>'P8-GA1'!M59</f>
        <v>552400</v>
      </c>
      <c r="M10" s="277">
        <f>F10-K10</f>
        <v>-536000</v>
      </c>
      <c r="N10" s="277">
        <f>I10-K10</f>
        <v>-536000</v>
      </c>
      <c r="O10" s="277">
        <f>K10-L10</f>
        <v>-16400</v>
      </c>
    </row>
    <row r="11" spans="1:256" s="10" customFormat="1" ht="21" customHeight="1">
      <c r="A11" s="739" t="s">
        <v>43</v>
      </c>
      <c r="B11" s="739"/>
      <c r="C11" s="278">
        <f>SUM(C9:C10)</f>
        <v>0</v>
      </c>
      <c r="D11" s="278">
        <f t="shared" ref="D11:O11" si="0">SUM(D9:D10)</f>
        <v>0</v>
      </c>
      <c r="E11" s="278">
        <f t="shared" si="0"/>
        <v>0</v>
      </c>
      <c r="F11" s="278">
        <f t="shared" si="0"/>
        <v>100</v>
      </c>
      <c r="G11" s="278">
        <f t="shared" si="0"/>
        <v>0</v>
      </c>
      <c r="H11" s="278">
        <f t="shared" si="0"/>
        <v>0</v>
      </c>
      <c r="I11" s="278">
        <f t="shared" si="0"/>
        <v>0</v>
      </c>
      <c r="J11" s="278">
        <f t="shared" si="0"/>
        <v>1669600</v>
      </c>
      <c r="K11" s="278">
        <f t="shared" si="0"/>
        <v>1669600</v>
      </c>
      <c r="L11" s="278">
        <f t="shared" si="0"/>
        <v>1720400</v>
      </c>
      <c r="M11" s="278">
        <f t="shared" si="0"/>
        <v>-1669500</v>
      </c>
      <c r="N11" s="278">
        <f t="shared" si="0"/>
        <v>-1669600</v>
      </c>
      <c r="O11" s="278">
        <f t="shared" si="0"/>
        <v>-50800</v>
      </c>
      <c r="P11" s="2"/>
    </row>
    <row r="12" spans="1:256" ht="15.75">
      <c r="A12" s="740" t="s">
        <v>94</v>
      </c>
      <c r="B12" s="283" t="s">
        <v>92</v>
      </c>
      <c r="C12" s="49"/>
      <c r="D12" s="49"/>
      <c r="E12" s="277">
        <f>BudgetControl!C44</f>
        <v>0</v>
      </c>
      <c r="F12" s="50">
        <v>0</v>
      </c>
      <c r="G12" s="277">
        <f>BudgetControl!C43</f>
        <v>0</v>
      </c>
      <c r="H12" s="277">
        <f>BudgetControl!C49</f>
        <v>0</v>
      </c>
      <c r="I12" s="277">
        <f>SUM(G12:H12)</f>
        <v>0</v>
      </c>
      <c r="J12" s="277">
        <f t="shared" ref="J12:J29" si="1">K12-H12</f>
        <v>192712</v>
      </c>
      <c r="K12" s="277">
        <f>'P8-GA1'!N61</f>
        <v>192712</v>
      </c>
      <c r="L12" s="277">
        <f>'P8-GA1'!M61</f>
        <v>198560</v>
      </c>
      <c r="M12" s="277">
        <f>F12-K12</f>
        <v>-192712</v>
      </c>
      <c r="N12" s="277">
        <f>I12-K12</f>
        <v>-192712</v>
      </c>
      <c r="O12" s="277">
        <f>K12-L12</f>
        <v>-5848</v>
      </c>
    </row>
    <row r="13" spans="1:256" ht="15.75">
      <c r="A13" s="740"/>
      <c r="B13" s="283" t="s">
        <v>93</v>
      </c>
      <c r="C13" s="49"/>
      <c r="D13" s="49"/>
      <c r="E13" s="277">
        <f>BudgetControl!C69</f>
        <v>0</v>
      </c>
      <c r="F13" s="50">
        <v>0</v>
      </c>
      <c r="G13" s="277">
        <f>BudgetControl!C68</f>
        <v>0</v>
      </c>
      <c r="H13" s="277">
        <f>BudgetControl!C74</f>
        <v>0</v>
      </c>
      <c r="I13" s="277">
        <f>SUM(G13:H13)</f>
        <v>0</v>
      </c>
      <c r="J13" s="277">
        <f t="shared" si="1"/>
        <v>91120</v>
      </c>
      <c r="K13" s="277">
        <f>'P8-GA1'!N62</f>
        <v>91120</v>
      </c>
      <c r="L13" s="277">
        <f>'P8-GA1'!M62</f>
        <v>93908</v>
      </c>
      <c r="M13" s="277">
        <f>F13-K13</f>
        <v>-91120</v>
      </c>
      <c r="N13" s="277">
        <f>I13-K13</f>
        <v>-91120</v>
      </c>
      <c r="O13" s="277">
        <f>K13-L13</f>
        <v>-2788</v>
      </c>
    </row>
    <row r="14" spans="1:256" s="10" customFormat="1" ht="15.75">
      <c r="A14" s="739" t="s">
        <v>43</v>
      </c>
      <c r="B14" s="739"/>
      <c r="C14" s="278">
        <f t="shared" ref="C14:O14" si="2">SUM(C12:C13)</f>
        <v>0</v>
      </c>
      <c r="D14" s="278">
        <f t="shared" si="2"/>
        <v>0</v>
      </c>
      <c r="E14" s="278">
        <f t="shared" si="2"/>
        <v>0</v>
      </c>
      <c r="F14" s="278">
        <f t="shared" si="2"/>
        <v>0</v>
      </c>
      <c r="G14" s="278">
        <f t="shared" si="2"/>
        <v>0</v>
      </c>
      <c r="H14" s="278">
        <f t="shared" si="2"/>
        <v>0</v>
      </c>
      <c r="I14" s="278">
        <f t="shared" si="2"/>
        <v>0</v>
      </c>
      <c r="J14" s="278">
        <f t="shared" si="2"/>
        <v>283832</v>
      </c>
      <c r="K14" s="278">
        <f t="shared" si="2"/>
        <v>283832</v>
      </c>
      <c r="L14" s="278">
        <f t="shared" si="2"/>
        <v>292468</v>
      </c>
      <c r="M14" s="278">
        <f t="shared" si="2"/>
        <v>-283832</v>
      </c>
      <c r="N14" s="278">
        <f t="shared" si="2"/>
        <v>-283832</v>
      </c>
      <c r="O14" s="278">
        <f t="shared" si="2"/>
        <v>-8636</v>
      </c>
      <c r="P14" s="2"/>
    </row>
    <row r="15" spans="1:256" ht="15.75">
      <c r="A15" s="740" t="s">
        <v>6</v>
      </c>
      <c r="B15" s="283" t="s">
        <v>92</v>
      </c>
      <c r="C15" s="49"/>
      <c r="D15" s="49"/>
      <c r="E15" s="277">
        <f>BudgetControl!D44</f>
        <v>0</v>
      </c>
      <c r="F15" s="50">
        <v>0</v>
      </c>
      <c r="G15" s="277">
        <f>BudgetControl!D43</f>
        <v>0</v>
      </c>
      <c r="H15" s="277">
        <f>BudgetControl!D49</f>
        <v>0</v>
      </c>
      <c r="I15" s="277">
        <f>SUM(G15:H15)</f>
        <v>0</v>
      </c>
      <c r="J15" s="277">
        <f t="shared" si="1"/>
        <v>90688</v>
      </c>
      <c r="K15" s="277">
        <f>'P8-GA1'!N64</f>
        <v>90688</v>
      </c>
      <c r="L15" s="277">
        <f>'P8-GA1'!M64</f>
        <v>93440</v>
      </c>
      <c r="M15" s="277">
        <f>F15-K15</f>
        <v>-90688</v>
      </c>
      <c r="N15" s="277">
        <f>I15-K15</f>
        <v>-90688</v>
      </c>
      <c r="O15" s="277">
        <f>K15-L15</f>
        <v>-2752</v>
      </c>
    </row>
    <row r="16" spans="1:256" ht="15.75">
      <c r="A16" s="740"/>
      <c r="B16" s="283" t="s">
        <v>93</v>
      </c>
      <c r="C16" s="49"/>
      <c r="D16" s="49"/>
      <c r="E16" s="277">
        <f>BudgetControl!D69</f>
        <v>0</v>
      </c>
      <c r="F16" s="50">
        <v>0</v>
      </c>
      <c r="G16" s="277">
        <f>BudgetControl!D68</f>
        <v>0</v>
      </c>
      <c r="H16" s="277">
        <f>BudgetControl!D74</f>
        <v>0</v>
      </c>
      <c r="I16" s="277">
        <f>SUM(G16:H16)</f>
        <v>0</v>
      </c>
      <c r="J16" s="277">
        <f t="shared" si="1"/>
        <v>42880</v>
      </c>
      <c r="K16" s="277">
        <f>'P8-GA1'!N65</f>
        <v>42880</v>
      </c>
      <c r="L16" s="277">
        <f>'P8-GA1'!M65</f>
        <v>44192</v>
      </c>
      <c r="M16" s="277">
        <f>F16-K16</f>
        <v>-42880</v>
      </c>
      <c r="N16" s="277">
        <f>I16-K16</f>
        <v>-42880</v>
      </c>
      <c r="O16" s="277">
        <f>K16-L16</f>
        <v>-1312</v>
      </c>
    </row>
    <row r="17" spans="1:16" s="10" customFormat="1" ht="15.75">
      <c r="A17" s="739" t="s">
        <v>43</v>
      </c>
      <c r="B17" s="739"/>
      <c r="C17" s="278">
        <f t="shared" ref="C17" si="3">SUM(C15:C16)</f>
        <v>0</v>
      </c>
      <c r="D17" s="278">
        <f t="shared" ref="D17" si="4">SUM(D15:D16)</f>
        <v>0</v>
      </c>
      <c r="E17" s="278">
        <f t="shared" ref="E17" si="5">SUM(E15:E16)</f>
        <v>0</v>
      </c>
      <c r="F17" s="278">
        <f t="shared" ref="F17" si="6">SUM(F15:F16)</f>
        <v>0</v>
      </c>
      <c r="G17" s="278">
        <f t="shared" ref="G17" si="7">SUM(G15:G16)</f>
        <v>0</v>
      </c>
      <c r="H17" s="278">
        <f t="shared" ref="H17" si="8">SUM(H15:H16)</f>
        <v>0</v>
      </c>
      <c r="I17" s="278">
        <f t="shared" ref="I17" si="9">SUM(I15:I16)</f>
        <v>0</v>
      </c>
      <c r="J17" s="278">
        <f t="shared" ref="J17" si="10">SUM(J15:J16)</f>
        <v>133568</v>
      </c>
      <c r="K17" s="278">
        <f t="shared" ref="K17" si="11">SUM(K15:K16)</f>
        <v>133568</v>
      </c>
      <c r="L17" s="278">
        <f t="shared" ref="L17" si="12">SUM(L15:L16)</f>
        <v>137632</v>
      </c>
      <c r="M17" s="278">
        <f t="shared" ref="M17" si="13">SUM(M15:M16)</f>
        <v>-133568</v>
      </c>
      <c r="N17" s="278">
        <f t="shared" ref="N17" si="14">SUM(N15:N16)</f>
        <v>-133568</v>
      </c>
      <c r="O17" s="278">
        <f t="shared" ref="O17" si="15">SUM(O15:O16)</f>
        <v>-4064</v>
      </c>
      <c r="P17" s="2"/>
    </row>
    <row r="18" spans="1:16" ht="18.75" customHeight="1">
      <c r="A18" s="740" t="s">
        <v>171</v>
      </c>
      <c r="B18" s="283" t="s">
        <v>92</v>
      </c>
      <c r="C18" s="49"/>
      <c r="D18" s="49"/>
      <c r="E18" s="277">
        <f>BudgetControl!I44</f>
        <v>0</v>
      </c>
      <c r="F18" s="50">
        <v>0</v>
      </c>
      <c r="G18" s="277">
        <f>BudgetControl!I43</f>
        <v>0</v>
      </c>
      <c r="H18" s="277">
        <f>BudgetControl!I49</f>
        <v>0</v>
      </c>
      <c r="I18" s="277">
        <f>SUM(G18:H18)</f>
        <v>0</v>
      </c>
      <c r="J18" s="277">
        <f t="shared" si="1"/>
        <v>37040</v>
      </c>
      <c r="K18" s="277">
        <f>'P8-GA1'!N67</f>
        <v>37040</v>
      </c>
      <c r="L18" s="277">
        <f>'P8-GA1'!M67</f>
        <v>0</v>
      </c>
      <c r="M18" s="277">
        <f>F18-K18</f>
        <v>-37040</v>
      </c>
      <c r="N18" s="277">
        <f>I18-K18</f>
        <v>-37040</v>
      </c>
      <c r="O18" s="277">
        <f>K18-L18</f>
        <v>37040</v>
      </c>
    </row>
    <row r="19" spans="1:16" ht="19.5" customHeight="1">
      <c r="A19" s="740"/>
      <c r="B19" s="283" t="s">
        <v>93</v>
      </c>
      <c r="C19" s="49"/>
      <c r="D19" s="49"/>
      <c r="E19" s="277">
        <f>BudgetControl!I69</f>
        <v>0</v>
      </c>
      <c r="F19" s="50">
        <v>0</v>
      </c>
      <c r="G19" s="277">
        <f>BudgetControl!I68</f>
        <v>0</v>
      </c>
      <c r="H19" s="277">
        <f>BudgetControl!I74</f>
        <v>0</v>
      </c>
      <c r="I19" s="277">
        <f>SUM(G19:H19)</f>
        <v>0</v>
      </c>
      <c r="J19" s="277">
        <f t="shared" si="1"/>
        <v>17520</v>
      </c>
      <c r="K19" s="277">
        <f>'P8-GA1'!N68</f>
        <v>17520</v>
      </c>
      <c r="L19" s="277">
        <f>'P8-GA1'!M68</f>
        <v>0</v>
      </c>
      <c r="M19" s="277">
        <f>F19-K19</f>
        <v>-17520</v>
      </c>
      <c r="N19" s="277">
        <f>I19-K19</f>
        <v>-17520</v>
      </c>
      <c r="O19" s="277">
        <f>K19-L19</f>
        <v>17520</v>
      </c>
    </row>
    <row r="20" spans="1:16" s="10" customFormat="1" ht="15.75">
      <c r="A20" s="739" t="s">
        <v>43</v>
      </c>
      <c r="B20" s="739"/>
      <c r="C20" s="278">
        <f t="shared" ref="C20" si="16">SUM(C18:C19)</f>
        <v>0</v>
      </c>
      <c r="D20" s="278">
        <f t="shared" ref="D20" si="17">SUM(D18:D19)</f>
        <v>0</v>
      </c>
      <c r="E20" s="278">
        <f t="shared" ref="E20" si="18">SUM(E18:E19)</f>
        <v>0</v>
      </c>
      <c r="F20" s="278">
        <f t="shared" ref="F20" si="19">SUM(F18:F19)</f>
        <v>0</v>
      </c>
      <c r="G20" s="278">
        <f t="shared" ref="G20" si="20">SUM(G18:G19)</f>
        <v>0</v>
      </c>
      <c r="H20" s="278">
        <f t="shared" ref="H20" si="21">SUM(H18:H19)</f>
        <v>0</v>
      </c>
      <c r="I20" s="278">
        <f t="shared" ref="I20" si="22">SUM(I18:I19)</f>
        <v>0</v>
      </c>
      <c r="J20" s="278">
        <f t="shared" ref="J20" si="23">SUM(J18:J19)</f>
        <v>54560</v>
      </c>
      <c r="K20" s="278">
        <f t="shared" ref="K20" si="24">SUM(K18:K19)</f>
        <v>54560</v>
      </c>
      <c r="L20" s="278">
        <f t="shared" ref="L20" si="25">SUM(L18:L19)</f>
        <v>0</v>
      </c>
      <c r="M20" s="278">
        <f t="shared" ref="M20" si="26">SUM(M18:M19)</f>
        <v>-54560</v>
      </c>
      <c r="N20" s="278">
        <f t="shared" ref="N20" si="27">SUM(N18:N19)</f>
        <v>-54560</v>
      </c>
      <c r="O20" s="278">
        <f t="shared" ref="O20" si="28">SUM(O18:O19)</f>
        <v>54560</v>
      </c>
      <c r="P20" s="2"/>
    </row>
    <row r="21" spans="1:16" ht="18.75" customHeight="1">
      <c r="A21" s="731" t="s">
        <v>96</v>
      </c>
      <c r="B21" s="732"/>
      <c r="C21" s="49"/>
      <c r="D21" s="49"/>
      <c r="E21" s="277">
        <f>BudgetControl!L19</f>
        <v>0</v>
      </c>
      <c r="F21" s="50">
        <v>0</v>
      </c>
      <c r="G21" s="277">
        <f>BudgetControl!L18</f>
        <v>0</v>
      </c>
      <c r="H21" s="277">
        <f>BudgetControl!L24</f>
        <v>0</v>
      </c>
      <c r="I21" s="277">
        <f t="shared" ref="I21:I29" si="29">SUM(G21:H21)</f>
        <v>0</v>
      </c>
      <c r="J21" s="277">
        <f t="shared" si="1"/>
        <v>0</v>
      </c>
      <c r="K21" s="277">
        <f>'P8-GA1'!N70</f>
        <v>0</v>
      </c>
      <c r="L21" s="277">
        <f>'P8-GA1'!M70</f>
        <v>0</v>
      </c>
      <c r="M21" s="277">
        <f>F21-K21</f>
        <v>0</v>
      </c>
      <c r="N21" s="277">
        <f>I21-K21</f>
        <v>0</v>
      </c>
      <c r="O21" s="277">
        <f>K21-L21</f>
        <v>0</v>
      </c>
    </row>
    <row r="22" spans="1:16" ht="15.75">
      <c r="A22" s="731" t="s">
        <v>441</v>
      </c>
      <c r="B22" s="732"/>
      <c r="C22" s="49"/>
      <c r="D22" s="49"/>
      <c r="E22" s="277">
        <f>BudgetControl!E19</f>
        <v>0</v>
      </c>
      <c r="F22" s="50">
        <v>0</v>
      </c>
      <c r="G22" s="277">
        <f>BudgetControl!E18</f>
        <v>0</v>
      </c>
      <c r="H22" s="277">
        <f>BudgetControl!E24</f>
        <v>0</v>
      </c>
      <c r="I22" s="277">
        <f t="shared" si="29"/>
        <v>0</v>
      </c>
      <c r="J22" s="277">
        <f t="shared" si="1"/>
        <v>0</v>
      </c>
      <c r="K22" s="277">
        <f>'P8-GA1'!N71</f>
        <v>0</v>
      </c>
      <c r="L22" s="277">
        <f>'P8-GA1'!M71</f>
        <v>0</v>
      </c>
      <c r="M22" s="277">
        <f>F22-K22</f>
        <v>0</v>
      </c>
      <c r="N22" s="277">
        <f>I22-K22</f>
        <v>0</v>
      </c>
      <c r="O22" s="277">
        <f>K22-L22</f>
        <v>0</v>
      </c>
    </row>
    <row r="23" spans="1:16" ht="15.75">
      <c r="A23" s="731" t="s">
        <v>97</v>
      </c>
      <c r="B23" s="732"/>
      <c r="C23" s="49"/>
      <c r="D23" s="49"/>
      <c r="E23" s="277">
        <f>BudgetControl!H19</f>
        <v>0</v>
      </c>
      <c r="F23" s="50">
        <v>0</v>
      </c>
      <c r="G23" s="277">
        <f>BudgetControl!H18</f>
        <v>0</v>
      </c>
      <c r="H23" s="277">
        <f>BudgetControl!H24</f>
        <v>0</v>
      </c>
      <c r="I23" s="277">
        <f t="shared" si="29"/>
        <v>0</v>
      </c>
      <c r="J23" s="277">
        <f t="shared" si="1"/>
        <v>82544</v>
      </c>
      <c r="K23" s="279">
        <f>'P8-GA1'!N72</f>
        <v>82544</v>
      </c>
      <c r="L23" s="277">
        <f>'P8-GA1'!M72</f>
        <v>112204</v>
      </c>
      <c r="M23" s="277">
        <f t="shared" ref="M23:M29" si="30">F23-K23</f>
        <v>-82544</v>
      </c>
      <c r="N23" s="277">
        <f t="shared" ref="N23:N29" si="31">I23-K23</f>
        <v>-82544</v>
      </c>
      <c r="O23" s="277">
        <f t="shared" ref="O23:O29" si="32">K23-L23</f>
        <v>-29660</v>
      </c>
    </row>
    <row r="24" spans="1:16" ht="15.75">
      <c r="A24" s="731" t="s">
        <v>98</v>
      </c>
      <c r="B24" s="732"/>
      <c r="C24" s="49"/>
      <c r="D24" s="49"/>
      <c r="E24" s="277">
        <f>BudgetControl!J19</f>
        <v>0</v>
      </c>
      <c r="F24" s="50">
        <v>0</v>
      </c>
      <c r="G24" s="277">
        <f>BudgetControl!J18</f>
        <v>0</v>
      </c>
      <c r="H24" s="277">
        <f>BudgetControl!J24</f>
        <v>0</v>
      </c>
      <c r="I24" s="277">
        <f t="shared" si="29"/>
        <v>0</v>
      </c>
      <c r="J24" s="277">
        <f t="shared" si="1"/>
        <v>0</v>
      </c>
      <c r="K24" s="277">
        <f>'P8-GA1'!N74</f>
        <v>0</v>
      </c>
      <c r="L24" s="277">
        <f>'P8-GA1'!M74</f>
        <v>0</v>
      </c>
      <c r="M24" s="277">
        <f t="shared" si="30"/>
        <v>0</v>
      </c>
      <c r="N24" s="277">
        <f t="shared" si="31"/>
        <v>0</v>
      </c>
      <c r="O24" s="277">
        <f t="shared" si="32"/>
        <v>0</v>
      </c>
    </row>
    <row r="25" spans="1:16" ht="15.75">
      <c r="A25" s="731" t="s">
        <v>9</v>
      </c>
      <c r="B25" s="732"/>
      <c r="C25" s="49"/>
      <c r="D25" s="49"/>
      <c r="E25" s="277">
        <f>BudgetControl!G19</f>
        <v>0</v>
      </c>
      <c r="F25" s="50">
        <v>0</v>
      </c>
      <c r="G25" s="277">
        <f>BudgetControl!G18</f>
        <v>0</v>
      </c>
      <c r="H25" s="277">
        <f>BudgetControl!G24</f>
        <v>0</v>
      </c>
      <c r="I25" s="277">
        <f t="shared" si="29"/>
        <v>0</v>
      </c>
      <c r="J25" s="277">
        <f t="shared" si="1"/>
        <v>6774</v>
      </c>
      <c r="K25" s="277">
        <f>'P8-GA1'!N75</f>
        <v>6774</v>
      </c>
      <c r="L25" s="277">
        <f>'P8-GA1'!M75</f>
        <v>6774</v>
      </c>
      <c r="M25" s="277">
        <f t="shared" si="30"/>
        <v>-6774</v>
      </c>
      <c r="N25" s="277">
        <f t="shared" si="31"/>
        <v>-6774</v>
      </c>
      <c r="O25" s="277">
        <f t="shared" si="32"/>
        <v>0</v>
      </c>
    </row>
    <row r="26" spans="1:16" ht="15.75">
      <c r="A26" s="731" t="s">
        <v>99</v>
      </c>
      <c r="B26" s="732"/>
      <c r="C26" s="49"/>
      <c r="D26" s="49"/>
      <c r="E26" s="277">
        <f>BudgetControl!K19</f>
        <v>0</v>
      </c>
      <c r="F26" s="50">
        <v>0</v>
      </c>
      <c r="G26" s="277">
        <f>BudgetControl!K18</f>
        <v>0</v>
      </c>
      <c r="H26" s="277">
        <f>BudgetControl!K24</f>
        <v>0</v>
      </c>
      <c r="I26" s="277">
        <f t="shared" si="29"/>
        <v>0</v>
      </c>
      <c r="J26" s="277">
        <f t="shared" si="1"/>
        <v>6000</v>
      </c>
      <c r="K26" s="277">
        <f>'P8-GA1'!N76</f>
        <v>6000</v>
      </c>
      <c r="L26" s="277">
        <f>'P8-GA1'!M76</f>
        <v>6000</v>
      </c>
      <c r="M26" s="277">
        <f t="shared" si="30"/>
        <v>-6000</v>
      </c>
      <c r="N26" s="277">
        <f t="shared" si="31"/>
        <v>-6000</v>
      </c>
      <c r="O26" s="277">
        <f t="shared" si="32"/>
        <v>0</v>
      </c>
    </row>
    <row r="27" spans="1:16" ht="15.75">
      <c r="A27" s="731" t="s">
        <v>16</v>
      </c>
      <c r="B27" s="732"/>
      <c r="C27" s="49"/>
      <c r="D27" s="49"/>
      <c r="E27" s="277">
        <f>BudgetControl!N19</f>
        <v>0</v>
      </c>
      <c r="F27" s="50">
        <v>0</v>
      </c>
      <c r="G27" s="277">
        <f>BudgetControl!N18</f>
        <v>0</v>
      </c>
      <c r="H27" s="277">
        <f>BudgetControl!N24</f>
        <v>0</v>
      </c>
      <c r="I27" s="277">
        <f t="shared" si="29"/>
        <v>0</v>
      </c>
      <c r="J27" s="277">
        <f t="shared" si="1"/>
        <v>1031025</v>
      </c>
      <c r="K27" s="279">
        <f>'P8-GA1'!N77</f>
        <v>1031025</v>
      </c>
      <c r="L27" s="277">
        <f>'P8-GA1'!M77</f>
        <v>1269900</v>
      </c>
      <c r="M27" s="277">
        <f t="shared" si="30"/>
        <v>-1031025</v>
      </c>
      <c r="N27" s="277">
        <f t="shared" si="31"/>
        <v>-1031025</v>
      </c>
      <c r="O27" s="277">
        <f t="shared" si="32"/>
        <v>-238875</v>
      </c>
    </row>
    <row r="28" spans="1:16" ht="15.75">
      <c r="A28" s="731" t="s">
        <v>101</v>
      </c>
      <c r="B28" s="732"/>
      <c r="C28" s="49"/>
      <c r="D28" s="49"/>
      <c r="E28" s="277">
        <f>BudgetControl!F19</f>
        <v>0</v>
      </c>
      <c r="F28" s="50">
        <v>0</v>
      </c>
      <c r="G28" s="277">
        <f>BudgetControl!F18</f>
        <v>0</v>
      </c>
      <c r="H28" s="277">
        <f>BudgetControl!F24</f>
        <v>0</v>
      </c>
      <c r="I28" s="277">
        <f t="shared" si="29"/>
        <v>0</v>
      </c>
      <c r="J28" s="277">
        <f t="shared" si="1"/>
        <v>0</v>
      </c>
      <c r="K28" s="277">
        <f>'P8-GA1'!N78</f>
        <v>0</v>
      </c>
      <c r="L28" s="277">
        <f>'P8-GA1'!M78</f>
        <v>0</v>
      </c>
      <c r="M28" s="277">
        <f t="shared" si="30"/>
        <v>0</v>
      </c>
      <c r="N28" s="277">
        <f t="shared" si="31"/>
        <v>0</v>
      </c>
      <c r="O28" s="277">
        <f t="shared" si="32"/>
        <v>0</v>
      </c>
    </row>
    <row r="29" spans="1:16" s="17" customFormat="1" ht="27.75" customHeight="1">
      <c r="A29" s="733" t="s">
        <v>172</v>
      </c>
      <c r="B29" s="734"/>
      <c r="C29" s="49"/>
      <c r="D29" s="49"/>
      <c r="E29" s="277">
        <f>BudgetControl!M19</f>
        <v>0</v>
      </c>
      <c r="F29" s="50">
        <v>0</v>
      </c>
      <c r="G29" s="277">
        <f>BudgetControl!M18</f>
        <v>0</v>
      </c>
      <c r="H29" s="277">
        <f>BudgetControl!M24</f>
        <v>0</v>
      </c>
      <c r="I29" s="277">
        <f t="shared" si="29"/>
        <v>0</v>
      </c>
      <c r="J29" s="277">
        <f t="shared" si="1"/>
        <v>0</v>
      </c>
      <c r="K29" s="277">
        <f>'P8-GA1'!N79</f>
        <v>0</v>
      </c>
      <c r="L29" s="277">
        <f>'P8-GA1'!M79</f>
        <v>0</v>
      </c>
      <c r="M29" s="277">
        <f t="shared" si="30"/>
        <v>0</v>
      </c>
      <c r="N29" s="277">
        <f t="shared" si="31"/>
        <v>0</v>
      </c>
      <c r="O29" s="277">
        <f t="shared" si="32"/>
        <v>0</v>
      </c>
    </row>
    <row r="30" spans="1:16" s="10" customFormat="1" ht="15.75">
      <c r="A30" s="735" t="s">
        <v>43</v>
      </c>
      <c r="B30" s="736"/>
      <c r="C30" s="278">
        <f>SUM(C21:C29)</f>
        <v>0</v>
      </c>
      <c r="D30" s="278">
        <f t="shared" ref="D30:O30" si="33">SUM(D21:D29)</f>
        <v>0</v>
      </c>
      <c r="E30" s="278">
        <f t="shared" si="33"/>
        <v>0</v>
      </c>
      <c r="F30" s="278">
        <f t="shared" si="33"/>
        <v>0</v>
      </c>
      <c r="G30" s="278">
        <f t="shared" si="33"/>
        <v>0</v>
      </c>
      <c r="H30" s="278">
        <f t="shared" si="33"/>
        <v>0</v>
      </c>
      <c r="I30" s="278">
        <f t="shared" si="33"/>
        <v>0</v>
      </c>
      <c r="J30" s="278">
        <f t="shared" si="33"/>
        <v>1126343</v>
      </c>
      <c r="K30" s="278">
        <f t="shared" si="33"/>
        <v>1126343</v>
      </c>
      <c r="L30" s="278">
        <f t="shared" si="33"/>
        <v>1394878</v>
      </c>
      <c r="M30" s="278">
        <f t="shared" si="33"/>
        <v>-1126343</v>
      </c>
      <c r="N30" s="278">
        <f t="shared" si="33"/>
        <v>-1126343</v>
      </c>
      <c r="O30" s="278">
        <f t="shared" si="33"/>
        <v>-268535</v>
      </c>
      <c r="P30" s="2"/>
    </row>
    <row r="31" spans="1:16" s="8" customFormat="1" ht="15.75">
      <c r="A31" s="737" t="s">
        <v>481</v>
      </c>
      <c r="B31" s="738"/>
      <c r="C31" s="278">
        <f>SUM(C11+C14+C17+C20+C30)</f>
        <v>0</v>
      </c>
      <c r="D31" s="278">
        <f t="shared" ref="D31:O31" si="34">SUM(D11+D14+D17+D20+D30)</f>
        <v>0</v>
      </c>
      <c r="E31" s="278">
        <f t="shared" si="34"/>
        <v>0</v>
      </c>
      <c r="F31" s="278">
        <f t="shared" si="34"/>
        <v>100</v>
      </c>
      <c r="G31" s="278">
        <f t="shared" si="34"/>
        <v>0</v>
      </c>
      <c r="H31" s="278">
        <f t="shared" si="34"/>
        <v>0</v>
      </c>
      <c r="I31" s="278">
        <f t="shared" si="34"/>
        <v>0</v>
      </c>
      <c r="J31" s="278">
        <f t="shared" si="34"/>
        <v>3267903</v>
      </c>
      <c r="K31" s="278">
        <f t="shared" si="34"/>
        <v>3267903</v>
      </c>
      <c r="L31" s="278">
        <f t="shared" si="34"/>
        <v>3545378</v>
      </c>
      <c r="M31" s="278">
        <f t="shared" si="34"/>
        <v>-3267803</v>
      </c>
      <c r="N31" s="278">
        <f t="shared" si="34"/>
        <v>-3267903</v>
      </c>
      <c r="O31" s="278">
        <f t="shared" si="34"/>
        <v>-277475</v>
      </c>
      <c r="P31" s="2"/>
    </row>
    <row r="32" spans="1:16" s="16" customFormat="1" ht="15.75">
      <c r="A32" s="733" t="s">
        <v>173</v>
      </c>
      <c r="B32" s="734"/>
      <c r="C32" s="277">
        <f>'Old Expend 01'!D5</f>
        <v>0</v>
      </c>
      <c r="D32" s="277">
        <f>'Old Expend 01'!E5</f>
        <v>0</v>
      </c>
      <c r="E32" s="279">
        <f>'Old Expend 01'!H5</f>
        <v>0</v>
      </c>
      <c r="F32" s="279">
        <f>'Old Expend 01'!C5</f>
        <v>100</v>
      </c>
      <c r="G32" s="279">
        <f>'Old Expend 01'!G5</f>
        <v>0</v>
      </c>
      <c r="H32" s="279">
        <f>'Old Expend 01'!I5</f>
        <v>0</v>
      </c>
      <c r="I32" s="277">
        <f t="shared" ref="I32:I33" si="35">SUM(G32:H32)</f>
        <v>0</v>
      </c>
      <c r="J32" s="277">
        <f t="shared" ref="J32:J33" si="36">K32-H32</f>
        <v>0</v>
      </c>
      <c r="K32" s="279">
        <f>'P8-GA1'!N82</f>
        <v>0</v>
      </c>
      <c r="L32" s="279">
        <f>'P8-GA1'!M82</f>
        <v>0</v>
      </c>
      <c r="M32" s="277">
        <f t="shared" ref="M32:M33" si="37">F32-K32</f>
        <v>100</v>
      </c>
      <c r="N32" s="277">
        <f t="shared" ref="N32:N33" si="38">I32-K32</f>
        <v>0</v>
      </c>
      <c r="O32" s="277">
        <f t="shared" ref="O32:O33" si="39">K32-L32</f>
        <v>0</v>
      </c>
      <c r="P32" s="2"/>
    </row>
    <row r="33" spans="1:16" s="16" customFormat="1" ht="15.75">
      <c r="A33" s="733" t="s">
        <v>104</v>
      </c>
      <c r="B33" s="734"/>
      <c r="C33" s="277">
        <f>'Old Expend 01'!D6</f>
        <v>0</v>
      </c>
      <c r="D33" s="277">
        <f>'Old Expend 01'!E6</f>
        <v>0</v>
      </c>
      <c r="E33" s="279">
        <f>'Old Expend 01'!H6</f>
        <v>0</v>
      </c>
      <c r="F33" s="279">
        <f>'Old Expend 01'!C6</f>
        <v>100</v>
      </c>
      <c r="G33" s="279">
        <f>'Old Expend 01'!G6</f>
        <v>0</v>
      </c>
      <c r="H33" s="279">
        <f>'Old Expend 01'!I6</f>
        <v>0</v>
      </c>
      <c r="I33" s="277">
        <f t="shared" si="35"/>
        <v>0</v>
      </c>
      <c r="J33" s="277">
        <f t="shared" si="36"/>
        <v>0</v>
      </c>
      <c r="K33" s="279">
        <f>'P8-GA1'!N83</f>
        <v>0</v>
      </c>
      <c r="L33" s="279">
        <f>'P8-GA1'!M83</f>
        <v>0</v>
      </c>
      <c r="M33" s="277">
        <f t="shared" si="37"/>
        <v>100</v>
      </c>
      <c r="N33" s="277">
        <f t="shared" si="38"/>
        <v>0</v>
      </c>
      <c r="O33" s="277">
        <f t="shared" si="39"/>
        <v>0</v>
      </c>
      <c r="P33" s="2"/>
    </row>
    <row r="34" spans="1:16" s="10" customFormat="1" ht="15.75">
      <c r="A34" s="735" t="s">
        <v>43</v>
      </c>
      <c r="B34" s="736"/>
      <c r="C34" s="278">
        <f>SUM(C32:C33)</f>
        <v>0</v>
      </c>
      <c r="D34" s="278">
        <f t="shared" ref="D34:O34" si="40">SUM(D32:D33)</f>
        <v>0</v>
      </c>
      <c r="E34" s="278">
        <f t="shared" si="40"/>
        <v>0</v>
      </c>
      <c r="F34" s="278">
        <f t="shared" si="40"/>
        <v>200</v>
      </c>
      <c r="G34" s="278">
        <f t="shared" si="40"/>
        <v>0</v>
      </c>
      <c r="H34" s="278">
        <f t="shared" si="40"/>
        <v>0</v>
      </c>
      <c r="I34" s="278">
        <f t="shared" si="40"/>
        <v>0</v>
      </c>
      <c r="J34" s="278">
        <f t="shared" si="40"/>
        <v>0</v>
      </c>
      <c r="K34" s="278">
        <f t="shared" si="40"/>
        <v>0</v>
      </c>
      <c r="L34" s="278">
        <f t="shared" si="40"/>
        <v>0</v>
      </c>
      <c r="M34" s="278">
        <f t="shared" si="40"/>
        <v>200</v>
      </c>
      <c r="N34" s="278">
        <f t="shared" si="40"/>
        <v>0</v>
      </c>
      <c r="O34" s="278">
        <f t="shared" si="40"/>
        <v>0</v>
      </c>
      <c r="P34" s="2"/>
    </row>
    <row r="35" spans="1:16" s="10" customFormat="1" ht="16.5" customHeight="1">
      <c r="A35" s="735" t="s">
        <v>174</v>
      </c>
      <c r="B35" s="736"/>
      <c r="C35" s="278">
        <f>SUM(C31:C33)</f>
        <v>0</v>
      </c>
      <c r="D35" s="278">
        <f t="shared" ref="D35:O35" si="41">SUM(D31:D33)</f>
        <v>0</v>
      </c>
      <c r="E35" s="278">
        <f t="shared" si="41"/>
        <v>0</v>
      </c>
      <c r="F35" s="278">
        <f t="shared" si="41"/>
        <v>300</v>
      </c>
      <c r="G35" s="278">
        <f t="shared" si="41"/>
        <v>0</v>
      </c>
      <c r="H35" s="278">
        <f t="shared" si="41"/>
        <v>0</v>
      </c>
      <c r="I35" s="278">
        <f t="shared" si="41"/>
        <v>0</v>
      </c>
      <c r="J35" s="278">
        <f t="shared" si="41"/>
        <v>3267903</v>
      </c>
      <c r="K35" s="278">
        <f t="shared" si="41"/>
        <v>3267903</v>
      </c>
      <c r="L35" s="278">
        <f t="shared" si="41"/>
        <v>3545378</v>
      </c>
      <c r="M35" s="278">
        <f t="shared" si="41"/>
        <v>-3267603</v>
      </c>
      <c r="N35" s="278">
        <f t="shared" si="41"/>
        <v>-3267903</v>
      </c>
      <c r="O35" s="278">
        <f t="shared" si="41"/>
        <v>-277475</v>
      </c>
      <c r="P35" s="2"/>
    </row>
    <row r="36" spans="1:16" s="16" customFormat="1" ht="15.75">
      <c r="A36" s="735" t="s">
        <v>154</v>
      </c>
      <c r="B36" s="736"/>
      <c r="C36" s="278">
        <f>'P9-GA2'!D29</f>
        <v>0</v>
      </c>
      <c r="D36" s="278">
        <f>'P9-GA2'!E29</f>
        <v>0</v>
      </c>
      <c r="E36" s="278">
        <f>'P9-GA2'!F29</f>
        <v>0</v>
      </c>
      <c r="F36" s="278">
        <f>'P9-GA2'!G29</f>
        <v>4550</v>
      </c>
      <c r="G36" s="278">
        <f>'P9-GA2'!H29</f>
        <v>0</v>
      </c>
      <c r="H36" s="278">
        <f>'P9-GA2'!I29</f>
        <v>0</v>
      </c>
      <c r="I36" s="278">
        <f>'P9-GA2'!J29</f>
        <v>0</v>
      </c>
      <c r="J36" s="278">
        <f>'P9-GA2'!K29</f>
        <v>4550</v>
      </c>
      <c r="K36" s="278">
        <f>'P9-GA2'!L29</f>
        <v>4550</v>
      </c>
      <c r="L36" s="278">
        <f>'P9-GA2'!M29</f>
        <v>4550</v>
      </c>
      <c r="M36" s="278">
        <f>'P9-GA2'!N29</f>
        <v>0</v>
      </c>
      <c r="N36" s="278">
        <f>'P9-GA2'!O29</f>
        <v>4550</v>
      </c>
      <c r="O36" s="278">
        <f>'P9-GA2'!P29</f>
        <v>0</v>
      </c>
      <c r="P36" s="2"/>
    </row>
    <row r="37" spans="1:16" s="10" customFormat="1" ht="15.75">
      <c r="A37" s="735" t="s">
        <v>175</v>
      </c>
      <c r="B37" s="736"/>
      <c r="C37" s="278">
        <f>SUM(C35:C36)</f>
        <v>0</v>
      </c>
      <c r="D37" s="278">
        <f t="shared" ref="D37:O37" si="42">SUM(D35:D36)</f>
        <v>0</v>
      </c>
      <c r="E37" s="278">
        <f t="shared" si="42"/>
        <v>0</v>
      </c>
      <c r="F37" s="278">
        <f t="shared" si="42"/>
        <v>4850</v>
      </c>
      <c r="G37" s="278">
        <f t="shared" si="42"/>
        <v>0</v>
      </c>
      <c r="H37" s="278">
        <f t="shared" si="42"/>
        <v>0</v>
      </c>
      <c r="I37" s="278">
        <f t="shared" si="42"/>
        <v>0</v>
      </c>
      <c r="J37" s="278">
        <f t="shared" si="42"/>
        <v>3272453</v>
      </c>
      <c r="K37" s="278">
        <f t="shared" si="42"/>
        <v>3272453</v>
      </c>
      <c r="L37" s="278">
        <f t="shared" si="42"/>
        <v>3549928</v>
      </c>
      <c r="M37" s="278">
        <f t="shared" si="42"/>
        <v>-3267603</v>
      </c>
      <c r="N37" s="278">
        <f t="shared" si="42"/>
        <v>-3263353</v>
      </c>
      <c r="O37" s="278">
        <f t="shared" si="42"/>
        <v>-277475</v>
      </c>
      <c r="P37" s="2"/>
    </row>
    <row r="38" spans="1:16" ht="15.75">
      <c r="K38" s="602"/>
      <c r="L38" s="602"/>
      <c r="M38" s="602"/>
      <c r="N38" s="602"/>
    </row>
    <row r="40" spans="1:16" ht="18.75">
      <c r="K40" s="177"/>
      <c r="L40" s="177"/>
      <c r="M40" s="728" t="str">
        <f>Master!R1</f>
        <v>iz/kkukpk;Z</v>
      </c>
      <c r="N40" s="728"/>
      <c r="O40" s="728"/>
    </row>
    <row r="41" spans="1:16" ht="51.75" customHeight="1">
      <c r="K41" s="177"/>
      <c r="L41" s="177"/>
      <c r="M41" s="728" t="str">
        <f>Master!R2</f>
        <v>jktdh; mPp ek/;fed fo|ky;] :iiqjk</v>
      </c>
      <c r="N41" s="728"/>
      <c r="O41" s="728"/>
    </row>
  </sheetData>
  <sheetProtection password="DBAD" sheet="1" objects="1" scenarios="1" formatCells="0" formatColumns="0" formatRows="0"/>
  <mergeCells count="44">
    <mergeCell ref="A1:L1"/>
    <mergeCell ref="A2:O2"/>
    <mergeCell ref="A3:O3"/>
    <mergeCell ref="A12:A13"/>
    <mergeCell ref="A6:A7"/>
    <mergeCell ref="B6:B7"/>
    <mergeCell ref="C6:E6"/>
    <mergeCell ref="F6:F7"/>
    <mergeCell ref="K6:K7"/>
    <mergeCell ref="L6:L7"/>
    <mergeCell ref="M1:O1"/>
    <mergeCell ref="E4:O4"/>
    <mergeCell ref="E5:O5"/>
    <mergeCell ref="M6:O6"/>
    <mergeCell ref="A9:A10"/>
    <mergeCell ref="A11:B11"/>
    <mergeCell ref="A37:B37"/>
    <mergeCell ref="A32:B32"/>
    <mergeCell ref="A21:B21"/>
    <mergeCell ref="A22:B22"/>
    <mergeCell ref="A23:B23"/>
    <mergeCell ref="A24:B24"/>
    <mergeCell ref="A27:B27"/>
    <mergeCell ref="G6:I6"/>
    <mergeCell ref="J6:J7"/>
    <mergeCell ref="A33:B33"/>
    <mergeCell ref="A34:B34"/>
    <mergeCell ref="A35:B35"/>
    <mergeCell ref="M40:O40"/>
    <mergeCell ref="M41:O41"/>
    <mergeCell ref="F9:F10"/>
    <mergeCell ref="A28:B28"/>
    <mergeCell ref="A29:B29"/>
    <mergeCell ref="A30:B30"/>
    <mergeCell ref="A31:B31"/>
    <mergeCell ref="A25:B25"/>
    <mergeCell ref="A26:B26"/>
    <mergeCell ref="A14:B14"/>
    <mergeCell ref="A15:A16"/>
    <mergeCell ref="A17:B17"/>
    <mergeCell ref="A18:A19"/>
    <mergeCell ref="A20:B20"/>
    <mergeCell ref="A36:B36"/>
    <mergeCell ref="K38:N38"/>
  </mergeCells>
  <pageMargins left="0.27559055118110237" right="0.27559055118110237" top="0.27559055118110237" bottom="0.27559055118110237" header="0" footer="0"/>
  <pageSetup paperSize="9" scale="9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L9"/>
  <sheetViews>
    <sheetView view="pageBreakPreview" zoomScale="85" zoomScaleNormal="100" zoomScaleSheetLayoutView="85" workbookViewId="0">
      <selection activeCell="A2" sqref="A2:L2"/>
    </sheetView>
  </sheetViews>
  <sheetFormatPr defaultRowHeight="15"/>
  <cols>
    <col min="1" max="1" width="9.140625" style="2"/>
    <col min="2" max="2" width="13.28515625" style="2" customWidth="1"/>
    <col min="3" max="3" width="17.42578125" style="2" customWidth="1"/>
    <col min="4" max="11" width="10.7109375" style="2" customWidth="1"/>
    <col min="12" max="12" width="15.5703125" style="2" customWidth="1"/>
    <col min="13" max="257" width="9.140625" style="2"/>
    <col min="258" max="258" width="10.28515625" style="2" customWidth="1"/>
    <col min="259" max="259" width="12.28515625" style="2" customWidth="1"/>
    <col min="260" max="260" width="12.85546875" style="2" customWidth="1"/>
    <col min="261" max="261" width="12.42578125" style="2" customWidth="1"/>
    <col min="262" max="262" width="11.140625" style="2" customWidth="1"/>
    <col min="263" max="263" width="10.140625" style="2" customWidth="1"/>
    <col min="264" max="267" width="9.140625" style="2"/>
    <col min="268" max="268" width="11.42578125" style="2" customWidth="1"/>
    <col min="269" max="513" width="9.140625" style="2"/>
    <col min="514" max="514" width="10.28515625" style="2" customWidth="1"/>
    <col min="515" max="515" width="12.28515625" style="2" customWidth="1"/>
    <col min="516" max="516" width="12.85546875" style="2" customWidth="1"/>
    <col min="517" max="517" width="12.42578125" style="2" customWidth="1"/>
    <col min="518" max="518" width="11.140625" style="2" customWidth="1"/>
    <col min="519" max="519" width="10.140625" style="2" customWidth="1"/>
    <col min="520" max="523" width="9.140625" style="2"/>
    <col min="524" max="524" width="11.42578125" style="2" customWidth="1"/>
    <col min="525" max="769" width="9.140625" style="2"/>
    <col min="770" max="770" width="10.28515625" style="2" customWidth="1"/>
    <col min="771" max="771" width="12.28515625" style="2" customWidth="1"/>
    <col min="772" max="772" width="12.85546875" style="2" customWidth="1"/>
    <col min="773" max="773" width="12.42578125" style="2" customWidth="1"/>
    <col min="774" max="774" width="11.140625" style="2" customWidth="1"/>
    <col min="775" max="775" width="10.140625" style="2" customWidth="1"/>
    <col min="776" max="779" width="9.140625" style="2"/>
    <col min="780" max="780" width="11.42578125" style="2" customWidth="1"/>
    <col min="781" max="1025" width="9.140625" style="2"/>
    <col min="1026" max="1026" width="10.28515625" style="2" customWidth="1"/>
    <col min="1027" max="1027" width="12.28515625" style="2" customWidth="1"/>
    <col min="1028" max="1028" width="12.85546875" style="2" customWidth="1"/>
    <col min="1029" max="1029" width="12.42578125" style="2" customWidth="1"/>
    <col min="1030" max="1030" width="11.140625" style="2" customWidth="1"/>
    <col min="1031" max="1031" width="10.140625" style="2" customWidth="1"/>
    <col min="1032" max="1035" width="9.140625" style="2"/>
    <col min="1036" max="1036" width="11.42578125" style="2" customWidth="1"/>
    <col min="1037" max="1281" width="9.140625" style="2"/>
    <col min="1282" max="1282" width="10.28515625" style="2" customWidth="1"/>
    <col min="1283" max="1283" width="12.28515625" style="2" customWidth="1"/>
    <col min="1284" max="1284" width="12.85546875" style="2" customWidth="1"/>
    <col min="1285" max="1285" width="12.42578125" style="2" customWidth="1"/>
    <col min="1286" max="1286" width="11.140625" style="2" customWidth="1"/>
    <col min="1287" max="1287" width="10.140625" style="2" customWidth="1"/>
    <col min="1288" max="1291" width="9.140625" style="2"/>
    <col min="1292" max="1292" width="11.42578125" style="2" customWidth="1"/>
    <col min="1293" max="1537" width="9.140625" style="2"/>
    <col min="1538" max="1538" width="10.28515625" style="2" customWidth="1"/>
    <col min="1539" max="1539" width="12.28515625" style="2" customWidth="1"/>
    <col min="1540" max="1540" width="12.85546875" style="2" customWidth="1"/>
    <col min="1541" max="1541" width="12.42578125" style="2" customWidth="1"/>
    <col min="1542" max="1542" width="11.140625" style="2" customWidth="1"/>
    <col min="1543" max="1543" width="10.140625" style="2" customWidth="1"/>
    <col min="1544" max="1547" width="9.140625" style="2"/>
    <col min="1548" max="1548" width="11.42578125" style="2" customWidth="1"/>
    <col min="1549" max="1793" width="9.140625" style="2"/>
    <col min="1794" max="1794" width="10.28515625" style="2" customWidth="1"/>
    <col min="1795" max="1795" width="12.28515625" style="2" customWidth="1"/>
    <col min="1796" max="1796" width="12.85546875" style="2" customWidth="1"/>
    <col min="1797" max="1797" width="12.42578125" style="2" customWidth="1"/>
    <col min="1798" max="1798" width="11.140625" style="2" customWidth="1"/>
    <col min="1799" max="1799" width="10.140625" style="2" customWidth="1"/>
    <col min="1800" max="1803" width="9.140625" style="2"/>
    <col min="1804" max="1804" width="11.42578125" style="2" customWidth="1"/>
    <col min="1805" max="2049" width="9.140625" style="2"/>
    <col min="2050" max="2050" width="10.28515625" style="2" customWidth="1"/>
    <col min="2051" max="2051" width="12.28515625" style="2" customWidth="1"/>
    <col min="2052" max="2052" width="12.85546875" style="2" customWidth="1"/>
    <col min="2053" max="2053" width="12.42578125" style="2" customWidth="1"/>
    <col min="2054" max="2054" width="11.140625" style="2" customWidth="1"/>
    <col min="2055" max="2055" width="10.140625" style="2" customWidth="1"/>
    <col min="2056" max="2059" width="9.140625" style="2"/>
    <col min="2060" max="2060" width="11.42578125" style="2" customWidth="1"/>
    <col min="2061" max="2305" width="9.140625" style="2"/>
    <col min="2306" max="2306" width="10.28515625" style="2" customWidth="1"/>
    <col min="2307" max="2307" width="12.28515625" style="2" customWidth="1"/>
    <col min="2308" max="2308" width="12.85546875" style="2" customWidth="1"/>
    <col min="2309" max="2309" width="12.42578125" style="2" customWidth="1"/>
    <col min="2310" max="2310" width="11.140625" style="2" customWidth="1"/>
    <col min="2311" max="2311" width="10.140625" style="2" customWidth="1"/>
    <col min="2312" max="2315" width="9.140625" style="2"/>
    <col min="2316" max="2316" width="11.42578125" style="2" customWidth="1"/>
    <col min="2317" max="2561" width="9.140625" style="2"/>
    <col min="2562" max="2562" width="10.28515625" style="2" customWidth="1"/>
    <col min="2563" max="2563" width="12.28515625" style="2" customWidth="1"/>
    <col min="2564" max="2564" width="12.85546875" style="2" customWidth="1"/>
    <col min="2565" max="2565" width="12.42578125" style="2" customWidth="1"/>
    <col min="2566" max="2566" width="11.140625" style="2" customWidth="1"/>
    <col min="2567" max="2567" width="10.140625" style="2" customWidth="1"/>
    <col min="2568" max="2571" width="9.140625" style="2"/>
    <col min="2572" max="2572" width="11.42578125" style="2" customWidth="1"/>
    <col min="2573" max="2817" width="9.140625" style="2"/>
    <col min="2818" max="2818" width="10.28515625" style="2" customWidth="1"/>
    <col min="2819" max="2819" width="12.28515625" style="2" customWidth="1"/>
    <col min="2820" max="2820" width="12.85546875" style="2" customWidth="1"/>
    <col min="2821" max="2821" width="12.42578125" style="2" customWidth="1"/>
    <col min="2822" max="2822" width="11.140625" style="2" customWidth="1"/>
    <col min="2823" max="2823" width="10.140625" style="2" customWidth="1"/>
    <col min="2824" max="2827" width="9.140625" style="2"/>
    <col min="2828" max="2828" width="11.42578125" style="2" customWidth="1"/>
    <col min="2829" max="3073" width="9.140625" style="2"/>
    <col min="3074" max="3074" width="10.28515625" style="2" customWidth="1"/>
    <col min="3075" max="3075" width="12.28515625" style="2" customWidth="1"/>
    <col min="3076" max="3076" width="12.85546875" style="2" customWidth="1"/>
    <col min="3077" max="3077" width="12.42578125" style="2" customWidth="1"/>
    <col min="3078" max="3078" width="11.140625" style="2" customWidth="1"/>
    <col min="3079" max="3079" width="10.140625" style="2" customWidth="1"/>
    <col min="3080" max="3083" width="9.140625" style="2"/>
    <col min="3084" max="3084" width="11.42578125" style="2" customWidth="1"/>
    <col min="3085" max="3329" width="9.140625" style="2"/>
    <col min="3330" max="3330" width="10.28515625" style="2" customWidth="1"/>
    <col min="3331" max="3331" width="12.28515625" style="2" customWidth="1"/>
    <col min="3332" max="3332" width="12.85546875" style="2" customWidth="1"/>
    <col min="3333" max="3333" width="12.42578125" style="2" customWidth="1"/>
    <col min="3334" max="3334" width="11.140625" style="2" customWidth="1"/>
    <col min="3335" max="3335" width="10.140625" style="2" customWidth="1"/>
    <col min="3336" max="3339" width="9.140625" style="2"/>
    <col min="3340" max="3340" width="11.42578125" style="2" customWidth="1"/>
    <col min="3341" max="3585" width="9.140625" style="2"/>
    <col min="3586" max="3586" width="10.28515625" style="2" customWidth="1"/>
    <col min="3587" max="3587" width="12.28515625" style="2" customWidth="1"/>
    <col min="3588" max="3588" width="12.85546875" style="2" customWidth="1"/>
    <col min="3589" max="3589" width="12.42578125" style="2" customWidth="1"/>
    <col min="3590" max="3590" width="11.140625" style="2" customWidth="1"/>
    <col min="3591" max="3591" width="10.140625" style="2" customWidth="1"/>
    <col min="3592" max="3595" width="9.140625" style="2"/>
    <col min="3596" max="3596" width="11.42578125" style="2" customWidth="1"/>
    <col min="3597" max="3841" width="9.140625" style="2"/>
    <col min="3842" max="3842" width="10.28515625" style="2" customWidth="1"/>
    <col min="3843" max="3843" width="12.28515625" style="2" customWidth="1"/>
    <col min="3844" max="3844" width="12.85546875" style="2" customWidth="1"/>
    <col min="3845" max="3845" width="12.42578125" style="2" customWidth="1"/>
    <col min="3846" max="3846" width="11.140625" style="2" customWidth="1"/>
    <col min="3847" max="3847" width="10.140625" style="2" customWidth="1"/>
    <col min="3848" max="3851" width="9.140625" style="2"/>
    <col min="3852" max="3852" width="11.42578125" style="2" customWidth="1"/>
    <col min="3853" max="4097" width="9.140625" style="2"/>
    <col min="4098" max="4098" width="10.28515625" style="2" customWidth="1"/>
    <col min="4099" max="4099" width="12.28515625" style="2" customWidth="1"/>
    <col min="4100" max="4100" width="12.85546875" style="2" customWidth="1"/>
    <col min="4101" max="4101" width="12.42578125" style="2" customWidth="1"/>
    <col min="4102" max="4102" width="11.140625" style="2" customWidth="1"/>
    <col min="4103" max="4103" width="10.140625" style="2" customWidth="1"/>
    <col min="4104" max="4107" width="9.140625" style="2"/>
    <col min="4108" max="4108" width="11.42578125" style="2" customWidth="1"/>
    <col min="4109" max="4353" width="9.140625" style="2"/>
    <col min="4354" max="4354" width="10.28515625" style="2" customWidth="1"/>
    <col min="4355" max="4355" width="12.28515625" style="2" customWidth="1"/>
    <col min="4356" max="4356" width="12.85546875" style="2" customWidth="1"/>
    <col min="4357" max="4357" width="12.42578125" style="2" customWidth="1"/>
    <col min="4358" max="4358" width="11.140625" style="2" customWidth="1"/>
    <col min="4359" max="4359" width="10.140625" style="2" customWidth="1"/>
    <col min="4360" max="4363" width="9.140625" style="2"/>
    <col min="4364" max="4364" width="11.42578125" style="2" customWidth="1"/>
    <col min="4365" max="4609" width="9.140625" style="2"/>
    <col min="4610" max="4610" width="10.28515625" style="2" customWidth="1"/>
    <col min="4611" max="4611" width="12.28515625" style="2" customWidth="1"/>
    <col min="4612" max="4612" width="12.85546875" style="2" customWidth="1"/>
    <col min="4613" max="4613" width="12.42578125" style="2" customWidth="1"/>
    <col min="4614" max="4614" width="11.140625" style="2" customWidth="1"/>
    <col min="4615" max="4615" width="10.140625" style="2" customWidth="1"/>
    <col min="4616" max="4619" width="9.140625" style="2"/>
    <col min="4620" max="4620" width="11.42578125" style="2" customWidth="1"/>
    <col min="4621" max="4865" width="9.140625" style="2"/>
    <col min="4866" max="4866" width="10.28515625" style="2" customWidth="1"/>
    <col min="4867" max="4867" width="12.28515625" style="2" customWidth="1"/>
    <col min="4868" max="4868" width="12.85546875" style="2" customWidth="1"/>
    <col min="4869" max="4869" width="12.42578125" style="2" customWidth="1"/>
    <col min="4870" max="4870" width="11.140625" style="2" customWidth="1"/>
    <col min="4871" max="4871" width="10.140625" style="2" customWidth="1"/>
    <col min="4872" max="4875" width="9.140625" style="2"/>
    <col min="4876" max="4876" width="11.42578125" style="2" customWidth="1"/>
    <col min="4877" max="5121" width="9.140625" style="2"/>
    <col min="5122" max="5122" width="10.28515625" style="2" customWidth="1"/>
    <col min="5123" max="5123" width="12.28515625" style="2" customWidth="1"/>
    <col min="5124" max="5124" width="12.85546875" style="2" customWidth="1"/>
    <col min="5125" max="5125" width="12.42578125" style="2" customWidth="1"/>
    <col min="5126" max="5126" width="11.140625" style="2" customWidth="1"/>
    <col min="5127" max="5127" width="10.140625" style="2" customWidth="1"/>
    <col min="5128" max="5131" width="9.140625" style="2"/>
    <col min="5132" max="5132" width="11.42578125" style="2" customWidth="1"/>
    <col min="5133" max="5377" width="9.140625" style="2"/>
    <col min="5378" max="5378" width="10.28515625" style="2" customWidth="1"/>
    <col min="5379" max="5379" width="12.28515625" style="2" customWidth="1"/>
    <col min="5380" max="5380" width="12.85546875" style="2" customWidth="1"/>
    <col min="5381" max="5381" width="12.42578125" style="2" customWidth="1"/>
    <col min="5382" max="5382" width="11.140625" style="2" customWidth="1"/>
    <col min="5383" max="5383" width="10.140625" style="2" customWidth="1"/>
    <col min="5384" max="5387" width="9.140625" style="2"/>
    <col min="5388" max="5388" width="11.42578125" style="2" customWidth="1"/>
    <col min="5389" max="5633" width="9.140625" style="2"/>
    <col min="5634" max="5634" width="10.28515625" style="2" customWidth="1"/>
    <col min="5635" max="5635" width="12.28515625" style="2" customWidth="1"/>
    <col min="5636" max="5636" width="12.85546875" style="2" customWidth="1"/>
    <col min="5637" max="5637" width="12.42578125" style="2" customWidth="1"/>
    <col min="5638" max="5638" width="11.140625" style="2" customWidth="1"/>
    <col min="5639" max="5639" width="10.140625" style="2" customWidth="1"/>
    <col min="5640" max="5643" width="9.140625" style="2"/>
    <col min="5644" max="5644" width="11.42578125" style="2" customWidth="1"/>
    <col min="5645" max="5889" width="9.140625" style="2"/>
    <col min="5890" max="5890" width="10.28515625" style="2" customWidth="1"/>
    <col min="5891" max="5891" width="12.28515625" style="2" customWidth="1"/>
    <col min="5892" max="5892" width="12.85546875" style="2" customWidth="1"/>
    <col min="5893" max="5893" width="12.42578125" style="2" customWidth="1"/>
    <col min="5894" max="5894" width="11.140625" style="2" customWidth="1"/>
    <col min="5895" max="5895" width="10.140625" style="2" customWidth="1"/>
    <col min="5896" max="5899" width="9.140625" style="2"/>
    <col min="5900" max="5900" width="11.42578125" style="2" customWidth="1"/>
    <col min="5901" max="6145" width="9.140625" style="2"/>
    <col min="6146" max="6146" width="10.28515625" style="2" customWidth="1"/>
    <col min="6147" max="6147" width="12.28515625" style="2" customWidth="1"/>
    <col min="6148" max="6148" width="12.85546875" style="2" customWidth="1"/>
    <col min="6149" max="6149" width="12.42578125" style="2" customWidth="1"/>
    <col min="6150" max="6150" width="11.140625" style="2" customWidth="1"/>
    <col min="6151" max="6151" width="10.140625" style="2" customWidth="1"/>
    <col min="6152" max="6155" width="9.140625" style="2"/>
    <col min="6156" max="6156" width="11.42578125" style="2" customWidth="1"/>
    <col min="6157" max="6401" width="9.140625" style="2"/>
    <col min="6402" max="6402" width="10.28515625" style="2" customWidth="1"/>
    <col min="6403" max="6403" width="12.28515625" style="2" customWidth="1"/>
    <col min="6404" max="6404" width="12.85546875" style="2" customWidth="1"/>
    <col min="6405" max="6405" width="12.42578125" style="2" customWidth="1"/>
    <col min="6406" max="6406" width="11.140625" style="2" customWidth="1"/>
    <col min="6407" max="6407" width="10.140625" style="2" customWidth="1"/>
    <col min="6408" max="6411" width="9.140625" style="2"/>
    <col min="6412" max="6412" width="11.42578125" style="2" customWidth="1"/>
    <col min="6413" max="6657" width="9.140625" style="2"/>
    <col min="6658" max="6658" width="10.28515625" style="2" customWidth="1"/>
    <col min="6659" max="6659" width="12.28515625" style="2" customWidth="1"/>
    <col min="6660" max="6660" width="12.85546875" style="2" customWidth="1"/>
    <col min="6661" max="6661" width="12.42578125" style="2" customWidth="1"/>
    <col min="6662" max="6662" width="11.140625" style="2" customWidth="1"/>
    <col min="6663" max="6663" width="10.140625" style="2" customWidth="1"/>
    <col min="6664" max="6667" width="9.140625" style="2"/>
    <col min="6668" max="6668" width="11.42578125" style="2" customWidth="1"/>
    <col min="6669" max="6913" width="9.140625" style="2"/>
    <col min="6914" max="6914" width="10.28515625" style="2" customWidth="1"/>
    <col min="6915" max="6915" width="12.28515625" style="2" customWidth="1"/>
    <col min="6916" max="6916" width="12.85546875" style="2" customWidth="1"/>
    <col min="6917" max="6917" width="12.42578125" style="2" customWidth="1"/>
    <col min="6918" max="6918" width="11.140625" style="2" customWidth="1"/>
    <col min="6919" max="6919" width="10.140625" style="2" customWidth="1"/>
    <col min="6920" max="6923" width="9.140625" style="2"/>
    <col min="6924" max="6924" width="11.42578125" style="2" customWidth="1"/>
    <col min="6925" max="7169" width="9.140625" style="2"/>
    <col min="7170" max="7170" width="10.28515625" style="2" customWidth="1"/>
    <col min="7171" max="7171" width="12.28515625" style="2" customWidth="1"/>
    <col min="7172" max="7172" width="12.85546875" style="2" customWidth="1"/>
    <col min="7173" max="7173" width="12.42578125" style="2" customWidth="1"/>
    <col min="7174" max="7174" width="11.140625" style="2" customWidth="1"/>
    <col min="7175" max="7175" width="10.140625" style="2" customWidth="1"/>
    <col min="7176" max="7179" width="9.140625" style="2"/>
    <col min="7180" max="7180" width="11.42578125" style="2" customWidth="1"/>
    <col min="7181" max="7425" width="9.140625" style="2"/>
    <col min="7426" max="7426" width="10.28515625" style="2" customWidth="1"/>
    <col min="7427" max="7427" width="12.28515625" style="2" customWidth="1"/>
    <col min="7428" max="7428" width="12.85546875" style="2" customWidth="1"/>
    <col min="7429" max="7429" width="12.42578125" style="2" customWidth="1"/>
    <col min="7430" max="7430" width="11.140625" style="2" customWidth="1"/>
    <col min="7431" max="7431" width="10.140625" style="2" customWidth="1"/>
    <col min="7432" max="7435" width="9.140625" style="2"/>
    <col min="7436" max="7436" width="11.42578125" style="2" customWidth="1"/>
    <col min="7437" max="7681" width="9.140625" style="2"/>
    <col min="7682" max="7682" width="10.28515625" style="2" customWidth="1"/>
    <col min="7683" max="7683" width="12.28515625" style="2" customWidth="1"/>
    <col min="7684" max="7684" width="12.85546875" style="2" customWidth="1"/>
    <col min="7685" max="7685" width="12.42578125" style="2" customWidth="1"/>
    <col min="7686" max="7686" width="11.140625" style="2" customWidth="1"/>
    <col min="7687" max="7687" width="10.140625" style="2" customWidth="1"/>
    <col min="7688" max="7691" width="9.140625" style="2"/>
    <col min="7692" max="7692" width="11.42578125" style="2" customWidth="1"/>
    <col min="7693" max="7937" width="9.140625" style="2"/>
    <col min="7938" max="7938" width="10.28515625" style="2" customWidth="1"/>
    <col min="7939" max="7939" width="12.28515625" style="2" customWidth="1"/>
    <col min="7940" max="7940" width="12.85546875" style="2" customWidth="1"/>
    <col min="7941" max="7941" width="12.42578125" style="2" customWidth="1"/>
    <col min="7942" max="7942" width="11.140625" style="2" customWidth="1"/>
    <col min="7943" max="7943" width="10.140625" style="2" customWidth="1"/>
    <col min="7944" max="7947" width="9.140625" style="2"/>
    <col min="7948" max="7948" width="11.42578125" style="2" customWidth="1"/>
    <col min="7949" max="8193" width="9.140625" style="2"/>
    <col min="8194" max="8194" width="10.28515625" style="2" customWidth="1"/>
    <col min="8195" max="8195" width="12.28515625" style="2" customWidth="1"/>
    <col min="8196" max="8196" width="12.85546875" style="2" customWidth="1"/>
    <col min="8197" max="8197" width="12.42578125" style="2" customWidth="1"/>
    <col min="8198" max="8198" width="11.140625" style="2" customWidth="1"/>
    <col min="8199" max="8199" width="10.140625" style="2" customWidth="1"/>
    <col min="8200" max="8203" width="9.140625" style="2"/>
    <col min="8204" max="8204" width="11.42578125" style="2" customWidth="1"/>
    <col min="8205" max="8449" width="9.140625" style="2"/>
    <col min="8450" max="8450" width="10.28515625" style="2" customWidth="1"/>
    <col min="8451" max="8451" width="12.28515625" style="2" customWidth="1"/>
    <col min="8452" max="8452" width="12.85546875" style="2" customWidth="1"/>
    <col min="8453" max="8453" width="12.42578125" style="2" customWidth="1"/>
    <col min="8454" max="8454" width="11.140625" style="2" customWidth="1"/>
    <col min="8455" max="8455" width="10.140625" style="2" customWidth="1"/>
    <col min="8456" max="8459" width="9.140625" style="2"/>
    <col min="8460" max="8460" width="11.42578125" style="2" customWidth="1"/>
    <col min="8461" max="8705" width="9.140625" style="2"/>
    <col min="8706" max="8706" width="10.28515625" style="2" customWidth="1"/>
    <col min="8707" max="8707" width="12.28515625" style="2" customWidth="1"/>
    <col min="8708" max="8708" width="12.85546875" style="2" customWidth="1"/>
    <col min="8709" max="8709" width="12.42578125" style="2" customWidth="1"/>
    <col min="8710" max="8710" width="11.140625" style="2" customWidth="1"/>
    <col min="8711" max="8711" width="10.140625" style="2" customWidth="1"/>
    <col min="8712" max="8715" width="9.140625" style="2"/>
    <col min="8716" max="8716" width="11.42578125" style="2" customWidth="1"/>
    <col min="8717" max="8961" width="9.140625" style="2"/>
    <col min="8962" max="8962" width="10.28515625" style="2" customWidth="1"/>
    <col min="8963" max="8963" width="12.28515625" style="2" customWidth="1"/>
    <col min="8964" max="8964" width="12.85546875" style="2" customWidth="1"/>
    <col min="8965" max="8965" width="12.42578125" style="2" customWidth="1"/>
    <col min="8966" max="8966" width="11.140625" style="2" customWidth="1"/>
    <col min="8967" max="8967" width="10.140625" style="2" customWidth="1"/>
    <col min="8968" max="8971" width="9.140625" style="2"/>
    <col min="8972" max="8972" width="11.42578125" style="2" customWidth="1"/>
    <col min="8973" max="9217" width="9.140625" style="2"/>
    <col min="9218" max="9218" width="10.28515625" style="2" customWidth="1"/>
    <col min="9219" max="9219" width="12.28515625" style="2" customWidth="1"/>
    <col min="9220" max="9220" width="12.85546875" style="2" customWidth="1"/>
    <col min="9221" max="9221" width="12.42578125" style="2" customWidth="1"/>
    <col min="9222" max="9222" width="11.140625" style="2" customWidth="1"/>
    <col min="9223" max="9223" width="10.140625" style="2" customWidth="1"/>
    <col min="9224" max="9227" width="9.140625" style="2"/>
    <col min="9228" max="9228" width="11.42578125" style="2" customWidth="1"/>
    <col min="9229" max="9473" width="9.140625" style="2"/>
    <col min="9474" max="9474" width="10.28515625" style="2" customWidth="1"/>
    <col min="9475" max="9475" width="12.28515625" style="2" customWidth="1"/>
    <col min="9476" max="9476" width="12.85546875" style="2" customWidth="1"/>
    <col min="9477" max="9477" width="12.42578125" style="2" customWidth="1"/>
    <col min="9478" max="9478" width="11.140625" style="2" customWidth="1"/>
    <col min="9479" max="9479" width="10.140625" style="2" customWidth="1"/>
    <col min="9480" max="9483" width="9.140625" style="2"/>
    <col min="9484" max="9484" width="11.42578125" style="2" customWidth="1"/>
    <col min="9485" max="9729" width="9.140625" style="2"/>
    <col min="9730" max="9730" width="10.28515625" style="2" customWidth="1"/>
    <col min="9731" max="9731" width="12.28515625" style="2" customWidth="1"/>
    <col min="9732" max="9732" width="12.85546875" style="2" customWidth="1"/>
    <col min="9733" max="9733" width="12.42578125" style="2" customWidth="1"/>
    <col min="9734" max="9734" width="11.140625" style="2" customWidth="1"/>
    <col min="9735" max="9735" width="10.140625" style="2" customWidth="1"/>
    <col min="9736" max="9739" width="9.140625" style="2"/>
    <col min="9740" max="9740" width="11.42578125" style="2" customWidth="1"/>
    <col min="9741" max="9985" width="9.140625" style="2"/>
    <col min="9986" max="9986" width="10.28515625" style="2" customWidth="1"/>
    <col min="9987" max="9987" width="12.28515625" style="2" customWidth="1"/>
    <col min="9988" max="9988" width="12.85546875" style="2" customWidth="1"/>
    <col min="9989" max="9989" width="12.42578125" style="2" customWidth="1"/>
    <col min="9990" max="9990" width="11.140625" style="2" customWidth="1"/>
    <col min="9991" max="9991" width="10.140625" style="2" customWidth="1"/>
    <col min="9992" max="9995" width="9.140625" style="2"/>
    <col min="9996" max="9996" width="11.42578125" style="2" customWidth="1"/>
    <col min="9997" max="10241" width="9.140625" style="2"/>
    <col min="10242" max="10242" width="10.28515625" style="2" customWidth="1"/>
    <col min="10243" max="10243" width="12.28515625" style="2" customWidth="1"/>
    <col min="10244" max="10244" width="12.85546875" style="2" customWidth="1"/>
    <col min="10245" max="10245" width="12.42578125" style="2" customWidth="1"/>
    <col min="10246" max="10246" width="11.140625" style="2" customWidth="1"/>
    <col min="10247" max="10247" width="10.140625" style="2" customWidth="1"/>
    <col min="10248" max="10251" width="9.140625" style="2"/>
    <col min="10252" max="10252" width="11.42578125" style="2" customWidth="1"/>
    <col min="10253" max="10497" width="9.140625" style="2"/>
    <col min="10498" max="10498" width="10.28515625" style="2" customWidth="1"/>
    <col min="10499" max="10499" width="12.28515625" style="2" customWidth="1"/>
    <col min="10500" max="10500" width="12.85546875" style="2" customWidth="1"/>
    <col min="10501" max="10501" width="12.42578125" style="2" customWidth="1"/>
    <col min="10502" max="10502" width="11.140625" style="2" customWidth="1"/>
    <col min="10503" max="10503" width="10.140625" style="2" customWidth="1"/>
    <col min="10504" max="10507" width="9.140625" style="2"/>
    <col min="10508" max="10508" width="11.42578125" style="2" customWidth="1"/>
    <col min="10509" max="10753" width="9.140625" style="2"/>
    <col min="10754" max="10754" width="10.28515625" style="2" customWidth="1"/>
    <col min="10755" max="10755" width="12.28515625" style="2" customWidth="1"/>
    <col min="10756" max="10756" width="12.85546875" style="2" customWidth="1"/>
    <col min="10757" max="10757" width="12.42578125" style="2" customWidth="1"/>
    <col min="10758" max="10758" width="11.140625" style="2" customWidth="1"/>
    <col min="10759" max="10759" width="10.140625" style="2" customWidth="1"/>
    <col min="10760" max="10763" width="9.140625" style="2"/>
    <col min="10764" max="10764" width="11.42578125" style="2" customWidth="1"/>
    <col min="10765" max="11009" width="9.140625" style="2"/>
    <col min="11010" max="11010" width="10.28515625" style="2" customWidth="1"/>
    <col min="11011" max="11011" width="12.28515625" style="2" customWidth="1"/>
    <col min="11012" max="11012" width="12.85546875" style="2" customWidth="1"/>
    <col min="11013" max="11013" width="12.42578125" style="2" customWidth="1"/>
    <col min="11014" max="11014" width="11.140625" style="2" customWidth="1"/>
    <col min="11015" max="11015" width="10.140625" style="2" customWidth="1"/>
    <col min="11016" max="11019" width="9.140625" style="2"/>
    <col min="11020" max="11020" width="11.42578125" style="2" customWidth="1"/>
    <col min="11021" max="11265" width="9.140625" style="2"/>
    <col min="11266" max="11266" width="10.28515625" style="2" customWidth="1"/>
    <col min="11267" max="11267" width="12.28515625" style="2" customWidth="1"/>
    <col min="11268" max="11268" width="12.85546875" style="2" customWidth="1"/>
    <col min="11269" max="11269" width="12.42578125" style="2" customWidth="1"/>
    <col min="11270" max="11270" width="11.140625" style="2" customWidth="1"/>
    <col min="11271" max="11271" width="10.140625" style="2" customWidth="1"/>
    <col min="11272" max="11275" width="9.140625" style="2"/>
    <col min="11276" max="11276" width="11.42578125" style="2" customWidth="1"/>
    <col min="11277" max="11521" width="9.140625" style="2"/>
    <col min="11522" max="11522" width="10.28515625" style="2" customWidth="1"/>
    <col min="11523" max="11523" width="12.28515625" style="2" customWidth="1"/>
    <col min="11524" max="11524" width="12.85546875" style="2" customWidth="1"/>
    <col min="11525" max="11525" width="12.42578125" style="2" customWidth="1"/>
    <col min="11526" max="11526" width="11.140625" style="2" customWidth="1"/>
    <col min="11527" max="11527" width="10.140625" style="2" customWidth="1"/>
    <col min="11528" max="11531" width="9.140625" style="2"/>
    <col min="11532" max="11532" width="11.42578125" style="2" customWidth="1"/>
    <col min="11533" max="11777" width="9.140625" style="2"/>
    <col min="11778" max="11778" width="10.28515625" style="2" customWidth="1"/>
    <col min="11779" max="11779" width="12.28515625" style="2" customWidth="1"/>
    <col min="11780" max="11780" width="12.85546875" style="2" customWidth="1"/>
    <col min="11781" max="11781" width="12.42578125" style="2" customWidth="1"/>
    <col min="11782" max="11782" width="11.140625" style="2" customWidth="1"/>
    <col min="11783" max="11783" width="10.140625" style="2" customWidth="1"/>
    <col min="11784" max="11787" width="9.140625" style="2"/>
    <col min="11788" max="11788" width="11.42578125" style="2" customWidth="1"/>
    <col min="11789" max="12033" width="9.140625" style="2"/>
    <col min="12034" max="12034" width="10.28515625" style="2" customWidth="1"/>
    <col min="12035" max="12035" width="12.28515625" style="2" customWidth="1"/>
    <col min="12036" max="12036" width="12.85546875" style="2" customWidth="1"/>
    <col min="12037" max="12037" width="12.42578125" style="2" customWidth="1"/>
    <col min="12038" max="12038" width="11.140625" style="2" customWidth="1"/>
    <col min="12039" max="12039" width="10.140625" style="2" customWidth="1"/>
    <col min="12040" max="12043" width="9.140625" style="2"/>
    <col min="12044" max="12044" width="11.42578125" style="2" customWidth="1"/>
    <col min="12045" max="12289" width="9.140625" style="2"/>
    <col min="12290" max="12290" width="10.28515625" style="2" customWidth="1"/>
    <col min="12291" max="12291" width="12.28515625" style="2" customWidth="1"/>
    <col min="12292" max="12292" width="12.85546875" style="2" customWidth="1"/>
    <col min="12293" max="12293" width="12.42578125" style="2" customWidth="1"/>
    <col min="12294" max="12294" width="11.140625" style="2" customWidth="1"/>
    <col min="12295" max="12295" width="10.140625" style="2" customWidth="1"/>
    <col min="12296" max="12299" width="9.140625" style="2"/>
    <col min="12300" max="12300" width="11.42578125" style="2" customWidth="1"/>
    <col min="12301" max="12545" width="9.140625" style="2"/>
    <col min="12546" max="12546" width="10.28515625" style="2" customWidth="1"/>
    <col min="12547" max="12547" width="12.28515625" style="2" customWidth="1"/>
    <col min="12548" max="12548" width="12.85546875" style="2" customWidth="1"/>
    <col min="12549" max="12549" width="12.42578125" style="2" customWidth="1"/>
    <col min="12550" max="12550" width="11.140625" style="2" customWidth="1"/>
    <col min="12551" max="12551" width="10.140625" style="2" customWidth="1"/>
    <col min="12552" max="12555" width="9.140625" style="2"/>
    <col min="12556" max="12556" width="11.42578125" style="2" customWidth="1"/>
    <col min="12557" max="12801" width="9.140625" style="2"/>
    <col min="12802" max="12802" width="10.28515625" style="2" customWidth="1"/>
    <col min="12803" max="12803" width="12.28515625" style="2" customWidth="1"/>
    <col min="12804" max="12804" width="12.85546875" style="2" customWidth="1"/>
    <col min="12805" max="12805" width="12.42578125" style="2" customWidth="1"/>
    <col min="12806" max="12806" width="11.140625" style="2" customWidth="1"/>
    <col min="12807" max="12807" width="10.140625" style="2" customWidth="1"/>
    <col min="12808" max="12811" width="9.140625" style="2"/>
    <col min="12812" max="12812" width="11.42578125" style="2" customWidth="1"/>
    <col min="12813" max="13057" width="9.140625" style="2"/>
    <col min="13058" max="13058" width="10.28515625" style="2" customWidth="1"/>
    <col min="13059" max="13059" width="12.28515625" style="2" customWidth="1"/>
    <col min="13060" max="13060" width="12.85546875" style="2" customWidth="1"/>
    <col min="13061" max="13061" width="12.42578125" style="2" customWidth="1"/>
    <col min="13062" max="13062" width="11.140625" style="2" customWidth="1"/>
    <col min="13063" max="13063" width="10.140625" style="2" customWidth="1"/>
    <col min="13064" max="13067" width="9.140625" style="2"/>
    <col min="13068" max="13068" width="11.42578125" style="2" customWidth="1"/>
    <col min="13069" max="13313" width="9.140625" style="2"/>
    <col min="13314" max="13314" width="10.28515625" style="2" customWidth="1"/>
    <col min="13315" max="13315" width="12.28515625" style="2" customWidth="1"/>
    <col min="13316" max="13316" width="12.85546875" style="2" customWidth="1"/>
    <col min="13317" max="13317" width="12.42578125" style="2" customWidth="1"/>
    <col min="13318" max="13318" width="11.140625" style="2" customWidth="1"/>
    <col min="13319" max="13319" width="10.140625" style="2" customWidth="1"/>
    <col min="13320" max="13323" width="9.140625" style="2"/>
    <col min="13324" max="13324" width="11.42578125" style="2" customWidth="1"/>
    <col min="13325" max="13569" width="9.140625" style="2"/>
    <col min="13570" max="13570" width="10.28515625" style="2" customWidth="1"/>
    <col min="13571" max="13571" width="12.28515625" style="2" customWidth="1"/>
    <col min="13572" max="13572" width="12.85546875" style="2" customWidth="1"/>
    <col min="13573" max="13573" width="12.42578125" style="2" customWidth="1"/>
    <col min="13574" max="13574" width="11.140625" style="2" customWidth="1"/>
    <col min="13575" max="13575" width="10.140625" style="2" customWidth="1"/>
    <col min="13576" max="13579" width="9.140625" style="2"/>
    <col min="13580" max="13580" width="11.42578125" style="2" customWidth="1"/>
    <col min="13581" max="13825" width="9.140625" style="2"/>
    <col min="13826" max="13826" width="10.28515625" style="2" customWidth="1"/>
    <col min="13827" max="13827" width="12.28515625" style="2" customWidth="1"/>
    <col min="13828" max="13828" width="12.85546875" style="2" customWidth="1"/>
    <col min="13829" max="13829" width="12.42578125" style="2" customWidth="1"/>
    <col min="13830" max="13830" width="11.140625" style="2" customWidth="1"/>
    <col min="13831" max="13831" width="10.140625" style="2" customWidth="1"/>
    <col min="13832" max="13835" width="9.140625" style="2"/>
    <col min="13836" max="13836" width="11.42578125" style="2" customWidth="1"/>
    <col min="13837" max="14081" width="9.140625" style="2"/>
    <col min="14082" max="14082" width="10.28515625" style="2" customWidth="1"/>
    <col min="14083" max="14083" width="12.28515625" style="2" customWidth="1"/>
    <col min="14084" max="14084" width="12.85546875" style="2" customWidth="1"/>
    <col min="14085" max="14085" width="12.42578125" style="2" customWidth="1"/>
    <col min="14086" max="14086" width="11.140625" style="2" customWidth="1"/>
    <col min="14087" max="14087" width="10.140625" style="2" customWidth="1"/>
    <col min="14088" max="14091" width="9.140625" style="2"/>
    <col min="14092" max="14092" width="11.42578125" style="2" customWidth="1"/>
    <col min="14093" max="14337" width="9.140625" style="2"/>
    <col min="14338" max="14338" width="10.28515625" style="2" customWidth="1"/>
    <col min="14339" max="14339" width="12.28515625" style="2" customWidth="1"/>
    <col min="14340" max="14340" width="12.85546875" style="2" customWidth="1"/>
    <col min="14341" max="14341" width="12.42578125" style="2" customWidth="1"/>
    <col min="14342" max="14342" width="11.140625" style="2" customWidth="1"/>
    <col min="14343" max="14343" width="10.140625" style="2" customWidth="1"/>
    <col min="14344" max="14347" width="9.140625" style="2"/>
    <col min="14348" max="14348" width="11.42578125" style="2" customWidth="1"/>
    <col min="14349" max="14593" width="9.140625" style="2"/>
    <col min="14594" max="14594" width="10.28515625" style="2" customWidth="1"/>
    <col min="14595" max="14595" width="12.28515625" style="2" customWidth="1"/>
    <col min="14596" max="14596" width="12.85546875" style="2" customWidth="1"/>
    <col min="14597" max="14597" width="12.42578125" style="2" customWidth="1"/>
    <col min="14598" max="14598" width="11.140625" style="2" customWidth="1"/>
    <col min="14599" max="14599" width="10.140625" style="2" customWidth="1"/>
    <col min="14600" max="14603" width="9.140625" style="2"/>
    <col min="14604" max="14604" width="11.42578125" style="2" customWidth="1"/>
    <col min="14605" max="14849" width="9.140625" style="2"/>
    <col min="14850" max="14850" width="10.28515625" style="2" customWidth="1"/>
    <col min="14851" max="14851" width="12.28515625" style="2" customWidth="1"/>
    <col min="14852" max="14852" width="12.85546875" style="2" customWidth="1"/>
    <col min="14853" max="14853" width="12.42578125" style="2" customWidth="1"/>
    <col min="14854" max="14854" width="11.140625" style="2" customWidth="1"/>
    <col min="14855" max="14855" width="10.140625" style="2" customWidth="1"/>
    <col min="14856" max="14859" width="9.140625" style="2"/>
    <col min="14860" max="14860" width="11.42578125" style="2" customWidth="1"/>
    <col min="14861" max="15105" width="9.140625" style="2"/>
    <col min="15106" max="15106" width="10.28515625" style="2" customWidth="1"/>
    <col min="15107" max="15107" width="12.28515625" style="2" customWidth="1"/>
    <col min="15108" max="15108" width="12.85546875" style="2" customWidth="1"/>
    <col min="15109" max="15109" width="12.42578125" style="2" customWidth="1"/>
    <col min="15110" max="15110" width="11.140625" style="2" customWidth="1"/>
    <col min="15111" max="15111" width="10.140625" style="2" customWidth="1"/>
    <col min="15112" max="15115" width="9.140625" style="2"/>
    <col min="15116" max="15116" width="11.42578125" style="2" customWidth="1"/>
    <col min="15117" max="15361" width="9.140625" style="2"/>
    <col min="15362" max="15362" width="10.28515625" style="2" customWidth="1"/>
    <col min="15363" max="15363" width="12.28515625" style="2" customWidth="1"/>
    <col min="15364" max="15364" width="12.85546875" style="2" customWidth="1"/>
    <col min="15365" max="15365" width="12.42578125" style="2" customWidth="1"/>
    <col min="15366" max="15366" width="11.140625" style="2" customWidth="1"/>
    <col min="15367" max="15367" width="10.140625" style="2" customWidth="1"/>
    <col min="15368" max="15371" width="9.140625" style="2"/>
    <col min="15372" max="15372" width="11.42578125" style="2" customWidth="1"/>
    <col min="15373" max="15617" width="9.140625" style="2"/>
    <col min="15618" max="15618" width="10.28515625" style="2" customWidth="1"/>
    <col min="15619" max="15619" width="12.28515625" style="2" customWidth="1"/>
    <col min="15620" max="15620" width="12.85546875" style="2" customWidth="1"/>
    <col min="15621" max="15621" width="12.42578125" style="2" customWidth="1"/>
    <col min="15622" max="15622" width="11.140625" style="2" customWidth="1"/>
    <col min="15623" max="15623" width="10.140625" style="2" customWidth="1"/>
    <col min="15624" max="15627" width="9.140625" style="2"/>
    <col min="15628" max="15628" width="11.42578125" style="2" customWidth="1"/>
    <col min="15629" max="15873" width="9.140625" style="2"/>
    <col min="15874" max="15874" width="10.28515625" style="2" customWidth="1"/>
    <col min="15875" max="15875" width="12.28515625" style="2" customWidth="1"/>
    <col min="15876" max="15876" width="12.85546875" style="2" customWidth="1"/>
    <col min="15877" max="15877" width="12.42578125" style="2" customWidth="1"/>
    <col min="15878" max="15878" width="11.140625" style="2" customWidth="1"/>
    <col min="15879" max="15879" width="10.140625" style="2" customWidth="1"/>
    <col min="15880" max="15883" width="9.140625" style="2"/>
    <col min="15884" max="15884" width="11.42578125" style="2" customWidth="1"/>
    <col min="15885" max="16129" width="9.140625" style="2"/>
    <col min="16130" max="16130" width="10.28515625" style="2" customWidth="1"/>
    <col min="16131" max="16131" width="12.28515625" style="2" customWidth="1"/>
    <col min="16132" max="16132" width="12.85546875" style="2" customWidth="1"/>
    <col min="16133" max="16133" width="12.42578125" style="2" customWidth="1"/>
    <col min="16134" max="16134" width="11.140625" style="2" customWidth="1"/>
    <col min="16135" max="16135" width="10.140625" style="2" customWidth="1"/>
    <col min="16136" max="16139" width="9.140625" style="2"/>
    <col min="16140" max="16140" width="11.42578125" style="2" customWidth="1"/>
    <col min="16141" max="16384" width="9.140625" style="2"/>
  </cols>
  <sheetData>
    <row r="1" spans="1:12" ht="27.75" customHeight="1">
      <c r="A1" s="753" t="s">
        <v>657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287">
        <f>Master!K3</f>
        <v>26887</v>
      </c>
    </row>
    <row r="2" spans="1:12" ht="27" customHeight="1">
      <c r="A2" s="753" t="s">
        <v>489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</row>
    <row r="3" spans="1:12" ht="27" customHeight="1">
      <c r="A3" s="284"/>
      <c r="B3" s="284" t="s">
        <v>479</v>
      </c>
      <c r="C3" s="752" t="str">
        <f>Master!C3</f>
        <v>2202-02-109-02-00</v>
      </c>
      <c r="D3" s="752"/>
      <c r="E3" s="752"/>
      <c r="F3" s="752"/>
      <c r="G3" s="752"/>
      <c r="H3" s="288" t="str">
        <f>Master!E3</f>
        <v>SF</v>
      </c>
      <c r="I3" s="284"/>
      <c r="J3" s="284"/>
      <c r="K3" s="284"/>
      <c r="L3" s="284"/>
    </row>
    <row r="4" spans="1:12" ht="37.5">
      <c r="A4" s="293" t="s">
        <v>122</v>
      </c>
      <c r="B4" s="293" t="s">
        <v>123</v>
      </c>
      <c r="C4" s="293" t="s">
        <v>124</v>
      </c>
      <c r="D4" s="293" t="s">
        <v>91</v>
      </c>
      <c r="E4" s="293" t="s">
        <v>125</v>
      </c>
      <c r="F4" s="293" t="s">
        <v>126</v>
      </c>
      <c r="G4" s="293" t="s">
        <v>127</v>
      </c>
      <c r="H4" s="293" t="s">
        <v>128</v>
      </c>
      <c r="I4" s="293" t="s">
        <v>70</v>
      </c>
      <c r="J4" s="293" t="s">
        <v>129</v>
      </c>
      <c r="K4" s="293" t="s">
        <v>130</v>
      </c>
      <c r="L4" s="293" t="s">
        <v>131</v>
      </c>
    </row>
    <row r="5" spans="1:12" ht="83.25" customHeight="1">
      <c r="A5" s="294">
        <v>1</v>
      </c>
      <c r="B5" s="289">
        <f>L1</f>
        <v>26887</v>
      </c>
      <c r="C5" s="290" t="str">
        <f>Master!A2</f>
        <v>dk;kZy; jktdh; mPp ek/;fed fo|ky;] :iiqjk ¼dqpkeu flVh½</v>
      </c>
      <c r="D5" s="291">
        <f>'Old Expend 01'!C4</f>
        <v>100</v>
      </c>
      <c r="E5" s="291">
        <f>'Old Expend 01'!C5</f>
        <v>100</v>
      </c>
      <c r="F5" s="291">
        <f>'Old Expend 01'!C6</f>
        <v>100</v>
      </c>
      <c r="G5" s="291">
        <f>'Old Expend 01'!C17</f>
        <v>2500</v>
      </c>
      <c r="H5" s="291">
        <f>'Old Expend 01'!C19</f>
        <v>100</v>
      </c>
      <c r="I5" s="291">
        <f>'Old Expend 01'!C22</f>
        <v>1650</v>
      </c>
      <c r="J5" s="291">
        <f>'Old Expend 01'!C21</f>
        <v>100</v>
      </c>
      <c r="K5" s="291">
        <f>'Old Expend 01'!C20</f>
        <v>100</v>
      </c>
      <c r="L5" s="292">
        <f>SUM(D5:K5)</f>
        <v>4750</v>
      </c>
    </row>
    <row r="7" spans="1:12" ht="18.75">
      <c r="I7" s="285"/>
      <c r="J7" s="286"/>
      <c r="K7" s="285"/>
    </row>
    <row r="8" spans="1:12" ht="18.75">
      <c r="I8" s="285"/>
      <c r="J8" s="286"/>
      <c r="K8" s="754" t="str">
        <f>Master!R1</f>
        <v>iz/kkukpk;Z</v>
      </c>
      <c r="L8" s="754"/>
    </row>
    <row r="9" spans="1:12" ht="63.75" customHeight="1">
      <c r="I9" s="285"/>
      <c r="J9" s="286"/>
      <c r="K9" s="754" t="str">
        <f>Master!R2</f>
        <v>jktdh; mPp ek/;fed fo|ky;] :iiqjk</v>
      </c>
      <c r="L9" s="754"/>
    </row>
  </sheetData>
  <sheetProtection password="DBAD" sheet="1" objects="1" scenarios="1" formatCells="0" formatColumns="0" formatRows="0"/>
  <mergeCells count="5">
    <mergeCell ref="C3:G3"/>
    <mergeCell ref="A1:K1"/>
    <mergeCell ref="A2:L2"/>
    <mergeCell ref="K8:L8"/>
    <mergeCell ref="K9:L9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M59"/>
  <sheetViews>
    <sheetView view="pageBreakPreview" zoomScaleNormal="100" zoomScaleSheetLayoutView="100" workbookViewId="0">
      <pane ySplit="6" topLeftCell="A7" activePane="bottomLeft" state="frozen"/>
      <selection activeCell="I4" sqref="I4"/>
      <selection pane="bottomLeft" activeCell="L7" sqref="L7"/>
    </sheetView>
  </sheetViews>
  <sheetFormatPr defaultRowHeight="12.75"/>
  <cols>
    <col min="1" max="1" width="4.28515625" style="302" customWidth="1"/>
    <col min="2" max="2" width="25.7109375" style="302" customWidth="1"/>
    <col min="3" max="3" width="17.7109375" style="302" customWidth="1"/>
    <col min="4" max="11" width="10.28515625" style="1" customWidth="1"/>
    <col min="12" max="12" width="11.85546875" style="1" customWidth="1"/>
    <col min="13" max="256" width="9.140625" style="1"/>
    <col min="257" max="257" width="4.28515625" style="1" customWidth="1"/>
    <col min="258" max="258" width="20.85546875" style="1" customWidth="1"/>
    <col min="259" max="259" width="15.28515625" style="1" customWidth="1"/>
    <col min="260" max="260" width="7.28515625" style="1" customWidth="1"/>
    <col min="261" max="261" width="8.5703125" style="1" customWidth="1"/>
    <col min="262" max="262" width="8.140625" style="1" customWidth="1"/>
    <col min="263" max="263" width="8" style="1" customWidth="1"/>
    <col min="264" max="264" width="8.42578125" style="1" customWidth="1"/>
    <col min="265" max="265" width="7.85546875" style="1" customWidth="1"/>
    <col min="266" max="266" width="7.28515625" style="1" customWidth="1"/>
    <col min="267" max="267" width="8.42578125" style="1" customWidth="1"/>
    <col min="268" max="512" width="9.140625" style="1"/>
    <col min="513" max="513" width="4.28515625" style="1" customWidth="1"/>
    <col min="514" max="514" width="20.85546875" style="1" customWidth="1"/>
    <col min="515" max="515" width="15.28515625" style="1" customWidth="1"/>
    <col min="516" max="516" width="7.28515625" style="1" customWidth="1"/>
    <col min="517" max="517" width="8.5703125" style="1" customWidth="1"/>
    <col min="518" max="518" width="8.140625" style="1" customWidth="1"/>
    <col min="519" max="519" width="8" style="1" customWidth="1"/>
    <col min="520" max="520" width="8.42578125" style="1" customWidth="1"/>
    <col min="521" max="521" width="7.85546875" style="1" customWidth="1"/>
    <col min="522" max="522" width="7.28515625" style="1" customWidth="1"/>
    <col min="523" max="523" width="8.42578125" style="1" customWidth="1"/>
    <col min="524" max="768" width="9.140625" style="1"/>
    <col min="769" max="769" width="4.28515625" style="1" customWidth="1"/>
    <col min="770" max="770" width="20.85546875" style="1" customWidth="1"/>
    <col min="771" max="771" width="15.28515625" style="1" customWidth="1"/>
    <col min="772" max="772" width="7.28515625" style="1" customWidth="1"/>
    <col min="773" max="773" width="8.5703125" style="1" customWidth="1"/>
    <col min="774" max="774" width="8.140625" style="1" customWidth="1"/>
    <col min="775" max="775" width="8" style="1" customWidth="1"/>
    <col min="776" max="776" width="8.42578125" style="1" customWidth="1"/>
    <col min="777" max="777" width="7.85546875" style="1" customWidth="1"/>
    <col min="778" max="778" width="7.28515625" style="1" customWidth="1"/>
    <col min="779" max="779" width="8.42578125" style="1" customWidth="1"/>
    <col min="780" max="1024" width="9.140625" style="1"/>
    <col min="1025" max="1025" width="4.28515625" style="1" customWidth="1"/>
    <col min="1026" max="1026" width="20.85546875" style="1" customWidth="1"/>
    <col min="1027" max="1027" width="15.28515625" style="1" customWidth="1"/>
    <col min="1028" max="1028" width="7.28515625" style="1" customWidth="1"/>
    <col min="1029" max="1029" width="8.5703125" style="1" customWidth="1"/>
    <col min="1030" max="1030" width="8.140625" style="1" customWidth="1"/>
    <col min="1031" max="1031" width="8" style="1" customWidth="1"/>
    <col min="1032" max="1032" width="8.42578125" style="1" customWidth="1"/>
    <col min="1033" max="1033" width="7.85546875" style="1" customWidth="1"/>
    <col min="1034" max="1034" width="7.28515625" style="1" customWidth="1"/>
    <col min="1035" max="1035" width="8.42578125" style="1" customWidth="1"/>
    <col min="1036" max="1280" width="9.140625" style="1"/>
    <col min="1281" max="1281" width="4.28515625" style="1" customWidth="1"/>
    <col min="1282" max="1282" width="20.85546875" style="1" customWidth="1"/>
    <col min="1283" max="1283" width="15.28515625" style="1" customWidth="1"/>
    <col min="1284" max="1284" width="7.28515625" style="1" customWidth="1"/>
    <col min="1285" max="1285" width="8.5703125" style="1" customWidth="1"/>
    <col min="1286" max="1286" width="8.140625" style="1" customWidth="1"/>
    <col min="1287" max="1287" width="8" style="1" customWidth="1"/>
    <col min="1288" max="1288" width="8.42578125" style="1" customWidth="1"/>
    <col min="1289" max="1289" width="7.85546875" style="1" customWidth="1"/>
    <col min="1290" max="1290" width="7.28515625" style="1" customWidth="1"/>
    <col min="1291" max="1291" width="8.42578125" style="1" customWidth="1"/>
    <col min="1292" max="1536" width="9.140625" style="1"/>
    <col min="1537" max="1537" width="4.28515625" style="1" customWidth="1"/>
    <col min="1538" max="1538" width="20.85546875" style="1" customWidth="1"/>
    <col min="1539" max="1539" width="15.28515625" style="1" customWidth="1"/>
    <col min="1540" max="1540" width="7.28515625" style="1" customWidth="1"/>
    <col min="1541" max="1541" width="8.5703125" style="1" customWidth="1"/>
    <col min="1542" max="1542" width="8.140625" style="1" customWidth="1"/>
    <col min="1543" max="1543" width="8" style="1" customWidth="1"/>
    <col min="1544" max="1544" width="8.42578125" style="1" customWidth="1"/>
    <col min="1545" max="1545" width="7.85546875" style="1" customWidth="1"/>
    <col min="1546" max="1546" width="7.28515625" style="1" customWidth="1"/>
    <col min="1547" max="1547" width="8.42578125" style="1" customWidth="1"/>
    <col min="1548" max="1792" width="9.140625" style="1"/>
    <col min="1793" max="1793" width="4.28515625" style="1" customWidth="1"/>
    <col min="1794" max="1794" width="20.85546875" style="1" customWidth="1"/>
    <col min="1795" max="1795" width="15.28515625" style="1" customWidth="1"/>
    <col min="1796" max="1796" width="7.28515625" style="1" customWidth="1"/>
    <col min="1797" max="1797" width="8.5703125" style="1" customWidth="1"/>
    <col min="1798" max="1798" width="8.140625" style="1" customWidth="1"/>
    <col min="1799" max="1799" width="8" style="1" customWidth="1"/>
    <col min="1800" max="1800" width="8.42578125" style="1" customWidth="1"/>
    <col min="1801" max="1801" width="7.85546875" style="1" customWidth="1"/>
    <col min="1802" max="1802" width="7.28515625" style="1" customWidth="1"/>
    <col min="1803" max="1803" width="8.42578125" style="1" customWidth="1"/>
    <col min="1804" max="2048" width="9.140625" style="1"/>
    <col min="2049" max="2049" width="4.28515625" style="1" customWidth="1"/>
    <col min="2050" max="2050" width="20.85546875" style="1" customWidth="1"/>
    <col min="2051" max="2051" width="15.28515625" style="1" customWidth="1"/>
    <col min="2052" max="2052" width="7.28515625" style="1" customWidth="1"/>
    <col min="2053" max="2053" width="8.5703125" style="1" customWidth="1"/>
    <col min="2054" max="2054" width="8.140625" style="1" customWidth="1"/>
    <col min="2055" max="2055" width="8" style="1" customWidth="1"/>
    <col min="2056" max="2056" width="8.42578125" style="1" customWidth="1"/>
    <col min="2057" max="2057" width="7.85546875" style="1" customWidth="1"/>
    <col min="2058" max="2058" width="7.28515625" style="1" customWidth="1"/>
    <col min="2059" max="2059" width="8.42578125" style="1" customWidth="1"/>
    <col min="2060" max="2304" width="9.140625" style="1"/>
    <col min="2305" max="2305" width="4.28515625" style="1" customWidth="1"/>
    <col min="2306" max="2306" width="20.85546875" style="1" customWidth="1"/>
    <col min="2307" max="2307" width="15.28515625" style="1" customWidth="1"/>
    <col min="2308" max="2308" width="7.28515625" style="1" customWidth="1"/>
    <col min="2309" max="2309" width="8.5703125" style="1" customWidth="1"/>
    <col min="2310" max="2310" width="8.140625" style="1" customWidth="1"/>
    <col min="2311" max="2311" width="8" style="1" customWidth="1"/>
    <col min="2312" max="2312" width="8.42578125" style="1" customWidth="1"/>
    <col min="2313" max="2313" width="7.85546875" style="1" customWidth="1"/>
    <col min="2314" max="2314" width="7.28515625" style="1" customWidth="1"/>
    <col min="2315" max="2315" width="8.42578125" style="1" customWidth="1"/>
    <col min="2316" max="2560" width="9.140625" style="1"/>
    <col min="2561" max="2561" width="4.28515625" style="1" customWidth="1"/>
    <col min="2562" max="2562" width="20.85546875" style="1" customWidth="1"/>
    <col min="2563" max="2563" width="15.28515625" style="1" customWidth="1"/>
    <col min="2564" max="2564" width="7.28515625" style="1" customWidth="1"/>
    <col min="2565" max="2565" width="8.5703125" style="1" customWidth="1"/>
    <col min="2566" max="2566" width="8.140625" style="1" customWidth="1"/>
    <col min="2567" max="2567" width="8" style="1" customWidth="1"/>
    <col min="2568" max="2568" width="8.42578125" style="1" customWidth="1"/>
    <col min="2569" max="2569" width="7.85546875" style="1" customWidth="1"/>
    <col min="2570" max="2570" width="7.28515625" style="1" customWidth="1"/>
    <col min="2571" max="2571" width="8.42578125" style="1" customWidth="1"/>
    <col min="2572" max="2816" width="9.140625" style="1"/>
    <col min="2817" max="2817" width="4.28515625" style="1" customWidth="1"/>
    <col min="2818" max="2818" width="20.85546875" style="1" customWidth="1"/>
    <col min="2819" max="2819" width="15.28515625" style="1" customWidth="1"/>
    <col min="2820" max="2820" width="7.28515625" style="1" customWidth="1"/>
    <col min="2821" max="2821" width="8.5703125" style="1" customWidth="1"/>
    <col min="2822" max="2822" width="8.140625" style="1" customWidth="1"/>
    <col min="2823" max="2823" width="8" style="1" customWidth="1"/>
    <col min="2824" max="2824" width="8.42578125" style="1" customWidth="1"/>
    <col min="2825" max="2825" width="7.85546875" style="1" customWidth="1"/>
    <col min="2826" max="2826" width="7.28515625" style="1" customWidth="1"/>
    <col min="2827" max="2827" width="8.42578125" style="1" customWidth="1"/>
    <col min="2828" max="3072" width="9.140625" style="1"/>
    <col min="3073" max="3073" width="4.28515625" style="1" customWidth="1"/>
    <col min="3074" max="3074" width="20.85546875" style="1" customWidth="1"/>
    <col min="3075" max="3075" width="15.28515625" style="1" customWidth="1"/>
    <col min="3076" max="3076" width="7.28515625" style="1" customWidth="1"/>
    <col min="3077" max="3077" width="8.5703125" style="1" customWidth="1"/>
    <col min="3078" max="3078" width="8.140625" style="1" customWidth="1"/>
    <col min="3079" max="3079" width="8" style="1" customWidth="1"/>
    <col min="3080" max="3080" width="8.42578125" style="1" customWidth="1"/>
    <col min="3081" max="3081" width="7.85546875" style="1" customWidth="1"/>
    <col min="3082" max="3082" width="7.28515625" style="1" customWidth="1"/>
    <col min="3083" max="3083" width="8.42578125" style="1" customWidth="1"/>
    <col min="3084" max="3328" width="9.140625" style="1"/>
    <col min="3329" max="3329" width="4.28515625" style="1" customWidth="1"/>
    <col min="3330" max="3330" width="20.85546875" style="1" customWidth="1"/>
    <col min="3331" max="3331" width="15.28515625" style="1" customWidth="1"/>
    <col min="3332" max="3332" width="7.28515625" style="1" customWidth="1"/>
    <col min="3333" max="3333" width="8.5703125" style="1" customWidth="1"/>
    <col min="3334" max="3334" width="8.140625" style="1" customWidth="1"/>
    <col min="3335" max="3335" width="8" style="1" customWidth="1"/>
    <col min="3336" max="3336" width="8.42578125" style="1" customWidth="1"/>
    <col min="3337" max="3337" width="7.85546875" style="1" customWidth="1"/>
    <col min="3338" max="3338" width="7.28515625" style="1" customWidth="1"/>
    <col min="3339" max="3339" width="8.42578125" style="1" customWidth="1"/>
    <col min="3340" max="3584" width="9.140625" style="1"/>
    <col min="3585" max="3585" width="4.28515625" style="1" customWidth="1"/>
    <col min="3586" max="3586" width="20.85546875" style="1" customWidth="1"/>
    <col min="3587" max="3587" width="15.28515625" style="1" customWidth="1"/>
    <col min="3588" max="3588" width="7.28515625" style="1" customWidth="1"/>
    <col min="3589" max="3589" width="8.5703125" style="1" customWidth="1"/>
    <col min="3590" max="3590" width="8.140625" style="1" customWidth="1"/>
    <col min="3591" max="3591" width="8" style="1" customWidth="1"/>
    <col min="3592" max="3592" width="8.42578125" style="1" customWidth="1"/>
    <col min="3593" max="3593" width="7.85546875" style="1" customWidth="1"/>
    <col min="3594" max="3594" width="7.28515625" style="1" customWidth="1"/>
    <col min="3595" max="3595" width="8.42578125" style="1" customWidth="1"/>
    <col min="3596" max="3840" width="9.140625" style="1"/>
    <col min="3841" max="3841" width="4.28515625" style="1" customWidth="1"/>
    <col min="3842" max="3842" width="20.85546875" style="1" customWidth="1"/>
    <col min="3843" max="3843" width="15.28515625" style="1" customWidth="1"/>
    <col min="3844" max="3844" width="7.28515625" style="1" customWidth="1"/>
    <col min="3845" max="3845" width="8.5703125" style="1" customWidth="1"/>
    <col min="3846" max="3846" width="8.140625" style="1" customWidth="1"/>
    <col min="3847" max="3847" width="8" style="1" customWidth="1"/>
    <col min="3848" max="3848" width="8.42578125" style="1" customWidth="1"/>
    <col min="3849" max="3849" width="7.85546875" style="1" customWidth="1"/>
    <col min="3850" max="3850" width="7.28515625" style="1" customWidth="1"/>
    <col min="3851" max="3851" width="8.42578125" style="1" customWidth="1"/>
    <col min="3852" max="4096" width="9.140625" style="1"/>
    <col min="4097" max="4097" width="4.28515625" style="1" customWidth="1"/>
    <col min="4098" max="4098" width="20.85546875" style="1" customWidth="1"/>
    <col min="4099" max="4099" width="15.28515625" style="1" customWidth="1"/>
    <col min="4100" max="4100" width="7.28515625" style="1" customWidth="1"/>
    <col min="4101" max="4101" width="8.5703125" style="1" customWidth="1"/>
    <col min="4102" max="4102" width="8.140625" style="1" customWidth="1"/>
    <col min="4103" max="4103" width="8" style="1" customWidth="1"/>
    <col min="4104" max="4104" width="8.42578125" style="1" customWidth="1"/>
    <col min="4105" max="4105" width="7.85546875" style="1" customWidth="1"/>
    <col min="4106" max="4106" width="7.28515625" style="1" customWidth="1"/>
    <col min="4107" max="4107" width="8.42578125" style="1" customWidth="1"/>
    <col min="4108" max="4352" width="9.140625" style="1"/>
    <col min="4353" max="4353" width="4.28515625" style="1" customWidth="1"/>
    <col min="4354" max="4354" width="20.85546875" style="1" customWidth="1"/>
    <col min="4355" max="4355" width="15.28515625" style="1" customWidth="1"/>
    <col min="4356" max="4356" width="7.28515625" style="1" customWidth="1"/>
    <col min="4357" max="4357" width="8.5703125" style="1" customWidth="1"/>
    <col min="4358" max="4358" width="8.140625" style="1" customWidth="1"/>
    <col min="4359" max="4359" width="8" style="1" customWidth="1"/>
    <col min="4360" max="4360" width="8.42578125" style="1" customWidth="1"/>
    <col min="4361" max="4361" width="7.85546875" style="1" customWidth="1"/>
    <col min="4362" max="4362" width="7.28515625" style="1" customWidth="1"/>
    <col min="4363" max="4363" width="8.42578125" style="1" customWidth="1"/>
    <col min="4364" max="4608" width="9.140625" style="1"/>
    <col min="4609" max="4609" width="4.28515625" style="1" customWidth="1"/>
    <col min="4610" max="4610" width="20.85546875" style="1" customWidth="1"/>
    <col min="4611" max="4611" width="15.28515625" style="1" customWidth="1"/>
    <col min="4612" max="4612" width="7.28515625" style="1" customWidth="1"/>
    <col min="4613" max="4613" width="8.5703125" style="1" customWidth="1"/>
    <col min="4614" max="4614" width="8.140625" style="1" customWidth="1"/>
    <col min="4615" max="4615" width="8" style="1" customWidth="1"/>
    <col min="4616" max="4616" width="8.42578125" style="1" customWidth="1"/>
    <col min="4617" max="4617" width="7.85546875" style="1" customWidth="1"/>
    <col min="4618" max="4618" width="7.28515625" style="1" customWidth="1"/>
    <col min="4619" max="4619" width="8.42578125" style="1" customWidth="1"/>
    <col min="4620" max="4864" width="9.140625" style="1"/>
    <col min="4865" max="4865" width="4.28515625" style="1" customWidth="1"/>
    <col min="4866" max="4866" width="20.85546875" style="1" customWidth="1"/>
    <col min="4867" max="4867" width="15.28515625" style="1" customWidth="1"/>
    <col min="4868" max="4868" width="7.28515625" style="1" customWidth="1"/>
    <col min="4869" max="4869" width="8.5703125" style="1" customWidth="1"/>
    <col min="4870" max="4870" width="8.140625" style="1" customWidth="1"/>
    <col min="4871" max="4871" width="8" style="1" customWidth="1"/>
    <col min="4872" max="4872" width="8.42578125" style="1" customWidth="1"/>
    <col min="4873" max="4873" width="7.85546875" style="1" customWidth="1"/>
    <col min="4874" max="4874" width="7.28515625" style="1" customWidth="1"/>
    <col min="4875" max="4875" width="8.42578125" style="1" customWidth="1"/>
    <col min="4876" max="5120" width="9.140625" style="1"/>
    <col min="5121" max="5121" width="4.28515625" style="1" customWidth="1"/>
    <col min="5122" max="5122" width="20.85546875" style="1" customWidth="1"/>
    <col min="5123" max="5123" width="15.28515625" style="1" customWidth="1"/>
    <col min="5124" max="5124" width="7.28515625" style="1" customWidth="1"/>
    <col min="5125" max="5125" width="8.5703125" style="1" customWidth="1"/>
    <col min="5126" max="5126" width="8.140625" style="1" customWidth="1"/>
    <col min="5127" max="5127" width="8" style="1" customWidth="1"/>
    <col min="5128" max="5128" width="8.42578125" style="1" customWidth="1"/>
    <col min="5129" max="5129" width="7.85546875" style="1" customWidth="1"/>
    <col min="5130" max="5130" width="7.28515625" style="1" customWidth="1"/>
    <col min="5131" max="5131" width="8.42578125" style="1" customWidth="1"/>
    <col min="5132" max="5376" width="9.140625" style="1"/>
    <col min="5377" max="5377" width="4.28515625" style="1" customWidth="1"/>
    <col min="5378" max="5378" width="20.85546875" style="1" customWidth="1"/>
    <col min="5379" max="5379" width="15.28515625" style="1" customWidth="1"/>
    <col min="5380" max="5380" width="7.28515625" style="1" customWidth="1"/>
    <col min="5381" max="5381" width="8.5703125" style="1" customWidth="1"/>
    <col min="5382" max="5382" width="8.140625" style="1" customWidth="1"/>
    <col min="5383" max="5383" width="8" style="1" customWidth="1"/>
    <col min="5384" max="5384" width="8.42578125" style="1" customWidth="1"/>
    <col min="5385" max="5385" width="7.85546875" style="1" customWidth="1"/>
    <col min="5386" max="5386" width="7.28515625" style="1" customWidth="1"/>
    <col min="5387" max="5387" width="8.42578125" style="1" customWidth="1"/>
    <col min="5388" max="5632" width="9.140625" style="1"/>
    <col min="5633" max="5633" width="4.28515625" style="1" customWidth="1"/>
    <col min="5634" max="5634" width="20.85546875" style="1" customWidth="1"/>
    <col min="5635" max="5635" width="15.28515625" style="1" customWidth="1"/>
    <col min="5636" max="5636" width="7.28515625" style="1" customWidth="1"/>
    <col min="5637" max="5637" width="8.5703125" style="1" customWidth="1"/>
    <col min="5638" max="5638" width="8.140625" style="1" customWidth="1"/>
    <col min="5639" max="5639" width="8" style="1" customWidth="1"/>
    <col min="5640" max="5640" width="8.42578125" style="1" customWidth="1"/>
    <col min="5641" max="5641" width="7.85546875" style="1" customWidth="1"/>
    <col min="5642" max="5642" width="7.28515625" style="1" customWidth="1"/>
    <col min="5643" max="5643" width="8.42578125" style="1" customWidth="1"/>
    <col min="5644" max="5888" width="9.140625" style="1"/>
    <col min="5889" max="5889" width="4.28515625" style="1" customWidth="1"/>
    <col min="5890" max="5890" width="20.85546875" style="1" customWidth="1"/>
    <col min="5891" max="5891" width="15.28515625" style="1" customWidth="1"/>
    <col min="5892" max="5892" width="7.28515625" style="1" customWidth="1"/>
    <col min="5893" max="5893" width="8.5703125" style="1" customWidth="1"/>
    <col min="5894" max="5894" width="8.140625" style="1" customWidth="1"/>
    <col min="5895" max="5895" width="8" style="1" customWidth="1"/>
    <col min="5896" max="5896" width="8.42578125" style="1" customWidth="1"/>
    <col min="5897" max="5897" width="7.85546875" style="1" customWidth="1"/>
    <col min="5898" max="5898" width="7.28515625" style="1" customWidth="1"/>
    <col min="5899" max="5899" width="8.42578125" style="1" customWidth="1"/>
    <col min="5900" max="6144" width="9.140625" style="1"/>
    <col min="6145" max="6145" width="4.28515625" style="1" customWidth="1"/>
    <col min="6146" max="6146" width="20.85546875" style="1" customWidth="1"/>
    <col min="6147" max="6147" width="15.28515625" style="1" customWidth="1"/>
    <col min="6148" max="6148" width="7.28515625" style="1" customWidth="1"/>
    <col min="6149" max="6149" width="8.5703125" style="1" customWidth="1"/>
    <col min="6150" max="6150" width="8.140625" style="1" customWidth="1"/>
    <col min="6151" max="6151" width="8" style="1" customWidth="1"/>
    <col min="6152" max="6152" width="8.42578125" style="1" customWidth="1"/>
    <col min="6153" max="6153" width="7.85546875" style="1" customWidth="1"/>
    <col min="6154" max="6154" width="7.28515625" style="1" customWidth="1"/>
    <col min="6155" max="6155" width="8.42578125" style="1" customWidth="1"/>
    <col min="6156" max="6400" width="9.140625" style="1"/>
    <col min="6401" max="6401" width="4.28515625" style="1" customWidth="1"/>
    <col min="6402" max="6402" width="20.85546875" style="1" customWidth="1"/>
    <col min="6403" max="6403" width="15.28515625" style="1" customWidth="1"/>
    <col min="6404" max="6404" width="7.28515625" style="1" customWidth="1"/>
    <col min="6405" max="6405" width="8.5703125" style="1" customWidth="1"/>
    <col min="6406" max="6406" width="8.140625" style="1" customWidth="1"/>
    <col min="6407" max="6407" width="8" style="1" customWidth="1"/>
    <col min="6408" max="6408" width="8.42578125" style="1" customWidth="1"/>
    <col min="6409" max="6409" width="7.85546875" style="1" customWidth="1"/>
    <col min="6410" max="6410" width="7.28515625" style="1" customWidth="1"/>
    <col min="6411" max="6411" width="8.42578125" style="1" customWidth="1"/>
    <col min="6412" max="6656" width="9.140625" style="1"/>
    <col min="6657" max="6657" width="4.28515625" style="1" customWidth="1"/>
    <col min="6658" max="6658" width="20.85546875" style="1" customWidth="1"/>
    <col min="6659" max="6659" width="15.28515625" style="1" customWidth="1"/>
    <col min="6660" max="6660" width="7.28515625" style="1" customWidth="1"/>
    <col min="6661" max="6661" width="8.5703125" style="1" customWidth="1"/>
    <col min="6662" max="6662" width="8.140625" style="1" customWidth="1"/>
    <col min="6663" max="6663" width="8" style="1" customWidth="1"/>
    <col min="6664" max="6664" width="8.42578125" style="1" customWidth="1"/>
    <col min="6665" max="6665" width="7.85546875" style="1" customWidth="1"/>
    <col min="6666" max="6666" width="7.28515625" style="1" customWidth="1"/>
    <col min="6667" max="6667" width="8.42578125" style="1" customWidth="1"/>
    <col min="6668" max="6912" width="9.140625" style="1"/>
    <col min="6913" max="6913" width="4.28515625" style="1" customWidth="1"/>
    <col min="6914" max="6914" width="20.85546875" style="1" customWidth="1"/>
    <col min="6915" max="6915" width="15.28515625" style="1" customWidth="1"/>
    <col min="6916" max="6916" width="7.28515625" style="1" customWidth="1"/>
    <col min="6917" max="6917" width="8.5703125" style="1" customWidth="1"/>
    <col min="6918" max="6918" width="8.140625" style="1" customWidth="1"/>
    <col min="6919" max="6919" width="8" style="1" customWidth="1"/>
    <col min="6920" max="6920" width="8.42578125" style="1" customWidth="1"/>
    <col min="6921" max="6921" width="7.85546875" style="1" customWidth="1"/>
    <col min="6922" max="6922" width="7.28515625" style="1" customWidth="1"/>
    <col min="6923" max="6923" width="8.42578125" style="1" customWidth="1"/>
    <col min="6924" max="7168" width="9.140625" style="1"/>
    <col min="7169" max="7169" width="4.28515625" style="1" customWidth="1"/>
    <col min="7170" max="7170" width="20.85546875" style="1" customWidth="1"/>
    <col min="7171" max="7171" width="15.28515625" style="1" customWidth="1"/>
    <col min="7172" max="7172" width="7.28515625" style="1" customWidth="1"/>
    <col min="7173" max="7173" width="8.5703125" style="1" customWidth="1"/>
    <col min="7174" max="7174" width="8.140625" style="1" customWidth="1"/>
    <col min="7175" max="7175" width="8" style="1" customWidth="1"/>
    <col min="7176" max="7176" width="8.42578125" style="1" customWidth="1"/>
    <col min="7177" max="7177" width="7.85546875" style="1" customWidth="1"/>
    <col min="7178" max="7178" width="7.28515625" style="1" customWidth="1"/>
    <col min="7179" max="7179" width="8.42578125" style="1" customWidth="1"/>
    <col min="7180" max="7424" width="9.140625" style="1"/>
    <col min="7425" max="7425" width="4.28515625" style="1" customWidth="1"/>
    <col min="7426" max="7426" width="20.85546875" style="1" customWidth="1"/>
    <col min="7427" max="7427" width="15.28515625" style="1" customWidth="1"/>
    <col min="7428" max="7428" width="7.28515625" style="1" customWidth="1"/>
    <col min="7429" max="7429" width="8.5703125" style="1" customWidth="1"/>
    <col min="7430" max="7430" width="8.140625" style="1" customWidth="1"/>
    <col min="7431" max="7431" width="8" style="1" customWidth="1"/>
    <col min="7432" max="7432" width="8.42578125" style="1" customWidth="1"/>
    <col min="7433" max="7433" width="7.85546875" style="1" customWidth="1"/>
    <col min="7434" max="7434" width="7.28515625" style="1" customWidth="1"/>
    <col min="7435" max="7435" width="8.42578125" style="1" customWidth="1"/>
    <col min="7436" max="7680" width="9.140625" style="1"/>
    <col min="7681" max="7681" width="4.28515625" style="1" customWidth="1"/>
    <col min="7682" max="7682" width="20.85546875" style="1" customWidth="1"/>
    <col min="7683" max="7683" width="15.28515625" style="1" customWidth="1"/>
    <col min="7684" max="7684" width="7.28515625" style="1" customWidth="1"/>
    <col min="7685" max="7685" width="8.5703125" style="1" customWidth="1"/>
    <col min="7686" max="7686" width="8.140625" style="1" customWidth="1"/>
    <col min="7687" max="7687" width="8" style="1" customWidth="1"/>
    <col min="7688" max="7688" width="8.42578125" style="1" customWidth="1"/>
    <col min="7689" max="7689" width="7.85546875" style="1" customWidth="1"/>
    <col min="7690" max="7690" width="7.28515625" style="1" customWidth="1"/>
    <col min="7691" max="7691" width="8.42578125" style="1" customWidth="1"/>
    <col min="7692" max="7936" width="9.140625" style="1"/>
    <col min="7937" max="7937" width="4.28515625" style="1" customWidth="1"/>
    <col min="7938" max="7938" width="20.85546875" style="1" customWidth="1"/>
    <col min="7939" max="7939" width="15.28515625" style="1" customWidth="1"/>
    <col min="7940" max="7940" width="7.28515625" style="1" customWidth="1"/>
    <col min="7941" max="7941" width="8.5703125" style="1" customWidth="1"/>
    <col min="7942" max="7942" width="8.140625" style="1" customWidth="1"/>
    <col min="7943" max="7943" width="8" style="1" customWidth="1"/>
    <col min="7944" max="7944" width="8.42578125" style="1" customWidth="1"/>
    <col min="7945" max="7945" width="7.85546875" style="1" customWidth="1"/>
    <col min="7946" max="7946" width="7.28515625" style="1" customWidth="1"/>
    <col min="7947" max="7947" width="8.42578125" style="1" customWidth="1"/>
    <col min="7948" max="8192" width="9.140625" style="1"/>
    <col min="8193" max="8193" width="4.28515625" style="1" customWidth="1"/>
    <col min="8194" max="8194" width="20.85546875" style="1" customWidth="1"/>
    <col min="8195" max="8195" width="15.28515625" style="1" customWidth="1"/>
    <col min="8196" max="8196" width="7.28515625" style="1" customWidth="1"/>
    <col min="8197" max="8197" width="8.5703125" style="1" customWidth="1"/>
    <col min="8198" max="8198" width="8.140625" style="1" customWidth="1"/>
    <col min="8199" max="8199" width="8" style="1" customWidth="1"/>
    <col min="8200" max="8200" width="8.42578125" style="1" customWidth="1"/>
    <col min="8201" max="8201" width="7.85546875" style="1" customWidth="1"/>
    <col min="8202" max="8202" width="7.28515625" style="1" customWidth="1"/>
    <col min="8203" max="8203" width="8.42578125" style="1" customWidth="1"/>
    <col min="8204" max="8448" width="9.140625" style="1"/>
    <col min="8449" max="8449" width="4.28515625" style="1" customWidth="1"/>
    <col min="8450" max="8450" width="20.85546875" style="1" customWidth="1"/>
    <col min="8451" max="8451" width="15.28515625" style="1" customWidth="1"/>
    <col min="8452" max="8452" width="7.28515625" style="1" customWidth="1"/>
    <col min="8453" max="8453" width="8.5703125" style="1" customWidth="1"/>
    <col min="8454" max="8454" width="8.140625" style="1" customWidth="1"/>
    <col min="8455" max="8455" width="8" style="1" customWidth="1"/>
    <col min="8456" max="8456" width="8.42578125" style="1" customWidth="1"/>
    <col min="8457" max="8457" width="7.85546875" style="1" customWidth="1"/>
    <col min="8458" max="8458" width="7.28515625" style="1" customWidth="1"/>
    <col min="8459" max="8459" width="8.42578125" style="1" customWidth="1"/>
    <col min="8460" max="8704" width="9.140625" style="1"/>
    <col min="8705" max="8705" width="4.28515625" style="1" customWidth="1"/>
    <col min="8706" max="8706" width="20.85546875" style="1" customWidth="1"/>
    <col min="8707" max="8707" width="15.28515625" style="1" customWidth="1"/>
    <col min="8708" max="8708" width="7.28515625" style="1" customWidth="1"/>
    <col min="8709" max="8709" width="8.5703125" style="1" customWidth="1"/>
    <col min="8710" max="8710" width="8.140625" style="1" customWidth="1"/>
    <col min="8711" max="8711" width="8" style="1" customWidth="1"/>
    <col min="8712" max="8712" width="8.42578125" style="1" customWidth="1"/>
    <col min="8713" max="8713" width="7.85546875" style="1" customWidth="1"/>
    <col min="8714" max="8714" width="7.28515625" style="1" customWidth="1"/>
    <col min="8715" max="8715" width="8.42578125" style="1" customWidth="1"/>
    <col min="8716" max="8960" width="9.140625" style="1"/>
    <col min="8961" max="8961" width="4.28515625" style="1" customWidth="1"/>
    <col min="8962" max="8962" width="20.85546875" style="1" customWidth="1"/>
    <col min="8963" max="8963" width="15.28515625" style="1" customWidth="1"/>
    <col min="8964" max="8964" width="7.28515625" style="1" customWidth="1"/>
    <col min="8965" max="8965" width="8.5703125" style="1" customWidth="1"/>
    <col min="8966" max="8966" width="8.140625" style="1" customWidth="1"/>
    <col min="8967" max="8967" width="8" style="1" customWidth="1"/>
    <col min="8968" max="8968" width="8.42578125" style="1" customWidth="1"/>
    <col min="8969" max="8969" width="7.85546875" style="1" customWidth="1"/>
    <col min="8970" max="8970" width="7.28515625" style="1" customWidth="1"/>
    <col min="8971" max="8971" width="8.42578125" style="1" customWidth="1"/>
    <col min="8972" max="9216" width="9.140625" style="1"/>
    <col min="9217" max="9217" width="4.28515625" style="1" customWidth="1"/>
    <col min="9218" max="9218" width="20.85546875" style="1" customWidth="1"/>
    <col min="9219" max="9219" width="15.28515625" style="1" customWidth="1"/>
    <col min="9220" max="9220" width="7.28515625" style="1" customWidth="1"/>
    <col min="9221" max="9221" width="8.5703125" style="1" customWidth="1"/>
    <col min="9222" max="9222" width="8.140625" style="1" customWidth="1"/>
    <col min="9223" max="9223" width="8" style="1" customWidth="1"/>
    <col min="9224" max="9224" width="8.42578125" style="1" customWidth="1"/>
    <col min="9225" max="9225" width="7.85546875" style="1" customWidth="1"/>
    <col min="9226" max="9226" width="7.28515625" style="1" customWidth="1"/>
    <col min="9227" max="9227" width="8.42578125" style="1" customWidth="1"/>
    <col min="9228" max="9472" width="9.140625" style="1"/>
    <col min="9473" max="9473" width="4.28515625" style="1" customWidth="1"/>
    <col min="9474" max="9474" width="20.85546875" style="1" customWidth="1"/>
    <col min="9475" max="9475" width="15.28515625" style="1" customWidth="1"/>
    <col min="9476" max="9476" width="7.28515625" style="1" customWidth="1"/>
    <col min="9477" max="9477" width="8.5703125" style="1" customWidth="1"/>
    <col min="9478" max="9478" width="8.140625" style="1" customWidth="1"/>
    <col min="9479" max="9479" width="8" style="1" customWidth="1"/>
    <col min="9480" max="9480" width="8.42578125" style="1" customWidth="1"/>
    <col min="9481" max="9481" width="7.85546875" style="1" customWidth="1"/>
    <col min="9482" max="9482" width="7.28515625" style="1" customWidth="1"/>
    <col min="9483" max="9483" width="8.42578125" style="1" customWidth="1"/>
    <col min="9484" max="9728" width="9.140625" style="1"/>
    <col min="9729" max="9729" width="4.28515625" style="1" customWidth="1"/>
    <col min="9730" max="9730" width="20.85546875" style="1" customWidth="1"/>
    <col min="9731" max="9731" width="15.28515625" style="1" customWidth="1"/>
    <col min="9732" max="9732" width="7.28515625" style="1" customWidth="1"/>
    <col min="9733" max="9733" width="8.5703125" style="1" customWidth="1"/>
    <col min="9734" max="9734" width="8.140625" style="1" customWidth="1"/>
    <col min="9735" max="9735" width="8" style="1" customWidth="1"/>
    <col min="9736" max="9736" width="8.42578125" style="1" customWidth="1"/>
    <col min="9737" max="9737" width="7.85546875" style="1" customWidth="1"/>
    <col min="9738" max="9738" width="7.28515625" style="1" customWidth="1"/>
    <col min="9739" max="9739" width="8.42578125" style="1" customWidth="1"/>
    <col min="9740" max="9984" width="9.140625" style="1"/>
    <col min="9985" max="9985" width="4.28515625" style="1" customWidth="1"/>
    <col min="9986" max="9986" width="20.85546875" style="1" customWidth="1"/>
    <col min="9987" max="9987" width="15.28515625" style="1" customWidth="1"/>
    <col min="9988" max="9988" width="7.28515625" style="1" customWidth="1"/>
    <col min="9989" max="9989" width="8.5703125" style="1" customWidth="1"/>
    <col min="9990" max="9990" width="8.140625" style="1" customWidth="1"/>
    <col min="9991" max="9991" width="8" style="1" customWidth="1"/>
    <col min="9992" max="9992" width="8.42578125" style="1" customWidth="1"/>
    <col min="9993" max="9993" width="7.85546875" style="1" customWidth="1"/>
    <col min="9994" max="9994" width="7.28515625" style="1" customWidth="1"/>
    <col min="9995" max="9995" width="8.42578125" style="1" customWidth="1"/>
    <col min="9996" max="10240" width="9.140625" style="1"/>
    <col min="10241" max="10241" width="4.28515625" style="1" customWidth="1"/>
    <col min="10242" max="10242" width="20.85546875" style="1" customWidth="1"/>
    <col min="10243" max="10243" width="15.28515625" style="1" customWidth="1"/>
    <col min="10244" max="10244" width="7.28515625" style="1" customWidth="1"/>
    <col min="10245" max="10245" width="8.5703125" style="1" customWidth="1"/>
    <col min="10246" max="10246" width="8.140625" style="1" customWidth="1"/>
    <col min="10247" max="10247" width="8" style="1" customWidth="1"/>
    <col min="10248" max="10248" width="8.42578125" style="1" customWidth="1"/>
    <col min="10249" max="10249" width="7.85546875" style="1" customWidth="1"/>
    <col min="10250" max="10250" width="7.28515625" style="1" customWidth="1"/>
    <col min="10251" max="10251" width="8.42578125" style="1" customWidth="1"/>
    <col min="10252" max="10496" width="9.140625" style="1"/>
    <col min="10497" max="10497" width="4.28515625" style="1" customWidth="1"/>
    <col min="10498" max="10498" width="20.85546875" style="1" customWidth="1"/>
    <col min="10499" max="10499" width="15.28515625" style="1" customWidth="1"/>
    <col min="10500" max="10500" width="7.28515625" style="1" customWidth="1"/>
    <col min="10501" max="10501" width="8.5703125" style="1" customWidth="1"/>
    <col min="10502" max="10502" width="8.140625" style="1" customWidth="1"/>
    <col min="10503" max="10503" width="8" style="1" customWidth="1"/>
    <col min="10504" max="10504" width="8.42578125" style="1" customWidth="1"/>
    <col min="10505" max="10505" width="7.85546875" style="1" customWidth="1"/>
    <col min="10506" max="10506" width="7.28515625" style="1" customWidth="1"/>
    <col min="10507" max="10507" width="8.42578125" style="1" customWidth="1"/>
    <col min="10508" max="10752" width="9.140625" style="1"/>
    <col min="10753" max="10753" width="4.28515625" style="1" customWidth="1"/>
    <col min="10754" max="10754" width="20.85546875" style="1" customWidth="1"/>
    <col min="10755" max="10755" width="15.28515625" style="1" customWidth="1"/>
    <col min="10756" max="10756" width="7.28515625" style="1" customWidth="1"/>
    <col min="10757" max="10757" width="8.5703125" style="1" customWidth="1"/>
    <col min="10758" max="10758" width="8.140625" style="1" customWidth="1"/>
    <col min="10759" max="10759" width="8" style="1" customWidth="1"/>
    <col min="10760" max="10760" width="8.42578125" style="1" customWidth="1"/>
    <col min="10761" max="10761" width="7.85546875" style="1" customWidth="1"/>
    <col min="10762" max="10762" width="7.28515625" style="1" customWidth="1"/>
    <col min="10763" max="10763" width="8.42578125" style="1" customWidth="1"/>
    <col min="10764" max="11008" width="9.140625" style="1"/>
    <col min="11009" max="11009" width="4.28515625" style="1" customWidth="1"/>
    <col min="11010" max="11010" width="20.85546875" style="1" customWidth="1"/>
    <col min="11011" max="11011" width="15.28515625" style="1" customWidth="1"/>
    <col min="11012" max="11012" width="7.28515625" style="1" customWidth="1"/>
    <col min="11013" max="11013" width="8.5703125" style="1" customWidth="1"/>
    <col min="11014" max="11014" width="8.140625" style="1" customWidth="1"/>
    <col min="11015" max="11015" width="8" style="1" customWidth="1"/>
    <col min="11016" max="11016" width="8.42578125" style="1" customWidth="1"/>
    <col min="11017" max="11017" width="7.85546875" style="1" customWidth="1"/>
    <col min="11018" max="11018" width="7.28515625" style="1" customWidth="1"/>
    <col min="11019" max="11019" width="8.42578125" style="1" customWidth="1"/>
    <col min="11020" max="11264" width="9.140625" style="1"/>
    <col min="11265" max="11265" width="4.28515625" style="1" customWidth="1"/>
    <col min="11266" max="11266" width="20.85546875" style="1" customWidth="1"/>
    <col min="11267" max="11267" width="15.28515625" style="1" customWidth="1"/>
    <col min="11268" max="11268" width="7.28515625" style="1" customWidth="1"/>
    <col min="11269" max="11269" width="8.5703125" style="1" customWidth="1"/>
    <col min="11270" max="11270" width="8.140625" style="1" customWidth="1"/>
    <col min="11271" max="11271" width="8" style="1" customWidth="1"/>
    <col min="11272" max="11272" width="8.42578125" style="1" customWidth="1"/>
    <col min="11273" max="11273" width="7.85546875" style="1" customWidth="1"/>
    <col min="11274" max="11274" width="7.28515625" style="1" customWidth="1"/>
    <col min="11275" max="11275" width="8.42578125" style="1" customWidth="1"/>
    <col min="11276" max="11520" width="9.140625" style="1"/>
    <col min="11521" max="11521" width="4.28515625" style="1" customWidth="1"/>
    <col min="11522" max="11522" width="20.85546875" style="1" customWidth="1"/>
    <col min="11523" max="11523" width="15.28515625" style="1" customWidth="1"/>
    <col min="11524" max="11524" width="7.28515625" style="1" customWidth="1"/>
    <col min="11525" max="11525" width="8.5703125" style="1" customWidth="1"/>
    <col min="11526" max="11526" width="8.140625" style="1" customWidth="1"/>
    <col min="11527" max="11527" width="8" style="1" customWidth="1"/>
    <col min="11528" max="11528" width="8.42578125" style="1" customWidth="1"/>
    <col min="11529" max="11529" width="7.85546875" style="1" customWidth="1"/>
    <col min="11530" max="11530" width="7.28515625" style="1" customWidth="1"/>
    <col min="11531" max="11531" width="8.42578125" style="1" customWidth="1"/>
    <col min="11532" max="11776" width="9.140625" style="1"/>
    <col min="11777" max="11777" width="4.28515625" style="1" customWidth="1"/>
    <col min="11778" max="11778" width="20.85546875" style="1" customWidth="1"/>
    <col min="11779" max="11779" width="15.28515625" style="1" customWidth="1"/>
    <col min="11780" max="11780" width="7.28515625" style="1" customWidth="1"/>
    <col min="11781" max="11781" width="8.5703125" style="1" customWidth="1"/>
    <col min="11782" max="11782" width="8.140625" style="1" customWidth="1"/>
    <col min="11783" max="11783" width="8" style="1" customWidth="1"/>
    <col min="11784" max="11784" width="8.42578125" style="1" customWidth="1"/>
    <col min="11785" max="11785" width="7.85546875" style="1" customWidth="1"/>
    <col min="11786" max="11786" width="7.28515625" style="1" customWidth="1"/>
    <col min="11787" max="11787" width="8.42578125" style="1" customWidth="1"/>
    <col min="11788" max="12032" width="9.140625" style="1"/>
    <col min="12033" max="12033" width="4.28515625" style="1" customWidth="1"/>
    <col min="12034" max="12034" width="20.85546875" style="1" customWidth="1"/>
    <col min="12035" max="12035" width="15.28515625" style="1" customWidth="1"/>
    <col min="12036" max="12036" width="7.28515625" style="1" customWidth="1"/>
    <col min="12037" max="12037" width="8.5703125" style="1" customWidth="1"/>
    <col min="12038" max="12038" width="8.140625" style="1" customWidth="1"/>
    <col min="12039" max="12039" width="8" style="1" customWidth="1"/>
    <col min="12040" max="12040" width="8.42578125" style="1" customWidth="1"/>
    <col min="12041" max="12041" width="7.85546875" style="1" customWidth="1"/>
    <col min="12042" max="12042" width="7.28515625" style="1" customWidth="1"/>
    <col min="12043" max="12043" width="8.42578125" style="1" customWidth="1"/>
    <col min="12044" max="12288" width="9.140625" style="1"/>
    <col min="12289" max="12289" width="4.28515625" style="1" customWidth="1"/>
    <col min="12290" max="12290" width="20.85546875" style="1" customWidth="1"/>
    <col min="12291" max="12291" width="15.28515625" style="1" customWidth="1"/>
    <col min="12292" max="12292" width="7.28515625" style="1" customWidth="1"/>
    <col min="12293" max="12293" width="8.5703125" style="1" customWidth="1"/>
    <col min="12294" max="12294" width="8.140625" style="1" customWidth="1"/>
    <col min="12295" max="12295" width="8" style="1" customWidth="1"/>
    <col min="12296" max="12296" width="8.42578125" style="1" customWidth="1"/>
    <col min="12297" max="12297" width="7.85546875" style="1" customWidth="1"/>
    <col min="12298" max="12298" width="7.28515625" style="1" customWidth="1"/>
    <col min="12299" max="12299" width="8.42578125" style="1" customWidth="1"/>
    <col min="12300" max="12544" width="9.140625" style="1"/>
    <col min="12545" max="12545" width="4.28515625" style="1" customWidth="1"/>
    <col min="12546" max="12546" width="20.85546875" style="1" customWidth="1"/>
    <col min="12547" max="12547" width="15.28515625" style="1" customWidth="1"/>
    <col min="12548" max="12548" width="7.28515625" style="1" customWidth="1"/>
    <col min="12549" max="12549" width="8.5703125" style="1" customWidth="1"/>
    <col min="12550" max="12550" width="8.140625" style="1" customWidth="1"/>
    <col min="12551" max="12551" width="8" style="1" customWidth="1"/>
    <col min="12552" max="12552" width="8.42578125" style="1" customWidth="1"/>
    <col min="12553" max="12553" width="7.85546875" style="1" customWidth="1"/>
    <col min="12554" max="12554" width="7.28515625" style="1" customWidth="1"/>
    <col min="12555" max="12555" width="8.42578125" style="1" customWidth="1"/>
    <col min="12556" max="12800" width="9.140625" style="1"/>
    <col min="12801" max="12801" width="4.28515625" style="1" customWidth="1"/>
    <col min="12802" max="12802" width="20.85546875" style="1" customWidth="1"/>
    <col min="12803" max="12803" width="15.28515625" style="1" customWidth="1"/>
    <col min="12804" max="12804" width="7.28515625" style="1" customWidth="1"/>
    <col min="12805" max="12805" width="8.5703125" style="1" customWidth="1"/>
    <col min="12806" max="12806" width="8.140625" style="1" customWidth="1"/>
    <col min="12807" max="12807" width="8" style="1" customWidth="1"/>
    <col min="12808" max="12808" width="8.42578125" style="1" customWidth="1"/>
    <col min="12809" max="12809" width="7.85546875" style="1" customWidth="1"/>
    <col min="12810" max="12810" width="7.28515625" style="1" customWidth="1"/>
    <col min="12811" max="12811" width="8.42578125" style="1" customWidth="1"/>
    <col min="12812" max="13056" width="9.140625" style="1"/>
    <col min="13057" max="13057" width="4.28515625" style="1" customWidth="1"/>
    <col min="13058" max="13058" width="20.85546875" style="1" customWidth="1"/>
    <col min="13059" max="13059" width="15.28515625" style="1" customWidth="1"/>
    <col min="13060" max="13060" width="7.28515625" style="1" customWidth="1"/>
    <col min="13061" max="13061" width="8.5703125" style="1" customWidth="1"/>
    <col min="13062" max="13062" width="8.140625" style="1" customWidth="1"/>
    <col min="13063" max="13063" width="8" style="1" customWidth="1"/>
    <col min="13064" max="13064" width="8.42578125" style="1" customWidth="1"/>
    <col min="13065" max="13065" width="7.85546875" style="1" customWidth="1"/>
    <col min="13066" max="13066" width="7.28515625" style="1" customWidth="1"/>
    <col min="13067" max="13067" width="8.42578125" style="1" customWidth="1"/>
    <col min="13068" max="13312" width="9.140625" style="1"/>
    <col min="13313" max="13313" width="4.28515625" style="1" customWidth="1"/>
    <col min="13314" max="13314" width="20.85546875" style="1" customWidth="1"/>
    <col min="13315" max="13315" width="15.28515625" style="1" customWidth="1"/>
    <col min="13316" max="13316" width="7.28515625" style="1" customWidth="1"/>
    <col min="13317" max="13317" width="8.5703125" style="1" customWidth="1"/>
    <col min="13318" max="13318" width="8.140625" style="1" customWidth="1"/>
    <col min="13319" max="13319" width="8" style="1" customWidth="1"/>
    <col min="13320" max="13320" width="8.42578125" style="1" customWidth="1"/>
    <col min="13321" max="13321" width="7.85546875" style="1" customWidth="1"/>
    <col min="13322" max="13322" width="7.28515625" style="1" customWidth="1"/>
    <col min="13323" max="13323" width="8.42578125" style="1" customWidth="1"/>
    <col min="13324" max="13568" width="9.140625" style="1"/>
    <col min="13569" max="13569" width="4.28515625" style="1" customWidth="1"/>
    <col min="13570" max="13570" width="20.85546875" style="1" customWidth="1"/>
    <col min="13571" max="13571" width="15.28515625" style="1" customWidth="1"/>
    <col min="13572" max="13572" width="7.28515625" style="1" customWidth="1"/>
    <col min="13573" max="13573" width="8.5703125" style="1" customWidth="1"/>
    <col min="13574" max="13574" width="8.140625" style="1" customWidth="1"/>
    <col min="13575" max="13575" width="8" style="1" customWidth="1"/>
    <col min="13576" max="13576" width="8.42578125" style="1" customWidth="1"/>
    <col min="13577" max="13577" width="7.85546875" style="1" customWidth="1"/>
    <col min="13578" max="13578" width="7.28515625" style="1" customWidth="1"/>
    <col min="13579" max="13579" width="8.42578125" style="1" customWidth="1"/>
    <col min="13580" max="13824" width="9.140625" style="1"/>
    <col min="13825" max="13825" width="4.28515625" style="1" customWidth="1"/>
    <col min="13826" max="13826" width="20.85546875" style="1" customWidth="1"/>
    <col min="13827" max="13827" width="15.28515625" style="1" customWidth="1"/>
    <col min="13828" max="13828" width="7.28515625" style="1" customWidth="1"/>
    <col min="13829" max="13829" width="8.5703125" style="1" customWidth="1"/>
    <col min="13830" max="13830" width="8.140625" style="1" customWidth="1"/>
    <col min="13831" max="13831" width="8" style="1" customWidth="1"/>
    <col min="13832" max="13832" width="8.42578125" style="1" customWidth="1"/>
    <col min="13833" max="13833" width="7.85546875" style="1" customWidth="1"/>
    <col min="13834" max="13834" width="7.28515625" style="1" customWidth="1"/>
    <col min="13835" max="13835" width="8.42578125" style="1" customWidth="1"/>
    <col min="13836" max="14080" width="9.140625" style="1"/>
    <col min="14081" max="14081" width="4.28515625" style="1" customWidth="1"/>
    <col min="14082" max="14082" width="20.85546875" style="1" customWidth="1"/>
    <col min="14083" max="14083" width="15.28515625" style="1" customWidth="1"/>
    <col min="14084" max="14084" width="7.28515625" style="1" customWidth="1"/>
    <col min="14085" max="14085" width="8.5703125" style="1" customWidth="1"/>
    <col min="14086" max="14086" width="8.140625" style="1" customWidth="1"/>
    <col min="14087" max="14087" width="8" style="1" customWidth="1"/>
    <col min="14088" max="14088" width="8.42578125" style="1" customWidth="1"/>
    <col min="14089" max="14089" width="7.85546875" style="1" customWidth="1"/>
    <col min="14090" max="14090" width="7.28515625" style="1" customWidth="1"/>
    <col min="14091" max="14091" width="8.42578125" style="1" customWidth="1"/>
    <col min="14092" max="14336" width="9.140625" style="1"/>
    <col min="14337" max="14337" width="4.28515625" style="1" customWidth="1"/>
    <col min="14338" max="14338" width="20.85546875" style="1" customWidth="1"/>
    <col min="14339" max="14339" width="15.28515625" style="1" customWidth="1"/>
    <col min="14340" max="14340" width="7.28515625" style="1" customWidth="1"/>
    <col min="14341" max="14341" width="8.5703125" style="1" customWidth="1"/>
    <col min="14342" max="14342" width="8.140625" style="1" customWidth="1"/>
    <col min="14343" max="14343" width="8" style="1" customWidth="1"/>
    <col min="14344" max="14344" width="8.42578125" style="1" customWidth="1"/>
    <col min="14345" max="14345" width="7.85546875" style="1" customWidth="1"/>
    <col min="14346" max="14346" width="7.28515625" style="1" customWidth="1"/>
    <col min="14347" max="14347" width="8.42578125" style="1" customWidth="1"/>
    <col min="14348" max="14592" width="9.140625" style="1"/>
    <col min="14593" max="14593" width="4.28515625" style="1" customWidth="1"/>
    <col min="14594" max="14594" width="20.85546875" style="1" customWidth="1"/>
    <col min="14595" max="14595" width="15.28515625" style="1" customWidth="1"/>
    <col min="14596" max="14596" width="7.28515625" style="1" customWidth="1"/>
    <col min="14597" max="14597" width="8.5703125" style="1" customWidth="1"/>
    <col min="14598" max="14598" width="8.140625" style="1" customWidth="1"/>
    <col min="14599" max="14599" width="8" style="1" customWidth="1"/>
    <col min="14600" max="14600" width="8.42578125" style="1" customWidth="1"/>
    <col min="14601" max="14601" width="7.85546875" style="1" customWidth="1"/>
    <col min="14602" max="14602" width="7.28515625" style="1" customWidth="1"/>
    <col min="14603" max="14603" width="8.42578125" style="1" customWidth="1"/>
    <col min="14604" max="14848" width="9.140625" style="1"/>
    <col min="14849" max="14849" width="4.28515625" style="1" customWidth="1"/>
    <col min="14850" max="14850" width="20.85546875" style="1" customWidth="1"/>
    <col min="14851" max="14851" width="15.28515625" style="1" customWidth="1"/>
    <col min="14852" max="14852" width="7.28515625" style="1" customWidth="1"/>
    <col min="14853" max="14853" width="8.5703125" style="1" customWidth="1"/>
    <col min="14854" max="14854" width="8.140625" style="1" customWidth="1"/>
    <col min="14855" max="14855" width="8" style="1" customWidth="1"/>
    <col min="14856" max="14856" width="8.42578125" style="1" customWidth="1"/>
    <col min="14857" max="14857" width="7.85546875" style="1" customWidth="1"/>
    <col min="14858" max="14858" width="7.28515625" style="1" customWidth="1"/>
    <col min="14859" max="14859" width="8.42578125" style="1" customWidth="1"/>
    <col min="14860" max="15104" width="9.140625" style="1"/>
    <col min="15105" max="15105" width="4.28515625" style="1" customWidth="1"/>
    <col min="15106" max="15106" width="20.85546875" style="1" customWidth="1"/>
    <col min="15107" max="15107" width="15.28515625" style="1" customWidth="1"/>
    <col min="15108" max="15108" width="7.28515625" style="1" customWidth="1"/>
    <col min="15109" max="15109" width="8.5703125" style="1" customWidth="1"/>
    <col min="15110" max="15110" width="8.140625" style="1" customWidth="1"/>
    <col min="15111" max="15111" width="8" style="1" customWidth="1"/>
    <col min="15112" max="15112" width="8.42578125" style="1" customWidth="1"/>
    <col min="15113" max="15113" width="7.85546875" style="1" customWidth="1"/>
    <col min="15114" max="15114" width="7.28515625" style="1" customWidth="1"/>
    <col min="15115" max="15115" width="8.42578125" style="1" customWidth="1"/>
    <col min="15116" max="15360" width="9.140625" style="1"/>
    <col min="15361" max="15361" width="4.28515625" style="1" customWidth="1"/>
    <col min="15362" max="15362" width="20.85546875" style="1" customWidth="1"/>
    <col min="15363" max="15363" width="15.28515625" style="1" customWidth="1"/>
    <col min="15364" max="15364" width="7.28515625" style="1" customWidth="1"/>
    <col min="15365" max="15365" width="8.5703125" style="1" customWidth="1"/>
    <col min="15366" max="15366" width="8.140625" style="1" customWidth="1"/>
    <col min="15367" max="15367" width="8" style="1" customWidth="1"/>
    <col min="15368" max="15368" width="8.42578125" style="1" customWidth="1"/>
    <col min="15369" max="15369" width="7.85546875" style="1" customWidth="1"/>
    <col min="15370" max="15370" width="7.28515625" style="1" customWidth="1"/>
    <col min="15371" max="15371" width="8.42578125" style="1" customWidth="1"/>
    <col min="15372" max="15616" width="9.140625" style="1"/>
    <col min="15617" max="15617" width="4.28515625" style="1" customWidth="1"/>
    <col min="15618" max="15618" width="20.85546875" style="1" customWidth="1"/>
    <col min="15619" max="15619" width="15.28515625" style="1" customWidth="1"/>
    <col min="15620" max="15620" width="7.28515625" style="1" customWidth="1"/>
    <col min="15621" max="15621" width="8.5703125" style="1" customWidth="1"/>
    <col min="15622" max="15622" width="8.140625" style="1" customWidth="1"/>
    <col min="15623" max="15623" width="8" style="1" customWidth="1"/>
    <col min="15624" max="15624" width="8.42578125" style="1" customWidth="1"/>
    <col min="15625" max="15625" width="7.85546875" style="1" customWidth="1"/>
    <col min="15626" max="15626" width="7.28515625" style="1" customWidth="1"/>
    <col min="15627" max="15627" width="8.42578125" style="1" customWidth="1"/>
    <col min="15628" max="15872" width="9.140625" style="1"/>
    <col min="15873" max="15873" width="4.28515625" style="1" customWidth="1"/>
    <col min="15874" max="15874" width="20.85546875" style="1" customWidth="1"/>
    <col min="15875" max="15875" width="15.28515625" style="1" customWidth="1"/>
    <col min="15876" max="15876" width="7.28515625" style="1" customWidth="1"/>
    <col min="15877" max="15877" width="8.5703125" style="1" customWidth="1"/>
    <col min="15878" max="15878" width="8.140625" style="1" customWidth="1"/>
    <col min="15879" max="15879" width="8" style="1" customWidth="1"/>
    <col min="15880" max="15880" width="8.42578125" style="1" customWidth="1"/>
    <col min="15881" max="15881" width="7.85546875" style="1" customWidth="1"/>
    <col min="15882" max="15882" width="7.28515625" style="1" customWidth="1"/>
    <col min="15883" max="15883" width="8.42578125" style="1" customWidth="1"/>
    <col min="15884" max="16128" width="9.140625" style="1"/>
    <col min="16129" max="16129" width="4.28515625" style="1" customWidth="1"/>
    <col min="16130" max="16130" width="20.85546875" style="1" customWidth="1"/>
    <col min="16131" max="16131" width="15.28515625" style="1" customWidth="1"/>
    <col min="16132" max="16132" width="7.28515625" style="1" customWidth="1"/>
    <col min="16133" max="16133" width="8.5703125" style="1" customWidth="1"/>
    <col min="16134" max="16134" width="8.140625" style="1" customWidth="1"/>
    <col min="16135" max="16135" width="8" style="1" customWidth="1"/>
    <col min="16136" max="16136" width="8.42578125" style="1" customWidth="1"/>
    <col min="16137" max="16137" width="7.85546875" style="1" customWidth="1"/>
    <col min="16138" max="16138" width="7.28515625" style="1" customWidth="1"/>
    <col min="16139" max="16139" width="8.42578125" style="1" customWidth="1"/>
    <col min="16140" max="16384" width="9.140625" style="1"/>
  </cols>
  <sheetData>
    <row r="1" spans="1:12" ht="30.75" customHeight="1">
      <c r="A1" s="761" t="str">
        <f>Master!A2</f>
        <v>dk;kZy; jktdh; mPp ek/;fed fo|ky;] :iiqjk ¼dqpkeu flVh½</v>
      </c>
      <c r="B1" s="761"/>
      <c r="C1" s="761"/>
      <c r="D1" s="761"/>
      <c r="E1" s="761"/>
      <c r="F1" s="761"/>
      <c r="G1" s="761"/>
      <c r="H1" s="761"/>
      <c r="I1" s="761"/>
      <c r="J1" s="762"/>
      <c r="K1" s="303">
        <f>Master!K3</f>
        <v>26887</v>
      </c>
    </row>
    <row r="2" spans="1:12" ht="33" customHeight="1">
      <c r="A2" s="295"/>
      <c r="B2" s="295" t="s">
        <v>479</v>
      </c>
      <c r="C2" s="765" t="str">
        <f>Master!C3</f>
        <v>2202-02-109-02-00</v>
      </c>
      <c r="D2" s="765"/>
      <c r="E2" s="765"/>
      <c r="F2" s="765"/>
      <c r="G2" s="765"/>
      <c r="H2" s="304" t="str">
        <f>Master!E3</f>
        <v>SF</v>
      </c>
      <c r="I2" s="296"/>
      <c r="J2" s="295"/>
      <c r="K2" s="295"/>
    </row>
    <row r="3" spans="1:12" ht="27.75" customHeight="1">
      <c r="A3" s="766" t="s">
        <v>132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</row>
    <row r="4" spans="1:12" ht="20.25">
      <c r="A4" s="763" t="s">
        <v>133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2" ht="15.75" customHeight="1">
      <c r="A5" s="764" t="s">
        <v>21</v>
      </c>
      <c r="B5" s="764" t="s">
        <v>134</v>
      </c>
      <c r="C5" s="764" t="s">
        <v>48</v>
      </c>
      <c r="D5" s="764" t="s">
        <v>490</v>
      </c>
      <c r="E5" s="764"/>
      <c r="F5" s="764"/>
      <c r="G5" s="764"/>
      <c r="H5" s="764" t="s">
        <v>494</v>
      </c>
      <c r="I5" s="764"/>
      <c r="J5" s="764"/>
      <c r="K5" s="764"/>
      <c r="L5" s="756" t="s">
        <v>571</v>
      </c>
    </row>
    <row r="6" spans="1:12" ht="31.5">
      <c r="A6" s="764"/>
      <c r="B6" s="764"/>
      <c r="C6" s="764"/>
      <c r="D6" s="310" t="s">
        <v>4</v>
      </c>
      <c r="E6" s="310" t="s">
        <v>97</v>
      </c>
      <c r="F6" s="310" t="s">
        <v>135</v>
      </c>
      <c r="G6" s="310" t="s">
        <v>17</v>
      </c>
      <c r="H6" s="310" t="s">
        <v>4</v>
      </c>
      <c r="I6" s="310" t="s">
        <v>97</v>
      </c>
      <c r="J6" s="310" t="s">
        <v>136</v>
      </c>
      <c r="K6" s="310" t="s">
        <v>17</v>
      </c>
      <c r="L6" s="757"/>
    </row>
    <row r="7" spans="1:12" ht="18" customHeight="1">
      <c r="A7" s="305">
        <f>IF(Master!A6="","",Master!A6)</f>
        <v>1</v>
      </c>
      <c r="B7" s="305" t="str">
        <f>IF(Master!B6="","",Master!B6)</f>
        <v>vf'ouh dqekj</v>
      </c>
      <c r="C7" s="306" t="str">
        <f>IF(Master!E6="","",Master!E6)</f>
        <v>SR TEACHER</v>
      </c>
      <c r="D7" s="307">
        <f>IF(Master!H6="","",Master!H6)</f>
        <v>45100</v>
      </c>
      <c r="E7" s="308" t="str">
        <f>IFERROR(IF(L7="Yes","",IF(ROUND(D7/2,0)=0,"",ROUND(D7/2,0))),"")</f>
        <v/>
      </c>
      <c r="F7" s="308" t="str">
        <f>IFERROR(IF(ROUND(E7*17%,0)=0,"",ROUND(E7*17%,0)),"")</f>
        <v/>
      </c>
      <c r="G7" s="308" t="str">
        <f>IF(SUM(E7:F7)=0,"",SUM(E7:F7))</f>
        <v/>
      </c>
      <c r="H7" s="308">
        <f>IFERROR(IF(MROUND(D7*1.03,100)=0,"",MROUND(D7*1.03,100)),"")</f>
        <v>46500</v>
      </c>
      <c r="I7" s="308">
        <f>IFERROR(IF(ROUND(H7/2,0)=0,"",ROUND(H7/2,0)),"")</f>
        <v>23250</v>
      </c>
      <c r="J7" s="308">
        <f>IFERROR(IF(ROUND(I7*17%,0)=0,"",ROUND(I7*17%,0)),"")</f>
        <v>3953</v>
      </c>
      <c r="K7" s="308">
        <f>IF(SUM(I7:J7)=0,"",SUM(I7:J7))</f>
        <v>27203</v>
      </c>
      <c r="L7" s="297" t="s">
        <v>442</v>
      </c>
    </row>
    <row r="8" spans="1:12" ht="18" customHeight="1">
      <c r="A8" s="305">
        <f>IF(Master!A7="","",Master!A7)</f>
        <v>2</v>
      </c>
      <c r="B8" s="305" t="str">
        <f>IF(Master!B7="","",Master!B7)</f>
        <v>/kus'k 'kekZ</v>
      </c>
      <c r="C8" s="306" t="str">
        <f>IF(Master!E7="","",Master!E7)</f>
        <v>HEAD MASTER</v>
      </c>
      <c r="D8" s="307">
        <f>IF(Master!H7="","",Master!H7)</f>
        <v>95400</v>
      </c>
      <c r="E8" s="308">
        <f t="shared" ref="E8:E53" si="0">IFERROR(IF(L8="Yes","",IF(ROUND(D8/2,0)=0,"",ROUND(D8/2,0))),"")</f>
        <v>47700</v>
      </c>
      <c r="F8" s="308">
        <f t="shared" ref="F8:F53" si="1">IFERROR(IF(ROUND(E8*17%,0)=0,"",ROUND(E8*17%,0)),"")</f>
        <v>8109</v>
      </c>
      <c r="G8" s="308">
        <f t="shared" ref="G8:G53" si="2">IF(SUM(E8:F8)=0,"",SUM(E8:F8))</f>
        <v>55809</v>
      </c>
      <c r="H8" s="308">
        <f t="shared" ref="H8:H53" si="3">IFERROR(IF(MROUND(D8*1.03,100)=0,"",MROUND(D8*1.03,100)),"")</f>
        <v>98300</v>
      </c>
      <c r="I8" s="308">
        <f t="shared" ref="I8:I53" si="4">IFERROR(IF(ROUND(H8/2,0)=0,"",ROUND(H8/2,0)),"")</f>
        <v>49150</v>
      </c>
      <c r="J8" s="308">
        <f t="shared" ref="J8:J53" si="5">IFERROR(IF(ROUND(I8*17%,0)=0,"",ROUND(I8*17%,0)),"")</f>
        <v>8356</v>
      </c>
      <c r="K8" s="308">
        <f t="shared" ref="K8:K53" si="6">IF(SUM(I8:J8)=0,"",SUM(I8:J8))</f>
        <v>57506</v>
      </c>
      <c r="L8" s="297" t="s">
        <v>432</v>
      </c>
    </row>
    <row r="9" spans="1:12" ht="18" customHeight="1">
      <c r="A9" s="305">
        <f>IF(Master!A8="","",Master!A8)</f>
        <v>3</v>
      </c>
      <c r="B9" s="305" t="str">
        <f>IF(Master!B8="","",Master!B8)</f>
        <v>vkfnR; tk[kM+</v>
      </c>
      <c r="C9" s="306" t="str">
        <f>IF(Master!E8="","",Master!E8)</f>
        <v>LDC</v>
      </c>
      <c r="D9" s="307">
        <f>IF(Master!H8="","",Master!H8)</f>
        <v>14600</v>
      </c>
      <c r="E9" s="308">
        <f t="shared" si="0"/>
        <v>7300</v>
      </c>
      <c r="F9" s="308">
        <f t="shared" si="1"/>
        <v>1241</v>
      </c>
      <c r="G9" s="308">
        <f t="shared" si="2"/>
        <v>8541</v>
      </c>
      <c r="H9" s="308">
        <f t="shared" si="3"/>
        <v>15000</v>
      </c>
      <c r="I9" s="308">
        <f t="shared" si="4"/>
        <v>7500</v>
      </c>
      <c r="J9" s="308">
        <f t="shared" si="5"/>
        <v>1275</v>
      </c>
      <c r="K9" s="308">
        <f t="shared" si="6"/>
        <v>8775</v>
      </c>
      <c r="L9" s="297"/>
    </row>
    <row r="10" spans="1:12" ht="18" customHeight="1">
      <c r="A10" s="305">
        <f>IF(Master!A9="","",Master!A9)</f>
        <v>4</v>
      </c>
      <c r="B10" s="305" t="str">
        <f>IF(Master!B9="","",Master!B9)</f>
        <v>uUnflag jkBkSM+</v>
      </c>
      <c r="C10" s="306" t="str">
        <f>IF(Master!E9="","",Master!E9)</f>
        <v>LECTURER</v>
      </c>
      <c r="D10" s="307">
        <f>IF(Master!H9="","",Master!H9)</f>
        <v>31100</v>
      </c>
      <c r="E10" s="308">
        <f t="shared" si="0"/>
        <v>15550</v>
      </c>
      <c r="F10" s="308">
        <f t="shared" si="1"/>
        <v>2644</v>
      </c>
      <c r="G10" s="308">
        <f t="shared" si="2"/>
        <v>18194</v>
      </c>
      <c r="H10" s="308">
        <f t="shared" si="3"/>
        <v>32000</v>
      </c>
      <c r="I10" s="308">
        <f t="shared" si="4"/>
        <v>16000</v>
      </c>
      <c r="J10" s="308">
        <f t="shared" si="5"/>
        <v>2720</v>
      </c>
      <c r="K10" s="308">
        <f t="shared" si="6"/>
        <v>18720</v>
      </c>
      <c r="L10" s="297"/>
    </row>
    <row r="11" spans="1:12" ht="18" customHeight="1">
      <c r="A11" s="305" t="str">
        <f>IF(Master!A10="","",Master!A10)</f>
        <v/>
      </c>
      <c r="B11" s="305" t="str">
        <f>IF(Master!B10="","",Master!B10)</f>
        <v/>
      </c>
      <c r="C11" s="306" t="str">
        <f>IF(Master!E10="","",Master!E10)</f>
        <v>PEON</v>
      </c>
      <c r="D11" s="307" t="str">
        <f>IF(Master!H10="","",Master!H10)</f>
        <v/>
      </c>
      <c r="E11" s="308" t="str">
        <f t="shared" si="0"/>
        <v/>
      </c>
      <c r="F11" s="308" t="str">
        <f t="shared" si="1"/>
        <v/>
      </c>
      <c r="G11" s="308" t="str">
        <f t="shared" si="2"/>
        <v/>
      </c>
      <c r="H11" s="308" t="str">
        <f t="shared" si="3"/>
        <v/>
      </c>
      <c r="I11" s="308" t="str">
        <f t="shared" si="4"/>
        <v/>
      </c>
      <c r="J11" s="308" t="str">
        <f t="shared" si="5"/>
        <v/>
      </c>
      <c r="K11" s="308" t="str">
        <f t="shared" si="6"/>
        <v/>
      </c>
      <c r="L11" s="297"/>
    </row>
    <row r="12" spans="1:12" ht="18" customHeight="1">
      <c r="A12" s="305" t="str">
        <f>IF(Master!A11="","",Master!A11)</f>
        <v/>
      </c>
      <c r="B12" s="305" t="str">
        <f>IF(Master!B11="","",Master!B11)</f>
        <v/>
      </c>
      <c r="C12" s="306" t="str">
        <f>IF(Master!E11="","",Master!E11)</f>
        <v/>
      </c>
      <c r="D12" s="307" t="str">
        <f>IF(Master!H11="","",Master!H11)</f>
        <v/>
      </c>
      <c r="E12" s="308" t="str">
        <f t="shared" si="0"/>
        <v/>
      </c>
      <c r="F12" s="308" t="str">
        <f t="shared" si="1"/>
        <v/>
      </c>
      <c r="G12" s="308" t="str">
        <f t="shared" si="2"/>
        <v/>
      </c>
      <c r="H12" s="308" t="str">
        <f t="shared" si="3"/>
        <v/>
      </c>
      <c r="I12" s="308" t="str">
        <f t="shared" si="4"/>
        <v/>
      </c>
      <c r="J12" s="308" t="str">
        <f t="shared" si="5"/>
        <v/>
      </c>
      <c r="K12" s="308" t="str">
        <f t="shared" si="6"/>
        <v/>
      </c>
      <c r="L12" s="297"/>
    </row>
    <row r="13" spans="1:12" ht="18" customHeight="1">
      <c r="A13" s="305" t="str">
        <f>IF(Master!A12="","",Master!A12)</f>
        <v/>
      </c>
      <c r="B13" s="305" t="str">
        <f>IF(Master!B12="","",Master!B12)</f>
        <v/>
      </c>
      <c r="C13" s="306" t="str">
        <f>IF(Master!E12="","",Master!E12)</f>
        <v/>
      </c>
      <c r="D13" s="307" t="str">
        <f>IF(Master!H12="","",Master!H12)</f>
        <v/>
      </c>
      <c r="E13" s="308" t="str">
        <f t="shared" si="0"/>
        <v/>
      </c>
      <c r="F13" s="308" t="str">
        <f t="shared" si="1"/>
        <v/>
      </c>
      <c r="G13" s="308" t="str">
        <f t="shared" si="2"/>
        <v/>
      </c>
      <c r="H13" s="308" t="str">
        <f t="shared" si="3"/>
        <v/>
      </c>
      <c r="I13" s="308" t="str">
        <f t="shared" si="4"/>
        <v/>
      </c>
      <c r="J13" s="308" t="str">
        <f t="shared" si="5"/>
        <v/>
      </c>
      <c r="K13" s="308" t="str">
        <f t="shared" si="6"/>
        <v/>
      </c>
      <c r="L13" s="297"/>
    </row>
    <row r="14" spans="1:12" ht="18" customHeight="1">
      <c r="A14" s="305" t="str">
        <f>IF(Master!A13="","",Master!A13)</f>
        <v/>
      </c>
      <c r="B14" s="305" t="str">
        <f>IF(Master!B13="","",Master!B13)</f>
        <v/>
      </c>
      <c r="C14" s="306" t="str">
        <f>IF(Master!E13="","",Master!E13)</f>
        <v/>
      </c>
      <c r="D14" s="307" t="str">
        <f>IF(Master!H13="","",Master!H13)</f>
        <v/>
      </c>
      <c r="E14" s="308" t="str">
        <f t="shared" si="0"/>
        <v/>
      </c>
      <c r="F14" s="308" t="str">
        <f t="shared" si="1"/>
        <v/>
      </c>
      <c r="G14" s="308" t="str">
        <f t="shared" si="2"/>
        <v/>
      </c>
      <c r="H14" s="308" t="str">
        <f t="shared" si="3"/>
        <v/>
      </c>
      <c r="I14" s="308" t="str">
        <f t="shared" si="4"/>
        <v/>
      </c>
      <c r="J14" s="308" t="str">
        <f t="shared" si="5"/>
        <v/>
      </c>
      <c r="K14" s="308" t="str">
        <f t="shared" si="6"/>
        <v/>
      </c>
      <c r="L14" s="297"/>
    </row>
    <row r="15" spans="1:12" ht="18" customHeight="1">
      <c r="A15" s="305" t="str">
        <f>IF(Master!A14="","",Master!A14)</f>
        <v/>
      </c>
      <c r="B15" s="305" t="str">
        <f>IF(Master!B14="","",Master!B14)</f>
        <v/>
      </c>
      <c r="C15" s="306" t="str">
        <f>IF(Master!E14="","",Master!E14)</f>
        <v/>
      </c>
      <c r="D15" s="307" t="str">
        <f>IF(Master!H14="","",Master!H14)</f>
        <v/>
      </c>
      <c r="E15" s="308" t="str">
        <f t="shared" si="0"/>
        <v/>
      </c>
      <c r="F15" s="308" t="str">
        <f t="shared" si="1"/>
        <v/>
      </c>
      <c r="G15" s="308" t="str">
        <f t="shared" si="2"/>
        <v/>
      </c>
      <c r="H15" s="308" t="str">
        <f t="shared" si="3"/>
        <v/>
      </c>
      <c r="I15" s="308" t="str">
        <f t="shared" si="4"/>
        <v/>
      </c>
      <c r="J15" s="308" t="str">
        <f t="shared" si="5"/>
        <v/>
      </c>
      <c r="K15" s="308" t="str">
        <f t="shared" si="6"/>
        <v/>
      </c>
      <c r="L15" s="297"/>
    </row>
    <row r="16" spans="1:12" ht="18" customHeight="1">
      <c r="A16" s="305" t="str">
        <f>IF(Master!A15="","",Master!A15)</f>
        <v/>
      </c>
      <c r="B16" s="305" t="str">
        <f>IF(Master!B15="","",Master!B15)</f>
        <v/>
      </c>
      <c r="C16" s="306" t="str">
        <f>IF(Master!E15="","",Master!E15)</f>
        <v/>
      </c>
      <c r="D16" s="307" t="str">
        <f>IF(Master!H15="","",Master!H15)</f>
        <v/>
      </c>
      <c r="E16" s="308" t="str">
        <f t="shared" si="0"/>
        <v/>
      </c>
      <c r="F16" s="308" t="str">
        <f t="shared" si="1"/>
        <v/>
      </c>
      <c r="G16" s="308" t="str">
        <f t="shared" si="2"/>
        <v/>
      </c>
      <c r="H16" s="308" t="str">
        <f t="shared" si="3"/>
        <v/>
      </c>
      <c r="I16" s="308" t="str">
        <f t="shared" si="4"/>
        <v/>
      </c>
      <c r="J16" s="308" t="str">
        <f t="shared" si="5"/>
        <v/>
      </c>
      <c r="K16" s="308" t="str">
        <f t="shared" si="6"/>
        <v/>
      </c>
      <c r="L16" s="297"/>
    </row>
    <row r="17" spans="1:12" ht="18" customHeight="1">
      <c r="A17" s="305" t="str">
        <f>IF(Master!A16="","",Master!A16)</f>
        <v/>
      </c>
      <c r="B17" s="305" t="str">
        <f>IF(Master!B16="","",Master!B16)</f>
        <v/>
      </c>
      <c r="C17" s="306" t="str">
        <f>IF(Master!E16="","",Master!E16)</f>
        <v/>
      </c>
      <c r="D17" s="307" t="str">
        <f>IF(Master!H16="","",Master!H16)</f>
        <v/>
      </c>
      <c r="E17" s="308" t="str">
        <f t="shared" si="0"/>
        <v/>
      </c>
      <c r="F17" s="308" t="str">
        <f t="shared" si="1"/>
        <v/>
      </c>
      <c r="G17" s="308" t="str">
        <f t="shared" si="2"/>
        <v/>
      </c>
      <c r="H17" s="308" t="str">
        <f t="shared" si="3"/>
        <v/>
      </c>
      <c r="I17" s="308" t="str">
        <f t="shared" si="4"/>
        <v/>
      </c>
      <c r="J17" s="308" t="str">
        <f t="shared" si="5"/>
        <v/>
      </c>
      <c r="K17" s="308" t="str">
        <f t="shared" si="6"/>
        <v/>
      </c>
      <c r="L17" s="297"/>
    </row>
    <row r="18" spans="1:12" ht="18" customHeight="1">
      <c r="A18" s="305" t="str">
        <f>IF(Master!A17="","",Master!A17)</f>
        <v/>
      </c>
      <c r="B18" s="305" t="str">
        <f>IF(Master!B17="","",Master!B17)</f>
        <v/>
      </c>
      <c r="C18" s="306" t="str">
        <f>IF(Master!E17="","",Master!E17)</f>
        <v/>
      </c>
      <c r="D18" s="307" t="str">
        <f>IF(Master!H17="","",Master!H17)</f>
        <v/>
      </c>
      <c r="E18" s="308" t="str">
        <f t="shared" si="0"/>
        <v/>
      </c>
      <c r="F18" s="308" t="str">
        <f t="shared" si="1"/>
        <v/>
      </c>
      <c r="G18" s="308" t="str">
        <f t="shared" si="2"/>
        <v/>
      </c>
      <c r="H18" s="308" t="str">
        <f t="shared" si="3"/>
        <v/>
      </c>
      <c r="I18" s="308" t="str">
        <f t="shared" si="4"/>
        <v/>
      </c>
      <c r="J18" s="308" t="str">
        <f t="shared" si="5"/>
        <v/>
      </c>
      <c r="K18" s="308" t="str">
        <f t="shared" si="6"/>
        <v/>
      </c>
      <c r="L18" s="297"/>
    </row>
    <row r="19" spans="1:12" ht="18" customHeight="1">
      <c r="A19" s="305" t="str">
        <f>IF(Master!A18="","",Master!A18)</f>
        <v/>
      </c>
      <c r="B19" s="305" t="str">
        <f>IF(Master!B18="","",Master!B18)</f>
        <v/>
      </c>
      <c r="C19" s="306" t="str">
        <f>IF(Master!E18="","",Master!E18)</f>
        <v/>
      </c>
      <c r="D19" s="307" t="str">
        <f>IF(Master!H18="","",Master!H18)</f>
        <v/>
      </c>
      <c r="E19" s="308" t="str">
        <f t="shared" si="0"/>
        <v/>
      </c>
      <c r="F19" s="308" t="str">
        <f t="shared" si="1"/>
        <v/>
      </c>
      <c r="G19" s="308" t="str">
        <f t="shared" si="2"/>
        <v/>
      </c>
      <c r="H19" s="308" t="str">
        <f t="shared" si="3"/>
        <v/>
      </c>
      <c r="I19" s="308" t="str">
        <f t="shared" si="4"/>
        <v/>
      </c>
      <c r="J19" s="308" t="str">
        <f t="shared" si="5"/>
        <v/>
      </c>
      <c r="K19" s="308" t="str">
        <f t="shared" si="6"/>
        <v/>
      </c>
      <c r="L19" s="297"/>
    </row>
    <row r="20" spans="1:12" ht="18" customHeight="1">
      <c r="A20" s="305" t="str">
        <f>IF(Master!A19="","",Master!A19)</f>
        <v/>
      </c>
      <c r="B20" s="305" t="str">
        <f>IF(Master!B19="","",Master!B19)</f>
        <v/>
      </c>
      <c r="C20" s="306" t="str">
        <f>IF(Master!E19="","",Master!E19)</f>
        <v/>
      </c>
      <c r="D20" s="307" t="str">
        <f>IF(Master!H19="","",Master!H19)</f>
        <v/>
      </c>
      <c r="E20" s="308" t="str">
        <f t="shared" si="0"/>
        <v/>
      </c>
      <c r="F20" s="308" t="str">
        <f t="shared" si="1"/>
        <v/>
      </c>
      <c r="G20" s="308" t="str">
        <f t="shared" si="2"/>
        <v/>
      </c>
      <c r="H20" s="308" t="str">
        <f t="shared" si="3"/>
        <v/>
      </c>
      <c r="I20" s="308" t="str">
        <f t="shared" si="4"/>
        <v/>
      </c>
      <c r="J20" s="308" t="str">
        <f t="shared" si="5"/>
        <v/>
      </c>
      <c r="K20" s="308" t="str">
        <f t="shared" si="6"/>
        <v/>
      </c>
      <c r="L20" s="297"/>
    </row>
    <row r="21" spans="1:12" ht="18" customHeight="1">
      <c r="A21" s="305" t="str">
        <f>IF(Master!A20="","",Master!A20)</f>
        <v/>
      </c>
      <c r="B21" s="305" t="str">
        <f>IF(Master!B20="","",Master!B20)</f>
        <v/>
      </c>
      <c r="C21" s="306" t="str">
        <f>IF(Master!E20="","",Master!E20)</f>
        <v/>
      </c>
      <c r="D21" s="307" t="str">
        <f>IF(Master!H20="","",Master!H20)</f>
        <v/>
      </c>
      <c r="E21" s="308" t="str">
        <f t="shared" si="0"/>
        <v/>
      </c>
      <c r="F21" s="308" t="str">
        <f t="shared" si="1"/>
        <v/>
      </c>
      <c r="G21" s="308" t="str">
        <f t="shared" si="2"/>
        <v/>
      </c>
      <c r="H21" s="308" t="str">
        <f t="shared" si="3"/>
        <v/>
      </c>
      <c r="I21" s="308" t="str">
        <f t="shared" si="4"/>
        <v/>
      </c>
      <c r="J21" s="308" t="str">
        <f t="shared" si="5"/>
        <v/>
      </c>
      <c r="K21" s="308" t="str">
        <f t="shared" si="6"/>
        <v/>
      </c>
      <c r="L21" s="297"/>
    </row>
    <row r="22" spans="1:12" ht="18" customHeight="1">
      <c r="A22" s="305" t="str">
        <f>IF(Master!A21="","",Master!A21)</f>
        <v/>
      </c>
      <c r="B22" s="305" t="str">
        <f>IF(Master!B21="","",Master!B21)</f>
        <v/>
      </c>
      <c r="C22" s="306" t="str">
        <f>IF(Master!E21="","",Master!E21)</f>
        <v/>
      </c>
      <c r="D22" s="307" t="str">
        <f>IF(Master!H21="","",Master!H21)</f>
        <v/>
      </c>
      <c r="E22" s="308" t="str">
        <f t="shared" si="0"/>
        <v/>
      </c>
      <c r="F22" s="308" t="str">
        <f t="shared" si="1"/>
        <v/>
      </c>
      <c r="G22" s="308" t="str">
        <f t="shared" si="2"/>
        <v/>
      </c>
      <c r="H22" s="308" t="str">
        <f t="shared" si="3"/>
        <v/>
      </c>
      <c r="I22" s="308" t="str">
        <f t="shared" si="4"/>
        <v/>
      </c>
      <c r="J22" s="308" t="str">
        <f t="shared" si="5"/>
        <v/>
      </c>
      <c r="K22" s="308" t="str">
        <f t="shared" si="6"/>
        <v/>
      </c>
      <c r="L22" s="297"/>
    </row>
    <row r="23" spans="1:12" ht="18" customHeight="1">
      <c r="A23" s="305" t="str">
        <f>IF(Master!A22="","",Master!A22)</f>
        <v/>
      </c>
      <c r="B23" s="305" t="str">
        <f>IF(Master!B22="","",Master!B22)</f>
        <v/>
      </c>
      <c r="C23" s="306" t="str">
        <f>IF(Master!E22="","",Master!E22)</f>
        <v/>
      </c>
      <c r="D23" s="307" t="str">
        <f>IF(Master!H22="","",Master!H22)</f>
        <v/>
      </c>
      <c r="E23" s="308" t="str">
        <f t="shared" si="0"/>
        <v/>
      </c>
      <c r="F23" s="308" t="str">
        <f t="shared" si="1"/>
        <v/>
      </c>
      <c r="G23" s="308" t="str">
        <f t="shared" si="2"/>
        <v/>
      </c>
      <c r="H23" s="308" t="str">
        <f t="shared" si="3"/>
        <v/>
      </c>
      <c r="I23" s="308" t="str">
        <f t="shared" si="4"/>
        <v/>
      </c>
      <c r="J23" s="308" t="str">
        <f t="shared" si="5"/>
        <v/>
      </c>
      <c r="K23" s="308" t="str">
        <f t="shared" si="6"/>
        <v/>
      </c>
      <c r="L23" s="297"/>
    </row>
    <row r="24" spans="1:12" ht="18" customHeight="1">
      <c r="A24" s="305" t="str">
        <f>IF(Master!A23="","",Master!A23)</f>
        <v/>
      </c>
      <c r="B24" s="305" t="str">
        <f>IF(Master!B23="","",Master!B23)</f>
        <v/>
      </c>
      <c r="C24" s="306" t="str">
        <f>IF(Master!E23="","",Master!E23)</f>
        <v/>
      </c>
      <c r="D24" s="307" t="str">
        <f>IF(Master!H23="","",Master!H23)</f>
        <v/>
      </c>
      <c r="E24" s="308" t="str">
        <f t="shared" si="0"/>
        <v/>
      </c>
      <c r="F24" s="308" t="str">
        <f t="shared" si="1"/>
        <v/>
      </c>
      <c r="G24" s="308" t="str">
        <f t="shared" si="2"/>
        <v/>
      </c>
      <c r="H24" s="308" t="str">
        <f t="shared" si="3"/>
        <v/>
      </c>
      <c r="I24" s="308" t="str">
        <f t="shared" si="4"/>
        <v/>
      </c>
      <c r="J24" s="308" t="str">
        <f t="shared" si="5"/>
        <v/>
      </c>
      <c r="K24" s="308" t="str">
        <f t="shared" si="6"/>
        <v/>
      </c>
      <c r="L24" s="297"/>
    </row>
    <row r="25" spans="1:12" ht="18" customHeight="1">
      <c r="A25" s="305" t="str">
        <f>IF(Master!A24="","",Master!A24)</f>
        <v/>
      </c>
      <c r="B25" s="305" t="str">
        <f>IF(Master!B24="","",Master!B24)</f>
        <v/>
      </c>
      <c r="C25" s="306" t="str">
        <f>IF(Master!E24="","",Master!E24)</f>
        <v/>
      </c>
      <c r="D25" s="307" t="str">
        <f>IF(Master!H24="","",Master!H24)</f>
        <v/>
      </c>
      <c r="E25" s="308" t="str">
        <f t="shared" si="0"/>
        <v/>
      </c>
      <c r="F25" s="308" t="str">
        <f t="shared" si="1"/>
        <v/>
      </c>
      <c r="G25" s="308" t="str">
        <f t="shared" si="2"/>
        <v/>
      </c>
      <c r="H25" s="308" t="str">
        <f t="shared" si="3"/>
        <v/>
      </c>
      <c r="I25" s="308" t="str">
        <f t="shared" si="4"/>
        <v/>
      </c>
      <c r="J25" s="308" t="str">
        <f t="shared" si="5"/>
        <v/>
      </c>
      <c r="K25" s="308" t="str">
        <f t="shared" si="6"/>
        <v/>
      </c>
      <c r="L25" s="297"/>
    </row>
    <row r="26" spans="1:12" ht="18" customHeight="1">
      <c r="A26" s="305" t="str">
        <f>IF(Master!A25="","",Master!A25)</f>
        <v/>
      </c>
      <c r="B26" s="305" t="str">
        <f>IF(Master!B25="","",Master!B25)</f>
        <v/>
      </c>
      <c r="C26" s="306" t="str">
        <f>IF(Master!E25="","",Master!E25)</f>
        <v/>
      </c>
      <c r="D26" s="307" t="str">
        <f>IF(Master!H25="","",Master!H25)</f>
        <v/>
      </c>
      <c r="E26" s="308" t="str">
        <f t="shared" si="0"/>
        <v/>
      </c>
      <c r="F26" s="308" t="str">
        <f t="shared" si="1"/>
        <v/>
      </c>
      <c r="G26" s="308" t="str">
        <f t="shared" si="2"/>
        <v/>
      </c>
      <c r="H26" s="308" t="str">
        <f t="shared" si="3"/>
        <v/>
      </c>
      <c r="I26" s="308" t="str">
        <f t="shared" si="4"/>
        <v/>
      </c>
      <c r="J26" s="308" t="str">
        <f t="shared" si="5"/>
        <v/>
      </c>
      <c r="K26" s="308" t="str">
        <f t="shared" si="6"/>
        <v/>
      </c>
      <c r="L26" s="297"/>
    </row>
    <row r="27" spans="1:12" ht="18" customHeight="1">
      <c r="A27" s="305" t="str">
        <f>IF(Master!A26="","",Master!A26)</f>
        <v/>
      </c>
      <c r="B27" s="305" t="str">
        <f>IF(Master!B26="","",Master!B26)</f>
        <v/>
      </c>
      <c r="C27" s="306" t="str">
        <f>IF(Master!E26="","",Master!E26)</f>
        <v/>
      </c>
      <c r="D27" s="307" t="str">
        <f>IF(Master!H26="","",Master!H26)</f>
        <v/>
      </c>
      <c r="E27" s="308" t="str">
        <f t="shared" si="0"/>
        <v/>
      </c>
      <c r="F27" s="308" t="str">
        <f t="shared" si="1"/>
        <v/>
      </c>
      <c r="G27" s="308" t="str">
        <f t="shared" si="2"/>
        <v/>
      </c>
      <c r="H27" s="308" t="str">
        <f t="shared" si="3"/>
        <v/>
      </c>
      <c r="I27" s="308" t="str">
        <f t="shared" si="4"/>
        <v/>
      </c>
      <c r="J27" s="308" t="str">
        <f t="shared" si="5"/>
        <v/>
      </c>
      <c r="K27" s="308" t="str">
        <f t="shared" si="6"/>
        <v/>
      </c>
      <c r="L27" s="297"/>
    </row>
    <row r="28" spans="1:12" ht="18" customHeight="1">
      <c r="A28" s="305" t="str">
        <f>IF(Master!A27="","",Master!A27)</f>
        <v/>
      </c>
      <c r="B28" s="305" t="str">
        <f>IF(Master!B27="","",Master!B27)</f>
        <v/>
      </c>
      <c r="C28" s="306" t="str">
        <f>IF(Master!E27="","",Master!E27)</f>
        <v/>
      </c>
      <c r="D28" s="307" t="str">
        <f>IF(Master!H27="","",Master!H27)</f>
        <v/>
      </c>
      <c r="E28" s="308" t="str">
        <f t="shared" si="0"/>
        <v/>
      </c>
      <c r="F28" s="308" t="str">
        <f t="shared" si="1"/>
        <v/>
      </c>
      <c r="G28" s="308" t="str">
        <f t="shared" si="2"/>
        <v/>
      </c>
      <c r="H28" s="308" t="str">
        <f t="shared" si="3"/>
        <v/>
      </c>
      <c r="I28" s="308" t="str">
        <f t="shared" si="4"/>
        <v/>
      </c>
      <c r="J28" s="308" t="str">
        <f t="shared" si="5"/>
        <v/>
      </c>
      <c r="K28" s="308" t="str">
        <f t="shared" si="6"/>
        <v/>
      </c>
      <c r="L28" s="297"/>
    </row>
    <row r="29" spans="1:12" ht="18" customHeight="1">
      <c r="A29" s="305" t="str">
        <f>IF(Master!A28="","",Master!A28)</f>
        <v/>
      </c>
      <c r="B29" s="305" t="str">
        <f>IF(Master!B28="","",Master!B28)</f>
        <v/>
      </c>
      <c r="C29" s="306" t="str">
        <f>IF(Master!E28="","",Master!E28)</f>
        <v/>
      </c>
      <c r="D29" s="307" t="str">
        <f>IF(Master!H28="","",Master!H28)</f>
        <v/>
      </c>
      <c r="E29" s="308" t="str">
        <f t="shared" si="0"/>
        <v/>
      </c>
      <c r="F29" s="308" t="str">
        <f t="shared" si="1"/>
        <v/>
      </c>
      <c r="G29" s="308" t="str">
        <f t="shared" si="2"/>
        <v/>
      </c>
      <c r="H29" s="308" t="str">
        <f t="shared" si="3"/>
        <v/>
      </c>
      <c r="I29" s="308" t="str">
        <f t="shared" si="4"/>
        <v/>
      </c>
      <c r="J29" s="308" t="str">
        <f t="shared" si="5"/>
        <v/>
      </c>
      <c r="K29" s="308" t="str">
        <f t="shared" si="6"/>
        <v/>
      </c>
      <c r="L29" s="297"/>
    </row>
    <row r="30" spans="1:12" ht="18" customHeight="1">
      <c r="A30" s="305" t="str">
        <f>IF(Master!A29="","",Master!A29)</f>
        <v/>
      </c>
      <c r="B30" s="305" t="str">
        <f>IF(Master!B29="","",Master!B29)</f>
        <v/>
      </c>
      <c r="C30" s="306" t="str">
        <f>IF(Master!E29="","",Master!E29)</f>
        <v/>
      </c>
      <c r="D30" s="307" t="str">
        <f>IF(Master!H29="","",Master!H29)</f>
        <v/>
      </c>
      <c r="E30" s="308" t="str">
        <f t="shared" si="0"/>
        <v/>
      </c>
      <c r="F30" s="308" t="str">
        <f t="shared" si="1"/>
        <v/>
      </c>
      <c r="G30" s="308" t="str">
        <f t="shared" si="2"/>
        <v/>
      </c>
      <c r="H30" s="308" t="str">
        <f t="shared" si="3"/>
        <v/>
      </c>
      <c r="I30" s="308" t="str">
        <f t="shared" si="4"/>
        <v/>
      </c>
      <c r="J30" s="308" t="str">
        <f t="shared" si="5"/>
        <v/>
      </c>
      <c r="K30" s="308" t="str">
        <f t="shared" si="6"/>
        <v/>
      </c>
      <c r="L30" s="297"/>
    </row>
    <row r="31" spans="1:12" ht="18" customHeight="1">
      <c r="A31" s="305" t="str">
        <f>IF(Master!A30="","",Master!A30)</f>
        <v/>
      </c>
      <c r="B31" s="305" t="str">
        <f>IF(Master!B30="","",Master!B30)</f>
        <v/>
      </c>
      <c r="C31" s="306" t="str">
        <f>IF(Master!E30="","",Master!E30)</f>
        <v/>
      </c>
      <c r="D31" s="307" t="str">
        <f>IF(Master!H30="","",Master!H30)</f>
        <v/>
      </c>
      <c r="E31" s="308" t="str">
        <f t="shared" si="0"/>
        <v/>
      </c>
      <c r="F31" s="308" t="str">
        <f t="shared" si="1"/>
        <v/>
      </c>
      <c r="G31" s="308" t="str">
        <f t="shared" si="2"/>
        <v/>
      </c>
      <c r="H31" s="308" t="str">
        <f t="shared" si="3"/>
        <v/>
      </c>
      <c r="I31" s="308" t="str">
        <f t="shared" si="4"/>
        <v/>
      </c>
      <c r="J31" s="308" t="str">
        <f t="shared" si="5"/>
        <v/>
      </c>
      <c r="K31" s="308" t="str">
        <f t="shared" si="6"/>
        <v/>
      </c>
      <c r="L31" s="297"/>
    </row>
    <row r="32" spans="1:12" ht="18" customHeight="1">
      <c r="A32" s="305" t="str">
        <f>IF(Master!A31="","",Master!A31)</f>
        <v/>
      </c>
      <c r="B32" s="305" t="str">
        <f>IF(Master!B31="","",Master!B31)</f>
        <v/>
      </c>
      <c r="C32" s="306" t="str">
        <f>IF(Master!E31="","",Master!E31)</f>
        <v/>
      </c>
      <c r="D32" s="307" t="str">
        <f>IF(Master!H31="","",Master!H31)</f>
        <v/>
      </c>
      <c r="E32" s="308" t="str">
        <f t="shared" si="0"/>
        <v/>
      </c>
      <c r="F32" s="308" t="str">
        <f t="shared" si="1"/>
        <v/>
      </c>
      <c r="G32" s="308" t="str">
        <f t="shared" si="2"/>
        <v/>
      </c>
      <c r="H32" s="308" t="str">
        <f t="shared" si="3"/>
        <v/>
      </c>
      <c r="I32" s="308" t="str">
        <f t="shared" si="4"/>
        <v/>
      </c>
      <c r="J32" s="308" t="str">
        <f t="shared" si="5"/>
        <v/>
      </c>
      <c r="K32" s="308" t="str">
        <f t="shared" si="6"/>
        <v/>
      </c>
      <c r="L32" s="297"/>
    </row>
    <row r="33" spans="1:12" ht="18" customHeight="1">
      <c r="A33" s="305" t="str">
        <f>IF(Master!A32="","",Master!A32)</f>
        <v/>
      </c>
      <c r="B33" s="305" t="str">
        <f>IF(Master!B32="","",Master!B32)</f>
        <v/>
      </c>
      <c r="C33" s="306" t="str">
        <f>IF(Master!E32="","",Master!E32)</f>
        <v/>
      </c>
      <c r="D33" s="307" t="str">
        <f>IF(Master!H32="","",Master!H32)</f>
        <v/>
      </c>
      <c r="E33" s="308" t="str">
        <f t="shared" si="0"/>
        <v/>
      </c>
      <c r="F33" s="308" t="str">
        <f t="shared" si="1"/>
        <v/>
      </c>
      <c r="G33" s="308" t="str">
        <f t="shared" si="2"/>
        <v/>
      </c>
      <c r="H33" s="308" t="str">
        <f t="shared" si="3"/>
        <v/>
      </c>
      <c r="I33" s="308" t="str">
        <f t="shared" si="4"/>
        <v/>
      </c>
      <c r="J33" s="308" t="str">
        <f t="shared" si="5"/>
        <v/>
      </c>
      <c r="K33" s="308" t="str">
        <f t="shared" si="6"/>
        <v/>
      </c>
      <c r="L33" s="297"/>
    </row>
    <row r="34" spans="1:12" ht="18" customHeight="1">
      <c r="A34" s="305" t="str">
        <f>IF(Master!A33="","",Master!A33)</f>
        <v/>
      </c>
      <c r="B34" s="305" t="str">
        <f>IF(Master!B33="","",Master!B33)</f>
        <v/>
      </c>
      <c r="C34" s="306" t="str">
        <f>IF(Master!E33="","",Master!E33)</f>
        <v/>
      </c>
      <c r="D34" s="307" t="str">
        <f>IF(Master!H33="","",Master!H33)</f>
        <v/>
      </c>
      <c r="E34" s="308" t="str">
        <f t="shared" si="0"/>
        <v/>
      </c>
      <c r="F34" s="308" t="str">
        <f t="shared" si="1"/>
        <v/>
      </c>
      <c r="G34" s="308" t="str">
        <f t="shared" si="2"/>
        <v/>
      </c>
      <c r="H34" s="308" t="str">
        <f t="shared" si="3"/>
        <v/>
      </c>
      <c r="I34" s="308" t="str">
        <f t="shared" si="4"/>
        <v/>
      </c>
      <c r="J34" s="308" t="str">
        <f t="shared" si="5"/>
        <v/>
      </c>
      <c r="K34" s="308" t="str">
        <f t="shared" si="6"/>
        <v/>
      </c>
      <c r="L34" s="297"/>
    </row>
    <row r="35" spans="1:12" ht="18" customHeight="1">
      <c r="A35" s="305" t="str">
        <f>IF(Master!A34="","",Master!A34)</f>
        <v/>
      </c>
      <c r="B35" s="305" t="str">
        <f>IF(Master!B34="","",Master!B34)</f>
        <v/>
      </c>
      <c r="C35" s="306" t="str">
        <f>IF(Master!E34="","",Master!E34)</f>
        <v/>
      </c>
      <c r="D35" s="307" t="str">
        <f>IF(Master!H34="","",Master!H34)</f>
        <v/>
      </c>
      <c r="E35" s="308" t="str">
        <f t="shared" si="0"/>
        <v/>
      </c>
      <c r="F35" s="308" t="str">
        <f t="shared" si="1"/>
        <v/>
      </c>
      <c r="G35" s="308" t="str">
        <f t="shared" si="2"/>
        <v/>
      </c>
      <c r="H35" s="308" t="str">
        <f t="shared" si="3"/>
        <v/>
      </c>
      <c r="I35" s="308" t="str">
        <f t="shared" si="4"/>
        <v/>
      </c>
      <c r="J35" s="308" t="str">
        <f t="shared" si="5"/>
        <v/>
      </c>
      <c r="K35" s="308" t="str">
        <f t="shared" si="6"/>
        <v/>
      </c>
      <c r="L35" s="297"/>
    </row>
    <row r="36" spans="1:12" ht="18" customHeight="1">
      <c r="A36" s="305" t="str">
        <f>IF(Master!A35="","",Master!A35)</f>
        <v/>
      </c>
      <c r="B36" s="305" t="str">
        <f>IF(Master!B35="","",Master!B35)</f>
        <v/>
      </c>
      <c r="C36" s="306" t="str">
        <f>IF(Master!E35="","",Master!E35)</f>
        <v/>
      </c>
      <c r="D36" s="307" t="str">
        <f>IF(Master!H35="","",Master!H35)</f>
        <v/>
      </c>
      <c r="E36" s="308" t="str">
        <f t="shared" si="0"/>
        <v/>
      </c>
      <c r="F36" s="308" t="str">
        <f t="shared" si="1"/>
        <v/>
      </c>
      <c r="G36" s="308" t="str">
        <f t="shared" si="2"/>
        <v/>
      </c>
      <c r="H36" s="308" t="str">
        <f t="shared" si="3"/>
        <v/>
      </c>
      <c r="I36" s="308" t="str">
        <f t="shared" si="4"/>
        <v/>
      </c>
      <c r="J36" s="308" t="str">
        <f t="shared" si="5"/>
        <v/>
      </c>
      <c r="K36" s="308" t="str">
        <f t="shared" si="6"/>
        <v/>
      </c>
      <c r="L36" s="297"/>
    </row>
    <row r="37" spans="1:12" ht="18" customHeight="1">
      <c r="A37" s="305" t="str">
        <f>IF(Master!A36="","",Master!A36)</f>
        <v/>
      </c>
      <c r="B37" s="305" t="str">
        <f>IF(Master!B36="","",Master!B36)</f>
        <v/>
      </c>
      <c r="C37" s="306" t="str">
        <f>IF(Master!E36="","",Master!E36)</f>
        <v/>
      </c>
      <c r="D37" s="307" t="str">
        <f>IF(Master!H36="","",Master!H36)</f>
        <v/>
      </c>
      <c r="E37" s="308" t="str">
        <f t="shared" si="0"/>
        <v/>
      </c>
      <c r="F37" s="308" t="str">
        <f t="shared" si="1"/>
        <v/>
      </c>
      <c r="G37" s="308" t="str">
        <f t="shared" si="2"/>
        <v/>
      </c>
      <c r="H37" s="308" t="str">
        <f t="shared" si="3"/>
        <v/>
      </c>
      <c r="I37" s="308" t="str">
        <f t="shared" si="4"/>
        <v/>
      </c>
      <c r="J37" s="308" t="str">
        <f t="shared" si="5"/>
        <v/>
      </c>
      <c r="K37" s="308" t="str">
        <f t="shared" si="6"/>
        <v/>
      </c>
      <c r="L37" s="297"/>
    </row>
    <row r="38" spans="1:12" ht="18" customHeight="1">
      <c r="A38" s="305" t="str">
        <f>IF(Master!A37="","",Master!A37)</f>
        <v/>
      </c>
      <c r="B38" s="305" t="str">
        <f>IF(Master!B37="","",Master!B37)</f>
        <v/>
      </c>
      <c r="C38" s="306" t="str">
        <f>IF(Master!E37="","",Master!E37)</f>
        <v/>
      </c>
      <c r="D38" s="307" t="str">
        <f>IF(Master!H37="","",Master!H37)</f>
        <v/>
      </c>
      <c r="E38" s="308" t="str">
        <f t="shared" si="0"/>
        <v/>
      </c>
      <c r="F38" s="308" t="str">
        <f t="shared" si="1"/>
        <v/>
      </c>
      <c r="G38" s="308" t="str">
        <f t="shared" si="2"/>
        <v/>
      </c>
      <c r="H38" s="308" t="str">
        <f t="shared" si="3"/>
        <v/>
      </c>
      <c r="I38" s="308" t="str">
        <f t="shared" si="4"/>
        <v/>
      </c>
      <c r="J38" s="308" t="str">
        <f t="shared" si="5"/>
        <v/>
      </c>
      <c r="K38" s="308" t="str">
        <f t="shared" si="6"/>
        <v/>
      </c>
      <c r="L38" s="297"/>
    </row>
    <row r="39" spans="1:12" ht="18" customHeight="1">
      <c r="A39" s="305" t="str">
        <f>IF(Master!A38="","",Master!A38)</f>
        <v/>
      </c>
      <c r="B39" s="305" t="str">
        <f>IF(Master!B38="","",Master!B38)</f>
        <v/>
      </c>
      <c r="C39" s="306" t="str">
        <f>IF(Master!E38="","",Master!E38)</f>
        <v/>
      </c>
      <c r="D39" s="307" t="str">
        <f>IF(Master!H38="","",Master!H38)</f>
        <v/>
      </c>
      <c r="E39" s="308" t="str">
        <f t="shared" si="0"/>
        <v/>
      </c>
      <c r="F39" s="308" t="str">
        <f t="shared" si="1"/>
        <v/>
      </c>
      <c r="G39" s="308" t="str">
        <f t="shared" si="2"/>
        <v/>
      </c>
      <c r="H39" s="308" t="str">
        <f t="shared" si="3"/>
        <v/>
      </c>
      <c r="I39" s="308" t="str">
        <f t="shared" si="4"/>
        <v/>
      </c>
      <c r="J39" s="308" t="str">
        <f t="shared" si="5"/>
        <v/>
      </c>
      <c r="K39" s="308" t="str">
        <f t="shared" si="6"/>
        <v/>
      </c>
      <c r="L39" s="297"/>
    </row>
    <row r="40" spans="1:12" ht="18" customHeight="1">
      <c r="A40" s="305" t="str">
        <f>IF(Master!A39="","",Master!A39)</f>
        <v/>
      </c>
      <c r="B40" s="305" t="str">
        <f>IF(Master!B39="","",Master!B39)</f>
        <v/>
      </c>
      <c r="C40" s="306" t="str">
        <f>IF(Master!E39="","",Master!E39)</f>
        <v/>
      </c>
      <c r="D40" s="307" t="str">
        <f>IF(Master!H39="","",Master!H39)</f>
        <v/>
      </c>
      <c r="E40" s="308" t="str">
        <f t="shared" si="0"/>
        <v/>
      </c>
      <c r="F40" s="308" t="str">
        <f t="shared" si="1"/>
        <v/>
      </c>
      <c r="G40" s="308" t="str">
        <f t="shared" si="2"/>
        <v/>
      </c>
      <c r="H40" s="308" t="str">
        <f t="shared" si="3"/>
        <v/>
      </c>
      <c r="I40" s="308" t="str">
        <f t="shared" si="4"/>
        <v/>
      </c>
      <c r="J40" s="308" t="str">
        <f t="shared" si="5"/>
        <v/>
      </c>
      <c r="K40" s="308" t="str">
        <f t="shared" si="6"/>
        <v/>
      </c>
      <c r="L40" s="297"/>
    </row>
    <row r="41" spans="1:12" ht="18" customHeight="1">
      <c r="A41" s="305" t="str">
        <f>IF(Master!A40="","",Master!A40)</f>
        <v/>
      </c>
      <c r="B41" s="305" t="str">
        <f>IF(Master!B40="","",Master!B40)</f>
        <v/>
      </c>
      <c r="C41" s="306" t="str">
        <f>IF(Master!E40="","",Master!E40)</f>
        <v/>
      </c>
      <c r="D41" s="307" t="str">
        <f>IF(Master!H40="","",Master!H40)</f>
        <v/>
      </c>
      <c r="E41" s="308" t="str">
        <f t="shared" si="0"/>
        <v/>
      </c>
      <c r="F41" s="308" t="str">
        <f t="shared" si="1"/>
        <v/>
      </c>
      <c r="G41" s="308" t="str">
        <f t="shared" si="2"/>
        <v/>
      </c>
      <c r="H41" s="308" t="str">
        <f t="shared" si="3"/>
        <v/>
      </c>
      <c r="I41" s="308" t="str">
        <f t="shared" si="4"/>
        <v/>
      </c>
      <c r="J41" s="308" t="str">
        <f t="shared" si="5"/>
        <v/>
      </c>
      <c r="K41" s="308" t="str">
        <f t="shared" si="6"/>
        <v/>
      </c>
      <c r="L41" s="297"/>
    </row>
    <row r="42" spans="1:12" ht="18" customHeight="1">
      <c r="A42" s="305" t="str">
        <f>IF(Master!A41="","",Master!A41)</f>
        <v/>
      </c>
      <c r="B42" s="305" t="str">
        <f>IF(Master!B41="","",Master!B41)</f>
        <v/>
      </c>
      <c r="C42" s="306" t="str">
        <f>IF(Master!E41="","",Master!E41)</f>
        <v/>
      </c>
      <c r="D42" s="307" t="str">
        <f>IF(Master!H41="","",Master!H41)</f>
        <v/>
      </c>
      <c r="E42" s="308" t="str">
        <f t="shared" si="0"/>
        <v/>
      </c>
      <c r="F42" s="308" t="str">
        <f t="shared" si="1"/>
        <v/>
      </c>
      <c r="G42" s="308" t="str">
        <f t="shared" si="2"/>
        <v/>
      </c>
      <c r="H42" s="308" t="str">
        <f t="shared" si="3"/>
        <v/>
      </c>
      <c r="I42" s="308" t="str">
        <f t="shared" si="4"/>
        <v/>
      </c>
      <c r="J42" s="308" t="str">
        <f t="shared" si="5"/>
        <v/>
      </c>
      <c r="K42" s="308" t="str">
        <f t="shared" si="6"/>
        <v/>
      </c>
      <c r="L42" s="297"/>
    </row>
    <row r="43" spans="1:12" ht="18" customHeight="1">
      <c r="A43" s="305" t="str">
        <f>IF(Master!A42="","",Master!A42)</f>
        <v/>
      </c>
      <c r="B43" s="305" t="str">
        <f>IF(Master!B42="","",Master!B42)</f>
        <v/>
      </c>
      <c r="C43" s="306" t="str">
        <f>IF(Master!E42="","",Master!E42)</f>
        <v/>
      </c>
      <c r="D43" s="307" t="str">
        <f>IF(Master!H42="","",Master!H42)</f>
        <v/>
      </c>
      <c r="E43" s="308" t="str">
        <f t="shared" si="0"/>
        <v/>
      </c>
      <c r="F43" s="308" t="str">
        <f t="shared" si="1"/>
        <v/>
      </c>
      <c r="G43" s="308" t="str">
        <f t="shared" si="2"/>
        <v/>
      </c>
      <c r="H43" s="308" t="str">
        <f t="shared" si="3"/>
        <v/>
      </c>
      <c r="I43" s="308" t="str">
        <f t="shared" si="4"/>
        <v/>
      </c>
      <c r="J43" s="308" t="str">
        <f t="shared" si="5"/>
        <v/>
      </c>
      <c r="K43" s="308" t="str">
        <f t="shared" si="6"/>
        <v/>
      </c>
      <c r="L43" s="297"/>
    </row>
    <row r="44" spans="1:12" ht="18" customHeight="1">
      <c r="A44" s="305" t="str">
        <f>IF(Master!A43="","",Master!A43)</f>
        <v/>
      </c>
      <c r="B44" s="305" t="str">
        <f>IF(Master!B43="","",Master!B43)</f>
        <v/>
      </c>
      <c r="C44" s="306" t="str">
        <f>IF(Master!E43="","",Master!E43)</f>
        <v/>
      </c>
      <c r="D44" s="307" t="str">
        <f>IF(Master!H43="","",Master!H43)</f>
        <v/>
      </c>
      <c r="E44" s="308" t="str">
        <f t="shared" si="0"/>
        <v/>
      </c>
      <c r="F44" s="308" t="str">
        <f t="shared" si="1"/>
        <v/>
      </c>
      <c r="G44" s="308" t="str">
        <f t="shared" si="2"/>
        <v/>
      </c>
      <c r="H44" s="308" t="str">
        <f t="shared" si="3"/>
        <v/>
      </c>
      <c r="I44" s="308" t="str">
        <f t="shared" si="4"/>
        <v/>
      </c>
      <c r="J44" s="308" t="str">
        <f t="shared" si="5"/>
        <v/>
      </c>
      <c r="K44" s="308" t="str">
        <f t="shared" si="6"/>
        <v/>
      </c>
      <c r="L44" s="297"/>
    </row>
    <row r="45" spans="1:12" ht="18" customHeight="1">
      <c r="A45" s="305" t="str">
        <f>IF(Master!A44="","",Master!A44)</f>
        <v/>
      </c>
      <c r="B45" s="305" t="str">
        <f>IF(Master!B44="","",Master!B44)</f>
        <v/>
      </c>
      <c r="C45" s="306" t="str">
        <f>IF(Master!E44="","",Master!E44)</f>
        <v/>
      </c>
      <c r="D45" s="307" t="str">
        <f>IF(Master!H44="","",Master!H44)</f>
        <v/>
      </c>
      <c r="E45" s="308" t="str">
        <f t="shared" si="0"/>
        <v/>
      </c>
      <c r="F45" s="308" t="str">
        <f t="shared" si="1"/>
        <v/>
      </c>
      <c r="G45" s="308" t="str">
        <f t="shared" si="2"/>
        <v/>
      </c>
      <c r="H45" s="308" t="str">
        <f t="shared" si="3"/>
        <v/>
      </c>
      <c r="I45" s="308" t="str">
        <f t="shared" si="4"/>
        <v/>
      </c>
      <c r="J45" s="308" t="str">
        <f t="shared" si="5"/>
        <v/>
      </c>
      <c r="K45" s="308" t="str">
        <f t="shared" si="6"/>
        <v/>
      </c>
      <c r="L45" s="297"/>
    </row>
    <row r="46" spans="1:12" ht="18" customHeight="1">
      <c r="A46" s="305" t="str">
        <f>IF(Master!A45="","",Master!A45)</f>
        <v/>
      </c>
      <c r="B46" s="305" t="str">
        <f>IF(Master!B45="","",Master!B45)</f>
        <v/>
      </c>
      <c r="C46" s="306" t="str">
        <f>IF(Master!E45="","",Master!E45)</f>
        <v/>
      </c>
      <c r="D46" s="307" t="str">
        <f>IF(Master!H45="","",Master!H45)</f>
        <v/>
      </c>
      <c r="E46" s="308" t="str">
        <f t="shared" si="0"/>
        <v/>
      </c>
      <c r="F46" s="308" t="str">
        <f t="shared" si="1"/>
        <v/>
      </c>
      <c r="G46" s="308" t="str">
        <f t="shared" si="2"/>
        <v/>
      </c>
      <c r="H46" s="308" t="str">
        <f t="shared" si="3"/>
        <v/>
      </c>
      <c r="I46" s="308" t="str">
        <f t="shared" si="4"/>
        <v/>
      </c>
      <c r="J46" s="308" t="str">
        <f t="shared" si="5"/>
        <v/>
      </c>
      <c r="K46" s="308" t="str">
        <f t="shared" si="6"/>
        <v/>
      </c>
      <c r="L46" s="297"/>
    </row>
    <row r="47" spans="1:12" ht="18" customHeight="1">
      <c r="A47" s="305" t="str">
        <f>IF(Master!A46="","",Master!A46)</f>
        <v/>
      </c>
      <c r="B47" s="305" t="str">
        <f>IF(Master!B46="","",Master!B46)</f>
        <v/>
      </c>
      <c r="C47" s="306" t="str">
        <f>IF(Master!E46="","",Master!E46)</f>
        <v/>
      </c>
      <c r="D47" s="307" t="str">
        <f>IF(Master!H46="","",Master!H46)</f>
        <v/>
      </c>
      <c r="E47" s="308" t="str">
        <f t="shared" si="0"/>
        <v/>
      </c>
      <c r="F47" s="308" t="str">
        <f t="shared" si="1"/>
        <v/>
      </c>
      <c r="G47" s="308" t="str">
        <f t="shared" si="2"/>
        <v/>
      </c>
      <c r="H47" s="308" t="str">
        <f t="shared" si="3"/>
        <v/>
      </c>
      <c r="I47" s="308" t="str">
        <f t="shared" si="4"/>
        <v/>
      </c>
      <c r="J47" s="308" t="str">
        <f t="shared" si="5"/>
        <v/>
      </c>
      <c r="K47" s="308" t="str">
        <f t="shared" si="6"/>
        <v/>
      </c>
      <c r="L47" s="297"/>
    </row>
    <row r="48" spans="1:12" ht="18" customHeight="1">
      <c r="A48" s="305" t="str">
        <f>IF(Master!A47="","",Master!A47)</f>
        <v/>
      </c>
      <c r="B48" s="305" t="str">
        <f>IF(Master!B47="","",Master!B47)</f>
        <v/>
      </c>
      <c r="C48" s="306" t="str">
        <f>IF(Master!E47="","",Master!E47)</f>
        <v/>
      </c>
      <c r="D48" s="307" t="str">
        <f>IF(Master!H47="","",Master!H47)</f>
        <v/>
      </c>
      <c r="E48" s="308" t="str">
        <f t="shared" si="0"/>
        <v/>
      </c>
      <c r="F48" s="308" t="str">
        <f t="shared" si="1"/>
        <v/>
      </c>
      <c r="G48" s="308" t="str">
        <f t="shared" si="2"/>
        <v/>
      </c>
      <c r="H48" s="308" t="str">
        <f t="shared" si="3"/>
        <v/>
      </c>
      <c r="I48" s="308" t="str">
        <f t="shared" si="4"/>
        <v/>
      </c>
      <c r="J48" s="308" t="str">
        <f t="shared" si="5"/>
        <v/>
      </c>
      <c r="K48" s="308" t="str">
        <f t="shared" si="6"/>
        <v/>
      </c>
      <c r="L48" s="297"/>
    </row>
    <row r="49" spans="1:13" ht="18" customHeight="1">
      <c r="A49" s="305" t="str">
        <f>IF(Master!A48="","",Master!A48)</f>
        <v/>
      </c>
      <c r="B49" s="305" t="str">
        <f>IF(Master!B48="","",Master!B48)</f>
        <v/>
      </c>
      <c r="C49" s="306" t="str">
        <f>IF(Master!E48="","",Master!E48)</f>
        <v/>
      </c>
      <c r="D49" s="307" t="str">
        <f>IF(Master!H48="","",Master!H48)</f>
        <v/>
      </c>
      <c r="E49" s="308" t="str">
        <f t="shared" si="0"/>
        <v/>
      </c>
      <c r="F49" s="308" t="str">
        <f t="shared" si="1"/>
        <v/>
      </c>
      <c r="G49" s="308" t="str">
        <f t="shared" si="2"/>
        <v/>
      </c>
      <c r="H49" s="308" t="str">
        <f t="shared" si="3"/>
        <v/>
      </c>
      <c r="I49" s="308" t="str">
        <f t="shared" si="4"/>
        <v/>
      </c>
      <c r="J49" s="308" t="str">
        <f t="shared" si="5"/>
        <v/>
      </c>
      <c r="K49" s="308" t="str">
        <f t="shared" si="6"/>
        <v/>
      </c>
      <c r="L49" s="297"/>
    </row>
    <row r="50" spans="1:13" ht="18" customHeight="1">
      <c r="A50" s="305" t="str">
        <f>IF(Master!A49="","",Master!A49)</f>
        <v/>
      </c>
      <c r="B50" s="305" t="str">
        <f>IF(Master!B49="","",Master!B49)</f>
        <v/>
      </c>
      <c r="C50" s="306" t="str">
        <f>IF(Master!E49="","",Master!E49)</f>
        <v/>
      </c>
      <c r="D50" s="307" t="str">
        <f>IF(Master!H49="","",Master!H49)</f>
        <v/>
      </c>
      <c r="E50" s="308" t="str">
        <f t="shared" si="0"/>
        <v/>
      </c>
      <c r="F50" s="308" t="str">
        <f t="shared" si="1"/>
        <v/>
      </c>
      <c r="G50" s="308" t="str">
        <f t="shared" si="2"/>
        <v/>
      </c>
      <c r="H50" s="308" t="str">
        <f t="shared" si="3"/>
        <v/>
      </c>
      <c r="I50" s="308" t="str">
        <f t="shared" si="4"/>
        <v/>
      </c>
      <c r="J50" s="308" t="str">
        <f t="shared" si="5"/>
        <v/>
      </c>
      <c r="K50" s="308" t="str">
        <f t="shared" si="6"/>
        <v/>
      </c>
      <c r="L50" s="297"/>
    </row>
    <row r="51" spans="1:13" ht="18" customHeight="1">
      <c r="A51" s="305" t="str">
        <f>IF(Master!A50="","",Master!A50)</f>
        <v/>
      </c>
      <c r="B51" s="305" t="str">
        <f>IF(Master!B50="","",Master!B50)</f>
        <v/>
      </c>
      <c r="C51" s="306" t="str">
        <f>IF(Master!E50="","",Master!E50)</f>
        <v/>
      </c>
      <c r="D51" s="307" t="str">
        <f>IF(Master!H50="","",Master!H50)</f>
        <v/>
      </c>
      <c r="E51" s="308" t="str">
        <f t="shared" si="0"/>
        <v/>
      </c>
      <c r="F51" s="308" t="str">
        <f t="shared" si="1"/>
        <v/>
      </c>
      <c r="G51" s="308" t="str">
        <f t="shared" si="2"/>
        <v/>
      </c>
      <c r="H51" s="308" t="str">
        <f t="shared" si="3"/>
        <v/>
      </c>
      <c r="I51" s="308" t="str">
        <f t="shared" si="4"/>
        <v/>
      </c>
      <c r="J51" s="308" t="str">
        <f t="shared" si="5"/>
        <v/>
      </c>
      <c r="K51" s="308" t="str">
        <f t="shared" si="6"/>
        <v/>
      </c>
      <c r="L51" s="297"/>
    </row>
    <row r="52" spans="1:13" ht="18" customHeight="1">
      <c r="A52" s="305" t="str">
        <f>IF(Master!A51="","",Master!A51)</f>
        <v/>
      </c>
      <c r="B52" s="305" t="str">
        <f>IF(Master!B51="","",Master!B51)</f>
        <v/>
      </c>
      <c r="C52" s="306" t="str">
        <f>IF(Master!E51="","",Master!E51)</f>
        <v/>
      </c>
      <c r="D52" s="307" t="str">
        <f>IF(Master!H51="","",Master!H51)</f>
        <v/>
      </c>
      <c r="E52" s="308" t="str">
        <f t="shared" si="0"/>
        <v/>
      </c>
      <c r="F52" s="308" t="str">
        <f t="shared" si="1"/>
        <v/>
      </c>
      <c r="G52" s="308" t="str">
        <f t="shared" si="2"/>
        <v/>
      </c>
      <c r="H52" s="308" t="str">
        <f t="shared" si="3"/>
        <v/>
      </c>
      <c r="I52" s="308" t="str">
        <f t="shared" si="4"/>
        <v/>
      </c>
      <c r="J52" s="308" t="str">
        <f t="shared" si="5"/>
        <v/>
      </c>
      <c r="K52" s="308" t="str">
        <f t="shared" si="6"/>
        <v/>
      </c>
      <c r="L52" s="297"/>
    </row>
    <row r="53" spans="1:13" ht="18" customHeight="1">
      <c r="A53" s="305" t="str">
        <f>IF(Master!A52="","",Master!A52)</f>
        <v/>
      </c>
      <c r="B53" s="305" t="str">
        <f>IF(Master!B52="","",Master!B52)</f>
        <v/>
      </c>
      <c r="C53" s="306" t="str">
        <f>IF(Master!E52="","",Master!E52)</f>
        <v/>
      </c>
      <c r="D53" s="307" t="str">
        <f>IF(Master!H52="","",Master!H52)</f>
        <v/>
      </c>
      <c r="E53" s="308" t="str">
        <f t="shared" si="0"/>
        <v/>
      </c>
      <c r="F53" s="308" t="str">
        <f t="shared" si="1"/>
        <v/>
      </c>
      <c r="G53" s="308" t="str">
        <f t="shared" si="2"/>
        <v/>
      </c>
      <c r="H53" s="308" t="str">
        <f t="shared" si="3"/>
        <v/>
      </c>
      <c r="I53" s="308" t="str">
        <f t="shared" si="4"/>
        <v/>
      </c>
      <c r="J53" s="308" t="str">
        <f t="shared" si="5"/>
        <v/>
      </c>
      <c r="K53" s="308" t="str">
        <f t="shared" si="6"/>
        <v/>
      </c>
      <c r="L53" s="297"/>
    </row>
    <row r="54" spans="1:13" ht="20.100000000000001" customHeight="1">
      <c r="A54" s="758"/>
      <c r="B54" s="759"/>
      <c r="C54" s="759"/>
      <c r="D54" s="759"/>
      <c r="E54" s="759"/>
      <c r="F54" s="759"/>
      <c r="G54" s="759"/>
      <c r="H54" s="759"/>
      <c r="I54" s="759"/>
      <c r="J54" s="759"/>
      <c r="K54" s="759"/>
      <c r="L54" s="759"/>
    </row>
    <row r="55" spans="1:13" ht="33.75" customHeight="1">
      <c r="A55" s="760" t="s">
        <v>43</v>
      </c>
      <c r="B55" s="760"/>
      <c r="C55" s="760"/>
      <c r="D55" s="309">
        <f>SUM(D7:D53)</f>
        <v>186200</v>
      </c>
      <c r="E55" s="309">
        <f t="shared" ref="E55:K55" si="7">SUM(E7:E53)</f>
        <v>70550</v>
      </c>
      <c r="F55" s="309">
        <f t="shared" si="7"/>
        <v>11994</v>
      </c>
      <c r="G55" s="309">
        <f t="shared" si="7"/>
        <v>82544</v>
      </c>
      <c r="H55" s="309">
        <f t="shared" si="7"/>
        <v>191800</v>
      </c>
      <c r="I55" s="309">
        <f t="shared" si="7"/>
        <v>95900</v>
      </c>
      <c r="J55" s="309">
        <f t="shared" si="7"/>
        <v>16304</v>
      </c>
      <c r="K55" s="309">
        <f t="shared" si="7"/>
        <v>112204</v>
      </c>
      <c r="L55" s="298"/>
    </row>
    <row r="56" spans="1:13" ht="18.75">
      <c r="A56" s="299"/>
      <c r="B56" s="299"/>
      <c r="C56" s="299"/>
      <c r="D56" s="300"/>
      <c r="E56" s="300"/>
      <c r="F56" s="300"/>
      <c r="G56" s="300"/>
      <c r="H56" s="300"/>
      <c r="I56" s="300"/>
      <c r="J56" s="300"/>
      <c r="K56" s="300"/>
      <c r="M56" s="301"/>
    </row>
    <row r="58" spans="1:13" ht="15">
      <c r="K58" s="755" t="str">
        <f>Master!R1</f>
        <v>iz/kkukpk;Z</v>
      </c>
      <c r="L58" s="755"/>
    </row>
    <row r="59" spans="1:13" ht="39" customHeight="1">
      <c r="K59" s="755" t="str">
        <f>Master!R2</f>
        <v>jktdh; mPp ek/;fed fo|ky;] :iiqjk</v>
      </c>
      <c r="L59" s="755"/>
    </row>
  </sheetData>
  <sheetProtection password="DBAD" sheet="1" objects="1" scenarios="1" formatCells="0" formatColumns="0" formatRows="0"/>
  <mergeCells count="14">
    <mergeCell ref="A1:J1"/>
    <mergeCell ref="A4:K4"/>
    <mergeCell ref="A5:A6"/>
    <mergeCell ref="B5:B6"/>
    <mergeCell ref="C5:C6"/>
    <mergeCell ref="D5:G5"/>
    <mergeCell ref="H5:K5"/>
    <mergeCell ref="C2:G2"/>
    <mergeCell ref="A3:K3"/>
    <mergeCell ref="K58:L58"/>
    <mergeCell ref="K59:L59"/>
    <mergeCell ref="L5:L6"/>
    <mergeCell ref="A54:L54"/>
    <mergeCell ref="A55:C55"/>
  </mergeCells>
  <dataValidations count="1">
    <dataValidation type="list" allowBlank="1" showInputMessage="1" showErrorMessage="1" sqref="L7:L53">
      <formula1>"Yes,No"</formula1>
    </dataValidation>
  </dataValidations>
  <pageMargins left="0.27559055118110237" right="0.27559055118110237" top="0.27559055118110237" bottom="0.27559055118110237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00000"/>
  </sheetPr>
  <dimension ref="A1:J47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5.85546875" style="1" customWidth="1"/>
    <col min="2" max="2" width="18.85546875" style="1" customWidth="1"/>
    <col min="3" max="3" width="23.42578125" style="1" customWidth="1"/>
    <col min="4" max="4" width="9.85546875" style="1" customWidth="1"/>
    <col min="5" max="5" width="10.5703125" style="1" customWidth="1"/>
    <col min="6" max="6" width="15" style="1" customWidth="1"/>
    <col min="7" max="7" width="14.28515625" style="1" customWidth="1"/>
    <col min="8" max="256" width="9.140625" style="1"/>
    <col min="257" max="257" width="7.5703125" style="1" customWidth="1"/>
    <col min="258" max="258" width="18.85546875" style="1" customWidth="1"/>
    <col min="259" max="259" width="23.42578125" style="1" customWidth="1"/>
    <col min="260" max="260" width="9.85546875" style="1" customWidth="1"/>
    <col min="261" max="261" width="10.5703125" style="1" customWidth="1"/>
    <col min="262" max="262" width="15" style="1" customWidth="1"/>
    <col min="263" max="263" width="16.42578125" style="1" customWidth="1"/>
    <col min="264" max="512" width="9.140625" style="1"/>
    <col min="513" max="513" width="7.5703125" style="1" customWidth="1"/>
    <col min="514" max="514" width="18.85546875" style="1" customWidth="1"/>
    <col min="515" max="515" width="23.42578125" style="1" customWidth="1"/>
    <col min="516" max="516" width="9.85546875" style="1" customWidth="1"/>
    <col min="517" max="517" width="10.5703125" style="1" customWidth="1"/>
    <col min="518" max="518" width="15" style="1" customWidth="1"/>
    <col min="519" max="519" width="16.42578125" style="1" customWidth="1"/>
    <col min="520" max="768" width="9.140625" style="1"/>
    <col min="769" max="769" width="7.5703125" style="1" customWidth="1"/>
    <col min="770" max="770" width="18.85546875" style="1" customWidth="1"/>
    <col min="771" max="771" width="23.42578125" style="1" customWidth="1"/>
    <col min="772" max="772" width="9.85546875" style="1" customWidth="1"/>
    <col min="773" max="773" width="10.5703125" style="1" customWidth="1"/>
    <col min="774" max="774" width="15" style="1" customWidth="1"/>
    <col min="775" max="775" width="16.42578125" style="1" customWidth="1"/>
    <col min="776" max="1024" width="9.140625" style="1"/>
    <col min="1025" max="1025" width="7.5703125" style="1" customWidth="1"/>
    <col min="1026" max="1026" width="18.85546875" style="1" customWidth="1"/>
    <col min="1027" max="1027" width="23.42578125" style="1" customWidth="1"/>
    <col min="1028" max="1028" width="9.85546875" style="1" customWidth="1"/>
    <col min="1029" max="1029" width="10.5703125" style="1" customWidth="1"/>
    <col min="1030" max="1030" width="15" style="1" customWidth="1"/>
    <col min="1031" max="1031" width="16.42578125" style="1" customWidth="1"/>
    <col min="1032" max="1280" width="9.140625" style="1"/>
    <col min="1281" max="1281" width="7.5703125" style="1" customWidth="1"/>
    <col min="1282" max="1282" width="18.85546875" style="1" customWidth="1"/>
    <col min="1283" max="1283" width="23.42578125" style="1" customWidth="1"/>
    <col min="1284" max="1284" width="9.85546875" style="1" customWidth="1"/>
    <col min="1285" max="1285" width="10.5703125" style="1" customWidth="1"/>
    <col min="1286" max="1286" width="15" style="1" customWidth="1"/>
    <col min="1287" max="1287" width="16.42578125" style="1" customWidth="1"/>
    <col min="1288" max="1536" width="9.140625" style="1"/>
    <col min="1537" max="1537" width="7.5703125" style="1" customWidth="1"/>
    <col min="1538" max="1538" width="18.85546875" style="1" customWidth="1"/>
    <col min="1539" max="1539" width="23.42578125" style="1" customWidth="1"/>
    <col min="1540" max="1540" width="9.85546875" style="1" customWidth="1"/>
    <col min="1541" max="1541" width="10.5703125" style="1" customWidth="1"/>
    <col min="1542" max="1542" width="15" style="1" customWidth="1"/>
    <col min="1543" max="1543" width="16.42578125" style="1" customWidth="1"/>
    <col min="1544" max="1792" width="9.140625" style="1"/>
    <col min="1793" max="1793" width="7.5703125" style="1" customWidth="1"/>
    <col min="1794" max="1794" width="18.85546875" style="1" customWidth="1"/>
    <col min="1795" max="1795" width="23.42578125" style="1" customWidth="1"/>
    <col min="1796" max="1796" width="9.85546875" style="1" customWidth="1"/>
    <col min="1797" max="1797" width="10.5703125" style="1" customWidth="1"/>
    <col min="1798" max="1798" width="15" style="1" customWidth="1"/>
    <col min="1799" max="1799" width="16.42578125" style="1" customWidth="1"/>
    <col min="1800" max="2048" width="9.140625" style="1"/>
    <col min="2049" max="2049" width="7.5703125" style="1" customWidth="1"/>
    <col min="2050" max="2050" width="18.85546875" style="1" customWidth="1"/>
    <col min="2051" max="2051" width="23.42578125" style="1" customWidth="1"/>
    <col min="2052" max="2052" width="9.85546875" style="1" customWidth="1"/>
    <col min="2053" max="2053" width="10.5703125" style="1" customWidth="1"/>
    <col min="2054" max="2054" width="15" style="1" customWidth="1"/>
    <col min="2055" max="2055" width="16.42578125" style="1" customWidth="1"/>
    <col min="2056" max="2304" width="9.140625" style="1"/>
    <col min="2305" max="2305" width="7.5703125" style="1" customWidth="1"/>
    <col min="2306" max="2306" width="18.85546875" style="1" customWidth="1"/>
    <col min="2307" max="2307" width="23.42578125" style="1" customWidth="1"/>
    <col min="2308" max="2308" width="9.85546875" style="1" customWidth="1"/>
    <col min="2309" max="2309" width="10.5703125" style="1" customWidth="1"/>
    <col min="2310" max="2310" width="15" style="1" customWidth="1"/>
    <col min="2311" max="2311" width="16.42578125" style="1" customWidth="1"/>
    <col min="2312" max="2560" width="9.140625" style="1"/>
    <col min="2561" max="2561" width="7.5703125" style="1" customWidth="1"/>
    <col min="2562" max="2562" width="18.85546875" style="1" customWidth="1"/>
    <col min="2563" max="2563" width="23.42578125" style="1" customWidth="1"/>
    <col min="2564" max="2564" width="9.85546875" style="1" customWidth="1"/>
    <col min="2565" max="2565" width="10.5703125" style="1" customWidth="1"/>
    <col min="2566" max="2566" width="15" style="1" customWidth="1"/>
    <col min="2567" max="2567" width="16.42578125" style="1" customWidth="1"/>
    <col min="2568" max="2816" width="9.140625" style="1"/>
    <col min="2817" max="2817" width="7.5703125" style="1" customWidth="1"/>
    <col min="2818" max="2818" width="18.85546875" style="1" customWidth="1"/>
    <col min="2819" max="2819" width="23.42578125" style="1" customWidth="1"/>
    <col min="2820" max="2820" width="9.85546875" style="1" customWidth="1"/>
    <col min="2821" max="2821" width="10.5703125" style="1" customWidth="1"/>
    <col min="2822" max="2822" width="15" style="1" customWidth="1"/>
    <col min="2823" max="2823" width="16.42578125" style="1" customWidth="1"/>
    <col min="2824" max="3072" width="9.140625" style="1"/>
    <col min="3073" max="3073" width="7.5703125" style="1" customWidth="1"/>
    <col min="3074" max="3074" width="18.85546875" style="1" customWidth="1"/>
    <col min="3075" max="3075" width="23.42578125" style="1" customWidth="1"/>
    <col min="3076" max="3076" width="9.85546875" style="1" customWidth="1"/>
    <col min="3077" max="3077" width="10.5703125" style="1" customWidth="1"/>
    <col min="3078" max="3078" width="15" style="1" customWidth="1"/>
    <col min="3079" max="3079" width="16.42578125" style="1" customWidth="1"/>
    <col min="3080" max="3328" width="9.140625" style="1"/>
    <col min="3329" max="3329" width="7.5703125" style="1" customWidth="1"/>
    <col min="3330" max="3330" width="18.85546875" style="1" customWidth="1"/>
    <col min="3331" max="3331" width="23.42578125" style="1" customWidth="1"/>
    <col min="3332" max="3332" width="9.85546875" style="1" customWidth="1"/>
    <col min="3333" max="3333" width="10.5703125" style="1" customWidth="1"/>
    <col min="3334" max="3334" width="15" style="1" customWidth="1"/>
    <col min="3335" max="3335" width="16.42578125" style="1" customWidth="1"/>
    <col min="3336" max="3584" width="9.140625" style="1"/>
    <col min="3585" max="3585" width="7.5703125" style="1" customWidth="1"/>
    <col min="3586" max="3586" width="18.85546875" style="1" customWidth="1"/>
    <col min="3587" max="3587" width="23.42578125" style="1" customWidth="1"/>
    <col min="3588" max="3588" width="9.85546875" style="1" customWidth="1"/>
    <col min="3589" max="3589" width="10.5703125" style="1" customWidth="1"/>
    <col min="3590" max="3590" width="15" style="1" customWidth="1"/>
    <col min="3591" max="3591" width="16.42578125" style="1" customWidth="1"/>
    <col min="3592" max="3840" width="9.140625" style="1"/>
    <col min="3841" max="3841" width="7.5703125" style="1" customWidth="1"/>
    <col min="3842" max="3842" width="18.85546875" style="1" customWidth="1"/>
    <col min="3843" max="3843" width="23.42578125" style="1" customWidth="1"/>
    <col min="3844" max="3844" width="9.85546875" style="1" customWidth="1"/>
    <col min="3845" max="3845" width="10.5703125" style="1" customWidth="1"/>
    <col min="3846" max="3846" width="15" style="1" customWidth="1"/>
    <col min="3847" max="3847" width="16.42578125" style="1" customWidth="1"/>
    <col min="3848" max="4096" width="9.140625" style="1"/>
    <col min="4097" max="4097" width="7.5703125" style="1" customWidth="1"/>
    <col min="4098" max="4098" width="18.85546875" style="1" customWidth="1"/>
    <col min="4099" max="4099" width="23.42578125" style="1" customWidth="1"/>
    <col min="4100" max="4100" width="9.85546875" style="1" customWidth="1"/>
    <col min="4101" max="4101" width="10.5703125" style="1" customWidth="1"/>
    <col min="4102" max="4102" width="15" style="1" customWidth="1"/>
    <col min="4103" max="4103" width="16.42578125" style="1" customWidth="1"/>
    <col min="4104" max="4352" width="9.140625" style="1"/>
    <col min="4353" max="4353" width="7.5703125" style="1" customWidth="1"/>
    <col min="4354" max="4354" width="18.85546875" style="1" customWidth="1"/>
    <col min="4355" max="4355" width="23.42578125" style="1" customWidth="1"/>
    <col min="4356" max="4356" width="9.85546875" style="1" customWidth="1"/>
    <col min="4357" max="4357" width="10.5703125" style="1" customWidth="1"/>
    <col min="4358" max="4358" width="15" style="1" customWidth="1"/>
    <col min="4359" max="4359" width="16.42578125" style="1" customWidth="1"/>
    <col min="4360" max="4608" width="9.140625" style="1"/>
    <col min="4609" max="4609" width="7.5703125" style="1" customWidth="1"/>
    <col min="4610" max="4610" width="18.85546875" style="1" customWidth="1"/>
    <col min="4611" max="4611" width="23.42578125" style="1" customWidth="1"/>
    <col min="4612" max="4612" width="9.85546875" style="1" customWidth="1"/>
    <col min="4613" max="4613" width="10.5703125" style="1" customWidth="1"/>
    <col min="4614" max="4614" width="15" style="1" customWidth="1"/>
    <col min="4615" max="4615" width="16.42578125" style="1" customWidth="1"/>
    <col min="4616" max="4864" width="9.140625" style="1"/>
    <col min="4865" max="4865" width="7.5703125" style="1" customWidth="1"/>
    <col min="4866" max="4866" width="18.85546875" style="1" customWidth="1"/>
    <col min="4867" max="4867" width="23.42578125" style="1" customWidth="1"/>
    <col min="4868" max="4868" width="9.85546875" style="1" customWidth="1"/>
    <col min="4869" max="4869" width="10.5703125" style="1" customWidth="1"/>
    <col min="4870" max="4870" width="15" style="1" customWidth="1"/>
    <col min="4871" max="4871" width="16.42578125" style="1" customWidth="1"/>
    <col min="4872" max="5120" width="9.140625" style="1"/>
    <col min="5121" max="5121" width="7.5703125" style="1" customWidth="1"/>
    <col min="5122" max="5122" width="18.85546875" style="1" customWidth="1"/>
    <col min="5123" max="5123" width="23.42578125" style="1" customWidth="1"/>
    <col min="5124" max="5124" width="9.85546875" style="1" customWidth="1"/>
    <col min="5125" max="5125" width="10.5703125" style="1" customWidth="1"/>
    <col min="5126" max="5126" width="15" style="1" customWidth="1"/>
    <col min="5127" max="5127" width="16.42578125" style="1" customWidth="1"/>
    <col min="5128" max="5376" width="9.140625" style="1"/>
    <col min="5377" max="5377" width="7.5703125" style="1" customWidth="1"/>
    <col min="5378" max="5378" width="18.85546875" style="1" customWidth="1"/>
    <col min="5379" max="5379" width="23.42578125" style="1" customWidth="1"/>
    <col min="5380" max="5380" width="9.85546875" style="1" customWidth="1"/>
    <col min="5381" max="5381" width="10.5703125" style="1" customWidth="1"/>
    <col min="5382" max="5382" width="15" style="1" customWidth="1"/>
    <col min="5383" max="5383" width="16.42578125" style="1" customWidth="1"/>
    <col min="5384" max="5632" width="9.140625" style="1"/>
    <col min="5633" max="5633" width="7.5703125" style="1" customWidth="1"/>
    <col min="5634" max="5634" width="18.85546875" style="1" customWidth="1"/>
    <col min="5635" max="5635" width="23.42578125" style="1" customWidth="1"/>
    <col min="5636" max="5636" width="9.85546875" style="1" customWidth="1"/>
    <col min="5637" max="5637" width="10.5703125" style="1" customWidth="1"/>
    <col min="5638" max="5638" width="15" style="1" customWidth="1"/>
    <col min="5639" max="5639" width="16.42578125" style="1" customWidth="1"/>
    <col min="5640" max="5888" width="9.140625" style="1"/>
    <col min="5889" max="5889" width="7.5703125" style="1" customWidth="1"/>
    <col min="5890" max="5890" width="18.85546875" style="1" customWidth="1"/>
    <col min="5891" max="5891" width="23.42578125" style="1" customWidth="1"/>
    <col min="5892" max="5892" width="9.85546875" style="1" customWidth="1"/>
    <col min="5893" max="5893" width="10.5703125" style="1" customWidth="1"/>
    <col min="5894" max="5894" width="15" style="1" customWidth="1"/>
    <col min="5895" max="5895" width="16.42578125" style="1" customWidth="1"/>
    <col min="5896" max="6144" width="9.140625" style="1"/>
    <col min="6145" max="6145" width="7.5703125" style="1" customWidth="1"/>
    <col min="6146" max="6146" width="18.85546875" style="1" customWidth="1"/>
    <col min="6147" max="6147" width="23.42578125" style="1" customWidth="1"/>
    <col min="6148" max="6148" width="9.85546875" style="1" customWidth="1"/>
    <col min="6149" max="6149" width="10.5703125" style="1" customWidth="1"/>
    <col min="6150" max="6150" width="15" style="1" customWidth="1"/>
    <col min="6151" max="6151" width="16.42578125" style="1" customWidth="1"/>
    <col min="6152" max="6400" width="9.140625" style="1"/>
    <col min="6401" max="6401" width="7.5703125" style="1" customWidth="1"/>
    <col min="6402" max="6402" width="18.85546875" style="1" customWidth="1"/>
    <col min="6403" max="6403" width="23.42578125" style="1" customWidth="1"/>
    <col min="6404" max="6404" width="9.85546875" style="1" customWidth="1"/>
    <col min="6405" max="6405" width="10.5703125" style="1" customWidth="1"/>
    <col min="6406" max="6406" width="15" style="1" customWidth="1"/>
    <col min="6407" max="6407" width="16.42578125" style="1" customWidth="1"/>
    <col min="6408" max="6656" width="9.140625" style="1"/>
    <col min="6657" max="6657" width="7.5703125" style="1" customWidth="1"/>
    <col min="6658" max="6658" width="18.85546875" style="1" customWidth="1"/>
    <col min="6659" max="6659" width="23.42578125" style="1" customWidth="1"/>
    <col min="6660" max="6660" width="9.85546875" style="1" customWidth="1"/>
    <col min="6661" max="6661" width="10.5703125" style="1" customWidth="1"/>
    <col min="6662" max="6662" width="15" style="1" customWidth="1"/>
    <col min="6663" max="6663" width="16.42578125" style="1" customWidth="1"/>
    <col min="6664" max="6912" width="9.140625" style="1"/>
    <col min="6913" max="6913" width="7.5703125" style="1" customWidth="1"/>
    <col min="6914" max="6914" width="18.85546875" style="1" customWidth="1"/>
    <col min="6915" max="6915" width="23.42578125" style="1" customWidth="1"/>
    <col min="6916" max="6916" width="9.85546875" style="1" customWidth="1"/>
    <col min="6917" max="6917" width="10.5703125" style="1" customWidth="1"/>
    <col min="6918" max="6918" width="15" style="1" customWidth="1"/>
    <col min="6919" max="6919" width="16.42578125" style="1" customWidth="1"/>
    <col min="6920" max="7168" width="9.140625" style="1"/>
    <col min="7169" max="7169" width="7.5703125" style="1" customWidth="1"/>
    <col min="7170" max="7170" width="18.85546875" style="1" customWidth="1"/>
    <col min="7171" max="7171" width="23.42578125" style="1" customWidth="1"/>
    <col min="7172" max="7172" width="9.85546875" style="1" customWidth="1"/>
    <col min="7173" max="7173" width="10.5703125" style="1" customWidth="1"/>
    <col min="7174" max="7174" width="15" style="1" customWidth="1"/>
    <col min="7175" max="7175" width="16.42578125" style="1" customWidth="1"/>
    <col min="7176" max="7424" width="9.140625" style="1"/>
    <col min="7425" max="7425" width="7.5703125" style="1" customWidth="1"/>
    <col min="7426" max="7426" width="18.85546875" style="1" customWidth="1"/>
    <col min="7427" max="7427" width="23.42578125" style="1" customWidth="1"/>
    <col min="7428" max="7428" width="9.85546875" style="1" customWidth="1"/>
    <col min="7429" max="7429" width="10.5703125" style="1" customWidth="1"/>
    <col min="7430" max="7430" width="15" style="1" customWidth="1"/>
    <col min="7431" max="7431" width="16.42578125" style="1" customWidth="1"/>
    <col min="7432" max="7680" width="9.140625" style="1"/>
    <col min="7681" max="7681" width="7.5703125" style="1" customWidth="1"/>
    <col min="7682" max="7682" width="18.85546875" style="1" customWidth="1"/>
    <col min="7683" max="7683" width="23.42578125" style="1" customWidth="1"/>
    <col min="7684" max="7684" width="9.85546875" style="1" customWidth="1"/>
    <col min="7685" max="7685" width="10.5703125" style="1" customWidth="1"/>
    <col min="7686" max="7686" width="15" style="1" customWidth="1"/>
    <col min="7687" max="7687" width="16.42578125" style="1" customWidth="1"/>
    <col min="7688" max="7936" width="9.140625" style="1"/>
    <col min="7937" max="7937" width="7.5703125" style="1" customWidth="1"/>
    <col min="7938" max="7938" width="18.85546875" style="1" customWidth="1"/>
    <col min="7939" max="7939" width="23.42578125" style="1" customWidth="1"/>
    <col min="7940" max="7940" width="9.85546875" style="1" customWidth="1"/>
    <col min="7941" max="7941" width="10.5703125" style="1" customWidth="1"/>
    <col min="7942" max="7942" width="15" style="1" customWidth="1"/>
    <col min="7943" max="7943" width="16.42578125" style="1" customWidth="1"/>
    <col min="7944" max="8192" width="9.140625" style="1"/>
    <col min="8193" max="8193" width="7.5703125" style="1" customWidth="1"/>
    <col min="8194" max="8194" width="18.85546875" style="1" customWidth="1"/>
    <col min="8195" max="8195" width="23.42578125" style="1" customWidth="1"/>
    <col min="8196" max="8196" width="9.85546875" style="1" customWidth="1"/>
    <col min="8197" max="8197" width="10.5703125" style="1" customWidth="1"/>
    <col min="8198" max="8198" width="15" style="1" customWidth="1"/>
    <col min="8199" max="8199" width="16.42578125" style="1" customWidth="1"/>
    <col min="8200" max="8448" width="9.140625" style="1"/>
    <col min="8449" max="8449" width="7.5703125" style="1" customWidth="1"/>
    <col min="8450" max="8450" width="18.85546875" style="1" customWidth="1"/>
    <col min="8451" max="8451" width="23.42578125" style="1" customWidth="1"/>
    <col min="8452" max="8452" width="9.85546875" style="1" customWidth="1"/>
    <col min="8453" max="8453" width="10.5703125" style="1" customWidth="1"/>
    <col min="8454" max="8454" width="15" style="1" customWidth="1"/>
    <col min="8455" max="8455" width="16.42578125" style="1" customWidth="1"/>
    <col min="8456" max="8704" width="9.140625" style="1"/>
    <col min="8705" max="8705" width="7.5703125" style="1" customWidth="1"/>
    <col min="8706" max="8706" width="18.85546875" style="1" customWidth="1"/>
    <col min="8707" max="8707" width="23.42578125" style="1" customWidth="1"/>
    <col min="8708" max="8708" width="9.85546875" style="1" customWidth="1"/>
    <col min="8709" max="8709" width="10.5703125" style="1" customWidth="1"/>
    <col min="8710" max="8710" width="15" style="1" customWidth="1"/>
    <col min="8711" max="8711" width="16.42578125" style="1" customWidth="1"/>
    <col min="8712" max="8960" width="9.140625" style="1"/>
    <col min="8961" max="8961" width="7.5703125" style="1" customWidth="1"/>
    <col min="8962" max="8962" width="18.85546875" style="1" customWidth="1"/>
    <col min="8963" max="8963" width="23.42578125" style="1" customWidth="1"/>
    <col min="8964" max="8964" width="9.85546875" style="1" customWidth="1"/>
    <col min="8965" max="8965" width="10.5703125" style="1" customWidth="1"/>
    <col min="8966" max="8966" width="15" style="1" customWidth="1"/>
    <col min="8967" max="8967" width="16.42578125" style="1" customWidth="1"/>
    <col min="8968" max="9216" width="9.140625" style="1"/>
    <col min="9217" max="9217" width="7.5703125" style="1" customWidth="1"/>
    <col min="9218" max="9218" width="18.85546875" style="1" customWidth="1"/>
    <col min="9219" max="9219" width="23.42578125" style="1" customWidth="1"/>
    <col min="9220" max="9220" width="9.85546875" style="1" customWidth="1"/>
    <col min="9221" max="9221" width="10.5703125" style="1" customWidth="1"/>
    <col min="9222" max="9222" width="15" style="1" customWidth="1"/>
    <col min="9223" max="9223" width="16.42578125" style="1" customWidth="1"/>
    <col min="9224" max="9472" width="9.140625" style="1"/>
    <col min="9473" max="9473" width="7.5703125" style="1" customWidth="1"/>
    <col min="9474" max="9474" width="18.85546875" style="1" customWidth="1"/>
    <col min="9475" max="9475" width="23.42578125" style="1" customWidth="1"/>
    <col min="9476" max="9476" width="9.85546875" style="1" customWidth="1"/>
    <col min="9477" max="9477" width="10.5703125" style="1" customWidth="1"/>
    <col min="9478" max="9478" width="15" style="1" customWidth="1"/>
    <col min="9479" max="9479" width="16.42578125" style="1" customWidth="1"/>
    <col min="9480" max="9728" width="9.140625" style="1"/>
    <col min="9729" max="9729" width="7.5703125" style="1" customWidth="1"/>
    <col min="9730" max="9730" width="18.85546875" style="1" customWidth="1"/>
    <col min="9731" max="9731" width="23.42578125" style="1" customWidth="1"/>
    <col min="9732" max="9732" width="9.85546875" style="1" customWidth="1"/>
    <col min="9733" max="9733" width="10.5703125" style="1" customWidth="1"/>
    <col min="9734" max="9734" width="15" style="1" customWidth="1"/>
    <col min="9735" max="9735" width="16.42578125" style="1" customWidth="1"/>
    <col min="9736" max="9984" width="9.140625" style="1"/>
    <col min="9985" max="9985" width="7.5703125" style="1" customWidth="1"/>
    <col min="9986" max="9986" width="18.85546875" style="1" customWidth="1"/>
    <col min="9987" max="9987" width="23.42578125" style="1" customWidth="1"/>
    <col min="9988" max="9988" width="9.85546875" style="1" customWidth="1"/>
    <col min="9989" max="9989" width="10.5703125" style="1" customWidth="1"/>
    <col min="9990" max="9990" width="15" style="1" customWidth="1"/>
    <col min="9991" max="9991" width="16.42578125" style="1" customWidth="1"/>
    <col min="9992" max="10240" width="9.140625" style="1"/>
    <col min="10241" max="10241" width="7.5703125" style="1" customWidth="1"/>
    <col min="10242" max="10242" width="18.85546875" style="1" customWidth="1"/>
    <col min="10243" max="10243" width="23.42578125" style="1" customWidth="1"/>
    <col min="10244" max="10244" width="9.85546875" style="1" customWidth="1"/>
    <col min="10245" max="10245" width="10.5703125" style="1" customWidth="1"/>
    <col min="10246" max="10246" width="15" style="1" customWidth="1"/>
    <col min="10247" max="10247" width="16.42578125" style="1" customWidth="1"/>
    <col min="10248" max="10496" width="9.140625" style="1"/>
    <col min="10497" max="10497" width="7.5703125" style="1" customWidth="1"/>
    <col min="10498" max="10498" width="18.85546875" style="1" customWidth="1"/>
    <col min="10499" max="10499" width="23.42578125" style="1" customWidth="1"/>
    <col min="10500" max="10500" width="9.85546875" style="1" customWidth="1"/>
    <col min="10501" max="10501" width="10.5703125" style="1" customWidth="1"/>
    <col min="10502" max="10502" width="15" style="1" customWidth="1"/>
    <col min="10503" max="10503" width="16.42578125" style="1" customWidth="1"/>
    <col min="10504" max="10752" width="9.140625" style="1"/>
    <col min="10753" max="10753" width="7.5703125" style="1" customWidth="1"/>
    <col min="10754" max="10754" width="18.85546875" style="1" customWidth="1"/>
    <col min="10755" max="10755" width="23.42578125" style="1" customWidth="1"/>
    <col min="10756" max="10756" width="9.85546875" style="1" customWidth="1"/>
    <col min="10757" max="10757" width="10.5703125" style="1" customWidth="1"/>
    <col min="10758" max="10758" width="15" style="1" customWidth="1"/>
    <col min="10759" max="10759" width="16.42578125" style="1" customWidth="1"/>
    <col min="10760" max="11008" width="9.140625" style="1"/>
    <col min="11009" max="11009" width="7.5703125" style="1" customWidth="1"/>
    <col min="11010" max="11010" width="18.85546875" style="1" customWidth="1"/>
    <col min="11011" max="11011" width="23.42578125" style="1" customWidth="1"/>
    <col min="11012" max="11012" width="9.85546875" style="1" customWidth="1"/>
    <col min="11013" max="11013" width="10.5703125" style="1" customWidth="1"/>
    <col min="11014" max="11014" width="15" style="1" customWidth="1"/>
    <col min="11015" max="11015" width="16.42578125" style="1" customWidth="1"/>
    <col min="11016" max="11264" width="9.140625" style="1"/>
    <col min="11265" max="11265" width="7.5703125" style="1" customWidth="1"/>
    <col min="11266" max="11266" width="18.85546875" style="1" customWidth="1"/>
    <col min="11267" max="11267" width="23.42578125" style="1" customWidth="1"/>
    <col min="11268" max="11268" width="9.85546875" style="1" customWidth="1"/>
    <col min="11269" max="11269" width="10.5703125" style="1" customWidth="1"/>
    <col min="11270" max="11270" width="15" style="1" customWidth="1"/>
    <col min="11271" max="11271" width="16.42578125" style="1" customWidth="1"/>
    <col min="11272" max="11520" width="9.140625" style="1"/>
    <col min="11521" max="11521" width="7.5703125" style="1" customWidth="1"/>
    <col min="11522" max="11522" width="18.85546875" style="1" customWidth="1"/>
    <col min="11523" max="11523" width="23.42578125" style="1" customWidth="1"/>
    <col min="11524" max="11524" width="9.85546875" style="1" customWidth="1"/>
    <col min="11525" max="11525" width="10.5703125" style="1" customWidth="1"/>
    <col min="11526" max="11526" width="15" style="1" customWidth="1"/>
    <col min="11527" max="11527" width="16.42578125" style="1" customWidth="1"/>
    <col min="11528" max="11776" width="9.140625" style="1"/>
    <col min="11777" max="11777" width="7.5703125" style="1" customWidth="1"/>
    <col min="11778" max="11778" width="18.85546875" style="1" customWidth="1"/>
    <col min="11779" max="11779" width="23.42578125" style="1" customWidth="1"/>
    <col min="11780" max="11780" width="9.85546875" style="1" customWidth="1"/>
    <col min="11781" max="11781" width="10.5703125" style="1" customWidth="1"/>
    <col min="11782" max="11782" width="15" style="1" customWidth="1"/>
    <col min="11783" max="11783" width="16.42578125" style="1" customWidth="1"/>
    <col min="11784" max="12032" width="9.140625" style="1"/>
    <col min="12033" max="12033" width="7.5703125" style="1" customWidth="1"/>
    <col min="12034" max="12034" width="18.85546875" style="1" customWidth="1"/>
    <col min="12035" max="12035" width="23.42578125" style="1" customWidth="1"/>
    <col min="12036" max="12036" width="9.85546875" style="1" customWidth="1"/>
    <col min="12037" max="12037" width="10.5703125" style="1" customWidth="1"/>
    <col min="12038" max="12038" width="15" style="1" customWidth="1"/>
    <col min="12039" max="12039" width="16.42578125" style="1" customWidth="1"/>
    <col min="12040" max="12288" width="9.140625" style="1"/>
    <col min="12289" max="12289" width="7.5703125" style="1" customWidth="1"/>
    <col min="12290" max="12290" width="18.85546875" style="1" customWidth="1"/>
    <col min="12291" max="12291" width="23.42578125" style="1" customWidth="1"/>
    <col min="12292" max="12292" width="9.85546875" style="1" customWidth="1"/>
    <col min="12293" max="12293" width="10.5703125" style="1" customWidth="1"/>
    <col min="12294" max="12294" width="15" style="1" customWidth="1"/>
    <col min="12295" max="12295" width="16.42578125" style="1" customWidth="1"/>
    <col min="12296" max="12544" width="9.140625" style="1"/>
    <col min="12545" max="12545" width="7.5703125" style="1" customWidth="1"/>
    <col min="12546" max="12546" width="18.85546875" style="1" customWidth="1"/>
    <col min="12547" max="12547" width="23.42578125" style="1" customWidth="1"/>
    <col min="12548" max="12548" width="9.85546875" style="1" customWidth="1"/>
    <col min="12549" max="12549" width="10.5703125" style="1" customWidth="1"/>
    <col min="12550" max="12550" width="15" style="1" customWidth="1"/>
    <col min="12551" max="12551" width="16.42578125" style="1" customWidth="1"/>
    <col min="12552" max="12800" width="9.140625" style="1"/>
    <col min="12801" max="12801" width="7.5703125" style="1" customWidth="1"/>
    <col min="12802" max="12802" width="18.85546875" style="1" customWidth="1"/>
    <col min="12803" max="12803" width="23.42578125" style="1" customWidth="1"/>
    <col min="12804" max="12804" width="9.85546875" style="1" customWidth="1"/>
    <col min="12805" max="12805" width="10.5703125" style="1" customWidth="1"/>
    <col min="12806" max="12806" width="15" style="1" customWidth="1"/>
    <col min="12807" max="12807" width="16.42578125" style="1" customWidth="1"/>
    <col min="12808" max="13056" width="9.140625" style="1"/>
    <col min="13057" max="13057" width="7.5703125" style="1" customWidth="1"/>
    <col min="13058" max="13058" width="18.85546875" style="1" customWidth="1"/>
    <col min="13059" max="13059" width="23.42578125" style="1" customWidth="1"/>
    <col min="13060" max="13060" width="9.85546875" style="1" customWidth="1"/>
    <col min="13061" max="13061" width="10.5703125" style="1" customWidth="1"/>
    <col min="13062" max="13062" width="15" style="1" customWidth="1"/>
    <col min="13063" max="13063" width="16.42578125" style="1" customWidth="1"/>
    <col min="13064" max="13312" width="9.140625" style="1"/>
    <col min="13313" max="13313" width="7.5703125" style="1" customWidth="1"/>
    <col min="13314" max="13314" width="18.85546875" style="1" customWidth="1"/>
    <col min="13315" max="13315" width="23.42578125" style="1" customWidth="1"/>
    <col min="13316" max="13316" width="9.85546875" style="1" customWidth="1"/>
    <col min="13317" max="13317" width="10.5703125" style="1" customWidth="1"/>
    <col min="13318" max="13318" width="15" style="1" customWidth="1"/>
    <col min="13319" max="13319" width="16.42578125" style="1" customWidth="1"/>
    <col min="13320" max="13568" width="9.140625" style="1"/>
    <col min="13569" max="13569" width="7.5703125" style="1" customWidth="1"/>
    <col min="13570" max="13570" width="18.85546875" style="1" customWidth="1"/>
    <col min="13571" max="13571" width="23.42578125" style="1" customWidth="1"/>
    <col min="13572" max="13572" width="9.85546875" style="1" customWidth="1"/>
    <col min="13573" max="13573" width="10.5703125" style="1" customWidth="1"/>
    <col min="13574" max="13574" width="15" style="1" customWidth="1"/>
    <col min="13575" max="13575" width="16.42578125" style="1" customWidth="1"/>
    <col min="13576" max="13824" width="9.140625" style="1"/>
    <col min="13825" max="13825" width="7.5703125" style="1" customWidth="1"/>
    <col min="13826" max="13826" width="18.85546875" style="1" customWidth="1"/>
    <col min="13827" max="13827" width="23.42578125" style="1" customWidth="1"/>
    <col min="13828" max="13828" width="9.85546875" style="1" customWidth="1"/>
    <col min="13829" max="13829" width="10.5703125" style="1" customWidth="1"/>
    <col min="13830" max="13830" width="15" style="1" customWidth="1"/>
    <col min="13831" max="13831" width="16.42578125" style="1" customWidth="1"/>
    <col min="13832" max="14080" width="9.140625" style="1"/>
    <col min="14081" max="14081" width="7.5703125" style="1" customWidth="1"/>
    <col min="14082" max="14082" width="18.85546875" style="1" customWidth="1"/>
    <col min="14083" max="14083" width="23.42578125" style="1" customWidth="1"/>
    <col min="14084" max="14084" width="9.85546875" style="1" customWidth="1"/>
    <col min="14085" max="14085" width="10.5703125" style="1" customWidth="1"/>
    <col min="14086" max="14086" width="15" style="1" customWidth="1"/>
    <col min="14087" max="14087" width="16.42578125" style="1" customWidth="1"/>
    <col min="14088" max="14336" width="9.140625" style="1"/>
    <col min="14337" max="14337" width="7.5703125" style="1" customWidth="1"/>
    <col min="14338" max="14338" width="18.85546875" style="1" customWidth="1"/>
    <col min="14339" max="14339" width="23.42578125" style="1" customWidth="1"/>
    <col min="14340" max="14340" width="9.85546875" style="1" customWidth="1"/>
    <col min="14341" max="14341" width="10.5703125" style="1" customWidth="1"/>
    <col min="14342" max="14342" width="15" style="1" customWidth="1"/>
    <col min="14343" max="14343" width="16.42578125" style="1" customWidth="1"/>
    <col min="14344" max="14592" width="9.140625" style="1"/>
    <col min="14593" max="14593" width="7.5703125" style="1" customWidth="1"/>
    <col min="14594" max="14594" width="18.85546875" style="1" customWidth="1"/>
    <col min="14595" max="14595" width="23.42578125" style="1" customWidth="1"/>
    <col min="14596" max="14596" width="9.85546875" style="1" customWidth="1"/>
    <col min="14597" max="14597" width="10.5703125" style="1" customWidth="1"/>
    <col min="14598" max="14598" width="15" style="1" customWidth="1"/>
    <col min="14599" max="14599" width="16.42578125" style="1" customWidth="1"/>
    <col min="14600" max="14848" width="9.140625" style="1"/>
    <col min="14849" max="14849" width="7.5703125" style="1" customWidth="1"/>
    <col min="14850" max="14850" width="18.85546875" style="1" customWidth="1"/>
    <col min="14851" max="14851" width="23.42578125" style="1" customWidth="1"/>
    <col min="14852" max="14852" width="9.85546875" style="1" customWidth="1"/>
    <col min="14853" max="14853" width="10.5703125" style="1" customWidth="1"/>
    <col min="14854" max="14854" width="15" style="1" customWidth="1"/>
    <col min="14855" max="14855" width="16.42578125" style="1" customWidth="1"/>
    <col min="14856" max="15104" width="9.140625" style="1"/>
    <col min="15105" max="15105" width="7.5703125" style="1" customWidth="1"/>
    <col min="15106" max="15106" width="18.85546875" style="1" customWidth="1"/>
    <col min="15107" max="15107" width="23.42578125" style="1" customWidth="1"/>
    <col min="15108" max="15108" width="9.85546875" style="1" customWidth="1"/>
    <col min="15109" max="15109" width="10.5703125" style="1" customWidth="1"/>
    <col min="15110" max="15110" width="15" style="1" customWidth="1"/>
    <col min="15111" max="15111" width="16.42578125" style="1" customWidth="1"/>
    <col min="15112" max="15360" width="9.140625" style="1"/>
    <col min="15361" max="15361" width="7.5703125" style="1" customWidth="1"/>
    <col min="15362" max="15362" width="18.85546875" style="1" customWidth="1"/>
    <col min="15363" max="15363" width="23.42578125" style="1" customWidth="1"/>
    <col min="15364" max="15364" width="9.85546875" style="1" customWidth="1"/>
    <col min="15365" max="15365" width="10.5703125" style="1" customWidth="1"/>
    <col min="15366" max="15366" width="15" style="1" customWidth="1"/>
    <col min="15367" max="15367" width="16.42578125" style="1" customWidth="1"/>
    <col min="15368" max="15616" width="9.140625" style="1"/>
    <col min="15617" max="15617" width="7.5703125" style="1" customWidth="1"/>
    <col min="15618" max="15618" width="18.85546875" style="1" customWidth="1"/>
    <col min="15619" max="15619" width="23.42578125" style="1" customWidth="1"/>
    <col min="15620" max="15620" width="9.85546875" style="1" customWidth="1"/>
    <col min="15621" max="15621" width="10.5703125" style="1" customWidth="1"/>
    <col min="15622" max="15622" width="15" style="1" customWidth="1"/>
    <col min="15623" max="15623" width="16.42578125" style="1" customWidth="1"/>
    <col min="15624" max="15872" width="9.140625" style="1"/>
    <col min="15873" max="15873" width="7.5703125" style="1" customWidth="1"/>
    <col min="15874" max="15874" width="18.85546875" style="1" customWidth="1"/>
    <col min="15875" max="15875" width="23.42578125" style="1" customWidth="1"/>
    <col min="15876" max="15876" width="9.85546875" style="1" customWidth="1"/>
    <col min="15877" max="15877" width="10.5703125" style="1" customWidth="1"/>
    <col min="15878" max="15878" width="15" style="1" customWidth="1"/>
    <col min="15879" max="15879" width="16.42578125" style="1" customWidth="1"/>
    <col min="15880" max="16128" width="9.140625" style="1"/>
    <col min="16129" max="16129" width="7.5703125" style="1" customWidth="1"/>
    <col min="16130" max="16130" width="18.85546875" style="1" customWidth="1"/>
    <col min="16131" max="16131" width="23.42578125" style="1" customWidth="1"/>
    <col min="16132" max="16132" width="9.85546875" style="1" customWidth="1"/>
    <col min="16133" max="16133" width="10.5703125" style="1" customWidth="1"/>
    <col min="16134" max="16134" width="15" style="1" customWidth="1"/>
    <col min="16135" max="16135" width="16.42578125" style="1" customWidth="1"/>
    <col min="16136" max="16384" width="9.140625" style="1"/>
  </cols>
  <sheetData>
    <row r="1" spans="1:10" ht="29.25" customHeight="1">
      <c r="A1" s="770" t="str">
        <f>Master!A2</f>
        <v>dk;kZy; jktdh; mPp ek/;fed fo|ky;] :iiqjk ¼dqpkeu flVh½</v>
      </c>
      <c r="B1" s="770"/>
      <c r="C1" s="770"/>
      <c r="D1" s="770"/>
      <c r="E1" s="770"/>
      <c r="F1" s="771"/>
      <c r="G1" s="314">
        <f>Master!K3</f>
        <v>26887</v>
      </c>
      <c r="H1" s="311"/>
      <c r="I1" s="311"/>
      <c r="J1" s="311"/>
    </row>
    <row r="2" spans="1:10" ht="24" customHeight="1">
      <c r="A2" s="295" t="s">
        <v>68</v>
      </c>
      <c r="B2" s="295"/>
      <c r="C2" s="776" t="str">
        <f>Master!C3</f>
        <v>2202-02-109-02-00</v>
      </c>
      <c r="D2" s="776"/>
      <c r="E2" s="315" t="str">
        <f>Master!E3</f>
        <v>SF</v>
      </c>
      <c r="G2" s="312"/>
      <c r="H2" s="311"/>
      <c r="I2" s="311"/>
      <c r="J2" s="311"/>
    </row>
    <row r="3" spans="1:10" ht="20.25" customHeight="1">
      <c r="A3" s="777" t="s">
        <v>106</v>
      </c>
      <c r="B3" s="777"/>
      <c r="C3" s="777"/>
      <c r="D3" s="777"/>
      <c r="E3" s="777"/>
      <c r="F3" s="777"/>
      <c r="G3" s="777"/>
      <c r="H3" s="311"/>
      <c r="I3" s="311"/>
      <c r="J3" s="311"/>
    </row>
    <row r="4" spans="1:10" ht="18.75">
      <c r="A4" s="772" t="s">
        <v>107</v>
      </c>
      <c r="B4" s="772"/>
      <c r="C4" s="772"/>
      <c r="D4" s="772"/>
      <c r="E4" s="772"/>
      <c r="F4" s="772"/>
      <c r="G4" s="772"/>
      <c r="H4" s="311"/>
      <c r="I4" s="311"/>
      <c r="J4" s="311"/>
    </row>
    <row r="5" spans="1:10" ht="34.5" customHeight="1">
      <c r="A5" s="262" t="s">
        <v>33</v>
      </c>
      <c r="B5" s="262" t="s">
        <v>48</v>
      </c>
      <c r="C5" s="262" t="s">
        <v>108</v>
      </c>
      <c r="D5" s="262" t="s">
        <v>109</v>
      </c>
      <c r="E5" s="262" t="s">
        <v>110</v>
      </c>
      <c r="F5" s="262" t="s">
        <v>111</v>
      </c>
      <c r="G5" s="262" t="s">
        <v>112</v>
      </c>
      <c r="H5" s="226"/>
      <c r="I5" s="311"/>
      <c r="J5" s="311"/>
    </row>
    <row r="6" spans="1:10" ht="15.95" customHeight="1">
      <c r="A6" s="773" t="str">
        <f>C2</f>
        <v>2202-02-109-02-00</v>
      </c>
      <c r="B6" s="316" t="str">
        <f>IF(Table4[[#This Row],[in]]="","",Table4[[#This Row],[in]])</f>
        <v>SR TEACHER</v>
      </c>
      <c r="C6" s="317" t="str">
        <f>IF(Table4[[#This Row],[uke deZpkjh]]="","",Table4[[#This Row],[uke deZpkjh]])</f>
        <v>vf'ouh dqekj</v>
      </c>
      <c r="D6" s="318" t="str">
        <f>IF(Table4[[#This Row],[fu;fer@lafonk]]="","",Table4[[#This Row],[fu;fer@lafonk]])</f>
        <v>नियमित</v>
      </c>
      <c r="E6" s="319">
        <f>IF(Table4[[#This Row],[ewy osru ekpZ 2021 fQDl ds vykok ]]="","",Table4[[#This Row],[ewy osru ekpZ 2021 fQDl ds vykok ]])</f>
        <v>45100</v>
      </c>
      <c r="F6" s="320">
        <f>IF(Table4[[#This Row],[tUe frfFk]]="","",Table4[[#This Row],[tUe frfFk]])</f>
        <v>43831</v>
      </c>
      <c r="G6" s="320">
        <f>IF(Table4[[#This Row],[fu;fefrdj. frfFk]]="","",Table4[[#This Row],[fu;fefrdj. frfFk]])</f>
        <v>43863</v>
      </c>
      <c r="H6" s="226"/>
      <c r="I6" s="311"/>
      <c r="J6" s="311"/>
    </row>
    <row r="7" spans="1:10" ht="15.95" customHeight="1">
      <c r="A7" s="774"/>
      <c r="B7" s="316" t="str">
        <f>IF(Table4[[#This Row],[in]]="","",Table4[[#This Row],[in]])</f>
        <v>HEAD MASTER</v>
      </c>
      <c r="C7" s="317" t="str">
        <f>IF(Table4[[#This Row],[uke deZpkjh]]="","",Table4[[#This Row],[uke deZpkjh]])</f>
        <v>/kus'k 'kekZ</v>
      </c>
      <c r="D7" s="318" t="str">
        <f>IF(Table4[[#This Row],[fu;fer@lafonk]]="","",Table4[[#This Row],[fu;fer@lafonk]])</f>
        <v>नियमित</v>
      </c>
      <c r="E7" s="319">
        <f>IF(Table4[[#This Row],[ewy osru ekpZ 2021 fQDl ds vykok ]]="","",Table4[[#This Row],[ewy osru ekpZ 2021 fQDl ds vykok ]])</f>
        <v>95400</v>
      </c>
      <c r="F7" s="320" t="str">
        <f>IF(Table4[[#This Row],[tUe frfFk]]="","",Table4[[#This Row],[tUe frfFk]])</f>
        <v/>
      </c>
      <c r="G7" s="320" t="str">
        <f>IF(Table4[[#This Row],[fu;fefrdj. frfFk]]="","",Table4[[#This Row],[fu;fefrdj. frfFk]])</f>
        <v/>
      </c>
      <c r="H7" s="226"/>
      <c r="I7" s="311"/>
      <c r="J7" s="311"/>
    </row>
    <row r="8" spans="1:10" ht="15.95" customHeight="1">
      <c r="A8" s="774"/>
      <c r="B8" s="316" t="str">
        <f>IF(Table4[[#This Row],[in]]="","",Table4[[#This Row],[in]])</f>
        <v>LDC</v>
      </c>
      <c r="C8" s="317" t="str">
        <f>IF(Table4[[#This Row],[uke deZpkjh]]="","",Table4[[#This Row],[uke deZpkjh]])</f>
        <v>vkfnR; tk[kM+</v>
      </c>
      <c r="D8" s="318" t="str">
        <f>IF(Table4[[#This Row],[fu;fer@lafonk]]="","",Table4[[#This Row],[fu;fer@lafonk]])</f>
        <v>नियमित</v>
      </c>
      <c r="E8" s="319">
        <f>IF(Table4[[#This Row],[ewy osru ekpZ 2021 fQDl ds vykok ]]="","",Table4[[#This Row],[ewy osru ekpZ 2021 fQDl ds vykok ]])</f>
        <v>14600</v>
      </c>
      <c r="F8" s="320" t="str">
        <f>IF(Table4[[#This Row],[tUe frfFk]]="","",Table4[[#This Row],[tUe frfFk]])</f>
        <v/>
      </c>
      <c r="G8" s="320" t="str">
        <f>IF(Table4[[#This Row],[fu;fefrdj. frfFk]]="","",Table4[[#This Row],[fu;fefrdj. frfFk]])</f>
        <v/>
      </c>
      <c r="H8" s="226"/>
      <c r="I8" s="311"/>
      <c r="J8" s="311"/>
    </row>
    <row r="9" spans="1:10" ht="15.95" customHeight="1">
      <c r="A9" s="774"/>
      <c r="B9" s="316" t="str">
        <f>IF(Table4[[#This Row],[in]]="","",Table4[[#This Row],[in]])</f>
        <v>LECTURER</v>
      </c>
      <c r="C9" s="317" t="str">
        <f>IF(Table4[[#This Row],[uke deZpkjh]]="","",Table4[[#This Row],[uke deZpkjh]])</f>
        <v>uUnflag jkBkSM+</v>
      </c>
      <c r="D9" s="318" t="str">
        <f>IF(Table4[[#This Row],[fu;fer@lafonk]]="","",Table4[[#This Row],[fu;fer@lafonk]])</f>
        <v/>
      </c>
      <c r="E9" s="319">
        <f>IF(Table4[[#This Row],[ewy osru ekpZ 2021 fQDl ds vykok ]]="","",Table4[[#This Row],[ewy osru ekpZ 2021 fQDl ds vykok ]])</f>
        <v>31100</v>
      </c>
      <c r="F9" s="320" t="str">
        <f>IF(Table4[[#This Row],[tUe frfFk]]="","",Table4[[#This Row],[tUe frfFk]])</f>
        <v/>
      </c>
      <c r="G9" s="320" t="str">
        <f>IF(Table4[[#This Row],[fu;fefrdj. frfFk]]="","",Table4[[#This Row],[fu;fefrdj. frfFk]])</f>
        <v/>
      </c>
      <c r="H9" s="226"/>
      <c r="I9" s="311"/>
      <c r="J9" s="311"/>
    </row>
    <row r="10" spans="1:10" ht="15.95" customHeight="1">
      <c r="A10" s="774"/>
      <c r="B10" s="316" t="str">
        <f>IF(Table4[[#This Row],[in]]="","",Table4[[#This Row],[in]])</f>
        <v>PEON</v>
      </c>
      <c r="C10" s="317" t="str">
        <f>IF(Table4[[#This Row],[uke deZpkjh]]="","",Table4[[#This Row],[uke deZpkjh]])</f>
        <v/>
      </c>
      <c r="D10" s="318" t="str">
        <f>IF(Table4[[#This Row],[fu;fer@lafonk]]="","",Table4[[#This Row],[fu;fer@lafonk]])</f>
        <v/>
      </c>
      <c r="E10" s="319" t="str">
        <f>IF(Table4[[#This Row],[ewy osru ekpZ 2021 fQDl ds vykok ]]="","",Table4[[#This Row],[ewy osru ekpZ 2021 fQDl ds vykok ]])</f>
        <v/>
      </c>
      <c r="F10" s="320" t="str">
        <f>IF(Table4[[#This Row],[tUe frfFk]]="","",Table4[[#This Row],[tUe frfFk]])</f>
        <v/>
      </c>
      <c r="G10" s="320" t="str">
        <f>IF(Table4[[#This Row],[fu;fefrdj. frfFk]]="","",Table4[[#This Row],[fu;fefrdj. frfFk]])</f>
        <v/>
      </c>
      <c r="H10" s="226"/>
      <c r="I10" s="311"/>
      <c r="J10" s="311"/>
    </row>
    <row r="11" spans="1:10" ht="15.95" customHeight="1">
      <c r="A11" s="774"/>
      <c r="B11" s="316" t="str">
        <f>IF(Table4[[#This Row],[in]]="","",Table4[[#This Row],[in]])</f>
        <v/>
      </c>
      <c r="C11" s="317" t="str">
        <f>IF(Table4[[#This Row],[uke deZpkjh]]="","",Table4[[#This Row],[uke deZpkjh]])</f>
        <v/>
      </c>
      <c r="D11" s="318" t="str">
        <f>IF(Table4[[#This Row],[fu;fer@lafonk]]="","",Table4[[#This Row],[fu;fer@lafonk]])</f>
        <v/>
      </c>
      <c r="E11" s="319" t="str">
        <f>IF(Table4[[#This Row],[ewy osru ekpZ 2021 fQDl ds vykok ]]="","",Table4[[#This Row],[ewy osru ekpZ 2021 fQDl ds vykok ]])</f>
        <v/>
      </c>
      <c r="F11" s="320" t="str">
        <f>IF(Table4[[#This Row],[tUe frfFk]]="","",Table4[[#This Row],[tUe frfFk]])</f>
        <v/>
      </c>
      <c r="G11" s="320" t="str">
        <f>IF(Table4[[#This Row],[fu;fefrdj. frfFk]]="","",Table4[[#This Row],[fu;fefrdj. frfFk]])</f>
        <v/>
      </c>
      <c r="H11" s="226"/>
      <c r="I11" s="311"/>
      <c r="J11" s="311"/>
    </row>
    <row r="12" spans="1:10" ht="15.95" customHeight="1">
      <c r="A12" s="774"/>
      <c r="B12" s="316" t="str">
        <f>IF(Table4[[#This Row],[in]]="","",Table4[[#This Row],[in]])</f>
        <v/>
      </c>
      <c r="C12" s="317" t="str">
        <f>IF(Table4[[#This Row],[uke deZpkjh]]="","",Table4[[#This Row],[uke deZpkjh]])</f>
        <v/>
      </c>
      <c r="D12" s="318" t="str">
        <f>IF(Table4[[#This Row],[fu;fer@lafonk]]="","",Table4[[#This Row],[fu;fer@lafonk]])</f>
        <v/>
      </c>
      <c r="E12" s="319" t="str">
        <f>IF(Table4[[#This Row],[ewy osru ekpZ 2021 fQDl ds vykok ]]="","",Table4[[#This Row],[ewy osru ekpZ 2021 fQDl ds vykok ]])</f>
        <v/>
      </c>
      <c r="F12" s="320" t="str">
        <f>IF(Table4[[#This Row],[tUe frfFk]]="","",Table4[[#This Row],[tUe frfFk]])</f>
        <v/>
      </c>
      <c r="G12" s="320" t="str">
        <f>IF(Table4[[#This Row],[fu;fefrdj. frfFk]]="","",Table4[[#This Row],[fu;fefrdj. frfFk]])</f>
        <v/>
      </c>
      <c r="H12" s="226"/>
      <c r="I12" s="311"/>
      <c r="J12" s="311"/>
    </row>
    <row r="13" spans="1:10" ht="15.95" customHeight="1">
      <c r="A13" s="774"/>
      <c r="B13" s="316" t="str">
        <f>IF(Table4[[#This Row],[in]]="","",Table4[[#This Row],[in]])</f>
        <v/>
      </c>
      <c r="C13" s="317" t="str">
        <f>IF(Table4[[#This Row],[uke deZpkjh]]="","",Table4[[#This Row],[uke deZpkjh]])</f>
        <v/>
      </c>
      <c r="D13" s="318" t="str">
        <f>IF(Table4[[#This Row],[fu;fer@lafonk]]="","",Table4[[#This Row],[fu;fer@lafonk]])</f>
        <v/>
      </c>
      <c r="E13" s="319" t="str">
        <f>IF(Table4[[#This Row],[ewy osru ekpZ 2021 fQDl ds vykok ]]="","",Table4[[#This Row],[ewy osru ekpZ 2021 fQDl ds vykok ]])</f>
        <v/>
      </c>
      <c r="F13" s="320" t="str">
        <f>IF(Table4[[#This Row],[tUe frfFk]]="","",Table4[[#This Row],[tUe frfFk]])</f>
        <v/>
      </c>
      <c r="G13" s="320" t="str">
        <f>IF(Table4[[#This Row],[fu;fefrdj. frfFk]]="","",Table4[[#This Row],[fu;fefrdj. frfFk]])</f>
        <v/>
      </c>
      <c r="H13" s="226"/>
      <c r="I13" s="311"/>
      <c r="J13" s="311"/>
    </row>
    <row r="14" spans="1:10" ht="15.95" customHeight="1">
      <c r="A14" s="774"/>
      <c r="B14" s="316" t="str">
        <f>IF(Table4[[#This Row],[in]]="","",Table4[[#This Row],[in]])</f>
        <v/>
      </c>
      <c r="C14" s="317" t="str">
        <f>IF(Table4[[#This Row],[uke deZpkjh]]="","",Table4[[#This Row],[uke deZpkjh]])</f>
        <v/>
      </c>
      <c r="D14" s="318" t="str">
        <f>IF(Table4[[#This Row],[fu;fer@lafonk]]="","",Table4[[#This Row],[fu;fer@lafonk]])</f>
        <v/>
      </c>
      <c r="E14" s="319" t="str">
        <f>IF(Table4[[#This Row],[ewy osru ekpZ 2021 fQDl ds vykok ]]="","",Table4[[#This Row],[ewy osru ekpZ 2021 fQDl ds vykok ]])</f>
        <v/>
      </c>
      <c r="F14" s="320" t="str">
        <f>IF(Table4[[#This Row],[tUe frfFk]]="","",Table4[[#This Row],[tUe frfFk]])</f>
        <v/>
      </c>
      <c r="G14" s="320" t="str">
        <f>IF(Table4[[#This Row],[fu;fefrdj. frfFk]]="","",Table4[[#This Row],[fu;fefrdj. frfFk]])</f>
        <v/>
      </c>
      <c r="H14" s="226"/>
      <c r="I14" s="311"/>
      <c r="J14" s="311"/>
    </row>
    <row r="15" spans="1:10" ht="15.95" customHeight="1">
      <c r="A15" s="774"/>
      <c r="B15" s="316" t="str">
        <f>IF(Table4[[#This Row],[in]]="","",Table4[[#This Row],[in]])</f>
        <v/>
      </c>
      <c r="C15" s="317" t="str">
        <f>IF(Table4[[#This Row],[uke deZpkjh]]="","",Table4[[#This Row],[uke deZpkjh]])</f>
        <v/>
      </c>
      <c r="D15" s="318" t="str">
        <f>IF(Table4[[#This Row],[fu;fer@lafonk]]="","",Table4[[#This Row],[fu;fer@lafonk]])</f>
        <v/>
      </c>
      <c r="E15" s="319" t="str">
        <f>IF(Table4[[#This Row],[ewy osru ekpZ 2021 fQDl ds vykok ]]="","",Table4[[#This Row],[ewy osru ekpZ 2021 fQDl ds vykok ]])</f>
        <v/>
      </c>
      <c r="F15" s="320" t="str">
        <f>IF(Table4[[#This Row],[tUe frfFk]]="","",Table4[[#This Row],[tUe frfFk]])</f>
        <v/>
      </c>
      <c r="G15" s="320" t="str">
        <f>IF(Table4[[#This Row],[fu;fefrdj. frfFk]]="","",Table4[[#This Row],[fu;fefrdj. frfFk]])</f>
        <v/>
      </c>
      <c r="H15" s="226"/>
      <c r="I15" s="311"/>
      <c r="J15" s="311"/>
    </row>
    <row r="16" spans="1:10" ht="15.95" customHeight="1">
      <c r="A16" s="774"/>
      <c r="B16" s="316" t="str">
        <f>IF(Table4[[#This Row],[in]]="","",Table4[[#This Row],[in]])</f>
        <v/>
      </c>
      <c r="C16" s="317" t="str">
        <f>IF(Table4[[#This Row],[uke deZpkjh]]="","",Table4[[#This Row],[uke deZpkjh]])</f>
        <v/>
      </c>
      <c r="D16" s="318" t="str">
        <f>IF(Table4[[#This Row],[fu;fer@lafonk]]="","",Table4[[#This Row],[fu;fer@lafonk]])</f>
        <v/>
      </c>
      <c r="E16" s="319" t="str">
        <f>IF(Table4[[#This Row],[ewy osru ekpZ 2021 fQDl ds vykok ]]="","",Table4[[#This Row],[ewy osru ekpZ 2021 fQDl ds vykok ]])</f>
        <v/>
      </c>
      <c r="F16" s="320" t="str">
        <f>IF(Table4[[#This Row],[tUe frfFk]]="","",Table4[[#This Row],[tUe frfFk]])</f>
        <v/>
      </c>
      <c r="G16" s="320" t="str">
        <f>IF(Table4[[#This Row],[fu;fefrdj. frfFk]]="","",Table4[[#This Row],[fu;fefrdj. frfFk]])</f>
        <v/>
      </c>
      <c r="H16" s="226"/>
      <c r="I16" s="311"/>
      <c r="J16" s="311"/>
    </row>
    <row r="17" spans="1:10" ht="15.95" customHeight="1">
      <c r="A17" s="774"/>
      <c r="B17" s="316" t="str">
        <f>IF(Table4[[#This Row],[in]]="","",Table4[[#This Row],[in]])</f>
        <v/>
      </c>
      <c r="C17" s="317" t="str">
        <f>IF(Table4[[#This Row],[uke deZpkjh]]="","",Table4[[#This Row],[uke deZpkjh]])</f>
        <v/>
      </c>
      <c r="D17" s="318" t="str">
        <f>IF(Table4[[#This Row],[fu;fer@lafonk]]="","",Table4[[#This Row],[fu;fer@lafonk]])</f>
        <v/>
      </c>
      <c r="E17" s="319" t="str">
        <f>IF(Table4[[#This Row],[ewy osru ekpZ 2021 fQDl ds vykok ]]="","",Table4[[#This Row],[ewy osru ekpZ 2021 fQDl ds vykok ]])</f>
        <v/>
      </c>
      <c r="F17" s="320" t="str">
        <f>IF(Table4[[#This Row],[tUe frfFk]]="","",Table4[[#This Row],[tUe frfFk]])</f>
        <v/>
      </c>
      <c r="G17" s="320" t="str">
        <f>IF(Table4[[#This Row],[fu;fefrdj. frfFk]]="","",Table4[[#This Row],[fu;fefrdj. frfFk]])</f>
        <v/>
      </c>
      <c r="H17" s="226"/>
      <c r="I17" s="311"/>
      <c r="J17" s="311"/>
    </row>
    <row r="18" spans="1:10" ht="15.95" customHeight="1">
      <c r="A18" s="774"/>
      <c r="B18" s="316" t="str">
        <f>IF(Table4[[#This Row],[in]]="","",Table4[[#This Row],[in]])</f>
        <v/>
      </c>
      <c r="C18" s="317" t="str">
        <f>IF(Table4[[#This Row],[uke deZpkjh]]="","",Table4[[#This Row],[uke deZpkjh]])</f>
        <v/>
      </c>
      <c r="D18" s="318" t="str">
        <f>IF(Table4[[#This Row],[fu;fer@lafonk]]="","",Table4[[#This Row],[fu;fer@lafonk]])</f>
        <v/>
      </c>
      <c r="E18" s="319" t="str">
        <f>IF(Table4[[#This Row],[ewy osru ekpZ 2021 fQDl ds vykok ]]="","",Table4[[#This Row],[ewy osru ekpZ 2021 fQDl ds vykok ]])</f>
        <v/>
      </c>
      <c r="F18" s="320" t="str">
        <f>IF(Table4[[#This Row],[tUe frfFk]]="","",Table4[[#This Row],[tUe frfFk]])</f>
        <v/>
      </c>
      <c r="G18" s="320" t="str">
        <f>IF(Table4[[#This Row],[fu;fefrdj. frfFk]]="","",Table4[[#This Row],[fu;fefrdj. frfFk]])</f>
        <v/>
      </c>
      <c r="H18" s="226"/>
      <c r="I18" s="311"/>
      <c r="J18" s="311"/>
    </row>
    <row r="19" spans="1:10" ht="15.95" customHeight="1">
      <c r="A19" s="774"/>
      <c r="B19" s="316" t="str">
        <f>IF(Table4[[#This Row],[in]]="","",Table4[[#This Row],[in]])</f>
        <v/>
      </c>
      <c r="C19" s="317" t="str">
        <f>IF(Table4[[#This Row],[uke deZpkjh]]="","",Table4[[#This Row],[uke deZpkjh]])</f>
        <v/>
      </c>
      <c r="D19" s="318" t="str">
        <f>IF(Table4[[#This Row],[fu;fer@lafonk]]="","",Table4[[#This Row],[fu;fer@lafonk]])</f>
        <v/>
      </c>
      <c r="E19" s="319" t="str">
        <f>IF(Table4[[#This Row],[ewy osru ekpZ 2021 fQDl ds vykok ]]="","",Table4[[#This Row],[ewy osru ekpZ 2021 fQDl ds vykok ]])</f>
        <v/>
      </c>
      <c r="F19" s="320" t="str">
        <f>IF(Table4[[#This Row],[tUe frfFk]]="","",Table4[[#This Row],[tUe frfFk]])</f>
        <v/>
      </c>
      <c r="G19" s="320" t="str">
        <f>IF(Table4[[#This Row],[fu;fefrdj. frfFk]]="","",Table4[[#This Row],[fu;fefrdj. frfFk]])</f>
        <v/>
      </c>
      <c r="H19" s="226"/>
      <c r="I19" s="311"/>
      <c r="J19" s="311"/>
    </row>
    <row r="20" spans="1:10" ht="15.95" customHeight="1">
      <c r="A20" s="774"/>
      <c r="B20" s="316" t="str">
        <f>IF(Table4[[#This Row],[in]]="","",Table4[[#This Row],[in]])</f>
        <v/>
      </c>
      <c r="C20" s="317" t="str">
        <f>IF(Table4[[#This Row],[uke deZpkjh]]="","",Table4[[#This Row],[uke deZpkjh]])</f>
        <v/>
      </c>
      <c r="D20" s="318" t="str">
        <f>IF(Table4[[#This Row],[fu;fer@lafonk]]="","",Table4[[#This Row],[fu;fer@lafonk]])</f>
        <v/>
      </c>
      <c r="E20" s="319" t="str">
        <f>IF(Table4[[#This Row],[ewy osru ekpZ 2021 fQDl ds vykok ]]="","",Table4[[#This Row],[ewy osru ekpZ 2021 fQDl ds vykok ]])</f>
        <v/>
      </c>
      <c r="F20" s="320" t="str">
        <f>IF(Table4[[#This Row],[tUe frfFk]]="","",Table4[[#This Row],[tUe frfFk]])</f>
        <v/>
      </c>
      <c r="G20" s="320" t="str">
        <f>IF(Table4[[#This Row],[fu;fefrdj. frfFk]]="","",Table4[[#This Row],[fu;fefrdj. frfFk]])</f>
        <v/>
      </c>
      <c r="H20" s="311"/>
      <c r="I20" s="311"/>
      <c r="J20" s="311"/>
    </row>
    <row r="21" spans="1:10" ht="15.95" customHeight="1">
      <c r="A21" s="774"/>
      <c r="B21" s="316" t="str">
        <f>IF(Table4[[#This Row],[in]]="","",Table4[[#This Row],[in]])</f>
        <v/>
      </c>
      <c r="C21" s="317" t="str">
        <f>IF(Table4[[#This Row],[uke deZpkjh]]="","",Table4[[#This Row],[uke deZpkjh]])</f>
        <v/>
      </c>
      <c r="D21" s="318" t="str">
        <f>IF(Table4[[#This Row],[fu;fer@lafonk]]="","",Table4[[#This Row],[fu;fer@lafonk]])</f>
        <v/>
      </c>
      <c r="E21" s="319" t="str">
        <f>IF(Table4[[#This Row],[ewy osru ekpZ 2021 fQDl ds vykok ]]="","",Table4[[#This Row],[ewy osru ekpZ 2021 fQDl ds vykok ]])</f>
        <v/>
      </c>
      <c r="F21" s="320" t="str">
        <f>IF(Table4[[#This Row],[tUe frfFk]]="","",Table4[[#This Row],[tUe frfFk]])</f>
        <v/>
      </c>
      <c r="G21" s="320" t="str">
        <f>IF(Table4[[#This Row],[fu;fefrdj. frfFk]]="","",Table4[[#This Row],[fu;fefrdj. frfFk]])</f>
        <v/>
      </c>
      <c r="H21" s="311"/>
      <c r="I21" s="311"/>
      <c r="J21" s="311"/>
    </row>
    <row r="22" spans="1:10" ht="15.95" customHeight="1">
      <c r="A22" s="774"/>
      <c r="B22" s="316" t="str">
        <f>IF(Table4[[#This Row],[in]]="","",Table4[[#This Row],[in]])</f>
        <v/>
      </c>
      <c r="C22" s="317" t="str">
        <f>IF(Table4[[#This Row],[uke deZpkjh]]="","",Table4[[#This Row],[uke deZpkjh]])</f>
        <v/>
      </c>
      <c r="D22" s="318" t="str">
        <f>IF(Table4[[#This Row],[fu;fer@lafonk]]="","",Table4[[#This Row],[fu;fer@lafonk]])</f>
        <v/>
      </c>
      <c r="E22" s="319" t="str">
        <f>IF(Table4[[#This Row],[ewy osru ekpZ 2021 fQDl ds vykok ]]="","",Table4[[#This Row],[ewy osru ekpZ 2021 fQDl ds vykok ]])</f>
        <v/>
      </c>
      <c r="F22" s="320" t="str">
        <f>IF(Table4[[#This Row],[tUe frfFk]]="","",Table4[[#This Row],[tUe frfFk]])</f>
        <v/>
      </c>
      <c r="G22" s="320" t="str">
        <f>IF(Table4[[#This Row],[fu;fefrdj. frfFk]]="","",Table4[[#This Row],[fu;fefrdj. frfFk]])</f>
        <v/>
      </c>
      <c r="H22" s="311"/>
      <c r="I22" s="311"/>
      <c r="J22" s="311"/>
    </row>
    <row r="23" spans="1:10" ht="15.95" customHeight="1">
      <c r="A23" s="774"/>
      <c r="B23" s="316" t="str">
        <f>IF(Table4[[#This Row],[in]]="","",Table4[[#This Row],[in]])</f>
        <v/>
      </c>
      <c r="C23" s="317" t="str">
        <f>IF(Table4[[#This Row],[uke deZpkjh]]="","",Table4[[#This Row],[uke deZpkjh]])</f>
        <v/>
      </c>
      <c r="D23" s="318" t="str">
        <f>IF(Table4[[#This Row],[fu;fer@lafonk]]="","",Table4[[#This Row],[fu;fer@lafonk]])</f>
        <v/>
      </c>
      <c r="E23" s="319" t="str">
        <f>IF(Table4[[#This Row],[ewy osru ekpZ 2021 fQDl ds vykok ]]="","",Table4[[#This Row],[ewy osru ekpZ 2021 fQDl ds vykok ]])</f>
        <v/>
      </c>
      <c r="F23" s="320" t="str">
        <f>IF(Table4[[#This Row],[tUe frfFk]]="","",Table4[[#This Row],[tUe frfFk]])</f>
        <v/>
      </c>
      <c r="G23" s="320" t="str">
        <f>IF(Table4[[#This Row],[fu;fefrdj. frfFk]]="","",Table4[[#This Row],[fu;fefrdj. frfFk]])</f>
        <v/>
      </c>
      <c r="H23" s="311"/>
      <c r="I23" s="311"/>
      <c r="J23" s="311"/>
    </row>
    <row r="24" spans="1:10" ht="15.95" customHeight="1">
      <c r="A24" s="774"/>
      <c r="B24" s="316" t="str">
        <f>IF(Table4[[#This Row],[in]]="","",Table4[[#This Row],[in]])</f>
        <v/>
      </c>
      <c r="C24" s="317" t="str">
        <f>IF(Table4[[#This Row],[uke deZpkjh]]="","",Table4[[#This Row],[uke deZpkjh]])</f>
        <v/>
      </c>
      <c r="D24" s="318" t="str">
        <f>IF(Table4[[#This Row],[fu;fer@lafonk]]="","",Table4[[#This Row],[fu;fer@lafonk]])</f>
        <v/>
      </c>
      <c r="E24" s="319" t="str">
        <f>IF(Table4[[#This Row],[ewy osru ekpZ 2021 fQDl ds vykok ]]="","",Table4[[#This Row],[ewy osru ekpZ 2021 fQDl ds vykok ]])</f>
        <v/>
      </c>
      <c r="F24" s="320" t="str">
        <f>IF(Table4[[#This Row],[tUe frfFk]]="","",Table4[[#This Row],[tUe frfFk]])</f>
        <v/>
      </c>
      <c r="G24" s="320" t="str">
        <f>IF(Table4[[#This Row],[fu;fefrdj. frfFk]]="","",Table4[[#This Row],[fu;fefrdj. frfFk]])</f>
        <v/>
      </c>
      <c r="H24" s="311"/>
      <c r="I24" s="311"/>
      <c r="J24" s="311"/>
    </row>
    <row r="25" spans="1:10" ht="15.95" customHeight="1">
      <c r="A25" s="774"/>
      <c r="B25" s="316" t="str">
        <f>IF(Table4[[#This Row],[in]]="","",Table4[[#This Row],[in]])</f>
        <v/>
      </c>
      <c r="C25" s="317" t="str">
        <f>IF(Table4[[#This Row],[uke deZpkjh]]="","",Table4[[#This Row],[uke deZpkjh]])</f>
        <v/>
      </c>
      <c r="D25" s="318" t="str">
        <f>IF(Table4[[#This Row],[fu;fer@lafonk]]="","",Table4[[#This Row],[fu;fer@lafonk]])</f>
        <v/>
      </c>
      <c r="E25" s="319" t="str">
        <f>IF(Table4[[#This Row],[ewy osru ekpZ 2021 fQDl ds vykok ]]="","",Table4[[#This Row],[ewy osru ekpZ 2021 fQDl ds vykok ]])</f>
        <v/>
      </c>
      <c r="F25" s="320" t="str">
        <f>IF(Table4[[#This Row],[tUe frfFk]]="","",Table4[[#This Row],[tUe frfFk]])</f>
        <v/>
      </c>
      <c r="G25" s="320" t="str">
        <f>IF(Table4[[#This Row],[fu;fefrdj. frfFk]]="","",Table4[[#This Row],[fu;fefrdj. frfFk]])</f>
        <v/>
      </c>
      <c r="H25" s="311"/>
      <c r="I25" s="311"/>
      <c r="J25" s="311"/>
    </row>
    <row r="26" spans="1:10" ht="15.95" customHeight="1">
      <c r="A26" s="774"/>
      <c r="B26" s="316" t="str">
        <f>IF(Table4[[#This Row],[in]]="","",Table4[[#This Row],[in]])</f>
        <v/>
      </c>
      <c r="C26" s="317" t="str">
        <f>IF(Table4[[#This Row],[uke deZpkjh]]="","",Table4[[#This Row],[uke deZpkjh]])</f>
        <v/>
      </c>
      <c r="D26" s="318" t="str">
        <f>IF(Table4[[#This Row],[fu;fer@lafonk]]="","",Table4[[#This Row],[fu;fer@lafonk]])</f>
        <v/>
      </c>
      <c r="E26" s="319" t="str">
        <f>IF(Table4[[#This Row],[ewy osru ekpZ 2021 fQDl ds vykok ]]="","",Table4[[#This Row],[ewy osru ekpZ 2021 fQDl ds vykok ]])</f>
        <v/>
      </c>
      <c r="F26" s="320" t="str">
        <f>IF(Table4[[#This Row],[tUe frfFk]]="","",Table4[[#This Row],[tUe frfFk]])</f>
        <v/>
      </c>
      <c r="G26" s="320" t="str">
        <f>IF(Table4[[#This Row],[fu;fefrdj. frfFk]]="","",Table4[[#This Row],[fu;fefrdj. frfFk]])</f>
        <v/>
      </c>
      <c r="H26" s="311"/>
      <c r="I26" s="311"/>
      <c r="J26" s="311"/>
    </row>
    <row r="27" spans="1:10" ht="15.95" customHeight="1">
      <c r="A27" s="774"/>
      <c r="B27" s="316" t="str">
        <f>IF(Table4[[#This Row],[in]]="","",Table4[[#This Row],[in]])</f>
        <v/>
      </c>
      <c r="C27" s="317" t="str">
        <f>IF(Table4[[#This Row],[uke deZpkjh]]="","",Table4[[#This Row],[uke deZpkjh]])</f>
        <v/>
      </c>
      <c r="D27" s="318" t="str">
        <f>IF(Table4[[#This Row],[fu;fer@lafonk]]="","",Table4[[#This Row],[fu;fer@lafonk]])</f>
        <v/>
      </c>
      <c r="E27" s="319" t="str">
        <f>IF(Table4[[#This Row],[ewy osru ekpZ 2021 fQDl ds vykok ]]="","",Table4[[#This Row],[ewy osru ekpZ 2021 fQDl ds vykok ]])</f>
        <v/>
      </c>
      <c r="F27" s="320" t="str">
        <f>IF(Table4[[#This Row],[tUe frfFk]]="","",Table4[[#This Row],[tUe frfFk]])</f>
        <v/>
      </c>
      <c r="G27" s="320" t="str">
        <f>IF(Table4[[#This Row],[fu;fefrdj. frfFk]]="","",Table4[[#This Row],[fu;fefrdj. frfFk]])</f>
        <v/>
      </c>
      <c r="H27" s="311"/>
      <c r="I27" s="311"/>
      <c r="J27" s="311"/>
    </row>
    <row r="28" spans="1:10" ht="15.95" customHeight="1">
      <c r="A28" s="774"/>
      <c r="B28" s="316" t="str">
        <f>IF(Table4[[#This Row],[in]]="","",Table4[[#This Row],[in]])</f>
        <v/>
      </c>
      <c r="C28" s="317" t="str">
        <f>IF(Table4[[#This Row],[uke deZpkjh]]="","",Table4[[#This Row],[uke deZpkjh]])</f>
        <v/>
      </c>
      <c r="D28" s="318" t="str">
        <f>IF(Table4[[#This Row],[fu;fer@lafonk]]="","",Table4[[#This Row],[fu;fer@lafonk]])</f>
        <v/>
      </c>
      <c r="E28" s="319" t="str">
        <f>IF(Table4[[#This Row],[ewy osru ekpZ 2021 fQDl ds vykok ]]="","",Table4[[#This Row],[ewy osru ekpZ 2021 fQDl ds vykok ]])</f>
        <v/>
      </c>
      <c r="F28" s="320" t="str">
        <f>IF(Table4[[#This Row],[tUe frfFk]]="","",Table4[[#This Row],[tUe frfFk]])</f>
        <v/>
      </c>
      <c r="G28" s="320" t="str">
        <f>IF(Table4[[#This Row],[fu;fefrdj. frfFk]]="","",Table4[[#This Row],[fu;fefrdj. frfFk]])</f>
        <v/>
      </c>
      <c r="H28" s="311"/>
      <c r="I28" s="311"/>
      <c r="J28" s="311"/>
    </row>
    <row r="29" spans="1:10" ht="15.95" customHeight="1">
      <c r="A29" s="774"/>
      <c r="B29" s="316" t="str">
        <f>IF(Table4[[#This Row],[in]]="","",Table4[[#This Row],[in]])</f>
        <v/>
      </c>
      <c r="C29" s="317" t="str">
        <f>IF(Table4[[#This Row],[uke deZpkjh]]="","",Table4[[#This Row],[uke deZpkjh]])</f>
        <v/>
      </c>
      <c r="D29" s="318" t="str">
        <f>IF(Table4[[#This Row],[fu;fer@lafonk]]="","",Table4[[#This Row],[fu;fer@lafonk]])</f>
        <v/>
      </c>
      <c r="E29" s="319" t="str">
        <f>IF(Table4[[#This Row],[ewy osru ekpZ 2021 fQDl ds vykok ]]="","",Table4[[#This Row],[ewy osru ekpZ 2021 fQDl ds vykok ]])</f>
        <v/>
      </c>
      <c r="F29" s="320" t="str">
        <f>IF(Table4[[#This Row],[tUe frfFk]]="","",Table4[[#This Row],[tUe frfFk]])</f>
        <v/>
      </c>
      <c r="G29" s="320" t="str">
        <f>IF(Table4[[#This Row],[fu;fefrdj. frfFk]]="","",Table4[[#This Row],[fu;fefrdj. frfFk]])</f>
        <v/>
      </c>
      <c r="H29" s="311"/>
      <c r="I29" s="311"/>
      <c r="J29" s="311"/>
    </row>
    <row r="30" spans="1:10" ht="15.95" customHeight="1">
      <c r="A30" s="774"/>
      <c r="B30" s="316" t="str">
        <f>IF(Table4[[#This Row],[in]]="","",Table4[[#This Row],[in]])</f>
        <v/>
      </c>
      <c r="C30" s="317" t="str">
        <f>IF(Table4[[#This Row],[uke deZpkjh]]="","",Table4[[#This Row],[uke deZpkjh]])</f>
        <v/>
      </c>
      <c r="D30" s="318" t="str">
        <f>IF(Table4[[#This Row],[fu;fer@lafonk]]="","",Table4[[#This Row],[fu;fer@lafonk]])</f>
        <v/>
      </c>
      <c r="E30" s="319" t="str">
        <f>IF(Table4[[#This Row],[ewy osru ekpZ 2021 fQDl ds vykok ]]="","",Table4[[#This Row],[ewy osru ekpZ 2021 fQDl ds vykok ]])</f>
        <v/>
      </c>
      <c r="F30" s="320" t="str">
        <f>IF(Table4[[#This Row],[tUe frfFk]]="","",Table4[[#This Row],[tUe frfFk]])</f>
        <v/>
      </c>
      <c r="G30" s="320" t="str">
        <f>IF(Table4[[#This Row],[fu;fefrdj. frfFk]]="","",Table4[[#This Row],[fu;fefrdj. frfFk]])</f>
        <v/>
      </c>
      <c r="H30" s="311"/>
      <c r="I30" s="311"/>
      <c r="J30" s="311"/>
    </row>
    <row r="31" spans="1:10" ht="15.95" customHeight="1">
      <c r="A31" s="774"/>
      <c r="B31" s="316" t="str">
        <f>IF(Table4[[#This Row],[in]]="","",Table4[[#This Row],[in]])</f>
        <v/>
      </c>
      <c r="C31" s="317" t="str">
        <f>IF(Table4[[#This Row],[uke deZpkjh]]="","",Table4[[#This Row],[uke deZpkjh]])</f>
        <v/>
      </c>
      <c r="D31" s="318" t="str">
        <f>IF(Table4[[#This Row],[fu;fer@lafonk]]="","",Table4[[#This Row],[fu;fer@lafonk]])</f>
        <v/>
      </c>
      <c r="E31" s="319" t="str">
        <f>IF(Table4[[#This Row],[ewy osru ekpZ 2021 fQDl ds vykok ]]="","",Table4[[#This Row],[ewy osru ekpZ 2021 fQDl ds vykok ]])</f>
        <v/>
      </c>
      <c r="F31" s="320" t="str">
        <f>IF(Table4[[#This Row],[tUe frfFk]]="","",Table4[[#This Row],[tUe frfFk]])</f>
        <v/>
      </c>
      <c r="G31" s="320" t="str">
        <f>IF(Table4[[#This Row],[fu;fefrdj. frfFk]]="","",Table4[[#This Row],[fu;fefrdj. frfFk]])</f>
        <v/>
      </c>
      <c r="H31" s="311"/>
      <c r="I31" s="311"/>
      <c r="J31" s="311"/>
    </row>
    <row r="32" spans="1:10" ht="15.95" customHeight="1">
      <c r="A32" s="774"/>
      <c r="B32" s="316" t="str">
        <f>IF(Table4[[#This Row],[in]]="","",Table4[[#This Row],[in]])</f>
        <v/>
      </c>
      <c r="C32" s="317" t="str">
        <f>IF(Table4[[#This Row],[uke deZpkjh]]="","",Table4[[#This Row],[uke deZpkjh]])</f>
        <v/>
      </c>
      <c r="D32" s="318" t="str">
        <f>IF(Table4[[#This Row],[fu;fer@lafonk]]="","",Table4[[#This Row],[fu;fer@lafonk]])</f>
        <v/>
      </c>
      <c r="E32" s="319" t="str">
        <f>IF(Table4[[#This Row],[ewy osru ekpZ 2021 fQDl ds vykok ]]="","",Table4[[#This Row],[ewy osru ekpZ 2021 fQDl ds vykok ]])</f>
        <v/>
      </c>
      <c r="F32" s="320" t="str">
        <f>IF(Table4[[#This Row],[tUe frfFk]]="","",Table4[[#This Row],[tUe frfFk]])</f>
        <v/>
      </c>
      <c r="G32" s="320" t="str">
        <f>IF(Table4[[#This Row],[fu;fefrdj. frfFk]]="","",Table4[[#This Row],[fu;fefrdj. frfFk]])</f>
        <v/>
      </c>
      <c r="H32" s="311"/>
      <c r="I32" s="311"/>
      <c r="J32" s="311"/>
    </row>
    <row r="33" spans="1:10" ht="15.95" customHeight="1">
      <c r="A33" s="774"/>
      <c r="B33" s="316" t="str">
        <f>IF(Table4[[#This Row],[in]]="","",Table4[[#This Row],[in]])</f>
        <v/>
      </c>
      <c r="C33" s="317" t="str">
        <f>IF(Table4[[#This Row],[uke deZpkjh]]="","",Table4[[#This Row],[uke deZpkjh]])</f>
        <v/>
      </c>
      <c r="D33" s="318" t="str">
        <f>IF(Table4[[#This Row],[fu;fer@lafonk]]="","",Table4[[#This Row],[fu;fer@lafonk]])</f>
        <v/>
      </c>
      <c r="E33" s="319" t="str">
        <f>IF(Table4[[#This Row],[ewy osru ekpZ 2021 fQDl ds vykok ]]="","",Table4[[#This Row],[ewy osru ekpZ 2021 fQDl ds vykok ]])</f>
        <v/>
      </c>
      <c r="F33" s="320" t="str">
        <f>IF(Table4[[#This Row],[tUe frfFk]]="","",Table4[[#This Row],[tUe frfFk]])</f>
        <v/>
      </c>
      <c r="G33" s="320" t="str">
        <f>IF(Table4[[#This Row],[fu;fefrdj. frfFk]]="","",Table4[[#This Row],[fu;fefrdj. frfFk]])</f>
        <v/>
      </c>
      <c r="H33" s="311"/>
      <c r="I33" s="311"/>
      <c r="J33" s="311"/>
    </row>
    <row r="34" spans="1:10" ht="15.95" customHeight="1">
      <c r="A34" s="774"/>
      <c r="B34" s="316" t="str">
        <f>IF(Table4[[#This Row],[in]]="","",Table4[[#This Row],[in]])</f>
        <v/>
      </c>
      <c r="C34" s="317" t="str">
        <f>IF(Table4[[#This Row],[uke deZpkjh]]="","",Table4[[#This Row],[uke deZpkjh]])</f>
        <v/>
      </c>
      <c r="D34" s="318" t="str">
        <f>IF(Table4[[#This Row],[fu;fer@lafonk]]="","",Table4[[#This Row],[fu;fer@lafonk]])</f>
        <v/>
      </c>
      <c r="E34" s="319" t="str">
        <f>IF(Table4[[#This Row],[ewy osru ekpZ 2021 fQDl ds vykok ]]="","",Table4[[#This Row],[ewy osru ekpZ 2021 fQDl ds vykok ]])</f>
        <v/>
      </c>
      <c r="F34" s="320" t="str">
        <f>IF(Table4[[#This Row],[tUe frfFk]]="","",Table4[[#This Row],[tUe frfFk]])</f>
        <v/>
      </c>
      <c r="G34" s="320" t="str">
        <f>IF(Table4[[#This Row],[fu;fefrdj. frfFk]]="","",Table4[[#This Row],[fu;fefrdj. frfFk]])</f>
        <v/>
      </c>
      <c r="H34" s="311"/>
      <c r="I34" s="311"/>
      <c r="J34" s="311"/>
    </row>
    <row r="35" spans="1:10" ht="15.95" customHeight="1">
      <c r="A35" s="774"/>
      <c r="B35" s="316" t="str">
        <f>IF(Table4[[#This Row],[in]]="","",Table4[[#This Row],[in]])</f>
        <v/>
      </c>
      <c r="C35" s="317" t="str">
        <f>IF(Table4[[#This Row],[uke deZpkjh]]="","",Table4[[#This Row],[uke deZpkjh]])</f>
        <v/>
      </c>
      <c r="D35" s="318" t="str">
        <f>IF(Table4[[#This Row],[fu;fer@lafonk]]="","",Table4[[#This Row],[fu;fer@lafonk]])</f>
        <v/>
      </c>
      <c r="E35" s="319" t="str">
        <f>IF(Table4[[#This Row],[ewy osru ekpZ 2021 fQDl ds vykok ]]="","",Table4[[#This Row],[ewy osru ekpZ 2021 fQDl ds vykok ]])</f>
        <v/>
      </c>
      <c r="F35" s="320" t="str">
        <f>IF(Table4[[#This Row],[tUe frfFk]]="","",Table4[[#This Row],[tUe frfFk]])</f>
        <v/>
      </c>
      <c r="G35" s="320" t="str">
        <f>IF(Table4[[#This Row],[fu;fefrdj. frfFk]]="","",Table4[[#This Row],[fu;fefrdj. frfFk]])</f>
        <v/>
      </c>
      <c r="H35" s="311"/>
      <c r="I35" s="311"/>
      <c r="J35" s="311"/>
    </row>
    <row r="36" spans="1:10" ht="15.95" customHeight="1">
      <c r="A36" s="774"/>
      <c r="B36" s="316" t="str">
        <f>IF(Table4[[#This Row],[in]]="","",Table4[[#This Row],[in]])</f>
        <v/>
      </c>
      <c r="C36" s="317" t="str">
        <f>IF(Table4[[#This Row],[uke deZpkjh]]="","",Table4[[#This Row],[uke deZpkjh]])</f>
        <v/>
      </c>
      <c r="D36" s="318" t="str">
        <f>IF(Table4[[#This Row],[fu;fer@lafonk]]="","",Table4[[#This Row],[fu;fer@lafonk]])</f>
        <v/>
      </c>
      <c r="E36" s="319" t="str">
        <f>IF(Table4[[#This Row],[ewy osru ekpZ 2021 fQDl ds vykok ]]="","",Table4[[#This Row],[ewy osru ekpZ 2021 fQDl ds vykok ]])</f>
        <v/>
      </c>
      <c r="F36" s="320" t="str">
        <f>IF(Table4[[#This Row],[tUe frfFk]]="","",Table4[[#This Row],[tUe frfFk]])</f>
        <v/>
      </c>
      <c r="G36" s="320" t="str">
        <f>IF(Table4[[#This Row],[fu;fefrdj. frfFk]]="","",Table4[[#This Row],[fu;fefrdj. frfFk]])</f>
        <v/>
      </c>
      <c r="H36" s="311"/>
      <c r="I36" s="311"/>
      <c r="J36" s="311"/>
    </row>
    <row r="37" spans="1:10" ht="15.95" customHeight="1">
      <c r="A37" s="774"/>
      <c r="B37" s="316" t="str">
        <f>IF(Table4[[#This Row],[in]]="","",Table4[[#This Row],[in]])</f>
        <v/>
      </c>
      <c r="C37" s="317" t="str">
        <f>IF(Table4[[#This Row],[uke deZpkjh]]="","",Table4[[#This Row],[uke deZpkjh]])</f>
        <v/>
      </c>
      <c r="D37" s="318" t="str">
        <f>IF(Table4[[#This Row],[fu;fer@lafonk]]="","",Table4[[#This Row],[fu;fer@lafonk]])</f>
        <v/>
      </c>
      <c r="E37" s="319" t="str">
        <f>IF(Table4[[#This Row],[ewy osru ekpZ 2021 fQDl ds vykok ]]="","",Table4[[#This Row],[ewy osru ekpZ 2021 fQDl ds vykok ]])</f>
        <v/>
      </c>
      <c r="F37" s="320" t="str">
        <f>IF(Table4[[#This Row],[tUe frfFk]]="","",Table4[[#This Row],[tUe frfFk]])</f>
        <v/>
      </c>
      <c r="G37" s="320" t="str">
        <f>IF(Table4[[#This Row],[fu;fefrdj. frfFk]]="","",Table4[[#This Row],[fu;fefrdj. frfFk]])</f>
        <v/>
      </c>
      <c r="H37" s="311"/>
      <c r="I37" s="311"/>
      <c r="J37" s="311"/>
    </row>
    <row r="38" spans="1:10" ht="15.95" customHeight="1">
      <c r="A38" s="774"/>
      <c r="B38" s="316" t="str">
        <f>IF(Table4[[#This Row],[in]]="","",Table4[[#This Row],[in]])</f>
        <v/>
      </c>
      <c r="C38" s="317" t="str">
        <f>IF(Table4[[#This Row],[uke deZpkjh]]="","",Table4[[#This Row],[uke deZpkjh]])</f>
        <v/>
      </c>
      <c r="D38" s="318" t="str">
        <f>IF(Table4[[#This Row],[fu;fer@lafonk]]="","",Table4[[#This Row],[fu;fer@lafonk]])</f>
        <v/>
      </c>
      <c r="E38" s="319" t="str">
        <f>IF(Table4[[#This Row],[ewy osru ekpZ 2021 fQDl ds vykok ]]="","",Table4[[#This Row],[ewy osru ekpZ 2021 fQDl ds vykok ]])</f>
        <v/>
      </c>
      <c r="F38" s="320" t="str">
        <f>IF(Table4[[#This Row],[tUe frfFk]]="","",Table4[[#This Row],[tUe frfFk]])</f>
        <v/>
      </c>
      <c r="G38" s="320" t="str">
        <f>IF(Table4[[#This Row],[fu;fefrdj. frfFk]]="","",Table4[[#This Row],[fu;fefrdj. frfFk]])</f>
        <v/>
      </c>
      <c r="H38" s="311"/>
      <c r="I38" s="311"/>
      <c r="J38" s="311"/>
    </row>
    <row r="39" spans="1:10" ht="15.95" customHeight="1">
      <c r="A39" s="774"/>
      <c r="B39" s="316" t="str">
        <f>IF(Table4[[#This Row],[in]]="","",Table4[[#This Row],[in]])</f>
        <v/>
      </c>
      <c r="C39" s="317" t="str">
        <f>IF(Table4[[#This Row],[uke deZpkjh]]="","",Table4[[#This Row],[uke deZpkjh]])</f>
        <v/>
      </c>
      <c r="D39" s="318" t="str">
        <f>IF(Table4[[#This Row],[fu;fer@lafonk]]="","",Table4[[#This Row],[fu;fer@lafonk]])</f>
        <v/>
      </c>
      <c r="E39" s="319" t="str">
        <f>IF(Table4[[#This Row],[ewy osru ekpZ 2021 fQDl ds vykok ]]="","",Table4[[#This Row],[ewy osru ekpZ 2021 fQDl ds vykok ]])</f>
        <v/>
      </c>
      <c r="F39" s="320" t="str">
        <f>IF(Table4[[#This Row],[tUe frfFk]]="","",Table4[[#This Row],[tUe frfFk]])</f>
        <v/>
      </c>
      <c r="G39" s="320" t="str">
        <f>IF(Table4[[#This Row],[fu;fefrdj. frfFk]]="","",Table4[[#This Row],[fu;fefrdj. frfFk]])</f>
        <v/>
      </c>
      <c r="H39" s="311"/>
      <c r="I39" s="311"/>
      <c r="J39" s="311"/>
    </row>
    <row r="40" spans="1:10" ht="15.95" customHeight="1">
      <c r="A40" s="774"/>
      <c r="B40" s="316" t="str">
        <f>IF(Table4[[#This Row],[in]]="","",Table4[[#This Row],[in]])</f>
        <v/>
      </c>
      <c r="C40" s="317" t="str">
        <f>IF(Table4[[#This Row],[uke deZpkjh]]="","",Table4[[#This Row],[uke deZpkjh]])</f>
        <v/>
      </c>
      <c r="D40" s="318" t="str">
        <f>IF(Table4[[#This Row],[fu;fer@lafonk]]="","",Table4[[#This Row],[fu;fer@lafonk]])</f>
        <v/>
      </c>
      <c r="E40" s="319" t="str">
        <f>IF(Table4[[#This Row],[ewy osru ekpZ 2021 fQDl ds vykok ]]="","",Table4[[#This Row],[ewy osru ekpZ 2021 fQDl ds vykok ]])</f>
        <v/>
      </c>
      <c r="F40" s="320" t="str">
        <f>IF(Table4[[#This Row],[tUe frfFk]]="","",Table4[[#This Row],[tUe frfFk]])</f>
        <v/>
      </c>
      <c r="G40" s="320" t="str">
        <f>IF(Table4[[#This Row],[fu;fefrdj. frfFk]]="","",Table4[[#This Row],[fu;fefrdj. frfFk]])</f>
        <v/>
      </c>
      <c r="H40" s="311"/>
      <c r="I40" s="311"/>
      <c r="J40" s="311"/>
    </row>
    <row r="41" spans="1:10" ht="15.95" customHeight="1">
      <c r="A41" s="775"/>
      <c r="B41" s="316" t="str">
        <f>IF(Table4[[#This Row],[in]]="","",Table4[[#This Row],[in]])</f>
        <v/>
      </c>
      <c r="C41" s="317" t="str">
        <f>IF(Table4[[#This Row],[uke deZpkjh]]="","",Table4[[#This Row],[uke deZpkjh]])</f>
        <v/>
      </c>
      <c r="D41" s="318" t="str">
        <f>IF(Table4[[#This Row],[fu;fer@lafonk]]="","",Table4[[#This Row],[fu;fer@lafonk]])</f>
        <v/>
      </c>
      <c r="E41" s="319" t="str">
        <f>IF(Table4[[#This Row],[ewy osru ekpZ 2021 fQDl ds vykok ]]="","",Table4[[#This Row],[ewy osru ekpZ 2021 fQDl ds vykok ]])</f>
        <v/>
      </c>
      <c r="F41" s="320" t="str">
        <f>IF(Table4[[#This Row],[tUe frfFk]]="","",Table4[[#This Row],[tUe frfFk]])</f>
        <v/>
      </c>
      <c r="G41" s="320" t="str">
        <f>IF(Table4[[#This Row],[fu;fefrdj. frfFk]]="","",Table4[[#This Row],[fu;fefrdj. frfFk]])</f>
        <v/>
      </c>
      <c r="H41" s="311"/>
      <c r="I41" s="311"/>
      <c r="J41" s="311"/>
    </row>
    <row r="42" spans="1:10" ht="15.95" customHeight="1">
      <c r="A42" s="767"/>
      <c r="B42" s="768"/>
      <c r="C42" s="768"/>
      <c r="D42" s="768"/>
      <c r="E42" s="768"/>
      <c r="F42" s="768"/>
      <c r="G42" s="769"/>
      <c r="H42" s="311"/>
      <c r="I42" s="311"/>
      <c r="J42" s="311"/>
    </row>
    <row r="43" spans="1:10" ht="28.5" customHeight="1">
      <c r="A43" s="298"/>
      <c r="B43" s="313" t="s">
        <v>43</v>
      </c>
      <c r="C43" s="298"/>
      <c r="D43" s="298"/>
      <c r="E43" s="321">
        <f>SUM(E6:E41)</f>
        <v>186200</v>
      </c>
      <c r="F43" s="298"/>
      <c r="G43" s="298"/>
    </row>
    <row r="46" spans="1:10" ht="15">
      <c r="F46" s="755" t="str">
        <f>Master!R1</f>
        <v>iz/kkukpk;Z</v>
      </c>
      <c r="G46" s="755"/>
    </row>
    <row r="47" spans="1:10" ht="51.75" customHeight="1">
      <c r="F47" s="755" t="str">
        <f>Master!R2</f>
        <v>jktdh; mPp ek/;fed fo|ky;] :iiqjk</v>
      </c>
      <c r="G47" s="755"/>
    </row>
  </sheetData>
  <sheetProtection password="DBAD" sheet="1" objects="1" scenarios="1" formatCells="0" formatColumns="0" formatRows="0"/>
  <mergeCells count="8">
    <mergeCell ref="F46:G46"/>
    <mergeCell ref="F47:G47"/>
    <mergeCell ref="A42:G42"/>
    <mergeCell ref="A1:F1"/>
    <mergeCell ref="A4:G4"/>
    <mergeCell ref="A6:A41"/>
    <mergeCell ref="C2:D2"/>
    <mergeCell ref="A3:G3"/>
  </mergeCells>
  <pageMargins left="0.27559055118110237" right="0.27559055118110237" top="0.27559055118110237" bottom="0.27559055118110237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9FF66"/>
  </sheetPr>
  <dimension ref="A1:J33"/>
  <sheetViews>
    <sheetView workbookViewId="0">
      <pane ySplit="3" topLeftCell="A10" activePane="bottomLeft" state="frozen"/>
      <selection pane="bottomLeft" activeCell="D18" sqref="D18:E22"/>
    </sheetView>
  </sheetViews>
  <sheetFormatPr defaultRowHeight="15"/>
  <cols>
    <col min="1" max="1" width="6.7109375" style="28" customWidth="1"/>
    <col min="2" max="2" width="32.28515625" style="28" customWidth="1"/>
    <col min="3" max="9" width="14.7109375" style="28" customWidth="1"/>
    <col min="10" max="10" width="11.7109375" style="28" customWidth="1"/>
    <col min="11" max="16384" width="9.140625" style="28"/>
  </cols>
  <sheetData>
    <row r="1" spans="1:10" ht="18.75" customHeight="1">
      <c r="A1" s="535" t="s">
        <v>21</v>
      </c>
      <c r="B1" s="535" t="s">
        <v>343</v>
      </c>
      <c r="C1" s="535" t="s">
        <v>456</v>
      </c>
      <c r="D1" s="538" t="s">
        <v>457</v>
      </c>
      <c r="E1" s="539"/>
      <c r="F1" s="539"/>
      <c r="G1" s="539"/>
      <c r="H1" s="539"/>
      <c r="I1" s="540"/>
      <c r="J1" s="33"/>
    </row>
    <row r="2" spans="1:10" ht="15" customHeight="1">
      <c r="A2" s="536"/>
      <c r="B2" s="536"/>
      <c r="C2" s="537"/>
      <c r="D2" s="80" t="s">
        <v>147</v>
      </c>
      <c r="E2" s="80" t="s">
        <v>148</v>
      </c>
      <c r="F2" s="528" t="s">
        <v>340</v>
      </c>
      <c r="G2" s="529"/>
      <c r="H2" s="530"/>
      <c r="I2" s="80" t="s">
        <v>467</v>
      </c>
      <c r="J2" s="33"/>
    </row>
    <row r="3" spans="1:10" ht="15" customHeight="1">
      <c r="A3" s="537"/>
      <c r="B3" s="537"/>
      <c r="C3" s="80" t="s">
        <v>467</v>
      </c>
      <c r="D3" s="80" t="s">
        <v>472</v>
      </c>
      <c r="E3" s="80" t="s">
        <v>473</v>
      </c>
      <c r="F3" s="80" t="s">
        <v>468</v>
      </c>
      <c r="G3" s="80" t="s">
        <v>469</v>
      </c>
      <c r="H3" s="80" t="s">
        <v>470</v>
      </c>
      <c r="I3" s="80" t="s">
        <v>471</v>
      </c>
      <c r="J3" s="33"/>
    </row>
    <row r="4" spans="1:10" ht="18" customHeight="1">
      <c r="A4" s="81">
        <v>1</v>
      </c>
      <c r="B4" s="82" t="s">
        <v>458</v>
      </c>
      <c r="C4" s="497">
        <v>100</v>
      </c>
      <c r="D4" s="497"/>
      <c r="E4" s="497"/>
      <c r="F4" s="36">
        <f>SUM('GA-19S'!C6:F6)</f>
        <v>400</v>
      </c>
      <c r="G4" s="36">
        <f>SUM('GA-19S'!G6:N6)</f>
        <v>800</v>
      </c>
      <c r="H4" s="36">
        <f>SUM(F4:G4)</f>
        <v>1200</v>
      </c>
      <c r="I4" s="36">
        <f>SUM('GA-19S'!C30:F30)</f>
        <v>400</v>
      </c>
    </row>
    <row r="5" spans="1:10" ht="18" customHeight="1">
      <c r="A5" s="81">
        <v>2</v>
      </c>
      <c r="B5" s="82" t="s">
        <v>459</v>
      </c>
      <c r="C5" s="497">
        <v>100</v>
      </c>
      <c r="D5" s="497"/>
      <c r="E5" s="497"/>
      <c r="F5" s="36">
        <f>SUM('GA-19S'!C7:F7)</f>
        <v>0</v>
      </c>
      <c r="G5" s="36">
        <f>SUM('GA-19S'!G7:N7)</f>
        <v>0</v>
      </c>
      <c r="H5" s="36">
        <f t="shared" ref="H5:H6" si="0">SUM(F5:G5)</f>
        <v>0</v>
      </c>
      <c r="I5" s="36">
        <f>SUM('GA-19S'!C31:F31)</f>
        <v>0</v>
      </c>
    </row>
    <row r="6" spans="1:10" ht="18" customHeight="1">
      <c r="A6" s="81">
        <v>3</v>
      </c>
      <c r="B6" s="82" t="s">
        <v>460</v>
      </c>
      <c r="C6" s="497">
        <v>100</v>
      </c>
      <c r="D6" s="497"/>
      <c r="E6" s="497"/>
      <c r="F6" s="36">
        <f>SUM('GA-19S'!C8:F8)</f>
        <v>0</v>
      </c>
      <c r="G6" s="36">
        <f>SUM('GA-19S'!G8:N8)</f>
        <v>0</v>
      </c>
      <c r="H6" s="36">
        <f t="shared" si="0"/>
        <v>0</v>
      </c>
      <c r="I6" s="36">
        <f>SUM('GA-19S'!C32:F32)</f>
        <v>0</v>
      </c>
    </row>
    <row r="7" spans="1:10" ht="18" customHeight="1">
      <c r="A7" s="83"/>
      <c r="B7" s="84" t="s">
        <v>358</v>
      </c>
      <c r="C7" s="37">
        <f>SUM(C4:C6)</f>
        <v>300</v>
      </c>
      <c r="D7" s="37">
        <f t="shared" ref="D7:I7" si="1">SUM(D4:D6)</f>
        <v>0</v>
      </c>
      <c r="E7" s="37">
        <f t="shared" si="1"/>
        <v>0</v>
      </c>
      <c r="F7" s="37">
        <f t="shared" si="1"/>
        <v>400</v>
      </c>
      <c r="G7" s="37">
        <f t="shared" si="1"/>
        <v>800</v>
      </c>
      <c r="H7" s="37">
        <f t="shared" si="1"/>
        <v>1200</v>
      </c>
      <c r="I7" s="37">
        <f t="shared" si="1"/>
        <v>400</v>
      </c>
    </row>
    <row r="8" spans="1:10" ht="18" customHeight="1">
      <c r="A8" s="531" t="s">
        <v>461</v>
      </c>
      <c r="B8" s="532"/>
      <c r="C8" s="532"/>
      <c r="D8" s="532"/>
      <c r="E8" s="532"/>
      <c r="F8" s="532"/>
      <c r="G8" s="532"/>
      <c r="H8" s="532"/>
      <c r="I8" s="533"/>
    </row>
    <row r="9" spans="1:10" ht="18" customHeight="1">
      <c r="A9" s="85">
        <v>1</v>
      </c>
      <c r="B9" s="82" t="s">
        <v>359</v>
      </c>
      <c r="C9" s="497">
        <v>0</v>
      </c>
      <c r="D9" s="498"/>
      <c r="E9" s="497"/>
      <c r="F9" s="34">
        <v>0</v>
      </c>
      <c r="G9" s="34">
        <v>0</v>
      </c>
      <c r="H9" s="36">
        <f t="shared" ref="H9:H13" si="2">SUM(F9:G9)</f>
        <v>0</v>
      </c>
      <c r="I9" s="34">
        <v>0</v>
      </c>
    </row>
    <row r="10" spans="1:10" ht="18" customHeight="1">
      <c r="A10" s="85">
        <v>2</v>
      </c>
      <c r="B10" s="82" t="s">
        <v>360</v>
      </c>
      <c r="C10" s="497">
        <v>0</v>
      </c>
      <c r="D10" s="498"/>
      <c r="E10" s="497"/>
      <c r="F10" s="34">
        <v>0</v>
      </c>
      <c r="G10" s="34">
        <v>0</v>
      </c>
      <c r="H10" s="36">
        <f t="shared" si="2"/>
        <v>0</v>
      </c>
      <c r="I10" s="34">
        <v>0</v>
      </c>
    </row>
    <row r="11" spans="1:10" ht="18" customHeight="1">
      <c r="A11" s="85">
        <v>3</v>
      </c>
      <c r="B11" s="82" t="s">
        <v>157</v>
      </c>
      <c r="C11" s="497">
        <v>0</v>
      </c>
      <c r="D11" s="498"/>
      <c r="E11" s="497"/>
      <c r="F11" s="34">
        <v>0</v>
      </c>
      <c r="G11" s="34">
        <v>0</v>
      </c>
      <c r="H11" s="36">
        <f t="shared" si="2"/>
        <v>0</v>
      </c>
      <c r="I11" s="34">
        <v>0</v>
      </c>
    </row>
    <row r="12" spans="1:10" ht="18" customHeight="1">
      <c r="A12" s="85">
        <v>4</v>
      </c>
      <c r="B12" s="82" t="s">
        <v>361</v>
      </c>
      <c r="C12" s="497">
        <v>0</v>
      </c>
      <c r="D12" s="498"/>
      <c r="E12" s="497"/>
      <c r="F12" s="34">
        <v>0</v>
      </c>
      <c r="G12" s="34">
        <v>0</v>
      </c>
      <c r="H12" s="36">
        <f t="shared" si="2"/>
        <v>0</v>
      </c>
      <c r="I12" s="34">
        <v>0</v>
      </c>
    </row>
    <row r="13" spans="1:10" ht="18" customHeight="1">
      <c r="A13" s="85">
        <v>5</v>
      </c>
      <c r="B13" s="82" t="s">
        <v>362</v>
      </c>
      <c r="C13" s="497">
        <v>0</v>
      </c>
      <c r="D13" s="498"/>
      <c r="E13" s="497"/>
      <c r="F13" s="34">
        <v>0</v>
      </c>
      <c r="G13" s="34">
        <v>0</v>
      </c>
      <c r="H13" s="36">
        <f t="shared" si="2"/>
        <v>0</v>
      </c>
      <c r="I13" s="34">
        <v>0</v>
      </c>
    </row>
    <row r="14" spans="1:10" ht="18" customHeight="1">
      <c r="A14" s="85">
        <v>6</v>
      </c>
      <c r="B14" s="82" t="s">
        <v>363</v>
      </c>
      <c r="C14" s="497">
        <v>2500</v>
      </c>
      <c r="D14" s="498"/>
      <c r="E14" s="497"/>
      <c r="F14" s="36">
        <f>SUM('GA-19S'!C9:F9)</f>
        <v>0</v>
      </c>
      <c r="G14" s="36">
        <f>SUM('GA-19S'!G9:N9)</f>
        <v>0</v>
      </c>
      <c r="H14" s="36">
        <f>SUM(F14:G14)</f>
        <v>0</v>
      </c>
      <c r="I14" s="36">
        <f>SUM('GA-19S'!C33:F33)</f>
        <v>0</v>
      </c>
    </row>
    <row r="15" spans="1:10" ht="18" customHeight="1">
      <c r="A15" s="85">
        <v>7</v>
      </c>
      <c r="B15" s="82" t="s">
        <v>364</v>
      </c>
      <c r="C15" s="497">
        <v>0</v>
      </c>
      <c r="D15" s="498"/>
      <c r="E15" s="497"/>
      <c r="F15" s="34">
        <v>0</v>
      </c>
      <c r="G15" s="34">
        <v>0</v>
      </c>
      <c r="H15" s="36">
        <f t="shared" ref="H15:H16" si="3">SUM(F15:G15)</f>
        <v>0</v>
      </c>
      <c r="I15" s="34">
        <v>0</v>
      </c>
    </row>
    <row r="16" spans="1:10" ht="18" customHeight="1">
      <c r="A16" s="85">
        <v>8</v>
      </c>
      <c r="B16" s="82" t="s">
        <v>365</v>
      </c>
      <c r="C16" s="497">
        <v>0</v>
      </c>
      <c r="D16" s="498"/>
      <c r="E16" s="497"/>
      <c r="F16" s="34">
        <v>0</v>
      </c>
      <c r="G16" s="34">
        <v>0</v>
      </c>
      <c r="H16" s="36">
        <f t="shared" si="3"/>
        <v>0</v>
      </c>
      <c r="I16" s="34">
        <v>0</v>
      </c>
    </row>
    <row r="17" spans="1:9" ht="18" customHeight="1">
      <c r="A17" s="83"/>
      <c r="B17" s="84" t="s">
        <v>366</v>
      </c>
      <c r="C17" s="37">
        <f>SUM(C9:C16)</f>
        <v>2500</v>
      </c>
      <c r="D17" s="37">
        <f t="shared" ref="D17:I17" si="4">SUM(D9:D16)</f>
        <v>0</v>
      </c>
      <c r="E17" s="37">
        <f t="shared" si="4"/>
        <v>0</v>
      </c>
      <c r="F17" s="37">
        <f t="shared" si="4"/>
        <v>0</v>
      </c>
      <c r="G17" s="37">
        <f t="shared" si="4"/>
        <v>0</v>
      </c>
      <c r="H17" s="37">
        <f t="shared" si="4"/>
        <v>0</v>
      </c>
      <c r="I17" s="37">
        <f t="shared" si="4"/>
        <v>0</v>
      </c>
    </row>
    <row r="18" spans="1:9" ht="18" customHeight="1">
      <c r="A18" s="81">
        <v>1</v>
      </c>
      <c r="B18" s="82" t="s">
        <v>462</v>
      </c>
      <c r="C18" s="497">
        <v>100</v>
      </c>
      <c r="D18" s="497"/>
      <c r="E18" s="497"/>
      <c r="F18" s="36">
        <f>SUM('GA-19S'!C10:F10)</f>
        <v>0</v>
      </c>
      <c r="G18" s="36">
        <f>SUM('GA-19S'!G10:N10)</f>
        <v>0</v>
      </c>
      <c r="H18" s="36">
        <f t="shared" ref="H18:H22" si="5">SUM(F18:G18)</f>
        <v>0</v>
      </c>
      <c r="I18" s="36">
        <f>SUM('GA-19S'!C34:F34)</f>
        <v>0</v>
      </c>
    </row>
    <row r="19" spans="1:9" ht="18" customHeight="1">
      <c r="A19" s="81">
        <v>2</v>
      </c>
      <c r="B19" s="82" t="s">
        <v>463</v>
      </c>
      <c r="C19" s="497">
        <v>100</v>
      </c>
      <c r="D19" s="497"/>
      <c r="E19" s="497"/>
      <c r="F19" s="36">
        <f>SUM('GA-19S'!C11:F11)</f>
        <v>0</v>
      </c>
      <c r="G19" s="36">
        <f>SUM('GA-19S'!G11:N11)</f>
        <v>0</v>
      </c>
      <c r="H19" s="36">
        <f t="shared" si="5"/>
        <v>0</v>
      </c>
      <c r="I19" s="36">
        <f>SUM('GA-19S'!C35:F35)</f>
        <v>0</v>
      </c>
    </row>
    <row r="20" spans="1:9" ht="18" customHeight="1">
      <c r="A20" s="81">
        <v>3</v>
      </c>
      <c r="B20" s="82" t="s">
        <v>464</v>
      </c>
      <c r="C20" s="497">
        <v>100</v>
      </c>
      <c r="D20" s="497"/>
      <c r="E20" s="497"/>
      <c r="F20" s="36">
        <f>SUM('GA-19S'!C12:F12)</f>
        <v>0</v>
      </c>
      <c r="G20" s="36">
        <f>SUM('GA-19S'!G12:N12)</f>
        <v>0</v>
      </c>
      <c r="H20" s="36">
        <f t="shared" si="5"/>
        <v>0</v>
      </c>
      <c r="I20" s="36">
        <f>SUM('GA-19S'!C36:F36)</f>
        <v>0</v>
      </c>
    </row>
    <row r="21" spans="1:9" ht="18" customHeight="1">
      <c r="A21" s="81">
        <v>4</v>
      </c>
      <c r="B21" s="82" t="s">
        <v>465</v>
      </c>
      <c r="C21" s="497">
        <v>100</v>
      </c>
      <c r="D21" s="497"/>
      <c r="E21" s="497"/>
      <c r="F21" s="36">
        <f>SUM('GA-19S'!C13:F13)</f>
        <v>0</v>
      </c>
      <c r="G21" s="36">
        <f>SUM('GA-19S'!G13:N13)</f>
        <v>0</v>
      </c>
      <c r="H21" s="36">
        <f t="shared" si="5"/>
        <v>0</v>
      </c>
      <c r="I21" s="36">
        <f>SUM('GA-19S'!C37:F37)</f>
        <v>0</v>
      </c>
    </row>
    <row r="22" spans="1:9" ht="18" customHeight="1">
      <c r="A22" s="81">
        <v>5</v>
      </c>
      <c r="B22" s="82" t="s">
        <v>466</v>
      </c>
      <c r="C22" s="497">
        <v>1650</v>
      </c>
      <c r="D22" s="497"/>
      <c r="E22" s="497"/>
      <c r="F22" s="36">
        <f>SUM('GA-19S'!C14:F14)</f>
        <v>0</v>
      </c>
      <c r="G22" s="36">
        <f>SUM('GA-19S'!G14:N14)</f>
        <v>0</v>
      </c>
      <c r="H22" s="36">
        <f t="shared" si="5"/>
        <v>0</v>
      </c>
      <c r="I22" s="36">
        <f>SUM('GA-19S'!C38:F38)</f>
        <v>0</v>
      </c>
    </row>
    <row r="23" spans="1:9" ht="18.75">
      <c r="A23" s="83"/>
      <c r="B23" s="84" t="s">
        <v>474</v>
      </c>
      <c r="C23" s="37">
        <f>SUM(C18:C22)</f>
        <v>2050</v>
      </c>
      <c r="D23" s="37">
        <f t="shared" ref="D23:I23" si="6">SUM(D18:D22)</f>
        <v>0</v>
      </c>
      <c r="E23" s="37">
        <f t="shared" si="6"/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</row>
    <row r="24" spans="1:9" ht="18.75">
      <c r="A24" s="83"/>
      <c r="B24" s="84" t="s">
        <v>368</v>
      </c>
      <c r="C24" s="37">
        <f>C17+C23</f>
        <v>4550</v>
      </c>
      <c r="D24" s="37">
        <f t="shared" ref="D24:I24" si="7">D17+D23</f>
        <v>0</v>
      </c>
      <c r="E24" s="37">
        <f t="shared" si="7"/>
        <v>0</v>
      </c>
      <c r="F24" s="37">
        <f t="shared" si="7"/>
        <v>0</v>
      </c>
      <c r="G24" s="37">
        <f t="shared" si="7"/>
        <v>0</v>
      </c>
      <c r="H24" s="37">
        <f t="shared" si="7"/>
        <v>0</v>
      </c>
      <c r="I24" s="37">
        <f t="shared" si="7"/>
        <v>0</v>
      </c>
    </row>
    <row r="25" spans="1:9" ht="18.75">
      <c r="A25" s="83"/>
      <c r="B25" s="84" t="s">
        <v>3</v>
      </c>
      <c r="C25" s="37">
        <f>C7+C24</f>
        <v>4850</v>
      </c>
      <c r="D25" s="37">
        <f t="shared" ref="D25:I25" si="8">D7+D24</f>
        <v>0</v>
      </c>
      <c r="E25" s="37">
        <f t="shared" si="8"/>
        <v>0</v>
      </c>
      <c r="F25" s="37">
        <f t="shared" si="8"/>
        <v>400</v>
      </c>
      <c r="G25" s="37">
        <f t="shared" si="8"/>
        <v>800</v>
      </c>
      <c r="H25" s="37">
        <f t="shared" si="8"/>
        <v>1200</v>
      </c>
      <c r="I25" s="37">
        <f t="shared" si="8"/>
        <v>400</v>
      </c>
    </row>
    <row r="26" spans="1:9" ht="18.75" customHeight="1">
      <c r="A26" s="534"/>
      <c r="B26" s="534"/>
      <c r="C26" s="534"/>
      <c r="D26" s="534"/>
      <c r="E26" s="534"/>
      <c r="F26" s="534"/>
      <c r="G26" s="534"/>
      <c r="H26" s="534"/>
      <c r="I26" s="534"/>
    </row>
    <row r="27" spans="1:9" ht="27.75">
      <c r="A27" s="35"/>
      <c r="B27" s="35"/>
      <c r="C27" s="35"/>
      <c r="D27" s="35"/>
      <c r="E27" s="35"/>
    </row>
    <row r="28" spans="1:9" ht="27.75">
      <c r="A28" s="35"/>
      <c r="B28" s="35"/>
      <c r="C28" s="35"/>
      <c r="D28" s="35"/>
      <c r="E28" s="35"/>
    </row>
    <row r="29" spans="1:9" ht="27.75">
      <c r="A29" s="35"/>
      <c r="B29" s="35"/>
      <c r="C29" s="35"/>
      <c r="D29" s="35"/>
      <c r="E29" s="35"/>
    </row>
    <row r="30" spans="1:9" ht="20.25" customHeight="1">
      <c r="A30" s="35"/>
      <c r="B30" s="35"/>
      <c r="C30" s="35"/>
      <c r="D30" s="35"/>
      <c r="E30" s="35"/>
    </row>
    <row r="31" spans="1:9" ht="18.75" customHeight="1"/>
    <row r="32" spans="1:9" ht="18.75" customHeight="1"/>
    <row r="33" ht="15" customHeight="1"/>
  </sheetData>
  <sheetProtection password="DBAD" sheet="1" objects="1" scenarios="1" formatCells="0" formatColumns="0" formatRows="0"/>
  <protectedRanges>
    <protectedRange sqref="D9:D16" name="Range1"/>
  </protectedRanges>
  <mergeCells count="7">
    <mergeCell ref="F2:H2"/>
    <mergeCell ref="A8:I8"/>
    <mergeCell ref="A26:I26"/>
    <mergeCell ref="A1:A3"/>
    <mergeCell ref="B1:B3"/>
    <mergeCell ref="C1:C2"/>
    <mergeCell ref="D1:I1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C00000"/>
  </sheetPr>
  <dimension ref="A1:O19"/>
  <sheetViews>
    <sheetView view="pageBreakPreview" zoomScaleNormal="100" zoomScaleSheetLayoutView="100" workbookViewId="0">
      <selection sqref="A1:L1"/>
    </sheetView>
  </sheetViews>
  <sheetFormatPr defaultRowHeight="15"/>
  <cols>
    <col min="1" max="1" width="6.42578125" style="2" customWidth="1"/>
    <col min="2" max="2" width="18.28515625" style="2" customWidth="1"/>
    <col min="3" max="5" width="8.7109375" style="2" customWidth="1"/>
    <col min="6" max="6" width="9.7109375" style="2" customWidth="1"/>
    <col min="7" max="9" width="8.7109375" style="2" customWidth="1"/>
    <col min="10" max="12" width="9.7109375" style="2" customWidth="1"/>
    <col min="13" max="15" width="8.7109375" style="2" customWidth="1"/>
    <col min="16" max="256" width="9.140625" style="2"/>
    <col min="257" max="257" width="11.85546875" style="2" customWidth="1"/>
    <col min="258" max="258" width="13.28515625" style="2" customWidth="1"/>
    <col min="259" max="259" width="9.85546875" style="2" customWidth="1"/>
    <col min="260" max="260" width="10.5703125" style="2" customWidth="1"/>
    <col min="261" max="261" width="11.28515625" style="2" customWidth="1"/>
    <col min="262" max="262" width="10" style="2" customWidth="1"/>
    <col min="263" max="263" width="9.85546875" style="2" customWidth="1"/>
    <col min="264" max="264" width="12.42578125" style="2" customWidth="1"/>
    <col min="265" max="265" width="10.140625" style="2" customWidth="1"/>
    <col min="266" max="266" width="10" style="2" customWidth="1"/>
    <col min="267" max="267" width="10.140625" style="2" customWidth="1"/>
    <col min="268" max="268" width="11.140625" style="2" customWidth="1"/>
    <col min="269" max="269" width="5.28515625" style="2" customWidth="1"/>
    <col min="270" max="270" width="4.5703125" style="2" customWidth="1"/>
    <col min="271" max="271" width="4.42578125" style="2" customWidth="1"/>
    <col min="272" max="512" width="9.140625" style="2"/>
    <col min="513" max="513" width="11.85546875" style="2" customWidth="1"/>
    <col min="514" max="514" width="13.28515625" style="2" customWidth="1"/>
    <col min="515" max="515" width="9.85546875" style="2" customWidth="1"/>
    <col min="516" max="516" width="10.5703125" style="2" customWidth="1"/>
    <col min="517" max="517" width="11.28515625" style="2" customWidth="1"/>
    <col min="518" max="518" width="10" style="2" customWidth="1"/>
    <col min="519" max="519" width="9.85546875" style="2" customWidth="1"/>
    <col min="520" max="520" width="12.42578125" style="2" customWidth="1"/>
    <col min="521" max="521" width="10.140625" style="2" customWidth="1"/>
    <col min="522" max="522" width="10" style="2" customWidth="1"/>
    <col min="523" max="523" width="10.140625" style="2" customWidth="1"/>
    <col min="524" max="524" width="11.140625" style="2" customWidth="1"/>
    <col min="525" max="525" width="5.28515625" style="2" customWidth="1"/>
    <col min="526" max="526" width="4.5703125" style="2" customWidth="1"/>
    <col min="527" max="527" width="4.42578125" style="2" customWidth="1"/>
    <col min="528" max="768" width="9.140625" style="2"/>
    <col min="769" max="769" width="11.85546875" style="2" customWidth="1"/>
    <col min="770" max="770" width="13.28515625" style="2" customWidth="1"/>
    <col min="771" max="771" width="9.85546875" style="2" customWidth="1"/>
    <col min="772" max="772" width="10.5703125" style="2" customWidth="1"/>
    <col min="773" max="773" width="11.28515625" style="2" customWidth="1"/>
    <col min="774" max="774" width="10" style="2" customWidth="1"/>
    <col min="775" max="775" width="9.85546875" style="2" customWidth="1"/>
    <col min="776" max="776" width="12.42578125" style="2" customWidth="1"/>
    <col min="777" max="777" width="10.140625" style="2" customWidth="1"/>
    <col min="778" max="778" width="10" style="2" customWidth="1"/>
    <col min="779" max="779" width="10.140625" style="2" customWidth="1"/>
    <col min="780" max="780" width="11.140625" style="2" customWidth="1"/>
    <col min="781" max="781" width="5.28515625" style="2" customWidth="1"/>
    <col min="782" max="782" width="4.5703125" style="2" customWidth="1"/>
    <col min="783" max="783" width="4.42578125" style="2" customWidth="1"/>
    <col min="784" max="1024" width="9.140625" style="2"/>
    <col min="1025" max="1025" width="11.85546875" style="2" customWidth="1"/>
    <col min="1026" max="1026" width="13.28515625" style="2" customWidth="1"/>
    <col min="1027" max="1027" width="9.85546875" style="2" customWidth="1"/>
    <col min="1028" max="1028" width="10.5703125" style="2" customWidth="1"/>
    <col min="1029" max="1029" width="11.28515625" style="2" customWidth="1"/>
    <col min="1030" max="1030" width="10" style="2" customWidth="1"/>
    <col min="1031" max="1031" width="9.85546875" style="2" customWidth="1"/>
    <col min="1032" max="1032" width="12.42578125" style="2" customWidth="1"/>
    <col min="1033" max="1033" width="10.140625" style="2" customWidth="1"/>
    <col min="1034" max="1034" width="10" style="2" customWidth="1"/>
    <col min="1035" max="1035" width="10.140625" style="2" customWidth="1"/>
    <col min="1036" max="1036" width="11.140625" style="2" customWidth="1"/>
    <col min="1037" max="1037" width="5.28515625" style="2" customWidth="1"/>
    <col min="1038" max="1038" width="4.5703125" style="2" customWidth="1"/>
    <col min="1039" max="1039" width="4.42578125" style="2" customWidth="1"/>
    <col min="1040" max="1280" width="9.140625" style="2"/>
    <col min="1281" max="1281" width="11.85546875" style="2" customWidth="1"/>
    <col min="1282" max="1282" width="13.28515625" style="2" customWidth="1"/>
    <col min="1283" max="1283" width="9.85546875" style="2" customWidth="1"/>
    <col min="1284" max="1284" width="10.5703125" style="2" customWidth="1"/>
    <col min="1285" max="1285" width="11.28515625" style="2" customWidth="1"/>
    <col min="1286" max="1286" width="10" style="2" customWidth="1"/>
    <col min="1287" max="1287" width="9.85546875" style="2" customWidth="1"/>
    <col min="1288" max="1288" width="12.42578125" style="2" customWidth="1"/>
    <col min="1289" max="1289" width="10.140625" style="2" customWidth="1"/>
    <col min="1290" max="1290" width="10" style="2" customWidth="1"/>
    <col min="1291" max="1291" width="10.140625" style="2" customWidth="1"/>
    <col min="1292" max="1292" width="11.140625" style="2" customWidth="1"/>
    <col min="1293" max="1293" width="5.28515625" style="2" customWidth="1"/>
    <col min="1294" max="1294" width="4.5703125" style="2" customWidth="1"/>
    <col min="1295" max="1295" width="4.42578125" style="2" customWidth="1"/>
    <col min="1296" max="1536" width="9.140625" style="2"/>
    <col min="1537" max="1537" width="11.85546875" style="2" customWidth="1"/>
    <col min="1538" max="1538" width="13.28515625" style="2" customWidth="1"/>
    <col min="1539" max="1539" width="9.85546875" style="2" customWidth="1"/>
    <col min="1540" max="1540" width="10.5703125" style="2" customWidth="1"/>
    <col min="1541" max="1541" width="11.28515625" style="2" customWidth="1"/>
    <col min="1542" max="1542" width="10" style="2" customWidth="1"/>
    <col min="1543" max="1543" width="9.85546875" style="2" customWidth="1"/>
    <col min="1544" max="1544" width="12.42578125" style="2" customWidth="1"/>
    <col min="1545" max="1545" width="10.140625" style="2" customWidth="1"/>
    <col min="1546" max="1546" width="10" style="2" customWidth="1"/>
    <col min="1547" max="1547" width="10.140625" style="2" customWidth="1"/>
    <col min="1548" max="1548" width="11.140625" style="2" customWidth="1"/>
    <col min="1549" max="1549" width="5.28515625" style="2" customWidth="1"/>
    <col min="1550" max="1550" width="4.5703125" style="2" customWidth="1"/>
    <col min="1551" max="1551" width="4.42578125" style="2" customWidth="1"/>
    <col min="1552" max="1792" width="9.140625" style="2"/>
    <col min="1793" max="1793" width="11.85546875" style="2" customWidth="1"/>
    <col min="1794" max="1794" width="13.28515625" style="2" customWidth="1"/>
    <col min="1795" max="1795" width="9.85546875" style="2" customWidth="1"/>
    <col min="1796" max="1796" width="10.5703125" style="2" customWidth="1"/>
    <col min="1797" max="1797" width="11.28515625" style="2" customWidth="1"/>
    <col min="1798" max="1798" width="10" style="2" customWidth="1"/>
    <col min="1799" max="1799" width="9.85546875" style="2" customWidth="1"/>
    <col min="1800" max="1800" width="12.42578125" style="2" customWidth="1"/>
    <col min="1801" max="1801" width="10.140625" style="2" customWidth="1"/>
    <col min="1802" max="1802" width="10" style="2" customWidth="1"/>
    <col min="1803" max="1803" width="10.140625" style="2" customWidth="1"/>
    <col min="1804" max="1804" width="11.140625" style="2" customWidth="1"/>
    <col min="1805" max="1805" width="5.28515625" style="2" customWidth="1"/>
    <col min="1806" max="1806" width="4.5703125" style="2" customWidth="1"/>
    <col min="1807" max="1807" width="4.42578125" style="2" customWidth="1"/>
    <col min="1808" max="2048" width="9.140625" style="2"/>
    <col min="2049" max="2049" width="11.85546875" style="2" customWidth="1"/>
    <col min="2050" max="2050" width="13.28515625" style="2" customWidth="1"/>
    <col min="2051" max="2051" width="9.85546875" style="2" customWidth="1"/>
    <col min="2052" max="2052" width="10.5703125" style="2" customWidth="1"/>
    <col min="2053" max="2053" width="11.28515625" style="2" customWidth="1"/>
    <col min="2054" max="2054" width="10" style="2" customWidth="1"/>
    <col min="2055" max="2055" width="9.85546875" style="2" customWidth="1"/>
    <col min="2056" max="2056" width="12.42578125" style="2" customWidth="1"/>
    <col min="2057" max="2057" width="10.140625" style="2" customWidth="1"/>
    <col min="2058" max="2058" width="10" style="2" customWidth="1"/>
    <col min="2059" max="2059" width="10.140625" style="2" customWidth="1"/>
    <col min="2060" max="2060" width="11.140625" style="2" customWidth="1"/>
    <col min="2061" max="2061" width="5.28515625" style="2" customWidth="1"/>
    <col min="2062" max="2062" width="4.5703125" style="2" customWidth="1"/>
    <col min="2063" max="2063" width="4.42578125" style="2" customWidth="1"/>
    <col min="2064" max="2304" width="9.140625" style="2"/>
    <col min="2305" max="2305" width="11.85546875" style="2" customWidth="1"/>
    <col min="2306" max="2306" width="13.28515625" style="2" customWidth="1"/>
    <col min="2307" max="2307" width="9.85546875" style="2" customWidth="1"/>
    <col min="2308" max="2308" width="10.5703125" style="2" customWidth="1"/>
    <col min="2309" max="2309" width="11.28515625" style="2" customWidth="1"/>
    <col min="2310" max="2310" width="10" style="2" customWidth="1"/>
    <col min="2311" max="2311" width="9.85546875" style="2" customWidth="1"/>
    <col min="2312" max="2312" width="12.42578125" style="2" customWidth="1"/>
    <col min="2313" max="2313" width="10.140625" style="2" customWidth="1"/>
    <col min="2314" max="2314" width="10" style="2" customWidth="1"/>
    <col min="2315" max="2315" width="10.140625" style="2" customWidth="1"/>
    <col min="2316" max="2316" width="11.140625" style="2" customWidth="1"/>
    <col min="2317" max="2317" width="5.28515625" style="2" customWidth="1"/>
    <col min="2318" max="2318" width="4.5703125" style="2" customWidth="1"/>
    <col min="2319" max="2319" width="4.42578125" style="2" customWidth="1"/>
    <col min="2320" max="2560" width="9.140625" style="2"/>
    <col min="2561" max="2561" width="11.85546875" style="2" customWidth="1"/>
    <col min="2562" max="2562" width="13.28515625" style="2" customWidth="1"/>
    <col min="2563" max="2563" width="9.85546875" style="2" customWidth="1"/>
    <col min="2564" max="2564" width="10.5703125" style="2" customWidth="1"/>
    <col min="2565" max="2565" width="11.28515625" style="2" customWidth="1"/>
    <col min="2566" max="2566" width="10" style="2" customWidth="1"/>
    <col min="2567" max="2567" width="9.85546875" style="2" customWidth="1"/>
    <col min="2568" max="2568" width="12.42578125" style="2" customWidth="1"/>
    <col min="2569" max="2569" width="10.140625" style="2" customWidth="1"/>
    <col min="2570" max="2570" width="10" style="2" customWidth="1"/>
    <col min="2571" max="2571" width="10.140625" style="2" customWidth="1"/>
    <col min="2572" max="2572" width="11.140625" style="2" customWidth="1"/>
    <col min="2573" max="2573" width="5.28515625" style="2" customWidth="1"/>
    <col min="2574" max="2574" width="4.5703125" style="2" customWidth="1"/>
    <col min="2575" max="2575" width="4.42578125" style="2" customWidth="1"/>
    <col min="2576" max="2816" width="9.140625" style="2"/>
    <col min="2817" max="2817" width="11.85546875" style="2" customWidth="1"/>
    <col min="2818" max="2818" width="13.28515625" style="2" customWidth="1"/>
    <col min="2819" max="2819" width="9.85546875" style="2" customWidth="1"/>
    <col min="2820" max="2820" width="10.5703125" style="2" customWidth="1"/>
    <col min="2821" max="2821" width="11.28515625" style="2" customWidth="1"/>
    <col min="2822" max="2822" width="10" style="2" customWidth="1"/>
    <col min="2823" max="2823" width="9.85546875" style="2" customWidth="1"/>
    <col min="2824" max="2824" width="12.42578125" style="2" customWidth="1"/>
    <col min="2825" max="2825" width="10.140625" style="2" customWidth="1"/>
    <col min="2826" max="2826" width="10" style="2" customWidth="1"/>
    <col min="2827" max="2827" width="10.140625" style="2" customWidth="1"/>
    <col min="2828" max="2828" width="11.140625" style="2" customWidth="1"/>
    <col min="2829" max="2829" width="5.28515625" style="2" customWidth="1"/>
    <col min="2830" max="2830" width="4.5703125" style="2" customWidth="1"/>
    <col min="2831" max="2831" width="4.42578125" style="2" customWidth="1"/>
    <col min="2832" max="3072" width="9.140625" style="2"/>
    <col min="3073" max="3073" width="11.85546875" style="2" customWidth="1"/>
    <col min="3074" max="3074" width="13.28515625" style="2" customWidth="1"/>
    <col min="3075" max="3075" width="9.85546875" style="2" customWidth="1"/>
    <col min="3076" max="3076" width="10.5703125" style="2" customWidth="1"/>
    <col min="3077" max="3077" width="11.28515625" style="2" customWidth="1"/>
    <col min="3078" max="3078" width="10" style="2" customWidth="1"/>
    <col min="3079" max="3079" width="9.85546875" style="2" customWidth="1"/>
    <col min="3080" max="3080" width="12.42578125" style="2" customWidth="1"/>
    <col min="3081" max="3081" width="10.140625" style="2" customWidth="1"/>
    <col min="3082" max="3082" width="10" style="2" customWidth="1"/>
    <col min="3083" max="3083" width="10.140625" style="2" customWidth="1"/>
    <col min="3084" max="3084" width="11.140625" style="2" customWidth="1"/>
    <col min="3085" max="3085" width="5.28515625" style="2" customWidth="1"/>
    <col min="3086" max="3086" width="4.5703125" style="2" customWidth="1"/>
    <col min="3087" max="3087" width="4.42578125" style="2" customWidth="1"/>
    <col min="3088" max="3328" width="9.140625" style="2"/>
    <col min="3329" max="3329" width="11.85546875" style="2" customWidth="1"/>
    <col min="3330" max="3330" width="13.28515625" style="2" customWidth="1"/>
    <col min="3331" max="3331" width="9.85546875" style="2" customWidth="1"/>
    <col min="3332" max="3332" width="10.5703125" style="2" customWidth="1"/>
    <col min="3333" max="3333" width="11.28515625" style="2" customWidth="1"/>
    <col min="3334" max="3334" width="10" style="2" customWidth="1"/>
    <col min="3335" max="3335" width="9.85546875" style="2" customWidth="1"/>
    <col min="3336" max="3336" width="12.42578125" style="2" customWidth="1"/>
    <col min="3337" max="3337" width="10.140625" style="2" customWidth="1"/>
    <col min="3338" max="3338" width="10" style="2" customWidth="1"/>
    <col min="3339" max="3339" width="10.140625" style="2" customWidth="1"/>
    <col min="3340" max="3340" width="11.140625" style="2" customWidth="1"/>
    <col min="3341" max="3341" width="5.28515625" style="2" customWidth="1"/>
    <col min="3342" max="3342" width="4.5703125" style="2" customWidth="1"/>
    <col min="3343" max="3343" width="4.42578125" style="2" customWidth="1"/>
    <col min="3344" max="3584" width="9.140625" style="2"/>
    <col min="3585" max="3585" width="11.85546875" style="2" customWidth="1"/>
    <col min="3586" max="3586" width="13.28515625" style="2" customWidth="1"/>
    <col min="3587" max="3587" width="9.85546875" style="2" customWidth="1"/>
    <col min="3588" max="3588" width="10.5703125" style="2" customWidth="1"/>
    <col min="3589" max="3589" width="11.28515625" style="2" customWidth="1"/>
    <col min="3590" max="3590" width="10" style="2" customWidth="1"/>
    <col min="3591" max="3591" width="9.85546875" style="2" customWidth="1"/>
    <col min="3592" max="3592" width="12.42578125" style="2" customWidth="1"/>
    <col min="3593" max="3593" width="10.140625" style="2" customWidth="1"/>
    <col min="3594" max="3594" width="10" style="2" customWidth="1"/>
    <col min="3595" max="3595" width="10.140625" style="2" customWidth="1"/>
    <col min="3596" max="3596" width="11.140625" style="2" customWidth="1"/>
    <col min="3597" max="3597" width="5.28515625" style="2" customWidth="1"/>
    <col min="3598" max="3598" width="4.5703125" style="2" customWidth="1"/>
    <col min="3599" max="3599" width="4.42578125" style="2" customWidth="1"/>
    <col min="3600" max="3840" width="9.140625" style="2"/>
    <col min="3841" max="3841" width="11.85546875" style="2" customWidth="1"/>
    <col min="3842" max="3842" width="13.28515625" style="2" customWidth="1"/>
    <col min="3843" max="3843" width="9.85546875" style="2" customWidth="1"/>
    <col min="3844" max="3844" width="10.5703125" style="2" customWidth="1"/>
    <col min="3845" max="3845" width="11.28515625" style="2" customWidth="1"/>
    <col min="3846" max="3846" width="10" style="2" customWidth="1"/>
    <col min="3847" max="3847" width="9.85546875" style="2" customWidth="1"/>
    <col min="3848" max="3848" width="12.42578125" style="2" customWidth="1"/>
    <col min="3849" max="3849" width="10.140625" style="2" customWidth="1"/>
    <col min="3850" max="3850" width="10" style="2" customWidth="1"/>
    <col min="3851" max="3851" width="10.140625" style="2" customWidth="1"/>
    <col min="3852" max="3852" width="11.140625" style="2" customWidth="1"/>
    <col min="3853" max="3853" width="5.28515625" style="2" customWidth="1"/>
    <col min="3854" max="3854" width="4.5703125" style="2" customWidth="1"/>
    <col min="3855" max="3855" width="4.42578125" style="2" customWidth="1"/>
    <col min="3856" max="4096" width="9.140625" style="2"/>
    <col min="4097" max="4097" width="11.85546875" style="2" customWidth="1"/>
    <col min="4098" max="4098" width="13.28515625" style="2" customWidth="1"/>
    <col min="4099" max="4099" width="9.85546875" style="2" customWidth="1"/>
    <col min="4100" max="4100" width="10.5703125" style="2" customWidth="1"/>
    <col min="4101" max="4101" width="11.28515625" style="2" customWidth="1"/>
    <col min="4102" max="4102" width="10" style="2" customWidth="1"/>
    <col min="4103" max="4103" width="9.85546875" style="2" customWidth="1"/>
    <col min="4104" max="4104" width="12.42578125" style="2" customWidth="1"/>
    <col min="4105" max="4105" width="10.140625" style="2" customWidth="1"/>
    <col min="4106" max="4106" width="10" style="2" customWidth="1"/>
    <col min="4107" max="4107" width="10.140625" style="2" customWidth="1"/>
    <col min="4108" max="4108" width="11.140625" style="2" customWidth="1"/>
    <col min="4109" max="4109" width="5.28515625" style="2" customWidth="1"/>
    <col min="4110" max="4110" width="4.5703125" style="2" customWidth="1"/>
    <col min="4111" max="4111" width="4.42578125" style="2" customWidth="1"/>
    <col min="4112" max="4352" width="9.140625" style="2"/>
    <col min="4353" max="4353" width="11.85546875" style="2" customWidth="1"/>
    <col min="4354" max="4354" width="13.28515625" style="2" customWidth="1"/>
    <col min="4355" max="4355" width="9.85546875" style="2" customWidth="1"/>
    <col min="4356" max="4356" width="10.5703125" style="2" customWidth="1"/>
    <col min="4357" max="4357" width="11.28515625" style="2" customWidth="1"/>
    <col min="4358" max="4358" width="10" style="2" customWidth="1"/>
    <col min="4359" max="4359" width="9.85546875" style="2" customWidth="1"/>
    <col min="4360" max="4360" width="12.42578125" style="2" customWidth="1"/>
    <col min="4361" max="4361" width="10.140625" style="2" customWidth="1"/>
    <col min="4362" max="4362" width="10" style="2" customWidth="1"/>
    <col min="4363" max="4363" width="10.140625" style="2" customWidth="1"/>
    <col min="4364" max="4364" width="11.140625" style="2" customWidth="1"/>
    <col min="4365" max="4365" width="5.28515625" style="2" customWidth="1"/>
    <col min="4366" max="4366" width="4.5703125" style="2" customWidth="1"/>
    <col min="4367" max="4367" width="4.42578125" style="2" customWidth="1"/>
    <col min="4368" max="4608" width="9.140625" style="2"/>
    <col min="4609" max="4609" width="11.85546875" style="2" customWidth="1"/>
    <col min="4610" max="4610" width="13.28515625" style="2" customWidth="1"/>
    <col min="4611" max="4611" width="9.85546875" style="2" customWidth="1"/>
    <col min="4612" max="4612" width="10.5703125" style="2" customWidth="1"/>
    <col min="4613" max="4613" width="11.28515625" style="2" customWidth="1"/>
    <col min="4614" max="4614" width="10" style="2" customWidth="1"/>
    <col min="4615" max="4615" width="9.85546875" style="2" customWidth="1"/>
    <col min="4616" max="4616" width="12.42578125" style="2" customWidth="1"/>
    <col min="4617" max="4617" width="10.140625" style="2" customWidth="1"/>
    <col min="4618" max="4618" width="10" style="2" customWidth="1"/>
    <col min="4619" max="4619" width="10.140625" style="2" customWidth="1"/>
    <col min="4620" max="4620" width="11.140625" style="2" customWidth="1"/>
    <col min="4621" max="4621" width="5.28515625" style="2" customWidth="1"/>
    <col min="4622" max="4622" width="4.5703125" style="2" customWidth="1"/>
    <col min="4623" max="4623" width="4.42578125" style="2" customWidth="1"/>
    <col min="4624" max="4864" width="9.140625" style="2"/>
    <col min="4865" max="4865" width="11.85546875" style="2" customWidth="1"/>
    <col min="4866" max="4866" width="13.28515625" style="2" customWidth="1"/>
    <col min="4867" max="4867" width="9.85546875" style="2" customWidth="1"/>
    <col min="4868" max="4868" width="10.5703125" style="2" customWidth="1"/>
    <col min="4869" max="4869" width="11.28515625" style="2" customWidth="1"/>
    <col min="4870" max="4870" width="10" style="2" customWidth="1"/>
    <col min="4871" max="4871" width="9.85546875" style="2" customWidth="1"/>
    <col min="4872" max="4872" width="12.42578125" style="2" customWidth="1"/>
    <col min="4873" max="4873" width="10.140625" style="2" customWidth="1"/>
    <col min="4874" max="4874" width="10" style="2" customWidth="1"/>
    <col min="4875" max="4875" width="10.140625" style="2" customWidth="1"/>
    <col min="4876" max="4876" width="11.140625" style="2" customWidth="1"/>
    <col min="4877" max="4877" width="5.28515625" style="2" customWidth="1"/>
    <col min="4878" max="4878" width="4.5703125" style="2" customWidth="1"/>
    <col min="4879" max="4879" width="4.42578125" style="2" customWidth="1"/>
    <col min="4880" max="5120" width="9.140625" style="2"/>
    <col min="5121" max="5121" width="11.85546875" style="2" customWidth="1"/>
    <col min="5122" max="5122" width="13.28515625" style="2" customWidth="1"/>
    <col min="5123" max="5123" width="9.85546875" style="2" customWidth="1"/>
    <col min="5124" max="5124" width="10.5703125" style="2" customWidth="1"/>
    <col min="5125" max="5125" width="11.28515625" style="2" customWidth="1"/>
    <col min="5126" max="5126" width="10" style="2" customWidth="1"/>
    <col min="5127" max="5127" width="9.85546875" style="2" customWidth="1"/>
    <col min="5128" max="5128" width="12.42578125" style="2" customWidth="1"/>
    <col min="5129" max="5129" width="10.140625" style="2" customWidth="1"/>
    <col min="5130" max="5130" width="10" style="2" customWidth="1"/>
    <col min="5131" max="5131" width="10.140625" style="2" customWidth="1"/>
    <col min="5132" max="5132" width="11.140625" style="2" customWidth="1"/>
    <col min="5133" max="5133" width="5.28515625" style="2" customWidth="1"/>
    <col min="5134" max="5134" width="4.5703125" style="2" customWidth="1"/>
    <col min="5135" max="5135" width="4.42578125" style="2" customWidth="1"/>
    <col min="5136" max="5376" width="9.140625" style="2"/>
    <col min="5377" max="5377" width="11.85546875" style="2" customWidth="1"/>
    <col min="5378" max="5378" width="13.28515625" style="2" customWidth="1"/>
    <col min="5379" max="5379" width="9.85546875" style="2" customWidth="1"/>
    <col min="5380" max="5380" width="10.5703125" style="2" customWidth="1"/>
    <col min="5381" max="5381" width="11.28515625" style="2" customWidth="1"/>
    <col min="5382" max="5382" width="10" style="2" customWidth="1"/>
    <col min="5383" max="5383" width="9.85546875" style="2" customWidth="1"/>
    <col min="5384" max="5384" width="12.42578125" style="2" customWidth="1"/>
    <col min="5385" max="5385" width="10.140625" style="2" customWidth="1"/>
    <col min="5386" max="5386" width="10" style="2" customWidth="1"/>
    <col min="5387" max="5387" width="10.140625" style="2" customWidth="1"/>
    <col min="5388" max="5388" width="11.140625" style="2" customWidth="1"/>
    <col min="5389" max="5389" width="5.28515625" style="2" customWidth="1"/>
    <col min="5390" max="5390" width="4.5703125" style="2" customWidth="1"/>
    <col min="5391" max="5391" width="4.42578125" style="2" customWidth="1"/>
    <col min="5392" max="5632" width="9.140625" style="2"/>
    <col min="5633" max="5633" width="11.85546875" style="2" customWidth="1"/>
    <col min="5634" max="5634" width="13.28515625" style="2" customWidth="1"/>
    <col min="5635" max="5635" width="9.85546875" style="2" customWidth="1"/>
    <col min="5636" max="5636" width="10.5703125" style="2" customWidth="1"/>
    <col min="5637" max="5637" width="11.28515625" style="2" customWidth="1"/>
    <col min="5638" max="5638" width="10" style="2" customWidth="1"/>
    <col min="5639" max="5639" width="9.85546875" style="2" customWidth="1"/>
    <col min="5640" max="5640" width="12.42578125" style="2" customWidth="1"/>
    <col min="5641" max="5641" width="10.140625" style="2" customWidth="1"/>
    <col min="5642" max="5642" width="10" style="2" customWidth="1"/>
    <col min="5643" max="5643" width="10.140625" style="2" customWidth="1"/>
    <col min="5644" max="5644" width="11.140625" style="2" customWidth="1"/>
    <col min="5645" max="5645" width="5.28515625" style="2" customWidth="1"/>
    <col min="5646" max="5646" width="4.5703125" style="2" customWidth="1"/>
    <col min="5647" max="5647" width="4.42578125" style="2" customWidth="1"/>
    <col min="5648" max="5888" width="9.140625" style="2"/>
    <col min="5889" max="5889" width="11.85546875" style="2" customWidth="1"/>
    <col min="5890" max="5890" width="13.28515625" style="2" customWidth="1"/>
    <col min="5891" max="5891" width="9.85546875" style="2" customWidth="1"/>
    <col min="5892" max="5892" width="10.5703125" style="2" customWidth="1"/>
    <col min="5893" max="5893" width="11.28515625" style="2" customWidth="1"/>
    <col min="5894" max="5894" width="10" style="2" customWidth="1"/>
    <col min="5895" max="5895" width="9.85546875" style="2" customWidth="1"/>
    <col min="5896" max="5896" width="12.42578125" style="2" customWidth="1"/>
    <col min="5897" max="5897" width="10.140625" style="2" customWidth="1"/>
    <col min="5898" max="5898" width="10" style="2" customWidth="1"/>
    <col min="5899" max="5899" width="10.140625" style="2" customWidth="1"/>
    <col min="5900" max="5900" width="11.140625" style="2" customWidth="1"/>
    <col min="5901" max="5901" width="5.28515625" style="2" customWidth="1"/>
    <col min="5902" max="5902" width="4.5703125" style="2" customWidth="1"/>
    <col min="5903" max="5903" width="4.42578125" style="2" customWidth="1"/>
    <col min="5904" max="6144" width="9.140625" style="2"/>
    <col min="6145" max="6145" width="11.85546875" style="2" customWidth="1"/>
    <col min="6146" max="6146" width="13.28515625" style="2" customWidth="1"/>
    <col min="6147" max="6147" width="9.85546875" style="2" customWidth="1"/>
    <col min="6148" max="6148" width="10.5703125" style="2" customWidth="1"/>
    <col min="6149" max="6149" width="11.28515625" style="2" customWidth="1"/>
    <col min="6150" max="6150" width="10" style="2" customWidth="1"/>
    <col min="6151" max="6151" width="9.85546875" style="2" customWidth="1"/>
    <col min="6152" max="6152" width="12.42578125" style="2" customWidth="1"/>
    <col min="6153" max="6153" width="10.140625" style="2" customWidth="1"/>
    <col min="6154" max="6154" width="10" style="2" customWidth="1"/>
    <col min="6155" max="6155" width="10.140625" style="2" customWidth="1"/>
    <col min="6156" max="6156" width="11.140625" style="2" customWidth="1"/>
    <col min="6157" max="6157" width="5.28515625" style="2" customWidth="1"/>
    <col min="6158" max="6158" width="4.5703125" style="2" customWidth="1"/>
    <col min="6159" max="6159" width="4.42578125" style="2" customWidth="1"/>
    <col min="6160" max="6400" width="9.140625" style="2"/>
    <col min="6401" max="6401" width="11.85546875" style="2" customWidth="1"/>
    <col min="6402" max="6402" width="13.28515625" style="2" customWidth="1"/>
    <col min="6403" max="6403" width="9.85546875" style="2" customWidth="1"/>
    <col min="6404" max="6404" width="10.5703125" style="2" customWidth="1"/>
    <col min="6405" max="6405" width="11.28515625" style="2" customWidth="1"/>
    <col min="6406" max="6406" width="10" style="2" customWidth="1"/>
    <col min="6407" max="6407" width="9.85546875" style="2" customWidth="1"/>
    <col min="6408" max="6408" width="12.42578125" style="2" customWidth="1"/>
    <col min="6409" max="6409" width="10.140625" style="2" customWidth="1"/>
    <col min="6410" max="6410" width="10" style="2" customWidth="1"/>
    <col min="6411" max="6411" width="10.140625" style="2" customWidth="1"/>
    <col min="6412" max="6412" width="11.140625" style="2" customWidth="1"/>
    <col min="6413" max="6413" width="5.28515625" style="2" customWidth="1"/>
    <col min="6414" max="6414" width="4.5703125" style="2" customWidth="1"/>
    <col min="6415" max="6415" width="4.42578125" style="2" customWidth="1"/>
    <col min="6416" max="6656" width="9.140625" style="2"/>
    <col min="6657" max="6657" width="11.85546875" style="2" customWidth="1"/>
    <col min="6658" max="6658" width="13.28515625" style="2" customWidth="1"/>
    <col min="6659" max="6659" width="9.85546875" style="2" customWidth="1"/>
    <col min="6660" max="6660" width="10.5703125" style="2" customWidth="1"/>
    <col min="6661" max="6661" width="11.28515625" style="2" customWidth="1"/>
    <col min="6662" max="6662" width="10" style="2" customWidth="1"/>
    <col min="6663" max="6663" width="9.85546875" style="2" customWidth="1"/>
    <col min="6664" max="6664" width="12.42578125" style="2" customWidth="1"/>
    <col min="6665" max="6665" width="10.140625" style="2" customWidth="1"/>
    <col min="6666" max="6666" width="10" style="2" customWidth="1"/>
    <col min="6667" max="6667" width="10.140625" style="2" customWidth="1"/>
    <col min="6668" max="6668" width="11.140625" style="2" customWidth="1"/>
    <col min="6669" max="6669" width="5.28515625" style="2" customWidth="1"/>
    <col min="6670" max="6670" width="4.5703125" style="2" customWidth="1"/>
    <col min="6671" max="6671" width="4.42578125" style="2" customWidth="1"/>
    <col min="6672" max="6912" width="9.140625" style="2"/>
    <col min="6913" max="6913" width="11.85546875" style="2" customWidth="1"/>
    <col min="6914" max="6914" width="13.28515625" style="2" customWidth="1"/>
    <col min="6915" max="6915" width="9.85546875" style="2" customWidth="1"/>
    <col min="6916" max="6916" width="10.5703125" style="2" customWidth="1"/>
    <col min="6917" max="6917" width="11.28515625" style="2" customWidth="1"/>
    <col min="6918" max="6918" width="10" style="2" customWidth="1"/>
    <col min="6919" max="6919" width="9.85546875" style="2" customWidth="1"/>
    <col min="6920" max="6920" width="12.42578125" style="2" customWidth="1"/>
    <col min="6921" max="6921" width="10.140625" style="2" customWidth="1"/>
    <col min="6922" max="6922" width="10" style="2" customWidth="1"/>
    <col min="6923" max="6923" width="10.140625" style="2" customWidth="1"/>
    <col min="6924" max="6924" width="11.140625" style="2" customWidth="1"/>
    <col min="6925" max="6925" width="5.28515625" style="2" customWidth="1"/>
    <col min="6926" max="6926" width="4.5703125" style="2" customWidth="1"/>
    <col min="6927" max="6927" width="4.42578125" style="2" customWidth="1"/>
    <col min="6928" max="7168" width="9.140625" style="2"/>
    <col min="7169" max="7169" width="11.85546875" style="2" customWidth="1"/>
    <col min="7170" max="7170" width="13.28515625" style="2" customWidth="1"/>
    <col min="7171" max="7171" width="9.85546875" style="2" customWidth="1"/>
    <col min="7172" max="7172" width="10.5703125" style="2" customWidth="1"/>
    <col min="7173" max="7173" width="11.28515625" style="2" customWidth="1"/>
    <col min="7174" max="7174" width="10" style="2" customWidth="1"/>
    <col min="7175" max="7175" width="9.85546875" style="2" customWidth="1"/>
    <col min="7176" max="7176" width="12.42578125" style="2" customWidth="1"/>
    <col min="7177" max="7177" width="10.140625" style="2" customWidth="1"/>
    <col min="7178" max="7178" width="10" style="2" customWidth="1"/>
    <col min="7179" max="7179" width="10.140625" style="2" customWidth="1"/>
    <col min="7180" max="7180" width="11.140625" style="2" customWidth="1"/>
    <col min="7181" max="7181" width="5.28515625" style="2" customWidth="1"/>
    <col min="7182" max="7182" width="4.5703125" style="2" customWidth="1"/>
    <col min="7183" max="7183" width="4.42578125" style="2" customWidth="1"/>
    <col min="7184" max="7424" width="9.140625" style="2"/>
    <col min="7425" max="7425" width="11.85546875" style="2" customWidth="1"/>
    <col min="7426" max="7426" width="13.28515625" style="2" customWidth="1"/>
    <col min="7427" max="7427" width="9.85546875" style="2" customWidth="1"/>
    <col min="7428" max="7428" width="10.5703125" style="2" customWidth="1"/>
    <col min="7429" max="7429" width="11.28515625" style="2" customWidth="1"/>
    <col min="7430" max="7430" width="10" style="2" customWidth="1"/>
    <col min="7431" max="7431" width="9.85546875" style="2" customWidth="1"/>
    <col min="7432" max="7432" width="12.42578125" style="2" customWidth="1"/>
    <col min="7433" max="7433" width="10.140625" style="2" customWidth="1"/>
    <col min="7434" max="7434" width="10" style="2" customWidth="1"/>
    <col min="7435" max="7435" width="10.140625" style="2" customWidth="1"/>
    <col min="7436" max="7436" width="11.140625" style="2" customWidth="1"/>
    <col min="7437" max="7437" width="5.28515625" style="2" customWidth="1"/>
    <col min="7438" max="7438" width="4.5703125" style="2" customWidth="1"/>
    <col min="7439" max="7439" width="4.42578125" style="2" customWidth="1"/>
    <col min="7440" max="7680" width="9.140625" style="2"/>
    <col min="7681" max="7681" width="11.85546875" style="2" customWidth="1"/>
    <col min="7682" max="7682" width="13.28515625" style="2" customWidth="1"/>
    <col min="7683" max="7683" width="9.85546875" style="2" customWidth="1"/>
    <col min="7684" max="7684" width="10.5703125" style="2" customWidth="1"/>
    <col min="7685" max="7685" width="11.28515625" style="2" customWidth="1"/>
    <col min="7686" max="7686" width="10" style="2" customWidth="1"/>
    <col min="7687" max="7687" width="9.85546875" style="2" customWidth="1"/>
    <col min="7688" max="7688" width="12.42578125" style="2" customWidth="1"/>
    <col min="7689" max="7689" width="10.140625" style="2" customWidth="1"/>
    <col min="7690" max="7690" width="10" style="2" customWidth="1"/>
    <col min="7691" max="7691" width="10.140625" style="2" customWidth="1"/>
    <col min="7692" max="7692" width="11.140625" style="2" customWidth="1"/>
    <col min="7693" max="7693" width="5.28515625" style="2" customWidth="1"/>
    <col min="7694" max="7694" width="4.5703125" style="2" customWidth="1"/>
    <col min="7695" max="7695" width="4.42578125" style="2" customWidth="1"/>
    <col min="7696" max="7936" width="9.140625" style="2"/>
    <col min="7937" max="7937" width="11.85546875" style="2" customWidth="1"/>
    <col min="7938" max="7938" width="13.28515625" style="2" customWidth="1"/>
    <col min="7939" max="7939" width="9.85546875" style="2" customWidth="1"/>
    <col min="7940" max="7940" width="10.5703125" style="2" customWidth="1"/>
    <col min="7941" max="7941" width="11.28515625" style="2" customWidth="1"/>
    <col min="7942" max="7942" width="10" style="2" customWidth="1"/>
    <col min="7943" max="7943" width="9.85546875" style="2" customWidth="1"/>
    <col min="7944" max="7944" width="12.42578125" style="2" customWidth="1"/>
    <col min="7945" max="7945" width="10.140625" style="2" customWidth="1"/>
    <col min="7946" max="7946" width="10" style="2" customWidth="1"/>
    <col min="7947" max="7947" width="10.140625" style="2" customWidth="1"/>
    <col min="7948" max="7948" width="11.140625" style="2" customWidth="1"/>
    <col min="7949" max="7949" width="5.28515625" style="2" customWidth="1"/>
    <col min="7950" max="7950" width="4.5703125" style="2" customWidth="1"/>
    <col min="7951" max="7951" width="4.42578125" style="2" customWidth="1"/>
    <col min="7952" max="8192" width="9.140625" style="2"/>
    <col min="8193" max="8193" width="11.85546875" style="2" customWidth="1"/>
    <col min="8194" max="8194" width="13.28515625" style="2" customWidth="1"/>
    <col min="8195" max="8195" width="9.85546875" style="2" customWidth="1"/>
    <col min="8196" max="8196" width="10.5703125" style="2" customWidth="1"/>
    <col min="8197" max="8197" width="11.28515625" style="2" customWidth="1"/>
    <col min="8198" max="8198" width="10" style="2" customWidth="1"/>
    <col min="8199" max="8199" width="9.85546875" style="2" customWidth="1"/>
    <col min="8200" max="8200" width="12.42578125" style="2" customWidth="1"/>
    <col min="8201" max="8201" width="10.140625" style="2" customWidth="1"/>
    <col min="8202" max="8202" width="10" style="2" customWidth="1"/>
    <col min="8203" max="8203" width="10.140625" style="2" customWidth="1"/>
    <col min="8204" max="8204" width="11.140625" style="2" customWidth="1"/>
    <col min="8205" max="8205" width="5.28515625" style="2" customWidth="1"/>
    <col min="8206" max="8206" width="4.5703125" style="2" customWidth="1"/>
    <col min="8207" max="8207" width="4.42578125" style="2" customWidth="1"/>
    <col min="8208" max="8448" width="9.140625" style="2"/>
    <col min="8449" max="8449" width="11.85546875" style="2" customWidth="1"/>
    <col min="8450" max="8450" width="13.28515625" style="2" customWidth="1"/>
    <col min="8451" max="8451" width="9.85546875" style="2" customWidth="1"/>
    <col min="8452" max="8452" width="10.5703125" style="2" customWidth="1"/>
    <col min="8453" max="8453" width="11.28515625" style="2" customWidth="1"/>
    <col min="8454" max="8454" width="10" style="2" customWidth="1"/>
    <col min="8455" max="8455" width="9.85546875" style="2" customWidth="1"/>
    <col min="8456" max="8456" width="12.42578125" style="2" customWidth="1"/>
    <col min="8457" max="8457" width="10.140625" style="2" customWidth="1"/>
    <col min="8458" max="8458" width="10" style="2" customWidth="1"/>
    <col min="8459" max="8459" width="10.140625" style="2" customWidth="1"/>
    <col min="8460" max="8460" width="11.140625" style="2" customWidth="1"/>
    <col min="8461" max="8461" width="5.28515625" style="2" customWidth="1"/>
    <col min="8462" max="8462" width="4.5703125" style="2" customWidth="1"/>
    <col min="8463" max="8463" width="4.42578125" style="2" customWidth="1"/>
    <col min="8464" max="8704" width="9.140625" style="2"/>
    <col min="8705" max="8705" width="11.85546875" style="2" customWidth="1"/>
    <col min="8706" max="8706" width="13.28515625" style="2" customWidth="1"/>
    <col min="8707" max="8707" width="9.85546875" style="2" customWidth="1"/>
    <col min="8708" max="8708" width="10.5703125" style="2" customWidth="1"/>
    <col min="8709" max="8709" width="11.28515625" style="2" customWidth="1"/>
    <col min="8710" max="8710" width="10" style="2" customWidth="1"/>
    <col min="8711" max="8711" width="9.85546875" style="2" customWidth="1"/>
    <col min="8712" max="8712" width="12.42578125" style="2" customWidth="1"/>
    <col min="8713" max="8713" width="10.140625" style="2" customWidth="1"/>
    <col min="8714" max="8714" width="10" style="2" customWidth="1"/>
    <col min="8715" max="8715" width="10.140625" style="2" customWidth="1"/>
    <col min="8716" max="8716" width="11.140625" style="2" customWidth="1"/>
    <col min="8717" max="8717" width="5.28515625" style="2" customWidth="1"/>
    <col min="8718" max="8718" width="4.5703125" style="2" customWidth="1"/>
    <col min="8719" max="8719" width="4.42578125" style="2" customWidth="1"/>
    <col min="8720" max="8960" width="9.140625" style="2"/>
    <col min="8961" max="8961" width="11.85546875" style="2" customWidth="1"/>
    <col min="8962" max="8962" width="13.28515625" style="2" customWidth="1"/>
    <col min="8963" max="8963" width="9.85546875" style="2" customWidth="1"/>
    <col min="8964" max="8964" width="10.5703125" style="2" customWidth="1"/>
    <col min="8965" max="8965" width="11.28515625" style="2" customWidth="1"/>
    <col min="8966" max="8966" width="10" style="2" customWidth="1"/>
    <col min="8967" max="8967" width="9.85546875" style="2" customWidth="1"/>
    <col min="8968" max="8968" width="12.42578125" style="2" customWidth="1"/>
    <col min="8969" max="8969" width="10.140625" style="2" customWidth="1"/>
    <col min="8970" max="8970" width="10" style="2" customWidth="1"/>
    <col min="8971" max="8971" width="10.140625" style="2" customWidth="1"/>
    <col min="8972" max="8972" width="11.140625" style="2" customWidth="1"/>
    <col min="8973" max="8973" width="5.28515625" style="2" customWidth="1"/>
    <col min="8974" max="8974" width="4.5703125" style="2" customWidth="1"/>
    <col min="8975" max="8975" width="4.42578125" style="2" customWidth="1"/>
    <col min="8976" max="9216" width="9.140625" style="2"/>
    <col min="9217" max="9217" width="11.85546875" style="2" customWidth="1"/>
    <col min="9218" max="9218" width="13.28515625" style="2" customWidth="1"/>
    <col min="9219" max="9219" width="9.85546875" style="2" customWidth="1"/>
    <col min="9220" max="9220" width="10.5703125" style="2" customWidth="1"/>
    <col min="9221" max="9221" width="11.28515625" style="2" customWidth="1"/>
    <col min="9222" max="9222" width="10" style="2" customWidth="1"/>
    <col min="9223" max="9223" width="9.85546875" style="2" customWidth="1"/>
    <col min="9224" max="9224" width="12.42578125" style="2" customWidth="1"/>
    <col min="9225" max="9225" width="10.140625" style="2" customWidth="1"/>
    <col min="9226" max="9226" width="10" style="2" customWidth="1"/>
    <col min="9227" max="9227" width="10.140625" style="2" customWidth="1"/>
    <col min="9228" max="9228" width="11.140625" style="2" customWidth="1"/>
    <col min="9229" max="9229" width="5.28515625" style="2" customWidth="1"/>
    <col min="9230" max="9230" width="4.5703125" style="2" customWidth="1"/>
    <col min="9231" max="9231" width="4.42578125" style="2" customWidth="1"/>
    <col min="9232" max="9472" width="9.140625" style="2"/>
    <col min="9473" max="9473" width="11.85546875" style="2" customWidth="1"/>
    <col min="9474" max="9474" width="13.28515625" style="2" customWidth="1"/>
    <col min="9475" max="9475" width="9.85546875" style="2" customWidth="1"/>
    <col min="9476" max="9476" width="10.5703125" style="2" customWidth="1"/>
    <col min="9477" max="9477" width="11.28515625" style="2" customWidth="1"/>
    <col min="9478" max="9478" width="10" style="2" customWidth="1"/>
    <col min="9479" max="9479" width="9.85546875" style="2" customWidth="1"/>
    <col min="9480" max="9480" width="12.42578125" style="2" customWidth="1"/>
    <col min="9481" max="9481" width="10.140625" style="2" customWidth="1"/>
    <col min="9482" max="9482" width="10" style="2" customWidth="1"/>
    <col min="9483" max="9483" width="10.140625" style="2" customWidth="1"/>
    <col min="9484" max="9484" width="11.140625" style="2" customWidth="1"/>
    <col min="9485" max="9485" width="5.28515625" style="2" customWidth="1"/>
    <col min="9486" max="9486" width="4.5703125" style="2" customWidth="1"/>
    <col min="9487" max="9487" width="4.42578125" style="2" customWidth="1"/>
    <col min="9488" max="9728" width="9.140625" style="2"/>
    <col min="9729" max="9729" width="11.85546875" style="2" customWidth="1"/>
    <col min="9730" max="9730" width="13.28515625" style="2" customWidth="1"/>
    <col min="9731" max="9731" width="9.85546875" style="2" customWidth="1"/>
    <col min="9732" max="9732" width="10.5703125" style="2" customWidth="1"/>
    <col min="9733" max="9733" width="11.28515625" style="2" customWidth="1"/>
    <col min="9734" max="9734" width="10" style="2" customWidth="1"/>
    <col min="9735" max="9735" width="9.85546875" style="2" customWidth="1"/>
    <col min="9736" max="9736" width="12.42578125" style="2" customWidth="1"/>
    <col min="9737" max="9737" width="10.140625" style="2" customWidth="1"/>
    <col min="9738" max="9738" width="10" style="2" customWidth="1"/>
    <col min="9739" max="9739" width="10.140625" style="2" customWidth="1"/>
    <col min="9740" max="9740" width="11.140625" style="2" customWidth="1"/>
    <col min="9741" max="9741" width="5.28515625" style="2" customWidth="1"/>
    <col min="9742" max="9742" width="4.5703125" style="2" customWidth="1"/>
    <col min="9743" max="9743" width="4.42578125" style="2" customWidth="1"/>
    <col min="9744" max="9984" width="9.140625" style="2"/>
    <col min="9985" max="9985" width="11.85546875" style="2" customWidth="1"/>
    <col min="9986" max="9986" width="13.28515625" style="2" customWidth="1"/>
    <col min="9987" max="9987" width="9.85546875" style="2" customWidth="1"/>
    <col min="9988" max="9988" width="10.5703125" style="2" customWidth="1"/>
    <col min="9989" max="9989" width="11.28515625" style="2" customWidth="1"/>
    <col min="9990" max="9990" width="10" style="2" customWidth="1"/>
    <col min="9991" max="9991" width="9.85546875" style="2" customWidth="1"/>
    <col min="9992" max="9992" width="12.42578125" style="2" customWidth="1"/>
    <col min="9993" max="9993" width="10.140625" style="2" customWidth="1"/>
    <col min="9994" max="9994" width="10" style="2" customWidth="1"/>
    <col min="9995" max="9995" width="10.140625" style="2" customWidth="1"/>
    <col min="9996" max="9996" width="11.140625" style="2" customWidth="1"/>
    <col min="9997" max="9997" width="5.28515625" style="2" customWidth="1"/>
    <col min="9998" max="9998" width="4.5703125" style="2" customWidth="1"/>
    <col min="9999" max="9999" width="4.42578125" style="2" customWidth="1"/>
    <col min="10000" max="10240" width="9.140625" style="2"/>
    <col min="10241" max="10241" width="11.85546875" style="2" customWidth="1"/>
    <col min="10242" max="10242" width="13.28515625" style="2" customWidth="1"/>
    <col min="10243" max="10243" width="9.85546875" style="2" customWidth="1"/>
    <col min="10244" max="10244" width="10.5703125" style="2" customWidth="1"/>
    <col min="10245" max="10245" width="11.28515625" style="2" customWidth="1"/>
    <col min="10246" max="10246" width="10" style="2" customWidth="1"/>
    <col min="10247" max="10247" width="9.85546875" style="2" customWidth="1"/>
    <col min="10248" max="10248" width="12.42578125" style="2" customWidth="1"/>
    <col min="10249" max="10249" width="10.140625" style="2" customWidth="1"/>
    <col min="10250" max="10250" width="10" style="2" customWidth="1"/>
    <col min="10251" max="10251" width="10.140625" style="2" customWidth="1"/>
    <col min="10252" max="10252" width="11.140625" style="2" customWidth="1"/>
    <col min="10253" max="10253" width="5.28515625" style="2" customWidth="1"/>
    <col min="10254" max="10254" width="4.5703125" style="2" customWidth="1"/>
    <col min="10255" max="10255" width="4.42578125" style="2" customWidth="1"/>
    <col min="10256" max="10496" width="9.140625" style="2"/>
    <col min="10497" max="10497" width="11.85546875" style="2" customWidth="1"/>
    <col min="10498" max="10498" width="13.28515625" style="2" customWidth="1"/>
    <col min="10499" max="10499" width="9.85546875" style="2" customWidth="1"/>
    <col min="10500" max="10500" width="10.5703125" style="2" customWidth="1"/>
    <col min="10501" max="10501" width="11.28515625" style="2" customWidth="1"/>
    <col min="10502" max="10502" width="10" style="2" customWidth="1"/>
    <col min="10503" max="10503" width="9.85546875" style="2" customWidth="1"/>
    <col min="10504" max="10504" width="12.42578125" style="2" customWidth="1"/>
    <col min="10505" max="10505" width="10.140625" style="2" customWidth="1"/>
    <col min="10506" max="10506" width="10" style="2" customWidth="1"/>
    <col min="10507" max="10507" width="10.140625" style="2" customWidth="1"/>
    <col min="10508" max="10508" width="11.140625" style="2" customWidth="1"/>
    <col min="10509" max="10509" width="5.28515625" style="2" customWidth="1"/>
    <col min="10510" max="10510" width="4.5703125" style="2" customWidth="1"/>
    <col min="10511" max="10511" width="4.42578125" style="2" customWidth="1"/>
    <col min="10512" max="10752" width="9.140625" style="2"/>
    <col min="10753" max="10753" width="11.85546875" style="2" customWidth="1"/>
    <col min="10754" max="10754" width="13.28515625" style="2" customWidth="1"/>
    <col min="10755" max="10755" width="9.85546875" style="2" customWidth="1"/>
    <col min="10756" max="10756" width="10.5703125" style="2" customWidth="1"/>
    <col min="10757" max="10757" width="11.28515625" style="2" customWidth="1"/>
    <col min="10758" max="10758" width="10" style="2" customWidth="1"/>
    <col min="10759" max="10759" width="9.85546875" style="2" customWidth="1"/>
    <col min="10760" max="10760" width="12.42578125" style="2" customWidth="1"/>
    <col min="10761" max="10761" width="10.140625" style="2" customWidth="1"/>
    <col min="10762" max="10762" width="10" style="2" customWidth="1"/>
    <col min="10763" max="10763" width="10.140625" style="2" customWidth="1"/>
    <col min="10764" max="10764" width="11.140625" style="2" customWidth="1"/>
    <col min="10765" max="10765" width="5.28515625" style="2" customWidth="1"/>
    <col min="10766" max="10766" width="4.5703125" style="2" customWidth="1"/>
    <col min="10767" max="10767" width="4.42578125" style="2" customWidth="1"/>
    <col min="10768" max="11008" width="9.140625" style="2"/>
    <col min="11009" max="11009" width="11.85546875" style="2" customWidth="1"/>
    <col min="11010" max="11010" width="13.28515625" style="2" customWidth="1"/>
    <col min="11011" max="11011" width="9.85546875" style="2" customWidth="1"/>
    <col min="11012" max="11012" width="10.5703125" style="2" customWidth="1"/>
    <col min="11013" max="11013" width="11.28515625" style="2" customWidth="1"/>
    <col min="11014" max="11014" width="10" style="2" customWidth="1"/>
    <col min="11015" max="11015" width="9.85546875" style="2" customWidth="1"/>
    <col min="11016" max="11016" width="12.42578125" style="2" customWidth="1"/>
    <col min="11017" max="11017" width="10.140625" style="2" customWidth="1"/>
    <col min="11018" max="11018" width="10" style="2" customWidth="1"/>
    <col min="11019" max="11019" width="10.140625" style="2" customWidth="1"/>
    <col min="11020" max="11020" width="11.140625" style="2" customWidth="1"/>
    <col min="11021" max="11021" width="5.28515625" style="2" customWidth="1"/>
    <col min="11022" max="11022" width="4.5703125" style="2" customWidth="1"/>
    <col min="11023" max="11023" width="4.42578125" style="2" customWidth="1"/>
    <col min="11024" max="11264" width="9.140625" style="2"/>
    <col min="11265" max="11265" width="11.85546875" style="2" customWidth="1"/>
    <col min="11266" max="11266" width="13.28515625" style="2" customWidth="1"/>
    <col min="11267" max="11267" width="9.85546875" style="2" customWidth="1"/>
    <col min="11268" max="11268" width="10.5703125" style="2" customWidth="1"/>
    <col min="11269" max="11269" width="11.28515625" style="2" customWidth="1"/>
    <col min="11270" max="11270" width="10" style="2" customWidth="1"/>
    <col min="11271" max="11271" width="9.85546875" style="2" customWidth="1"/>
    <col min="11272" max="11272" width="12.42578125" style="2" customWidth="1"/>
    <col min="11273" max="11273" width="10.140625" style="2" customWidth="1"/>
    <col min="11274" max="11274" width="10" style="2" customWidth="1"/>
    <col min="11275" max="11275" width="10.140625" style="2" customWidth="1"/>
    <col min="11276" max="11276" width="11.140625" style="2" customWidth="1"/>
    <col min="11277" max="11277" width="5.28515625" style="2" customWidth="1"/>
    <col min="11278" max="11278" width="4.5703125" style="2" customWidth="1"/>
    <col min="11279" max="11279" width="4.42578125" style="2" customWidth="1"/>
    <col min="11280" max="11520" width="9.140625" style="2"/>
    <col min="11521" max="11521" width="11.85546875" style="2" customWidth="1"/>
    <col min="11522" max="11522" width="13.28515625" style="2" customWidth="1"/>
    <col min="11523" max="11523" width="9.85546875" style="2" customWidth="1"/>
    <col min="11524" max="11524" width="10.5703125" style="2" customWidth="1"/>
    <col min="11525" max="11525" width="11.28515625" style="2" customWidth="1"/>
    <col min="11526" max="11526" width="10" style="2" customWidth="1"/>
    <col min="11527" max="11527" width="9.85546875" style="2" customWidth="1"/>
    <col min="11528" max="11528" width="12.42578125" style="2" customWidth="1"/>
    <col min="11529" max="11529" width="10.140625" style="2" customWidth="1"/>
    <col min="11530" max="11530" width="10" style="2" customWidth="1"/>
    <col min="11531" max="11531" width="10.140625" style="2" customWidth="1"/>
    <col min="11532" max="11532" width="11.140625" style="2" customWidth="1"/>
    <col min="11533" max="11533" width="5.28515625" style="2" customWidth="1"/>
    <col min="11534" max="11534" width="4.5703125" style="2" customWidth="1"/>
    <col min="11535" max="11535" width="4.42578125" style="2" customWidth="1"/>
    <col min="11536" max="11776" width="9.140625" style="2"/>
    <col min="11777" max="11777" width="11.85546875" style="2" customWidth="1"/>
    <col min="11778" max="11778" width="13.28515625" style="2" customWidth="1"/>
    <col min="11779" max="11779" width="9.85546875" style="2" customWidth="1"/>
    <col min="11780" max="11780" width="10.5703125" style="2" customWidth="1"/>
    <col min="11781" max="11781" width="11.28515625" style="2" customWidth="1"/>
    <col min="11782" max="11782" width="10" style="2" customWidth="1"/>
    <col min="11783" max="11783" width="9.85546875" style="2" customWidth="1"/>
    <col min="11784" max="11784" width="12.42578125" style="2" customWidth="1"/>
    <col min="11785" max="11785" width="10.140625" style="2" customWidth="1"/>
    <col min="11786" max="11786" width="10" style="2" customWidth="1"/>
    <col min="11787" max="11787" width="10.140625" style="2" customWidth="1"/>
    <col min="11788" max="11788" width="11.140625" style="2" customWidth="1"/>
    <col min="11789" max="11789" width="5.28515625" style="2" customWidth="1"/>
    <col min="11790" max="11790" width="4.5703125" style="2" customWidth="1"/>
    <col min="11791" max="11791" width="4.42578125" style="2" customWidth="1"/>
    <col min="11792" max="12032" width="9.140625" style="2"/>
    <col min="12033" max="12033" width="11.85546875" style="2" customWidth="1"/>
    <col min="12034" max="12034" width="13.28515625" style="2" customWidth="1"/>
    <col min="12035" max="12035" width="9.85546875" style="2" customWidth="1"/>
    <col min="12036" max="12036" width="10.5703125" style="2" customWidth="1"/>
    <col min="12037" max="12037" width="11.28515625" style="2" customWidth="1"/>
    <col min="12038" max="12038" width="10" style="2" customWidth="1"/>
    <col min="12039" max="12039" width="9.85546875" style="2" customWidth="1"/>
    <col min="12040" max="12040" width="12.42578125" style="2" customWidth="1"/>
    <col min="12041" max="12041" width="10.140625" style="2" customWidth="1"/>
    <col min="12042" max="12042" width="10" style="2" customWidth="1"/>
    <col min="12043" max="12043" width="10.140625" style="2" customWidth="1"/>
    <col min="12044" max="12044" width="11.140625" style="2" customWidth="1"/>
    <col min="12045" max="12045" width="5.28515625" style="2" customWidth="1"/>
    <col min="12046" max="12046" width="4.5703125" style="2" customWidth="1"/>
    <col min="12047" max="12047" width="4.42578125" style="2" customWidth="1"/>
    <col min="12048" max="12288" width="9.140625" style="2"/>
    <col min="12289" max="12289" width="11.85546875" style="2" customWidth="1"/>
    <col min="12290" max="12290" width="13.28515625" style="2" customWidth="1"/>
    <col min="12291" max="12291" width="9.85546875" style="2" customWidth="1"/>
    <col min="12292" max="12292" width="10.5703125" style="2" customWidth="1"/>
    <col min="12293" max="12293" width="11.28515625" style="2" customWidth="1"/>
    <col min="12294" max="12294" width="10" style="2" customWidth="1"/>
    <col min="12295" max="12295" width="9.85546875" style="2" customWidth="1"/>
    <col min="12296" max="12296" width="12.42578125" style="2" customWidth="1"/>
    <col min="12297" max="12297" width="10.140625" style="2" customWidth="1"/>
    <col min="12298" max="12298" width="10" style="2" customWidth="1"/>
    <col min="12299" max="12299" width="10.140625" style="2" customWidth="1"/>
    <col min="12300" max="12300" width="11.140625" style="2" customWidth="1"/>
    <col min="12301" max="12301" width="5.28515625" style="2" customWidth="1"/>
    <col min="12302" max="12302" width="4.5703125" style="2" customWidth="1"/>
    <col min="12303" max="12303" width="4.42578125" style="2" customWidth="1"/>
    <col min="12304" max="12544" width="9.140625" style="2"/>
    <col min="12545" max="12545" width="11.85546875" style="2" customWidth="1"/>
    <col min="12546" max="12546" width="13.28515625" style="2" customWidth="1"/>
    <col min="12547" max="12547" width="9.85546875" style="2" customWidth="1"/>
    <col min="12548" max="12548" width="10.5703125" style="2" customWidth="1"/>
    <col min="12549" max="12549" width="11.28515625" style="2" customWidth="1"/>
    <col min="12550" max="12550" width="10" style="2" customWidth="1"/>
    <col min="12551" max="12551" width="9.85546875" style="2" customWidth="1"/>
    <col min="12552" max="12552" width="12.42578125" style="2" customWidth="1"/>
    <col min="12553" max="12553" width="10.140625" style="2" customWidth="1"/>
    <col min="12554" max="12554" width="10" style="2" customWidth="1"/>
    <col min="12555" max="12555" width="10.140625" style="2" customWidth="1"/>
    <col min="12556" max="12556" width="11.140625" style="2" customWidth="1"/>
    <col min="12557" max="12557" width="5.28515625" style="2" customWidth="1"/>
    <col min="12558" max="12558" width="4.5703125" style="2" customWidth="1"/>
    <col min="12559" max="12559" width="4.42578125" style="2" customWidth="1"/>
    <col min="12560" max="12800" width="9.140625" style="2"/>
    <col min="12801" max="12801" width="11.85546875" style="2" customWidth="1"/>
    <col min="12802" max="12802" width="13.28515625" style="2" customWidth="1"/>
    <col min="12803" max="12803" width="9.85546875" style="2" customWidth="1"/>
    <col min="12804" max="12804" width="10.5703125" style="2" customWidth="1"/>
    <col min="12805" max="12805" width="11.28515625" style="2" customWidth="1"/>
    <col min="12806" max="12806" width="10" style="2" customWidth="1"/>
    <col min="12807" max="12807" width="9.85546875" style="2" customWidth="1"/>
    <col min="12808" max="12808" width="12.42578125" style="2" customWidth="1"/>
    <col min="12809" max="12809" width="10.140625" style="2" customWidth="1"/>
    <col min="12810" max="12810" width="10" style="2" customWidth="1"/>
    <col min="12811" max="12811" width="10.140625" style="2" customWidth="1"/>
    <col min="12812" max="12812" width="11.140625" style="2" customWidth="1"/>
    <col min="12813" max="12813" width="5.28515625" style="2" customWidth="1"/>
    <col min="12814" max="12814" width="4.5703125" style="2" customWidth="1"/>
    <col min="12815" max="12815" width="4.42578125" style="2" customWidth="1"/>
    <col min="12816" max="13056" width="9.140625" style="2"/>
    <col min="13057" max="13057" width="11.85546875" style="2" customWidth="1"/>
    <col min="13058" max="13058" width="13.28515625" style="2" customWidth="1"/>
    <col min="13059" max="13059" width="9.85546875" style="2" customWidth="1"/>
    <col min="13060" max="13060" width="10.5703125" style="2" customWidth="1"/>
    <col min="13061" max="13061" width="11.28515625" style="2" customWidth="1"/>
    <col min="13062" max="13062" width="10" style="2" customWidth="1"/>
    <col min="13063" max="13063" width="9.85546875" style="2" customWidth="1"/>
    <col min="13064" max="13064" width="12.42578125" style="2" customWidth="1"/>
    <col min="13065" max="13065" width="10.140625" style="2" customWidth="1"/>
    <col min="13066" max="13066" width="10" style="2" customWidth="1"/>
    <col min="13067" max="13067" width="10.140625" style="2" customWidth="1"/>
    <col min="13068" max="13068" width="11.140625" style="2" customWidth="1"/>
    <col min="13069" max="13069" width="5.28515625" style="2" customWidth="1"/>
    <col min="13070" max="13070" width="4.5703125" style="2" customWidth="1"/>
    <col min="13071" max="13071" width="4.42578125" style="2" customWidth="1"/>
    <col min="13072" max="13312" width="9.140625" style="2"/>
    <col min="13313" max="13313" width="11.85546875" style="2" customWidth="1"/>
    <col min="13314" max="13314" width="13.28515625" style="2" customWidth="1"/>
    <col min="13315" max="13315" width="9.85546875" style="2" customWidth="1"/>
    <col min="13316" max="13316" width="10.5703125" style="2" customWidth="1"/>
    <col min="13317" max="13317" width="11.28515625" style="2" customWidth="1"/>
    <col min="13318" max="13318" width="10" style="2" customWidth="1"/>
    <col min="13319" max="13319" width="9.85546875" style="2" customWidth="1"/>
    <col min="13320" max="13320" width="12.42578125" style="2" customWidth="1"/>
    <col min="13321" max="13321" width="10.140625" style="2" customWidth="1"/>
    <col min="13322" max="13322" width="10" style="2" customWidth="1"/>
    <col min="13323" max="13323" width="10.140625" style="2" customWidth="1"/>
    <col min="13324" max="13324" width="11.140625" style="2" customWidth="1"/>
    <col min="13325" max="13325" width="5.28515625" style="2" customWidth="1"/>
    <col min="13326" max="13326" width="4.5703125" style="2" customWidth="1"/>
    <col min="13327" max="13327" width="4.42578125" style="2" customWidth="1"/>
    <col min="13328" max="13568" width="9.140625" style="2"/>
    <col min="13569" max="13569" width="11.85546875" style="2" customWidth="1"/>
    <col min="13570" max="13570" width="13.28515625" style="2" customWidth="1"/>
    <col min="13571" max="13571" width="9.85546875" style="2" customWidth="1"/>
    <col min="13572" max="13572" width="10.5703125" style="2" customWidth="1"/>
    <col min="13573" max="13573" width="11.28515625" style="2" customWidth="1"/>
    <col min="13574" max="13574" width="10" style="2" customWidth="1"/>
    <col min="13575" max="13575" width="9.85546875" style="2" customWidth="1"/>
    <col min="13576" max="13576" width="12.42578125" style="2" customWidth="1"/>
    <col min="13577" max="13577" width="10.140625" style="2" customWidth="1"/>
    <col min="13578" max="13578" width="10" style="2" customWidth="1"/>
    <col min="13579" max="13579" width="10.140625" style="2" customWidth="1"/>
    <col min="13580" max="13580" width="11.140625" style="2" customWidth="1"/>
    <col min="13581" max="13581" width="5.28515625" style="2" customWidth="1"/>
    <col min="13582" max="13582" width="4.5703125" style="2" customWidth="1"/>
    <col min="13583" max="13583" width="4.42578125" style="2" customWidth="1"/>
    <col min="13584" max="13824" width="9.140625" style="2"/>
    <col min="13825" max="13825" width="11.85546875" style="2" customWidth="1"/>
    <col min="13826" max="13826" width="13.28515625" style="2" customWidth="1"/>
    <col min="13827" max="13827" width="9.85546875" style="2" customWidth="1"/>
    <col min="13828" max="13828" width="10.5703125" style="2" customWidth="1"/>
    <col min="13829" max="13829" width="11.28515625" style="2" customWidth="1"/>
    <col min="13830" max="13830" width="10" style="2" customWidth="1"/>
    <col min="13831" max="13831" width="9.85546875" style="2" customWidth="1"/>
    <col min="13832" max="13832" width="12.42578125" style="2" customWidth="1"/>
    <col min="13833" max="13833" width="10.140625" style="2" customWidth="1"/>
    <col min="13834" max="13834" width="10" style="2" customWidth="1"/>
    <col min="13835" max="13835" width="10.140625" style="2" customWidth="1"/>
    <col min="13836" max="13836" width="11.140625" style="2" customWidth="1"/>
    <col min="13837" max="13837" width="5.28515625" style="2" customWidth="1"/>
    <col min="13838" max="13838" width="4.5703125" style="2" customWidth="1"/>
    <col min="13839" max="13839" width="4.42578125" style="2" customWidth="1"/>
    <col min="13840" max="14080" width="9.140625" style="2"/>
    <col min="14081" max="14081" width="11.85546875" style="2" customWidth="1"/>
    <col min="14082" max="14082" width="13.28515625" style="2" customWidth="1"/>
    <col min="14083" max="14083" width="9.85546875" style="2" customWidth="1"/>
    <col min="14084" max="14084" width="10.5703125" style="2" customWidth="1"/>
    <col min="14085" max="14085" width="11.28515625" style="2" customWidth="1"/>
    <col min="14086" max="14086" width="10" style="2" customWidth="1"/>
    <col min="14087" max="14087" width="9.85546875" style="2" customWidth="1"/>
    <col min="14088" max="14088" width="12.42578125" style="2" customWidth="1"/>
    <col min="14089" max="14089" width="10.140625" style="2" customWidth="1"/>
    <col min="14090" max="14090" width="10" style="2" customWidth="1"/>
    <col min="14091" max="14091" width="10.140625" style="2" customWidth="1"/>
    <col min="14092" max="14092" width="11.140625" style="2" customWidth="1"/>
    <col min="14093" max="14093" width="5.28515625" style="2" customWidth="1"/>
    <col min="14094" max="14094" width="4.5703125" style="2" customWidth="1"/>
    <col min="14095" max="14095" width="4.42578125" style="2" customWidth="1"/>
    <col min="14096" max="14336" width="9.140625" style="2"/>
    <col min="14337" max="14337" width="11.85546875" style="2" customWidth="1"/>
    <col min="14338" max="14338" width="13.28515625" style="2" customWidth="1"/>
    <col min="14339" max="14339" width="9.85546875" style="2" customWidth="1"/>
    <col min="14340" max="14340" width="10.5703125" style="2" customWidth="1"/>
    <col min="14341" max="14341" width="11.28515625" style="2" customWidth="1"/>
    <col min="14342" max="14342" width="10" style="2" customWidth="1"/>
    <col min="14343" max="14343" width="9.85546875" style="2" customWidth="1"/>
    <col min="14344" max="14344" width="12.42578125" style="2" customWidth="1"/>
    <col min="14345" max="14345" width="10.140625" style="2" customWidth="1"/>
    <col min="14346" max="14346" width="10" style="2" customWidth="1"/>
    <col min="14347" max="14347" width="10.140625" style="2" customWidth="1"/>
    <col min="14348" max="14348" width="11.140625" style="2" customWidth="1"/>
    <col min="14349" max="14349" width="5.28515625" style="2" customWidth="1"/>
    <col min="14350" max="14350" width="4.5703125" style="2" customWidth="1"/>
    <col min="14351" max="14351" width="4.42578125" style="2" customWidth="1"/>
    <col min="14352" max="14592" width="9.140625" style="2"/>
    <col min="14593" max="14593" width="11.85546875" style="2" customWidth="1"/>
    <col min="14594" max="14594" width="13.28515625" style="2" customWidth="1"/>
    <col min="14595" max="14595" width="9.85546875" style="2" customWidth="1"/>
    <col min="14596" max="14596" width="10.5703125" style="2" customWidth="1"/>
    <col min="14597" max="14597" width="11.28515625" style="2" customWidth="1"/>
    <col min="14598" max="14598" width="10" style="2" customWidth="1"/>
    <col min="14599" max="14599" width="9.85546875" style="2" customWidth="1"/>
    <col min="14600" max="14600" width="12.42578125" style="2" customWidth="1"/>
    <col min="14601" max="14601" width="10.140625" style="2" customWidth="1"/>
    <col min="14602" max="14602" width="10" style="2" customWidth="1"/>
    <col min="14603" max="14603" width="10.140625" style="2" customWidth="1"/>
    <col min="14604" max="14604" width="11.140625" style="2" customWidth="1"/>
    <col min="14605" max="14605" width="5.28515625" style="2" customWidth="1"/>
    <col min="14606" max="14606" width="4.5703125" style="2" customWidth="1"/>
    <col min="14607" max="14607" width="4.42578125" style="2" customWidth="1"/>
    <col min="14608" max="14848" width="9.140625" style="2"/>
    <col min="14849" max="14849" width="11.85546875" style="2" customWidth="1"/>
    <col min="14850" max="14850" width="13.28515625" style="2" customWidth="1"/>
    <col min="14851" max="14851" width="9.85546875" style="2" customWidth="1"/>
    <col min="14852" max="14852" width="10.5703125" style="2" customWidth="1"/>
    <col min="14853" max="14853" width="11.28515625" style="2" customWidth="1"/>
    <col min="14854" max="14854" width="10" style="2" customWidth="1"/>
    <col min="14855" max="14855" width="9.85546875" style="2" customWidth="1"/>
    <col min="14856" max="14856" width="12.42578125" style="2" customWidth="1"/>
    <col min="14857" max="14857" width="10.140625" style="2" customWidth="1"/>
    <col min="14858" max="14858" width="10" style="2" customWidth="1"/>
    <col min="14859" max="14859" width="10.140625" style="2" customWidth="1"/>
    <col min="14860" max="14860" width="11.140625" style="2" customWidth="1"/>
    <col min="14861" max="14861" width="5.28515625" style="2" customWidth="1"/>
    <col min="14862" max="14862" width="4.5703125" style="2" customWidth="1"/>
    <col min="14863" max="14863" width="4.42578125" style="2" customWidth="1"/>
    <col min="14864" max="15104" width="9.140625" style="2"/>
    <col min="15105" max="15105" width="11.85546875" style="2" customWidth="1"/>
    <col min="15106" max="15106" width="13.28515625" style="2" customWidth="1"/>
    <col min="15107" max="15107" width="9.85546875" style="2" customWidth="1"/>
    <col min="15108" max="15108" width="10.5703125" style="2" customWidth="1"/>
    <col min="15109" max="15109" width="11.28515625" style="2" customWidth="1"/>
    <col min="15110" max="15110" width="10" style="2" customWidth="1"/>
    <col min="15111" max="15111" width="9.85546875" style="2" customWidth="1"/>
    <col min="15112" max="15112" width="12.42578125" style="2" customWidth="1"/>
    <col min="15113" max="15113" width="10.140625" style="2" customWidth="1"/>
    <col min="15114" max="15114" width="10" style="2" customWidth="1"/>
    <col min="15115" max="15115" width="10.140625" style="2" customWidth="1"/>
    <col min="15116" max="15116" width="11.140625" style="2" customWidth="1"/>
    <col min="15117" max="15117" width="5.28515625" style="2" customWidth="1"/>
    <col min="15118" max="15118" width="4.5703125" style="2" customWidth="1"/>
    <col min="15119" max="15119" width="4.42578125" style="2" customWidth="1"/>
    <col min="15120" max="15360" width="9.140625" style="2"/>
    <col min="15361" max="15361" width="11.85546875" style="2" customWidth="1"/>
    <col min="15362" max="15362" width="13.28515625" style="2" customWidth="1"/>
    <col min="15363" max="15363" width="9.85546875" style="2" customWidth="1"/>
    <col min="15364" max="15364" width="10.5703125" style="2" customWidth="1"/>
    <col min="15365" max="15365" width="11.28515625" style="2" customWidth="1"/>
    <col min="15366" max="15366" width="10" style="2" customWidth="1"/>
    <col min="15367" max="15367" width="9.85546875" style="2" customWidth="1"/>
    <col min="15368" max="15368" width="12.42578125" style="2" customWidth="1"/>
    <col min="15369" max="15369" width="10.140625" style="2" customWidth="1"/>
    <col min="15370" max="15370" width="10" style="2" customWidth="1"/>
    <col min="15371" max="15371" width="10.140625" style="2" customWidth="1"/>
    <col min="15372" max="15372" width="11.140625" style="2" customWidth="1"/>
    <col min="15373" max="15373" width="5.28515625" style="2" customWidth="1"/>
    <col min="15374" max="15374" width="4.5703125" style="2" customWidth="1"/>
    <col min="15375" max="15375" width="4.42578125" style="2" customWidth="1"/>
    <col min="15376" max="15616" width="9.140625" style="2"/>
    <col min="15617" max="15617" width="11.85546875" style="2" customWidth="1"/>
    <col min="15618" max="15618" width="13.28515625" style="2" customWidth="1"/>
    <col min="15619" max="15619" width="9.85546875" style="2" customWidth="1"/>
    <col min="15620" max="15620" width="10.5703125" style="2" customWidth="1"/>
    <col min="15621" max="15621" width="11.28515625" style="2" customWidth="1"/>
    <col min="15622" max="15622" width="10" style="2" customWidth="1"/>
    <col min="15623" max="15623" width="9.85546875" style="2" customWidth="1"/>
    <col min="15624" max="15624" width="12.42578125" style="2" customWidth="1"/>
    <col min="15625" max="15625" width="10.140625" style="2" customWidth="1"/>
    <col min="15626" max="15626" width="10" style="2" customWidth="1"/>
    <col min="15627" max="15627" width="10.140625" style="2" customWidth="1"/>
    <col min="15628" max="15628" width="11.140625" style="2" customWidth="1"/>
    <col min="15629" max="15629" width="5.28515625" style="2" customWidth="1"/>
    <col min="15630" max="15630" width="4.5703125" style="2" customWidth="1"/>
    <col min="15631" max="15631" width="4.42578125" style="2" customWidth="1"/>
    <col min="15632" max="15872" width="9.140625" style="2"/>
    <col min="15873" max="15873" width="11.85546875" style="2" customWidth="1"/>
    <col min="15874" max="15874" width="13.28515625" style="2" customWidth="1"/>
    <col min="15875" max="15875" width="9.85546875" style="2" customWidth="1"/>
    <col min="15876" max="15876" width="10.5703125" style="2" customWidth="1"/>
    <col min="15877" max="15877" width="11.28515625" style="2" customWidth="1"/>
    <col min="15878" max="15878" width="10" style="2" customWidth="1"/>
    <col min="15879" max="15879" width="9.85546875" style="2" customWidth="1"/>
    <col min="15880" max="15880" width="12.42578125" style="2" customWidth="1"/>
    <col min="15881" max="15881" width="10.140625" style="2" customWidth="1"/>
    <col min="15882" max="15882" width="10" style="2" customWidth="1"/>
    <col min="15883" max="15883" width="10.140625" style="2" customWidth="1"/>
    <col min="15884" max="15884" width="11.140625" style="2" customWidth="1"/>
    <col min="15885" max="15885" width="5.28515625" style="2" customWidth="1"/>
    <col min="15886" max="15886" width="4.5703125" style="2" customWidth="1"/>
    <col min="15887" max="15887" width="4.42578125" style="2" customWidth="1"/>
    <col min="15888" max="16128" width="9.140625" style="2"/>
    <col min="16129" max="16129" width="11.85546875" style="2" customWidth="1"/>
    <col min="16130" max="16130" width="13.28515625" style="2" customWidth="1"/>
    <col min="16131" max="16131" width="9.85546875" style="2" customWidth="1"/>
    <col min="16132" max="16132" width="10.5703125" style="2" customWidth="1"/>
    <col min="16133" max="16133" width="11.28515625" style="2" customWidth="1"/>
    <col min="16134" max="16134" width="10" style="2" customWidth="1"/>
    <col min="16135" max="16135" width="9.85546875" style="2" customWidth="1"/>
    <col min="16136" max="16136" width="12.42578125" style="2" customWidth="1"/>
    <col min="16137" max="16137" width="10.140625" style="2" customWidth="1"/>
    <col min="16138" max="16138" width="10" style="2" customWidth="1"/>
    <col min="16139" max="16139" width="10.140625" style="2" customWidth="1"/>
    <col min="16140" max="16140" width="11.140625" style="2" customWidth="1"/>
    <col min="16141" max="16141" width="5.28515625" style="2" customWidth="1"/>
    <col min="16142" max="16142" width="4.5703125" style="2" customWidth="1"/>
    <col min="16143" max="16143" width="4.42578125" style="2" customWidth="1"/>
    <col min="16144" max="16384" width="9.140625" style="2"/>
  </cols>
  <sheetData>
    <row r="1" spans="1:15" ht="23.25">
      <c r="A1" s="784" t="s">
        <v>218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5">
        <f>Master!K3</f>
        <v>26887</v>
      </c>
      <c r="N1" s="785"/>
      <c r="O1" s="785"/>
    </row>
    <row r="2" spans="1:15" ht="18.75">
      <c r="A2" s="594" t="s">
        <v>219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</row>
    <row r="3" spans="1:15" ht="18.75">
      <c r="A3" s="594" t="s">
        <v>220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15" ht="28.5" customHeight="1">
      <c r="A4" s="322" t="s">
        <v>74</v>
      </c>
      <c r="B4" s="322"/>
      <c r="C4" s="787" t="str">
        <f>Master!A2</f>
        <v>dk;kZy; jktdh; mPp ek/;fed fo|ky;] :iiqjk ¼dqpkeu flVh½</v>
      </c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</row>
    <row r="5" spans="1:15" ht="27.75" customHeight="1">
      <c r="A5" s="786" t="s">
        <v>484</v>
      </c>
      <c r="B5" s="786"/>
      <c r="C5" s="788" t="str">
        <f>Master!C3&amp;" "&amp;Master!E3</f>
        <v>2202-02-109-02-00 SF</v>
      </c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</row>
    <row r="6" spans="1:15" ht="32.25" customHeight="1">
      <c r="A6" s="780" t="s">
        <v>21</v>
      </c>
      <c r="B6" s="780" t="s">
        <v>33</v>
      </c>
      <c r="C6" s="780" t="s">
        <v>483</v>
      </c>
      <c r="D6" s="780"/>
      <c r="E6" s="780"/>
      <c r="F6" s="780" t="s">
        <v>221</v>
      </c>
      <c r="G6" s="781" t="s">
        <v>222</v>
      </c>
      <c r="H6" s="782"/>
      <c r="I6" s="783"/>
      <c r="J6" s="780" t="s">
        <v>223</v>
      </c>
      <c r="K6" s="780" t="s">
        <v>224</v>
      </c>
      <c r="L6" s="780" t="s">
        <v>225</v>
      </c>
      <c r="M6" s="780" t="s">
        <v>226</v>
      </c>
      <c r="N6" s="780"/>
      <c r="O6" s="780"/>
    </row>
    <row r="7" spans="1:15" ht="47.25">
      <c r="A7" s="780"/>
      <c r="B7" s="780"/>
      <c r="C7" s="326" t="s">
        <v>147</v>
      </c>
      <c r="D7" s="326" t="s">
        <v>148</v>
      </c>
      <c r="E7" s="326" t="s">
        <v>340</v>
      </c>
      <c r="F7" s="780"/>
      <c r="G7" s="150" t="s">
        <v>149</v>
      </c>
      <c r="H7" s="150" t="s">
        <v>227</v>
      </c>
      <c r="I7" s="327" t="s">
        <v>150</v>
      </c>
      <c r="J7" s="780"/>
      <c r="K7" s="780"/>
      <c r="L7" s="780"/>
      <c r="M7" s="150" t="s">
        <v>529</v>
      </c>
      <c r="N7" s="150" t="s">
        <v>530</v>
      </c>
      <c r="O7" s="150" t="s">
        <v>531</v>
      </c>
    </row>
    <row r="8" spans="1:15">
      <c r="A8" s="323">
        <v>1</v>
      </c>
      <c r="B8" s="323">
        <v>2</v>
      </c>
      <c r="C8" s="323">
        <v>3</v>
      </c>
      <c r="D8" s="323">
        <v>4</v>
      </c>
      <c r="E8" s="323">
        <v>5</v>
      </c>
      <c r="F8" s="323">
        <v>6</v>
      </c>
      <c r="G8" s="323">
        <v>7</v>
      </c>
      <c r="H8" s="323">
        <v>8</v>
      </c>
      <c r="I8" s="323">
        <v>9</v>
      </c>
      <c r="J8" s="323">
        <v>10</v>
      </c>
      <c r="K8" s="323">
        <v>11</v>
      </c>
      <c r="L8" s="323">
        <v>12</v>
      </c>
      <c r="M8" s="323">
        <v>13</v>
      </c>
      <c r="N8" s="323">
        <v>14</v>
      </c>
      <c r="O8" s="323">
        <v>15</v>
      </c>
    </row>
    <row r="9" spans="1:15" ht="30" customHeight="1">
      <c r="A9" s="41">
        <v>1</v>
      </c>
      <c r="B9" s="324" t="s">
        <v>228</v>
      </c>
      <c r="C9" s="325">
        <f>'Old Expend TCAD.'!B3</f>
        <v>0</v>
      </c>
      <c r="D9" s="325">
        <f>'Old Expend TCAD.'!C3</f>
        <v>0</v>
      </c>
      <c r="E9" s="325">
        <f>SUM('Old Expend TCAD.'!H11:H12)</f>
        <v>460</v>
      </c>
      <c r="F9" s="325">
        <f>Adm.TC!D12</f>
        <v>180</v>
      </c>
      <c r="G9" s="325">
        <f>E9</f>
        <v>460</v>
      </c>
      <c r="H9" s="325">
        <f>F9</f>
        <v>180</v>
      </c>
      <c r="I9" s="325">
        <f>SUM(G9:H9)</f>
        <v>640</v>
      </c>
      <c r="J9" s="325">
        <f>K9-H9</f>
        <v>0</v>
      </c>
      <c r="K9" s="325">
        <f>F9</f>
        <v>180</v>
      </c>
      <c r="L9" s="325">
        <f>Adm.TC!F12</f>
        <v>400</v>
      </c>
      <c r="M9" s="325">
        <f>F9-J9</f>
        <v>180</v>
      </c>
      <c r="N9" s="325">
        <f>I9-J9</f>
        <v>640</v>
      </c>
      <c r="O9" s="325">
        <f>J9-K9</f>
        <v>-180</v>
      </c>
    </row>
    <row r="10" spans="1:15" ht="30" customHeight="1">
      <c r="A10" s="41">
        <v>2</v>
      </c>
      <c r="B10" s="324" t="s">
        <v>511</v>
      </c>
      <c r="C10" s="325">
        <f>'Old Expend TCAD.'!B4</f>
        <v>0</v>
      </c>
      <c r="D10" s="325">
        <f>'Old Expend TCAD.'!C4</f>
        <v>0</v>
      </c>
      <c r="E10" s="325">
        <f>SUM('Old Expend TCAD.'!I11:I12)</f>
        <v>280</v>
      </c>
      <c r="F10" s="325">
        <f>Adm.TC!D20</f>
        <v>160</v>
      </c>
      <c r="G10" s="325">
        <f t="shared" ref="G10:G13" si="0">E10</f>
        <v>280</v>
      </c>
      <c r="H10" s="325">
        <f t="shared" ref="H10:H13" si="1">F10</f>
        <v>160</v>
      </c>
      <c r="I10" s="325">
        <f t="shared" ref="I10:I13" si="2">SUM(G10:H10)</f>
        <v>440</v>
      </c>
      <c r="J10" s="325">
        <f t="shared" ref="J10:J13" si="3">K10-H10</f>
        <v>0</v>
      </c>
      <c r="K10" s="325">
        <f t="shared" ref="K10:K13" si="4">F10</f>
        <v>160</v>
      </c>
      <c r="L10" s="325">
        <f>Adm.TC!F20</f>
        <v>60</v>
      </c>
      <c r="M10" s="325">
        <f t="shared" ref="M10:M13" si="5">F10-J10</f>
        <v>160</v>
      </c>
      <c r="N10" s="325">
        <f t="shared" ref="N10:N13" si="6">I10-J10</f>
        <v>440</v>
      </c>
      <c r="O10" s="325">
        <f t="shared" ref="O10:O13" si="7">J10-K10</f>
        <v>-160</v>
      </c>
    </row>
    <row r="11" spans="1:15" ht="30" customHeight="1">
      <c r="A11" s="41">
        <v>3</v>
      </c>
      <c r="B11" s="324" t="s">
        <v>512</v>
      </c>
      <c r="C11" s="325">
        <f>'Old Expend TCAD.'!B5</f>
        <v>0</v>
      </c>
      <c r="D11" s="325">
        <f>'Old Expend TCAD.'!C5</f>
        <v>0</v>
      </c>
      <c r="E11" s="325">
        <f>SUM('Old Expend TCAD.'!J11:J12)</f>
        <v>0</v>
      </c>
      <c r="F11" s="325">
        <f>SUM('Old Expend TCAD.'!J13:J14)</f>
        <v>0</v>
      </c>
      <c r="G11" s="325">
        <f t="shared" si="0"/>
        <v>0</v>
      </c>
      <c r="H11" s="325">
        <f t="shared" si="1"/>
        <v>0</v>
      </c>
      <c r="I11" s="325">
        <f t="shared" si="2"/>
        <v>0</v>
      </c>
      <c r="J11" s="325">
        <f t="shared" si="3"/>
        <v>0</v>
      </c>
      <c r="K11" s="325">
        <f t="shared" si="4"/>
        <v>0</v>
      </c>
      <c r="L11" s="325">
        <f>'Old Expend TCAD.'!H4</f>
        <v>0</v>
      </c>
      <c r="M11" s="325">
        <f t="shared" si="5"/>
        <v>0</v>
      </c>
      <c r="N11" s="325">
        <f t="shared" si="6"/>
        <v>0</v>
      </c>
      <c r="O11" s="325">
        <f t="shared" si="7"/>
        <v>0</v>
      </c>
    </row>
    <row r="12" spans="1:15" ht="30" customHeight="1">
      <c r="A12" s="778" t="s">
        <v>43</v>
      </c>
      <c r="B12" s="779"/>
      <c r="C12" s="325">
        <f>SUM(C9:C11)</f>
        <v>0</v>
      </c>
      <c r="D12" s="325">
        <f t="shared" ref="D12:O12" si="8">SUM(D9:D11)</f>
        <v>0</v>
      </c>
      <c r="E12" s="325">
        <f t="shared" si="8"/>
        <v>740</v>
      </c>
      <c r="F12" s="325">
        <f t="shared" si="8"/>
        <v>340</v>
      </c>
      <c r="G12" s="325">
        <f t="shared" si="8"/>
        <v>740</v>
      </c>
      <c r="H12" s="325">
        <f t="shared" si="8"/>
        <v>340</v>
      </c>
      <c r="I12" s="325">
        <f t="shared" si="8"/>
        <v>1080</v>
      </c>
      <c r="J12" s="325">
        <f t="shared" si="8"/>
        <v>0</v>
      </c>
      <c r="K12" s="325">
        <f t="shared" si="8"/>
        <v>340</v>
      </c>
      <c r="L12" s="325">
        <f t="shared" si="8"/>
        <v>460</v>
      </c>
      <c r="M12" s="325">
        <f t="shared" si="8"/>
        <v>340</v>
      </c>
      <c r="N12" s="325">
        <f t="shared" si="8"/>
        <v>1080</v>
      </c>
      <c r="O12" s="325">
        <f t="shared" si="8"/>
        <v>-340</v>
      </c>
    </row>
    <row r="13" spans="1:15" ht="30" customHeight="1">
      <c r="A13" s="41">
        <v>5</v>
      </c>
      <c r="B13" s="324" t="s">
        <v>513</v>
      </c>
      <c r="C13" s="325">
        <f>'Old Expend TCAD.'!B6</f>
        <v>0</v>
      </c>
      <c r="D13" s="325">
        <f>'Old Expend TCAD.'!C6</f>
        <v>0</v>
      </c>
      <c r="E13" s="325">
        <f>SUM('Old Expend TCAD.'!K11:K12)</f>
        <v>0</v>
      </c>
      <c r="F13" s="325">
        <f>SUM('Old Expend TCAD.'!K13:K14)</f>
        <v>0</v>
      </c>
      <c r="G13" s="325">
        <f t="shared" si="0"/>
        <v>0</v>
      </c>
      <c r="H13" s="325">
        <f t="shared" si="1"/>
        <v>0</v>
      </c>
      <c r="I13" s="325">
        <f t="shared" si="2"/>
        <v>0</v>
      </c>
      <c r="J13" s="325">
        <f t="shared" si="3"/>
        <v>0</v>
      </c>
      <c r="K13" s="325">
        <f t="shared" si="4"/>
        <v>0</v>
      </c>
      <c r="L13" s="325">
        <f>'Old Expend TCAD.'!J4</f>
        <v>0</v>
      </c>
      <c r="M13" s="325">
        <f t="shared" si="5"/>
        <v>0</v>
      </c>
      <c r="N13" s="325">
        <f t="shared" si="6"/>
        <v>0</v>
      </c>
      <c r="O13" s="325">
        <f t="shared" si="7"/>
        <v>0</v>
      </c>
    </row>
    <row r="14" spans="1:15" ht="30" customHeight="1">
      <c r="A14" s="778" t="s">
        <v>43</v>
      </c>
      <c r="B14" s="779"/>
      <c r="C14" s="325">
        <f>SUM(C13)</f>
        <v>0</v>
      </c>
      <c r="D14" s="325">
        <f t="shared" ref="D14:O14" si="9">SUM(D13)</f>
        <v>0</v>
      </c>
      <c r="E14" s="325">
        <f t="shared" si="9"/>
        <v>0</v>
      </c>
      <c r="F14" s="325">
        <f t="shared" si="9"/>
        <v>0</v>
      </c>
      <c r="G14" s="325">
        <f t="shared" si="9"/>
        <v>0</v>
      </c>
      <c r="H14" s="325">
        <f t="shared" si="9"/>
        <v>0</v>
      </c>
      <c r="I14" s="325">
        <f t="shared" si="9"/>
        <v>0</v>
      </c>
      <c r="J14" s="325">
        <f t="shared" si="9"/>
        <v>0</v>
      </c>
      <c r="K14" s="325">
        <f t="shared" si="9"/>
        <v>0</v>
      </c>
      <c r="L14" s="325">
        <f t="shared" si="9"/>
        <v>0</v>
      </c>
      <c r="M14" s="325">
        <f t="shared" si="9"/>
        <v>0</v>
      </c>
      <c r="N14" s="325">
        <f t="shared" si="9"/>
        <v>0</v>
      </c>
      <c r="O14" s="325">
        <f t="shared" si="9"/>
        <v>0</v>
      </c>
    </row>
    <row r="15" spans="1:15" ht="30" customHeight="1">
      <c r="A15" s="778" t="s">
        <v>140</v>
      </c>
      <c r="B15" s="779"/>
      <c r="C15" s="325">
        <f>C12+C14</f>
        <v>0</v>
      </c>
      <c r="D15" s="325">
        <f t="shared" ref="D15:O15" si="10">D12+D14</f>
        <v>0</v>
      </c>
      <c r="E15" s="325">
        <f t="shared" si="10"/>
        <v>740</v>
      </c>
      <c r="F15" s="325">
        <f t="shared" si="10"/>
        <v>340</v>
      </c>
      <c r="G15" s="325">
        <f t="shared" si="10"/>
        <v>740</v>
      </c>
      <c r="H15" s="325">
        <f t="shared" si="10"/>
        <v>340</v>
      </c>
      <c r="I15" s="325">
        <f t="shared" si="10"/>
        <v>1080</v>
      </c>
      <c r="J15" s="325">
        <f t="shared" si="10"/>
        <v>0</v>
      </c>
      <c r="K15" s="325">
        <f t="shared" si="10"/>
        <v>340</v>
      </c>
      <c r="L15" s="325">
        <f t="shared" si="10"/>
        <v>460</v>
      </c>
      <c r="M15" s="325">
        <f t="shared" si="10"/>
        <v>340</v>
      </c>
      <c r="N15" s="325">
        <f t="shared" si="10"/>
        <v>1080</v>
      </c>
      <c r="O15" s="325">
        <f t="shared" si="10"/>
        <v>-340</v>
      </c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>
      <c r="A17" s="1"/>
      <c r="B17" s="1"/>
      <c r="C17" s="1"/>
      <c r="D17" s="1"/>
      <c r="E17" s="1"/>
      <c r="F17" s="1"/>
      <c r="G17" s="1"/>
      <c r="H17" s="1"/>
      <c r="I17" s="1"/>
      <c r="J17" s="137"/>
      <c r="K17" s="137"/>
      <c r="L17" s="137"/>
      <c r="M17" s="137"/>
      <c r="N17" s="137"/>
      <c r="O17" s="1"/>
    </row>
    <row r="18" spans="1:15" ht="15.75">
      <c r="A18" s="1"/>
      <c r="B18" s="1"/>
      <c r="C18" s="1"/>
      <c r="D18" s="1"/>
      <c r="E18" s="1"/>
      <c r="F18" s="1"/>
      <c r="G18" s="1"/>
      <c r="H18" s="1"/>
      <c r="I18" s="1"/>
      <c r="J18" s="137"/>
      <c r="K18" s="137"/>
      <c r="L18" s="137"/>
      <c r="M18" s="755" t="str">
        <f>Master!R1</f>
        <v>iz/kkukpk;Z</v>
      </c>
      <c r="N18" s="755"/>
      <c r="O18" s="755"/>
    </row>
    <row r="19" spans="1:15" ht="49.5" customHeight="1">
      <c r="M19" s="609" t="str">
        <f>Master!R2</f>
        <v>jktdh; mPp ek/;fed fo|ky;] :iiqjk</v>
      </c>
      <c r="N19" s="609"/>
      <c r="O19" s="609"/>
    </row>
  </sheetData>
  <sheetProtection password="DBAD" sheet="1" objects="1" scenarios="1" formatCells="0" formatColumns="0" formatRows="0"/>
  <mergeCells count="21">
    <mergeCell ref="A1:L1"/>
    <mergeCell ref="M1:O1"/>
    <mergeCell ref="A2:O2"/>
    <mergeCell ref="A3:O3"/>
    <mergeCell ref="A5:B5"/>
    <mergeCell ref="C4:O4"/>
    <mergeCell ref="C5:O5"/>
    <mergeCell ref="M19:O19"/>
    <mergeCell ref="A15:B15"/>
    <mergeCell ref="K6:K7"/>
    <mergeCell ref="L6:L7"/>
    <mergeCell ref="M6:O6"/>
    <mergeCell ref="A6:A7"/>
    <mergeCell ref="B6:B7"/>
    <mergeCell ref="C6:E6"/>
    <mergeCell ref="F6:F7"/>
    <mergeCell ref="G6:I6"/>
    <mergeCell ref="J6:J7"/>
    <mergeCell ref="A12:B12"/>
    <mergeCell ref="A14:B14"/>
    <mergeCell ref="M18:O18"/>
  </mergeCells>
  <pageMargins left="0.27559055118110237" right="0.27559055118110237" top="0.27559055118110237" bottom="0.27559055118110237" header="0" footer="0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C00000"/>
  </sheetPr>
  <dimension ref="A1:F25"/>
  <sheetViews>
    <sheetView view="pageBreakPreview" zoomScaleNormal="100" zoomScaleSheetLayoutView="100" workbookViewId="0">
      <selection activeCell="A2" sqref="A2:F2"/>
    </sheetView>
  </sheetViews>
  <sheetFormatPr defaultRowHeight="15"/>
  <cols>
    <col min="1" max="1" width="8.28515625" style="2" customWidth="1"/>
    <col min="2" max="2" width="14.85546875" style="2" customWidth="1"/>
    <col min="3" max="3" width="18.140625" style="2" customWidth="1"/>
    <col min="4" max="4" width="19.42578125" style="2" customWidth="1"/>
    <col min="5" max="5" width="18.140625" style="2" customWidth="1"/>
    <col min="6" max="6" width="17.7109375" style="2" customWidth="1"/>
    <col min="7" max="256" width="9.140625" style="2"/>
    <col min="257" max="257" width="8.28515625" style="2" customWidth="1"/>
    <col min="258" max="258" width="14.85546875" style="2" customWidth="1"/>
    <col min="259" max="259" width="18.140625" style="2" customWidth="1"/>
    <col min="260" max="260" width="19.42578125" style="2" customWidth="1"/>
    <col min="261" max="261" width="18.140625" style="2" customWidth="1"/>
    <col min="262" max="262" width="17.7109375" style="2" customWidth="1"/>
    <col min="263" max="512" width="9.140625" style="2"/>
    <col min="513" max="513" width="8.28515625" style="2" customWidth="1"/>
    <col min="514" max="514" width="14.85546875" style="2" customWidth="1"/>
    <col min="515" max="515" width="18.140625" style="2" customWidth="1"/>
    <col min="516" max="516" width="19.42578125" style="2" customWidth="1"/>
    <col min="517" max="517" width="18.140625" style="2" customWidth="1"/>
    <col min="518" max="518" width="17.7109375" style="2" customWidth="1"/>
    <col min="519" max="768" width="9.140625" style="2"/>
    <col min="769" max="769" width="8.28515625" style="2" customWidth="1"/>
    <col min="770" max="770" width="14.85546875" style="2" customWidth="1"/>
    <col min="771" max="771" width="18.140625" style="2" customWidth="1"/>
    <col min="772" max="772" width="19.42578125" style="2" customWidth="1"/>
    <col min="773" max="773" width="18.140625" style="2" customWidth="1"/>
    <col min="774" max="774" width="17.7109375" style="2" customWidth="1"/>
    <col min="775" max="1024" width="9.140625" style="2"/>
    <col min="1025" max="1025" width="8.28515625" style="2" customWidth="1"/>
    <col min="1026" max="1026" width="14.85546875" style="2" customWidth="1"/>
    <col min="1027" max="1027" width="18.140625" style="2" customWidth="1"/>
    <col min="1028" max="1028" width="19.42578125" style="2" customWidth="1"/>
    <col min="1029" max="1029" width="18.140625" style="2" customWidth="1"/>
    <col min="1030" max="1030" width="17.7109375" style="2" customWidth="1"/>
    <col min="1031" max="1280" width="9.140625" style="2"/>
    <col min="1281" max="1281" width="8.28515625" style="2" customWidth="1"/>
    <col min="1282" max="1282" width="14.85546875" style="2" customWidth="1"/>
    <col min="1283" max="1283" width="18.140625" style="2" customWidth="1"/>
    <col min="1284" max="1284" width="19.42578125" style="2" customWidth="1"/>
    <col min="1285" max="1285" width="18.140625" style="2" customWidth="1"/>
    <col min="1286" max="1286" width="17.7109375" style="2" customWidth="1"/>
    <col min="1287" max="1536" width="9.140625" style="2"/>
    <col min="1537" max="1537" width="8.28515625" style="2" customWidth="1"/>
    <col min="1538" max="1538" width="14.85546875" style="2" customWidth="1"/>
    <col min="1539" max="1539" width="18.140625" style="2" customWidth="1"/>
    <col min="1540" max="1540" width="19.42578125" style="2" customWidth="1"/>
    <col min="1541" max="1541" width="18.140625" style="2" customWidth="1"/>
    <col min="1542" max="1542" width="17.7109375" style="2" customWidth="1"/>
    <col min="1543" max="1792" width="9.140625" style="2"/>
    <col min="1793" max="1793" width="8.28515625" style="2" customWidth="1"/>
    <col min="1794" max="1794" width="14.85546875" style="2" customWidth="1"/>
    <col min="1795" max="1795" width="18.140625" style="2" customWidth="1"/>
    <col min="1796" max="1796" width="19.42578125" style="2" customWidth="1"/>
    <col min="1797" max="1797" width="18.140625" style="2" customWidth="1"/>
    <col min="1798" max="1798" width="17.7109375" style="2" customWidth="1"/>
    <col min="1799" max="2048" width="9.140625" style="2"/>
    <col min="2049" max="2049" width="8.28515625" style="2" customWidth="1"/>
    <col min="2050" max="2050" width="14.85546875" style="2" customWidth="1"/>
    <col min="2051" max="2051" width="18.140625" style="2" customWidth="1"/>
    <col min="2052" max="2052" width="19.42578125" style="2" customWidth="1"/>
    <col min="2053" max="2053" width="18.140625" style="2" customWidth="1"/>
    <col min="2054" max="2054" width="17.7109375" style="2" customWidth="1"/>
    <col min="2055" max="2304" width="9.140625" style="2"/>
    <col min="2305" max="2305" width="8.28515625" style="2" customWidth="1"/>
    <col min="2306" max="2306" width="14.85546875" style="2" customWidth="1"/>
    <col min="2307" max="2307" width="18.140625" style="2" customWidth="1"/>
    <col min="2308" max="2308" width="19.42578125" style="2" customWidth="1"/>
    <col min="2309" max="2309" width="18.140625" style="2" customWidth="1"/>
    <col min="2310" max="2310" width="17.7109375" style="2" customWidth="1"/>
    <col min="2311" max="2560" width="9.140625" style="2"/>
    <col min="2561" max="2561" width="8.28515625" style="2" customWidth="1"/>
    <col min="2562" max="2562" width="14.85546875" style="2" customWidth="1"/>
    <col min="2563" max="2563" width="18.140625" style="2" customWidth="1"/>
    <col min="2564" max="2564" width="19.42578125" style="2" customWidth="1"/>
    <col min="2565" max="2565" width="18.140625" style="2" customWidth="1"/>
    <col min="2566" max="2566" width="17.7109375" style="2" customWidth="1"/>
    <col min="2567" max="2816" width="9.140625" style="2"/>
    <col min="2817" max="2817" width="8.28515625" style="2" customWidth="1"/>
    <col min="2818" max="2818" width="14.85546875" style="2" customWidth="1"/>
    <col min="2819" max="2819" width="18.140625" style="2" customWidth="1"/>
    <col min="2820" max="2820" width="19.42578125" style="2" customWidth="1"/>
    <col min="2821" max="2821" width="18.140625" style="2" customWidth="1"/>
    <col min="2822" max="2822" width="17.7109375" style="2" customWidth="1"/>
    <col min="2823" max="3072" width="9.140625" style="2"/>
    <col min="3073" max="3073" width="8.28515625" style="2" customWidth="1"/>
    <col min="3074" max="3074" width="14.85546875" style="2" customWidth="1"/>
    <col min="3075" max="3075" width="18.140625" style="2" customWidth="1"/>
    <col min="3076" max="3076" width="19.42578125" style="2" customWidth="1"/>
    <col min="3077" max="3077" width="18.140625" style="2" customWidth="1"/>
    <col min="3078" max="3078" width="17.7109375" style="2" customWidth="1"/>
    <col min="3079" max="3328" width="9.140625" style="2"/>
    <col min="3329" max="3329" width="8.28515625" style="2" customWidth="1"/>
    <col min="3330" max="3330" width="14.85546875" style="2" customWidth="1"/>
    <col min="3331" max="3331" width="18.140625" style="2" customWidth="1"/>
    <col min="3332" max="3332" width="19.42578125" style="2" customWidth="1"/>
    <col min="3333" max="3333" width="18.140625" style="2" customWidth="1"/>
    <col min="3334" max="3334" width="17.7109375" style="2" customWidth="1"/>
    <col min="3335" max="3584" width="9.140625" style="2"/>
    <col min="3585" max="3585" width="8.28515625" style="2" customWidth="1"/>
    <col min="3586" max="3586" width="14.85546875" style="2" customWidth="1"/>
    <col min="3587" max="3587" width="18.140625" style="2" customWidth="1"/>
    <col min="3588" max="3588" width="19.42578125" style="2" customWidth="1"/>
    <col min="3589" max="3589" width="18.140625" style="2" customWidth="1"/>
    <col min="3590" max="3590" width="17.7109375" style="2" customWidth="1"/>
    <col min="3591" max="3840" width="9.140625" style="2"/>
    <col min="3841" max="3841" width="8.28515625" style="2" customWidth="1"/>
    <col min="3842" max="3842" width="14.85546875" style="2" customWidth="1"/>
    <col min="3843" max="3843" width="18.140625" style="2" customWidth="1"/>
    <col min="3844" max="3844" width="19.42578125" style="2" customWidth="1"/>
    <col min="3845" max="3845" width="18.140625" style="2" customWidth="1"/>
    <col min="3846" max="3846" width="17.7109375" style="2" customWidth="1"/>
    <col min="3847" max="4096" width="9.140625" style="2"/>
    <col min="4097" max="4097" width="8.28515625" style="2" customWidth="1"/>
    <col min="4098" max="4098" width="14.85546875" style="2" customWidth="1"/>
    <col min="4099" max="4099" width="18.140625" style="2" customWidth="1"/>
    <col min="4100" max="4100" width="19.42578125" style="2" customWidth="1"/>
    <col min="4101" max="4101" width="18.140625" style="2" customWidth="1"/>
    <col min="4102" max="4102" width="17.7109375" style="2" customWidth="1"/>
    <col min="4103" max="4352" width="9.140625" style="2"/>
    <col min="4353" max="4353" width="8.28515625" style="2" customWidth="1"/>
    <col min="4354" max="4354" width="14.85546875" style="2" customWidth="1"/>
    <col min="4355" max="4355" width="18.140625" style="2" customWidth="1"/>
    <col min="4356" max="4356" width="19.42578125" style="2" customWidth="1"/>
    <col min="4357" max="4357" width="18.140625" style="2" customWidth="1"/>
    <col min="4358" max="4358" width="17.7109375" style="2" customWidth="1"/>
    <col min="4359" max="4608" width="9.140625" style="2"/>
    <col min="4609" max="4609" width="8.28515625" style="2" customWidth="1"/>
    <col min="4610" max="4610" width="14.85546875" style="2" customWidth="1"/>
    <col min="4611" max="4611" width="18.140625" style="2" customWidth="1"/>
    <col min="4612" max="4612" width="19.42578125" style="2" customWidth="1"/>
    <col min="4613" max="4613" width="18.140625" style="2" customWidth="1"/>
    <col min="4614" max="4614" width="17.7109375" style="2" customWidth="1"/>
    <col min="4615" max="4864" width="9.140625" style="2"/>
    <col min="4865" max="4865" width="8.28515625" style="2" customWidth="1"/>
    <col min="4866" max="4866" width="14.85546875" style="2" customWidth="1"/>
    <col min="4867" max="4867" width="18.140625" style="2" customWidth="1"/>
    <col min="4868" max="4868" width="19.42578125" style="2" customWidth="1"/>
    <col min="4869" max="4869" width="18.140625" style="2" customWidth="1"/>
    <col min="4870" max="4870" width="17.7109375" style="2" customWidth="1"/>
    <col min="4871" max="5120" width="9.140625" style="2"/>
    <col min="5121" max="5121" width="8.28515625" style="2" customWidth="1"/>
    <col min="5122" max="5122" width="14.85546875" style="2" customWidth="1"/>
    <col min="5123" max="5123" width="18.140625" style="2" customWidth="1"/>
    <col min="5124" max="5124" width="19.42578125" style="2" customWidth="1"/>
    <col min="5125" max="5125" width="18.140625" style="2" customWidth="1"/>
    <col min="5126" max="5126" width="17.7109375" style="2" customWidth="1"/>
    <col min="5127" max="5376" width="9.140625" style="2"/>
    <col min="5377" max="5377" width="8.28515625" style="2" customWidth="1"/>
    <col min="5378" max="5378" width="14.85546875" style="2" customWidth="1"/>
    <col min="5379" max="5379" width="18.140625" style="2" customWidth="1"/>
    <col min="5380" max="5380" width="19.42578125" style="2" customWidth="1"/>
    <col min="5381" max="5381" width="18.140625" style="2" customWidth="1"/>
    <col min="5382" max="5382" width="17.7109375" style="2" customWidth="1"/>
    <col min="5383" max="5632" width="9.140625" style="2"/>
    <col min="5633" max="5633" width="8.28515625" style="2" customWidth="1"/>
    <col min="5634" max="5634" width="14.85546875" style="2" customWidth="1"/>
    <col min="5635" max="5635" width="18.140625" style="2" customWidth="1"/>
    <col min="5636" max="5636" width="19.42578125" style="2" customWidth="1"/>
    <col min="5637" max="5637" width="18.140625" style="2" customWidth="1"/>
    <col min="5638" max="5638" width="17.7109375" style="2" customWidth="1"/>
    <col min="5639" max="5888" width="9.140625" style="2"/>
    <col min="5889" max="5889" width="8.28515625" style="2" customWidth="1"/>
    <col min="5890" max="5890" width="14.85546875" style="2" customWidth="1"/>
    <col min="5891" max="5891" width="18.140625" style="2" customWidth="1"/>
    <col min="5892" max="5892" width="19.42578125" style="2" customWidth="1"/>
    <col min="5893" max="5893" width="18.140625" style="2" customWidth="1"/>
    <col min="5894" max="5894" width="17.7109375" style="2" customWidth="1"/>
    <col min="5895" max="6144" width="9.140625" style="2"/>
    <col min="6145" max="6145" width="8.28515625" style="2" customWidth="1"/>
    <col min="6146" max="6146" width="14.85546875" style="2" customWidth="1"/>
    <col min="6147" max="6147" width="18.140625" style="2" customWidth="1"/>
    <col min="6148" max="6148" width="19.42578125" style="2" customWidth="1"/>
    <col min="6149" max="6149" width="18.140625" style="2" customWidth="1"/>
    <col min="6150" max="6150" width="17.7109375" style="2" customWidth="1"/>
    <col min="6151" max="6400" width="9.140625" style="2"/>
    <col min="6401" max="6401" width="8.28515625" style="2" customWidth="1"/>
    <col min="6402" max="6402" width="14.85546875" style="2" customWidth="1"/>
    <col min="6403" max="6403" width="18.140625" style="2" customWidth="1"/>
    <col min="6404" max="6404" width="19.42578125" style="2" customWidth="1"/>
    <col min="6405" max="6405" width="18.140625" style="2" customWidth="1"/>
    <col min="6406" max="6406" width="17.7109375" style="2" customWidth="1"/>
    <col min="6407" max="6656" width="9.140625" style="2"/>
    <col min="6657" max="6657" width="8.28515625" style="2" customWidth="1"/>
    <col min="6658" max="6658" width="14.85546875" style="2" customWidth="1"/>
    <col min="6659" max="6659" width="18.140625" style="2" customWidth="1"/>
    <col min="6660" max="6660" width="19.42578125" style="2" customWidth="1"/>
    <col min="6661" max="6661" width="18.140625" style="2" customWidth="1"/>
    <col min="6662" max="6662" width="17.7109375" style="2" customWidth="1"/>
    <col min="6663" max="6912" width="9.140625" style="2"/>
    <col min="6913" max="6913" width="8.28515625" style="2" customWidth="1"/>
    <col min="6914" max="6914" width="14.85546875" style="2" customWidth="1"/>
    <col min="6915" max="6915" width="18.140625" style="2" customWidth="1"/>
    <col min="6916" max="6916" width="19.42578125" style="2" customWidth="1"/>
    <col min="6917" max="6917" width="18.140625" style="2" customWidth="1"/>
    <col min="6918" max="6918" width="17.7109375" style="2" customWidth="1"/>
    <col min="6919" max="7168" width="9.140625" style="2"/>
    <col min="7169" max="7169" width="8.28515625" style="2" customWidth="1"/>
    <col min="7170" max="7170" width="14.85546875" style="2" customWidth="1"/>
    <col min="7171" max="7171" width="18.140625" style="2" customWidth="1"/>
    <col min="7172" max="7172" width="19.42578125" style="2" customWidth="1"/>
    <col min="7173" max="7173" width="18.140625" style="2" customWidth="1"/>
    <col min="7174" max="7174" width="17.7109375" style="2" customWidth="1"/>
    <col min="7175" max="7424" width="9.140625" style="2"/>
    <col min="7425" max="7425" width="8.28515625" style="2" customWidth="1"/>
    <col min="7426" max="7426" width="14.85546875" style="2" customWidth="1"/>
    <col min="7427" max="7427" width="18.140625" style="2" customWidth="1"/>
    <col min="7428" max="7428" width="19.42578125" style="2" customWidth="1"/>
    <col min="7429" max="7429" width="18.140625" style="2" customWidth="1"/>
    <col min="7430" max="7430" width="17.7109375" style="2" customWidth="1"/>
    <col min="7431" max="7680" width="9.140625" style="2"/>
    <col min="7681" max="7681" width="8.28515625" style="2" customWidth="1"/>
    <col min="7682" max="7682" width="14.85546875" style="2" customWidth="1"/>
    <col min="7683" max="7683" width="18.140625" style="2" customWidth="1"/>
    <col min="7684" max="7684" width="19.42578125" style="2" customWidth="1"/>
    <col min="7685" max="7685" width="18.140625" style="2" customWidth="1"/>
    <col min="7686" max="7686" width="17.7109375" style="2" customWidth="1"/>
    <col min="7687" max="7936" width="9.140625" style="2"/>
    <col min="7937" max="7937" width="8.28515625" style="2" customWidth="1"/>
    <col min="7938" max="7938" width="14.85546875" style="2" customWidth="1"/>
    <col min="7939" max="7939" width="18.140625" style="2" customWidth="1"/>
    <col min="7940" max="7940" width="19.42578125" style="2" customWidth="1"/>
    <col min="7941" max="7941" width="18.140625" style="2" customWidth="1"/>
    <col min="7942" max="7942" width="17.7109375" style="2" customWidth="1"/>
    <col min="7943" max="8192" width="9.140625" style="2"/>
    <col min="8193" max="8193" width="8.28515625" style="2" customWidth="1"/>
    <col min="8194" max="8194" width="14.85546875" style="2" customWidth="1"/>
    <col min="8195" max="8195" width="18.140625" style="2" customWidth="1"/>
    <col min="8196" max="8196" width="19.42578125" style="2" customWidth="1"/>
    <col min="8197" max="8197" width="18.140625" style="2" customWidth="1"/>
    <col min="8198" max="8198" width="17.7109375" style="2" customWidth="1"/>
    <col min="8199" max="8448" width="9.140625" style="2"/>
    <col min="8449" max="8449" width="8.28515625" style="2" customWidth="1"/>
    <col min="8450" max="8450" width="14.85546875" style="2" customWidth="1"/>
    <col min="8451" max="8451" width="18.140625" style="2" customWidth="1"/>
    <col min="8452" max="8452" width="19.42578125" style="2" customWidth="1"/>
    <col min="8453" max="8453" width="18.140625" style="2" customWidth="1"/>
    <col min="8454" max="8454" width="17.7109375" style="2" customWidth="1"/>
    <col min="8455" max="8704" width="9.140625" style="2"/>
    <col min="8705" max="8705" width="8.28515625" style="2" customWidth="1"/>
    <col min="8706" max="8706" width="14.85546875" style="2" customWidth="1"/>
    <col min="8707" max="8707" width="18.140625" style="2" customWidth="1"/>
    <col min="8708" max="8708" width="19.42578125" style="2" customWidth="1"/>
    <col min="8709" max="8709" width="18.140625" style="2" customWidth="1"/>
    <col min="8710" max="8710" width="17.7109375" style="2" customWidth="1"/>
    <col min="8711" max="8960" width="9.140625" style="2"/>
    <col min="8961" max="8961" width="8.28515625" style="2" customWidth="1"/>
    <col min="8962" max="8962" width="14.85546875" style="2" customWidth="1"/>
    <col min="8963" max="8963" width="18.140625" style="2" customWidth="1"/>
    <col min="8964" max="8964" width="19.42578125" style="2" customWidth="1"/>
    <col min="8965" max="8965" width="18.140625" style="2" customWidth="1"/>
    <col min="8966" max="8966" width="17.7109375" style="2" customWidth="1"/>
    <col min="8967" max="9216" width="9.140625" style="2"/>
    <col min="9217" max="9217" width="8.28515625" style="2" customWidth="1"/>
    <col min="9218" max="9218" width="14.85546875" style="2" customWidth="1"/>
    <col min="9219" max="9219" width="18.140625" style="2" customWidth="1"/>
    <col min="9220" max="9220" width="19.42578125" style="2" customWidth="1"/>
    <col min="9221" max="9221" width="18.140625" style="2" customWidth="1"/>
    <col min="9222" max="9222" width="17.7109375" style="2" customWidth="1"/>
    <col min="9223" max="9472" width="9.140625" style="2"/>
    <col min="9473" max="9473" width="8.28515625" style="2" customWidth="1"/>
    <col min="9474" max="9474" width="14.85546875" style="2" customWidth="1"/>
    <col min="9475" max="9475" width="18.140625" style="2" customWidth="1"/>
    <col min="9476" max="9476" width="19.42578125" style="2" customWidth="1"/>
    <col min="9477" max="9477" width="18.140625" style="2" customWidth="1"/>
    <col min="9478" max="9478" width="17.7109375" style="2" customWidth="1"/>
    <col min="9479" max="9728" width="9.140625" style="2"/>
    <col min="9729" max="9729" width="8.28515625" style="2" customWidth="1"/>
    <col min="9730" max="9730" width="14.85546875" style="2" customWidth="1"/>
    <col min="9731" max="9731" width="18.140625" style="2" customWidth="1"/>
    <col min="9732" max="9732" width="19.42578125" style="2" customWidth="1"/>
    <col min="9733" max="9733" width="18.140625" style="2" customWidth="1"/>
    <col min="9734" max="9734" width="17.7109375" style="2" customWidth="1"/>
    <col min="9735" max="9984" width="9.140625" style="2"/>
    <col min="9985" max="9985" width="8.28515625" style="2" customWidth="1"/>
    <col min="9986" max="9986" width="14.85546875" style="2" customWidth="1"/>
    <col min="9987" max="9987" width="18.140625" style="2" customWidth="1"/>
    <col min="9988" max="9988" width="19.42578125" style="2" customWidth="1"/>
    <col min="9989" max="9989" width="18.140625" style="2" customWidth="1"/>
    <col min="9990" max="9990" width="17.7109375" style="2" customWidth="1"/>
    <col min="9991" max="10240" width="9.140625" style="2"/>
    <col min="10241" max="10241" width="8.28515625" style="2" customWidth="1"/>
    <col min="10242" max="10242" width="14.85546875" style="2" customWidth="1"/>
    <col min="10243" max="10243" width="18.140625" style="2" customWidth="1"/>
    <col min="10244" max="10244" width="19.42578125" style="2" customWidth="1"/>
    <col min="10245" max="10245" width="18.140625" style="2" customWidth="1"/>
    <col min="10246" max="10246" width="17.7109375" style="2" customWidth="1"/>
    <col min="10247" max="10496" width="9.140625" style="2"/>
    <col min="10497" max="10497" width="8.28515625" style="2" customWidth="1"/>
    <col min="10498" max="10498" width="14.85546875" style="2" customWidth="1"/>
    <col min="10499" max="10499" width="18.140625" style="2" customWidth="1"/>
    <col min="10500" max="10500" width="19.42578125" style="2" customWidth="1"/>
    <col min="10501" max="10501" width="18.140625" style="2" customWidth="1"/>
    <col min="10502" max="10502" width="17.7109375" style="2" customWidth="1"/>
    <col min="10503" max="10752" width="9.140625" style="2"/>
    <col min="10753" max="10753" width="8.28515625" style="2" customWidth="1"/>
    <col min="10754" max="10754" width="14.85546875" style="2" customWidth="1"/>
    <col min="10755" max="10755" width="18.140625" style="2" customWidth="1"/>
    <col min="10756" max="10756" width="19.42578125" style="2" customWidth="1"/>
    <col min="10757" max="10757" width="18.140625" style="2" customWidth="1"/>
    <col min="10758" max="10758" width="17.7109375" style="2" customWidth="1"/>
    <col min="10759" max="11008" width="9.140625" style="2"/>
    <col min="11009" max="11009" width="8.28515625" style="2" customWidth="1"/>
    <col min="11010" max="11010" width="14.85546875" style="2" customWidth="1"/>
    <col min="11011" max="11011" width="18.140625" style="2" customWidth="1"/>
    <col min="11012" max="11012" width="19.42578125" style="2" customWidth="1"/>
    <col min="11013" max="11013" width="18.140625" style="2" customWidth="1"/>
    <col min="11014" max="11014" width="17.7109375" style="2" customWidth="1"/>
    <col min="11015" max="11264" width="9.140625" style="2"/>
    <col min="11265" max="11265" width="8.28515625" style="2" customWidth="1"/>
    <col min="11266" max="11266" width="14.85546875" style="2" customWidth="1"/>
    <col min="11267" max="11267" width="18.140625" style="2" customWidth="1"/>
    <col min="11268" max="11268" width="19.42578125" style="2" customWidth="1"/>
    <col min="11269" max="11269" width="18.140625" style="2" customWidth="1"/>
    <col min="11270" max="11270" width="17.7109375" style="2" customWidth="1"/>
    <col min="11271" max="11520" width="9.140625" style="2"/>
    <col min="11521" max="11521" width="8.28515625" style="2" customWidth="1"/>
    <col min="11522" max="11522" width="14.85546875" style="2" customWidth="1"/>
    <col min="11523" max="11523" width="18.140625" style="2" customWidth="1"/>
    <col min="11524" max="11524" width="19.42578125" style="2" customWidth="1"/>
    <col min="11525" max="11525" width="18.140625" style="2" customWidth="1"/>
    <col min="11526" max="11526" width="17.7109375" style="2" customWidth="1"/>
    <col min="11527" max="11776" width="9.140625" style="2"/>
    <col min="11777" max="11777" width="8.28515625" style="2" customWidth="1"/>
    <col min="11778" max="11778" width="14.85546875" style="2" customWidth="1"/>
    <col min="11779" max="11779" width="18.140625" style="2" customWidth="1"/>
    <col min="11780" max="11780" width="19.42578125" style="2" customWidth="1"/>
    <col min="11781" max="11781" width="18.140625" style="2" customWidth="1"/>
    <col min="11782" max="11782" width="17.7109375" style="2" customWidth="1"/>
    <col min="11783" max="12032" width="9.140625" style="2"/>
    <col min="12033" max="12033" width="8.28515625" style="2" customWidth="1"/>
    <col min="12034" max="12034" width="14.85546875" style="2" customWidth="1"/>
    <col min="12035" max="12035" width="18.140625" style="2" customWidth="1"/>
    <col min="12036" max="12036" width="19.42578125" style="2" customWidth="1"/>
    <col min="12037" max="12037" width="18.140625" style="2" customWidth="1"/>
    <col min="12038" max="12038" width="17.7109375" style="2" customWidth="1"/>
    <col min="12039" max="12288" width="9.140625" style="2"/>
    <col min="12289" max="12289" width="8.28515625" style="2" customWidth="1"/>
    <col min="12290" max="12290" width="14.85546875" style="2" customWidth="1"/>
    <col min="12291" max="12291" width="18.140625" style="2" customWidth="1"/>
    <col min="12292" max="12292" width="19.42578125" style="2" customWidth="1"/>
    <col min="12293" max="12293" width="18.140625" style="2" customWidth="1"/>
    <col min="12294" max="12294" width="17.7109375" style="2" customWidth="1"/>
    <col min="12295" max="12544" width="9.140625" style="2"/>
    <col min="12545" max="12545" width="8.28515625" style="2" customWidth="1"/>
    <col min="12546" max="12546" width="14.85546875" style="2" customWidth="1"/>
    <col min="12547" max="12547" width="18.140625" style="2" customWidth="1"/>
    <col min="12548" max="12548" width="19.42578125" style="2" customWidth="1"/>
    <col min="12549" max="12549" width="18.140625" style="2" customWidth="1"/>
    <col min="12550" max="12550" width="17.7109375" style="2" customWidth="1"/>
    <col min="12551" max="12800" width="9.140625" style="2"/>
    <col min="12801" max="12801" width="8.28515625" style="2" customWidth="1"/>
    <col min="12802" max="12802" width="14.85546875" style="2" customWidth="1"/>
    <col min="12803" max="12803" width="18.140625" style="2" customWidth="1"/>
    <col min="12804" max="12804" width="19.42578125" style="2" customWidth="1"/>
    <col min="12805" max="12805" width="18.140625" style="2" customWidth="1"/>
    <col min="12806" max="12806" width="17.7109375" style="2" customWidth="1"/>
    <col min="12807" max="13056" width="9.140625" style="2"/>
    <col min="13057" max="13057" width="8.28515625" style="2" customWidth="1"/>
    <col min="13058" max="13058" width="14.85546875" style="2" customWidth="1"/>
    <col min="13059" max="13059" width="18.140625" style="2" customWidth="1"/>
    <col min="13060" max="13060" width="19.42578125" style="2" customWidth="1"/>
    <col min="13061" max="13061" width="18.140625" style="2" customWidth="1"/>
    <col min="13062" max="13062" width="17.7109375" style="2" customWidth="1"/>
    <col min="13063" max="13312" width="9.140625" style="2"/>
    <col min="13313" max="13313" width="8.28515625" style="2" customWidth="1"/>
    <col min="13314" max="13314" width="14.85546875" style="2" customWidth="1"/>
    <col min="13315" max="13315" width="18.140625" style="2" customWidth="1"/>
    <col min="13316" max="13316" width="19.42578125" style="2" customWidth="1"/>
    <col min="13317" max="13317" width="18.140625" style="2" customWidth="1"/>
    <col min="13318" max="13318" width="17.7109375" style="2" customWidth="1"/>
    <col min="13319" max="13568" width="9.140625" style="2"/>
    <col min="13569" max="13569" width="8.28515625" style="2" customWidth="1"/>
    <col min="13570" max="13570" width="14.85546875" style="2" customWidth="1"/>
    <col min="13571" max="13571" width="18.140625" style="2" customWidth="1"/>
    <col min="13572" max="13572" width="19.42578125" style="2" customWidth="1"/>
    <col min="13573" max="13573" width="18.140625" style="2" customWidth="1"/>
    <col min="13574" max="13574" width="17.7109375" style="2" customWidth="1"/>
    <col min="13575" max="13824" width="9.140625" style="2"/>
    <col min="13825" max="13825" width="8.28515625" style="2" customWidth="1"/>
    <col min="13826" max="13826" width="14.85546875" style="2" customWidth="1"/>
    <col min="13827" max="13827" width="18.140625" style="2" customWidth="1"/>
    <col min="13828" max="13828" width="19.42578125" style="2" customWidth="1"/>
    <col min="13829" max="13829" width="18.140625" style="2" customWidth="1"/>
    <col min="13830" max="13830" width="17.7109375" style="2" customWidth="1"/>
    <col min="13831" max="14080" width="9.140625" style="2"/>
    <col min="14081" max="14081" width="8.28515625" style="2" customWidth="1"/>
    <col min="14082" max="14082" width="14.85546875" style="2" customWidth="1"/>
    <col min="14083" max="14083" width="18.140625" style="2" customWidth="1"/>
    <col min="14084" max="14084" width="19.42578125" style="2" customWidth="1"/>
    <col min="14085" max="14085" width="18.140625" style="2" customWidth="1"/>
    <col min="14086" max="14086" width="17.7109375" style="2" customWidth="1"/>
    <col min="14087" max="14336" width="9.140625" style="2"/>
    <col min="14337" max="14337" width="8.28515625" style="2" customWidth="1"/>
    <col min="14338" max="14338" width="14.85546875" style="2" customWidth="1"/>
    <col min="14339" max="14339" width="18.140625" style="2" customWidth="1"/>
    <col min="14340" max="14340" width="19.42578125" style="2" customWidth="1"/>
    <col min="14341" max="14341" width="18.140625" style="2" customWidth="1"/>
    <col min="14342" max="14342" width="17.7109375" style="2" customWidth="1"/>
    <col min="14343" max="14592" width="9.140625" style="2"/>
    <col min="14593" max="14593" width="8.28515625" style="2" customWidth="1"/>
    <col min="14594" max="14594" width="14.85546875" style="2" customWidth="1"/>
    <col min="14595" max="14595" width="18.140625" style="2" customWidth="1"/>
    <col min="14596" max="14596" width="19.42578125" style="2" customWidth="1"/>
    <col min="14597" max="14597" width="18.140625" style="2" customWidth="1"/>
    <col min="14598" max="14598" width="17.7109375" style="2" customWidth="1"/>
    <col min="14599" max="14848" width="9.140625" style="2"/>
    <col min="14849" max="14849" width="8.28515625" style="2" customWidth="1"/>
    <col min="14850" max="14850" width="14.85546875" style="2" customWidth="1"/>
    <col min="14851" max="14851" width="18.140625" style="2" customWidth="1"/>
    <col min="14852" max="14852" width="19.42578125" style="2" customWidth="1"/>
    <col min="14853" max="14853" width="18.140625" style="2" customWidth="1"/>
    <col min="14854" max="14854" width="17.7109375" style="2" customWidth="1"/>
    <col min="14855" max="15104" width="9.140625" style="2"/>
    <col min="15105" max="15105" width="8.28515625" style="2" customWidth="1"/>
    <col min="15106" max="15106" width="14.85546875" style="2" customWidth="1"/>
    <col min="15107" max="15107" width="18.140625" style="2" customWidth="1"/>
    <col min="15108" max="15108" width="19.42578125" style="2" customWidth="1"/>
    <col min="15109" max="15109" width="18.140625" style="2" customWidth="1"/>
    <col min="15110" max="15110" width="17.7109375" style="2" customWidth="1"/>
    <col min="15111" max="15360" width="9.140625" style="2"/>
    <col min="15361" max="15361" width="8.28515625" style="2" customWidth="1"/>
    <col min="15362" max="15362" width="14.85546875" style="2" customWidth="1"/>
    <col min="15363" max="15363" width="18.140625" style="2" customWidth="1"/>
    <col min="15364" max="15364" width="19.42578125" style="2" customWidth="1"/>
    <col min="15365" max="15365" width="18.140625" style="2" customWidth="1"/>
    <col min="15366" max="15366" width="17.7109375" style="2" customWidth="1"/>
    <col min="15367" max="15616" width="9.140625" style="2"/>
    <col min="15617" max="15617" width="8.28515625" style="2" customWidth="1"/>
    <col min="15618" max="15618" width="14.85546875" style="2" customWidth="1"/>
    <col min="15619" max="15619" width="18.140625" style="2" customWidth="1"/>
    <col min="15620" max="15620" width="19.42578125" style="2" customWidth="1"/>
    <col min="15621" max="15621" width="18.140625" style="2" customWidth="1"/>
    <col min="15622" max="15622" width="17.7109375" style="2" customWidth="1"/>
    <col min="15623" max="15872" width="9.140625" style="2"/>
    <col min="15873" max="15873" width="8.28515625" style="2" customWidth="1"/>
    <col min="15874" max="15874" width="14.85546875" style="2" customWidth="1"/>
    <col min="15875" max="15875" width="18.140625" style="2" customWidth="1"/>
    <col min="15876" max="15876" width="19.42578125" style="2" customWidth="1"/>
    <col min="15877" max="15877" width="18.140625" style="2" customWidth="1"/>
    <col min="15878" max="15878" width="17.7109375" style="2" customWidth="1"/>
    <col min="15879" max="16128" width="9.140625" style="2"/>
    <col min="16129" max="16129" width="8.28515625" style="2" customWidth="1"/>
    <col min="16130" max="16130" width="14.85546875" style="2" customWidth="1"/>
    <col min="16131" max="16131" width="18.140625" style="2" customWidth="1"/>
    <col min="16132" max="16132" width="19.42578125" style="2" customWidth="1"/>
    <col min="16133" max="16133" width="18.140625" style="2" customWidth="1"/>
    <col min="16134" max="16134" width="17.7109375" style="2" customWidth="1"/>
    <col min="16135" max="16384" width="9.140625" style="2"/>
  </cols>
  <sheetData>
    <row r="1" spans="1:6" ht="21">
      <c r="A1" s="595" t="str">
        <f>Master!A2</f>
        <v>dk;kZy; jktdh; mPp ek/;fed fo|ky;] :iiqjk ¼dqpkeu flVh½</v>
      </c>
      <c r="B1" s="595"/>
      <c r="C1" s="595"/>
      <c r="D1" s="595"/>
      <c r="E1" s="789"/>
      <c r="F1" s="332">
        <f>Master!K3</f>
        <v>26887</v>
      </c>
    </row>
    <row r="2" spans="1:6" ht="21">
      <c r="A2" s="792" t="str">
        <f>Master!C3&amp;" "&amp;Master!E3</f>
        <v>2202-02-109-02-00 SF</v>
      </c>
      <c r="B2" s="792"/>
      <c r="C2" s="792"/>
      <c r="D2" s="792"/>
      <c r="E2" s="792"/>
      <c r="F2" s="792"/>
    </row>
    <row r="3" spans="1:6" ht="23.25" customHeight="1">
      <c r="A3" s="766" t="s">
        <v>229</v>
      </c>
      <c r="B3" s="766"/>
      <c r="C3" s="766"/>
      <c r="D3" s="766"/>
      <c r="E3" s="766"/>
      <c r="F3" s="766"/>
    </row>
    <row r="4" spans="1:6" ht="18.75">
      <c r="A4" s="594" t="s">
        <v>230</v>
      </c>
      <c r="B4" s="594"/>
      <c r="C4" s="594"/>
      <c r="D4" s="594"/>
      <c r="E4" s="594"/>
      <c r="F4" s="594"/>
    </row>
    <row r="5" spans="1:6" ht="14.25" customHeight="1">
      <c r="A5" s="328"/>
      <c r="B5" s="328"/>
      <c r="C5" s="328"/>
      <c r="D5" s="328"/>
      <c r="E5" s="328"/>
      <c r="F5" s="328"/>
    </row>
    <row r="6" spans="1:6" ht="23.25" customHeight="1">
      <c r="A6" s="793" t="s">
        <v>228</v>
      </c>
      <c r="B6" s="793"/>
      <c r="C6" s="793"/>
      <c r="D6" s="793"/>
      <c r="E6" s="793"/>
      <c r="F6" s="793"/>
    </row>
    <row r="7" spans="1:6" ht="41.25" customHeight="1">
      <c r="A7" s="334" t="s">
        <v>21</v>
      </c>
      <c r="B7" s="334" t="s">
        <v>231</v>
      </c>
      <c r="C7" s="334" t="s">
        <v>497</v>
      </c>
      <c r="D7" s="334" t="s">
        <v>498</v>
      </c>
      <c r="E7" s="334" t="s">
        <v>499</v>
      </c>
      <c r="F7" s="334" t="s">
        <v>494</v>
      </c>
    </row>
    <row r="8" spans="1:6" ht="24.95" customHeight="1">
      <c r="A8" s="261">
        <v>1</v>
      </c>
      <c r="B8" s="261">
        <v>9</v>
      </c>
      <c r="C8" s="261">
        <f>'Old Expend TCAD.'!B13</f>
        <v>12</v>
      </c>
      <c r="D8" s="261">
        <f>C8*10</f>
        <v>120</v>
      </c>
      <c r="E8" s="261">
        <f>'Old Expend TCAD.'!C13</f>
        <v>10</v>
      </c>
      <c r="F8" s="261">
        <f>E8*10</f>
        <v>100</v>
      </c>
    </row>
    <row r="9" spans="1:6" ht="24.95" customHeight="1">
      <c r="A9" s="261">
        <v>2</v>
      </c>
      <c r="B9" s="261">
        <v>10</v>
      </c>
      <c r="C9" s="261">
        <f>'Old Expend TCAD.'!B14</f>
        <v>4</v>
      </c>
      <c r="D9" s="261">
        <f t="shared" ref="D9:D11" si="0">C9*10</f>
        <v>40</v>
      </c>
      <c r="E9" s="261">
        <f>'Old Expend TCAD.'!C14</f>
        <v>10</v>
      </c>
      <c r="F9" s="261">
        <f t="shared" ref="F9:F11" si="1">E9*10</f>
        <v>100</v>
      </c>
    </row>
    <row r="10" spans="1:6" ht="24.95" customHeight="1">
      <c r="A10" s="261">
        <v>3</v>
      </c>
      <c r="B10" s="261">
        <v>11</v>
      </c>
      <c r="C10" s="261">
        <f>'Old Expend TCAD.'!B15</f>
        <v>2</v>
      </c>
      <c r="D10" s="261">
        <f t="shared" si="0"/>
        <v>20</v>
      </c>
      <c r="E10" s="261">
        <f>'Old Expend TCAD.'!C15</f>
        <v>10</v>
      </c>
      <c r="F10" s="261">
        <f t="shared" si="1"/>
        <v>100</v>
      </c>
    </row>
    <row r="11" spans="1:6" ht="24.95" customHeight="1">
      <c r="A11" s="261">
        <v>4</v>
      </c>
      <c r="B11" s="261">
        <v>12</v>
      </c>
      <c r="C11" s="261">
        <f>'Old Expend TCAD.'!B16</f>
        <v>0</v>
      </c>
      <c r="D11" s="261">
        <f t="shared" si="0"/>
        <v>0</v>
      </c>
      <c r="E11" s="261">
        <f>'Old Expend TCAD.'!C16</f>
        <v>10</v>
      </c>
      <c r="F11" s="261">
        <f t="shared" si="1"/>
        <v>100</v>
      </c>
    </row>
    <row r="12" spans="1:6" ht="24.95" customHeight="1">
      <c r="A12" s="790" t="s">
        <v>43</v>
      </c>
      <c r="B12" s="791"/>
      <c r="C12" s="333">
        <f>SUM(C8:C11)</f>
        <v>18</v>
      </c>
      <c r="D12" s="333">
        <f t="shared" ref="D12:F12" si="2">SUM(D8:D11)</f>
        <v>180</v>
      </c>
      <c r="E12" s="333">
        <f t="shared" si="2"/>
        <v>40</v>
      </c>
      <c r="F12" s="333">
        <f t="shared" si="2"/>
        <v>400</v>
      </c>
    </row>
    <row r="13" spans="1:6" ht="24.95" customHeight="1">
      <c r="A13" s="329"/>
      <c r="B13" s="329"/>
      <c r="C13" s="330"/>
      <c r="D13" s="330"/>
      <c r="E13" s="330"/>
      <c r="F13" s="330"/>
    </row>
    <row r="14" spans="1:6" ht="24.95" customHeight="1">
      <c r="A14" s="794" t="s">
        <v>232</v>
      </c>
      <c r="B14" s="793"/>
      <c r="C14" s="793"/>
      <c r="D14" s="793"/>
      <c r="E14" s="793"/>
      <c r="F14" s="795"/>
    </row>
    <row r="15" spans="1:6" ht="38.25" customHeight="1">
      <c r="A15" s="334" t="s">
        <v>21</v>
      </c>
      <c r="B15" s="334" t="s">
        <v>231</v>
      </c>
      <c r="C15" s="334" t="s">
        <v>497</v>
      </c>
      <c r="D15" s="334" t="s">
        <v>528</v>
      </c>
      <c r="E15" s="334" t="s">
        <v>499</v>
      </c>
      <c r="F15" s="334" t="s">
        <v>494</v>
      </c>
    </row>
    <row r="16" spans="1:6" ht="24.95" customHeight="1">
      <c r="A16" s="261">
        <v>1</v>
      </c>
      <c r="B16" s="261">
        <v>9</v>
      </c>
      <c r="C16" s="261">
        <f>'Old Expend TCAD.'!D13</f>
        <v>2</v>
      </c>
      <c r="D16" s="261">
        <f>C16*5</f>
        <v>10</v>
      </c>
      <c r="E16" s="261">
        <f>'Old Expend TCAD.'!E13</f>
        <v>3</v>
      </c>
      <c r="F16" s="261">
        <f>E16*5</f>
        <v>15</v>
      </c>
    </row>
    <row r="17" spans="1:6" ht="24.95" customHeight="1">
      <c r="A17" s="261">
        <v>2</v>
      </c>
      <c r="B17" s="261">
        <v>10</v>
      </c>
      <c r="C17" s="261">
        <f>'Old Expend TCAD.'!D14</f>
        <v>4</v>
      </c>
      <c r="D17" s="261">
        <f t="shared" ref="D17:D19" si="3">C17*5</f>
        <v>20</v>
      </c>
      <c r="E17" s="261">
        <f>'Old Expend TCAD.'!E14</f>
        <v>3</v>
      </c>
      <c r="F17" s="261">
        <f t="shared" ref="F17:F19" si="4">E17*5</f>
        <v>15</v>
      </c>
    </row>
    <row r="18" spans="1:6" ht="24.95" customHeight="1">
      <c r="A18" s="261">
        <v>3</v>
      </c>
      <c r="B18" s="261">
        <v>11</v>
      </c>
      <c r="C18" s="261">
        <f>'Old Expend TCAD.'!D15</f>
        <v>5</v>
      </c>
      <c r="D18" s="261">
        <f t="shared" si="3"/>
        <v>25</v>
      </c>
      <c r="E18" s="261">
        <f>'Old Expend TCAD.'!E15</f>
        <v>3</v>
      </c>
      <c r="F18" s="261">
        <f t="shared" si="4"/>
        <v>15</v>
      </c>
    </row>
    <row r="19" spans="1:6" ht="24.95" customHeight="1">
      <c r="A19" s="261">
        <v>4</v>
      </c>
      <c r="B19" s="261">
        <v>12</v>
      </c>
      <c r="C19" s="261">
        <f>'Old Expend TCAD.'!D16</f>
        <v>21</v>
      </c>
      <c r="D19" s="261">
        <f t="shared" si="3"/>
        <v>105</v>
      </c>
      <c r="E19" s="261">
        <f>'Old Expend TCAD.'!E16</f>
        <v>3</v>
      </c>
      <c r="F19" s="261">
        <f t="shared" si="4"/>
        <v>15</v>
      </c>
    </row>
    <row r="20" spans="1:6" ht="24.95" customHeight="1">
      <c r="A20" s="790" t="s">
        <v>43</v>
      </c>
      <c r="B20" s="791"/>
      <c r="C20" s="333">
        <f>SUM(C16:C19)</f>
        <v>32</v>
      </c>
      <c r="D20" s="333">
        <f t="shared" ref="D20:F20" si="5">SUM(D16:D19)</f>
        <v>160</v>
      </c>
      <c r="E20" s="333">
        <f t="shared" si="5"/>
        <v>12</v>
      </c>
      <c r="F20" s="333">
        <f t="shared" si="5"/>
        <v>60</v>
      </c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 ht="15.75">
      <c r="A23" s="1"/>
      <c r="B23" s="1"/>
      <c r="C23" s="1"/>
      <c r="D23" s="137"/>
      <c r="E23" s="755" t="str">
        <f>Master!R1</f>
        <v>iz/kkukpk;Z</v>
      </c>
      <c r="F23" s="755"/>
    </row>
    <row r="24" spans="1:6" ht="53.25" customHeight="1">
      <c r="E24" s="609" t="str">
        <f>Master!R2</f>
        <v>jktdh; mPp ek/;fed fo|ky;] :iiqjk</v>
      </c>
      <c r="F24" s="609"/>
    </row>
    <row r="25" spans="1:6">
      <c r="E25" s="331"/>
      <c r="F25" s="331"/>
    </row>
  </sheetData>
  <sheetProtection password="DBAD" sheet="1" objects="1" scenarios="1" formatCells="0" formatColumns="0" formatRows="0"/>
  <mergeCells count="10">
    <mergeCell ref="E24:F24"/>
    <mergeCell ref="A1:E1"/>
    <mergeCell ref="A3:F3"/>
    <mergeCell ref="A20:B20"/>
    <mergeCell ref="A2:F2"/>
    <mergeCell ref="A4:F4"/>
    <mergeCell ref="A6:F6"/>
    <mergeCell ref="A12:B12"/>
    <mergeCell ref="A14:F14"/>
    <mergeCell ref="E23:F23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C00000"/>
  </sheetPr>
  <dimension ref="A1:IV33"/>
  <sheetViews>
    <sheetView view="pageBreakPreview" zoomScale="115" zoomScaleNormal="115" zoomScaleSheetLayoutView="115" workbookViewId="0">
      <pane ySplit="8" topLeftCell="A9" activePane="bottomLeft" state="frozen"/>
      <selection activeCell="I4" sqref="I4"/>
      <selection pane="bottomLeft" activeCell="K13" sqref="K13"/>
    </sheetView>
  </sheetViews>
  <sheetFormatPr defaultRowHeight="15"/>
  <cols>
    <col min="1" max="1" width="5.5703125" style="2" customWidth="1"/>
    <col min="2" max="2" width="15.42578125" style="2" customWidth="1"/>
    <col min="3" max="10" width="6.7109375" style="2" customWidth="1"/>
    <col min="11" max="11" width="9.140625" style="2" customWidth="1"/>
    <col min="12" max="12" width="6.7109375" style="2" customWidth="1"/>
    <col min="13" max="13" width="7.7109375" style="2" customWidth="1"/>
    <col min="14" max="20" width="6.7109375" style="2" customWidth="1"/>
    <col min="21" max="16384" width="9.140625" style="2"/>
  </cols>
  <sheetData>
    <row r="1" spans="1:256" s="39" customFormat="1" ht="17.25">
      <c r="A1" s="802" t="s">
        <v>141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39" customFormat="1" ht="17.25">
      <c r="A2" s="803" t="s">
        <v>142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39" customFormat="1" ht="17.25">
      <c r="A3" s="803" t="s">
        <v>143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39" customFormat="1" ht="17.25">
      <c r="A4" s="335" t="s">
        <v>144</v>
      </c>
      <c r="B4" s="335"/>
      <c r="D4" s="335"/>
      <c r="E4" s="335"/>
      <c r="F4" s="806" t="str">
        <f>Master!A2&amp;"- " &amp;Master!K3</f>
        <v>dk;kZy; jktdh; mPp ek/;fed fo|ky;] :iiqjk ¼dqpkeu flVh½- 26887</v>
      </c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39" customFormat="1" ht="17.25">
      <c r="A5" s="804" t="s">
        <v>480</v>
      </c>
      <c r="B5" s="804"/>
      <c r="C5" s="804"/>
      <c r="D5" s="804"/>
      <c r="E5" s="804"/>
      <c r="F5" s="805" t="str">
        <f>Master!C3&amp;" &amp; "&amp;Master!E3</f>
        <v>2202-02-109-02-00 &amp; SF</v>
      </c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5"/>
      <c r="T5" s="805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ht="28.5" customHeight="1">
      <c r="A6" s="800" t="s">
        <v>21</v>
      </c>
      <c r="B6" s="800" t="s">
        <v>343</v>
      </c>
      <c r="C6" s="800" t="s">
        <v>344</v>
      </c>
      <c r="D6" s="797" t="s">
        <v>345</v>
      </c>
      <c r="E6" s="798"/>
      <c r="F6" s="799"/>
      <c r="G6" s="724" t="s">
        <v>369</v>
      </c>
      <c r="H6" s="797" t="s">
        <v>346</v>
      </c>
      <c r="I6" s="798"/>
      <c r="J6" s="799"/>
      <c r="K6" s="800" t="s">
        <v>371</v>
      </c>
      <c r="L6" s="800" t="s">
        <v>372</v>
      </c>
      <c r="M6" s="797" t="s">
        <v>373</v>
      </c>
      <c r="N6" s="798"/>
      <c r="O6" s="799"/>
      <c r="P6" s="797" t="s">
        <v>347</v>
      </c>
      <c r="Q6" s="798"/>
      <c r="R6" s="799"/>
      <c r="S6" s="800" t="s">
        <v>348</v>
      </c>
      <c r="T6" s="800" t="s">
        <v>339</v>
      </c>
    </row>
    <row r="7" spans="1:256" ht="63.75">
      <c r="A7" s="801"/>
      <c r="B7" s="801"/>
      <c r="C7" s="801"/>
      <c r="D7" s="355" t="s">
        <v>147</v>
      </c>
      <c r="E7" s="355" t="s">
        <v>148</v>
      </c>
      <c r="F7" s="355" t="s">
        <v>340</v>
      </c>
      <c r="G7" s="725"/>
      <c r="H7" s="356" t="s">
        <v>341</v>
      </c>
      <c r="I7" s="356" t="s">
        <v>370</v>
      </c>
      <c r="J7" s="356" t="s">
        <v>349</v>
      </c>
      <c r="K7" s="801"/>
      <c r="L7" s="801"/>
      <c r="M7" s="356" t="s">
        <v>350</v>
      </c>
      <c r="N7" s="356" t="s">
        <v>351</v>
      </c>
      <c r="O7" s="356" t="s">
        <v>352</v>
      </c>
      <c r="P7" s="356" t="s">
        <v>353</v>
      </c>
      <c r="Q7" s="356" t="s">
        <v>354</v>
      </c>
      <c r="R7" s="356" t="s">
        <v>355</v>
      </c>
      <c r="S7" s="801"/>
      <c r="T7" s="801"/>
    </row>
    <row r="8" spans="1:256">
      <c r="A8" s="336">
        <v>1</v>
      </c>
      <c r="B8" s="336">
        <v>2</v>
      </c>
      <c r="C8" s="336">
        <v>3</v>
      </c>
      <c r="D8" s="336">
        <v>5</v>
      </c>
      <c r="E8" s="336">
        <v>6</v>
      </c>
      <c r="F8" s="336">
        <v>6</v>
      </c>
      <c r="G8" s="336">
        <v>7</v>
      </c>
      <c r="H8" s="336">
        <v>8</v>
      </c>
      <c r="I8" s="336">
        <v>9</v>
      </c>
      <c r="J8" s="336">
        <v>10</v>
      </c>
      <c r="K8" s="336">
        <v>11</v>
      </c>
      <c r="L8" s="336">
        <v>12</v>
      </c>
      <c r="M8" s="336">
        <v>13</v>
      </c>
      <c r="N8" s="336">
        <v>14</v>
      </c>
      <c r="O8" s="336">
        <v>15</v>
      </c>
      <c r="P8" s="336">
        <v>16</v>
      </c>
      <c r="Q8" s="336">
        <v>17</v>
      </c>
      <c r="R8" s="336">
        <v>18</v>
      </c>
      <c r="S8" s="336">
        <v>19</v>
      </c>
      <c r="T8" s="336">
        <v>20</v>
      </c>
    </row>
    <row r="9" spans="1:256">
      <c r="A9" s="337">
        <v>1</v>
      </c>
      <c r="B9" s="338" t="s">
        <v>91</v>
      </c>
      <c r="C9" s="339"/>
      <c r="D9" s="351">
        <f>'Old Expend 01'!D4</f>
        <v>0</v>
      </c>
      <c r="E9" s="351">
        <f>'Old Expend 01'!E4</f>
        <v>0</v>
      </c>
      <c r="F9" s="351">
        <f>'Old Expend 01'!H4</f>
        <v>1200</v>
      </c>
      <c r="G9" s="351">
        <f>'Old Expend 01'!C4</f>
        <v>100</v>
      </c>
      <c r="H9" s="351">
        <f>'Old Expend 01'!F4</f>
        <v>400</v>
      </c>
      <c r="I9" s="351">
        <f>'Old Expend 01'!G4</f>
        <v>800</v>
      </c>
      <c r="J9" s="351">
        <f>SUM(H9:I9)</f>
        <v>1200</v>
      </c>
      <c r="K9" s="351">
        <f>L9-I9</f>
        <v>1668800</v>
      </c>
      <c r="L9" s="351">
        <f>'P8-GA1'!N60</f>
        <v>1669600</v>
      </c>
      <c r="M9" s="351">
        <f>'P8-GA1'!M60</f>
        <v>1720400</v>
      </c>
      <c r="N9" s="340">
        <v>0</v>
      </c>
      <c r="O9" s="351">
        <f>SUM(M9:N9)</f>
        <v>1720400</v>
      </c>
      <c r="P9" s="351">
        <f>G9-L9</f>
        <v>-1669500</v>
      </c>
      <c r="Q9" s="351">
        <f>J9-L9</f>
        <v>-1668400</v>
      </c>
      <c r="R9" s="351">
        <f>L9-O9</f>
        <v>-50800</v>
      </c>
      <c r="S9" s="340"/>
      <c r="T9" s="340"/>
    </row>
    <row r="10" spans="1:256">
      <c r="A10" s="341">
        <v>2</v>
      </c>
      <c r="B10" s="342" t="s">
        <v>356</v>
      </c>
      <c r="C10" s="339"/>
      <c r="D10" s="351">
        <f>'Old Expend 01'!D5</f>
        <v>0</v>
      </c>
      <c r="E10" s="351">
        <f>'Old Expend 01'!E5</f>
        <v>0</v>
      </c>
      <c r="F10" s="351">
        <f>'Old Expend 01'!H5</f>
        <v>0</v>
      </c>
      <c r="G10" s="351">
        <f>'Old Expend 01'!C5</f>
        <v>100</v>
      </c>
      <c r="H10" s="351">
        <f>'Old Expend 01'!F5</f>
        <v>0</v>
      </c>
      <c r="I10" s="351">
        <f>'Old Expend 01'!G5</f>
        <v>0</v>
      </c>
      <c r="J10" s="351">
        <f t="shared" ref="J10:J11" si="0">SUM(H10:I10)</f>
        <v>0</v>
      </c>
      <c r="K10" s="351">
        <f t="shared" ref="K10:K11" si="1">L10-I10</f>
        <v>0</v>
      </c>
      <c r="L10" s="351">
        <f>'P8-GA1'!N82</f>
        <v>0</v>
      </c>
      <c r="M10" s="352">
        <f>'P8-GA1'!M82</f>
        <v>0</v>
      </c>
      <c r="N10" s="340">
        <v>0</v>
      </c>
      <c r="O10" s="351">
        <f t="shared" ref="O10:O11" si="2">SUM(M10:N10)</f>
        <v>0</v>
      </c>
      <c r="P10" s="351">
        <f t="shared" ref="P10:P11" si="3">G10-L10</f>
        <v>100</v>
      </c>
      <c r="Q10" s="351">
        <f t="shared" ref="Q10:Q11" si="4">J10-L10</f>
        <v>0</v>
      </c>
      <c r="R10" s="351">
        <f t="shared" ref="R10:R11" si="5">L10-O10</f>
        <v>0</v>
      </c>
      <c r="S10" s="340"/>
      <c r="T10" s="340"/>
    </row>
    <row r="11" spans="1:256">
      <c r="A11" s="341">
        <v>3</v>
      </c>
      <c r="B11" s="342" t="s">
        <v>357</v>
      </c>
      <c r="C11" s="339"/>
      <c r="D11" s="351">
        <f>'Old Expend 01'!D6</f>
        <v>0</v>
      </c>
      <c r="E11" s="351">
        <f>'Old Expend 01'!E6</f>
        <v>0</v>
      </c>
      <c r="F11" s="351">
        <f>'Old Expend 01'!H6</f>
        <v>0</v>
      </c>
      <c r="G11" s="351">
        <f>'Old Expend 01'!C6</f>
        <v>100</v>
      </c>
      <c r="H11" s="351">
        <f>'Old Expend 01'!F6</f>
        <v>0</v>
      </c>
      <c r="I11" s="351">
        <f>'Old Expend 01'!G6</f>
        <v>0</v>
      </c>
      <c r="J11" s="351">
        <f t="shared" si="0"/>
        <v>0</v>
      </c>
      <c r="K11" s="351">
        <f t="shared" si="1"/>
        <v>0</v>
      </c>
      <c r="L11" s="351">
        <f>'P8-GA1'!N83</f>
        <v>0</v>
      </c>
      <c r="M11" s="352">
        <f>'P8-GA1'!M83</f>
        <v>0</v>
      </c>
      <c r="N11" s="340">
        <v>0</v>
      </c>
      <c r="O11" s="351">
        <f t="shared" si="2"/>
        <v>0</v>
      </c>
      <c r="P11" s="351">
        <f t="shared" si="3"/>
        <v>100</v>
      </c>
      <c r="Q11" s="351">
        <f t="shared" si="4"/>
        <v>0</v>
      </c>
      <c r="R11" s="351">
        <f t="shared" si="5"/>
        <v>0</v>
      </c>
      <c r="S11" s="340"/>
      <c r="T11" s="340"/>
    </row>
    <row r="12" spans="1:256">
      <c r="A12" s="343"/>
      <c r="B12" s="344" t="s">
        <v>358</v>
      </c>
      <c r="C12" s="345"/>
      <c r="D12" s="353">
        <f>SUM(D9:D11)</f>
        <v>0</v>
      </c>
      <c r="E12" s="353">
        <f t="shared" ref="E12:R12" si="6">SUM(E9:E11)</f>
        <v>0</v>
      </c>
      <c r="F12" s="353">
        <f t="shared" si="6"/>
        <v>1200</v>
      </c>
      <c r="G12" s="353">
        <f t="shared" si="6"/>
        <v>300</v>
      </c>
      <c r="H12" s="353">
        <f t="shared" si="6"/>
        <v>400</v>
      </c>
      <c r="I12" s="353">
        <f t="shared" si="6"/>
        <v>800</v>
      </c>
      <c r="J12" s="353">
        <f t="shared" si="6"/>
        <v>1200</v>
      </c>
      <c r="K12" s="353">
        <f t="shared" si="6"/>
        <v>1668800</v>
      </c>
      <c r="L12" s="353">
        <f t="shared" si="6"/>
        <v>1669600</v>
      </c>
      <c r="M12" s="353">
        <f t="shared" si="6"/>
        <v>1720400</v>
      </c>
      <c r="N12" s="353">
        <f t="shared" si="6"/>
        <v>0</v>
      </c>
      <c r="O12" s="353">
        <f t="shared" si="6"/>
        <v>1720400</v>
      </c>
      <c r="P12" s="353">
        <f t="shared" si="6"/>
        <v>-1669300</v>
      </c>
      <c r="Q12" s="353">
        <f t="shared" si="6"/>
        <v>-1668400</v>
      </c>
      <c r="R12" s="353">
        <f t="shared" si="6"/>
        <v>-50800</v>
      </c>
      <c r="S12" s="340"/>
      <c r="T12" s="340"/>
    </row>
    <row r="13" spans="1:256">
      <c r="A13" s="337"/>
      <c r="B13" s="338" t="s">
        <v>127</v>
      </c>
      <c r="C13" s="339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</row>
    <row r="14" spans="1:256">
      <c r="A14" s="337">
        <v>1</v>
      </c>
      <c r="B14" s="43" t="s">
        <v>359</v>
      </c>
      <c r="C14" s="339"/>
      <c r="D14" s="351">
        <f>'Old Expend 01'!D9</f>
        <v>0</v>
      </c>
      <c r="E14" s="351">
        <f>'Old Expend 01'!E9</f>
        <v>0</v>
      </c>
      <c r="F14" s="351">
        <f>'Old Expend 01'!H9</f>
        <v>0</v>
      </c>
      <c r="G14" s="351">
        <f>'Old Expend 01'!C9</f>
        <v>0</v>
      </c>
      <c r="H14" s="351">
        <f>'Old Expend 01'!F9</f>
        <v>0</v>
      </c>
      <c r="I14" s="351">
        <f>'Old Expend 01'!G9</f>
        <v>0</v>
      </c>
      <c r="J14" s="351">
        <f>SUM(H14:I14)</f>
        <v>0</v>
      </c>
      <c r="K14" s="351">
        <f>L14-I14</f>
        <v>0</v>
      </c>
      <c r="L14" s="351">
        <f>'Old Expend 01'!C9</f>
        <v>0</v>
      </c>
      <c r="M14" s="351">
        <f>L14</f>
        <v>0</v>
      </c>
      <c r="N14" s="340">
        <v>0</v>
      </c>
      <c r="O14" s="351">
        <f>SUM(M14:N14)</f>
        <v>0</v>
      </c>
      <c r="P14" s="351">
        <f t="shared" ref="P14" si="7">G14-L14</f>
        <v>0</v>
      </c>
      <c r="Q14" s="351">
        <f t="shared" ref="Q14" si="8">J14-L14</f>
        <v>0</v>
      </c>
      <c r="R14" s="351">
        <f t="shared" ref="R14" si="9">L14-O14</f>
        <v>0</v>
      </c>
      <c r="S14" s="340"/>
      <c r="T14" s="340"/>
    </row>
    <row r="15" spans="1:256">
      <c r="A15" s="337">
        <v>2</v>
      </c>
      <c r="B15" s="43" t="s">
        <v>360</v>
      </c>
      <c r="C15" s="339"/>
      <c r="D15" s="351">
        <f>'Old Expend 01'!D10</f>
        <v>0</v>
      </c>
      <c r="E15" s="351">
        <f>'Old Expend 01'!E10</f>
        <v>0</v>
      </c>
      <c r="F15" s="351">
        <f>'Old Expend 01'!H10</f>
        <v>0</v>
      </c>
      <c r="G15" s="351">
        <f>'Old Expend 01'!C10</f>
        <v>0</v>
      </c>
      <c r="H15" s="351">
        <f>'Old Expend 01'!F10</f>
        <v>0</v>
      </c>
      <c r="I15" s="351">
        <f>'Old Expend 01'!G10</f>
        <v>0</v>
      </c>
      <c r="J15" s="351">
        <f t="shared" ref="J15:J23" si="10">SUM(H15:I15)</f>
        <v>0</v>
      </c>
      <c r="K15" s="351">
        <f t="shared" ref="K15:K23" si="11">L15-I15</f>
        <v>0</v>
      </c>
      <c r="L15" s="351">
        <f>'Old Expend 01'!C10</f>
        <v>0</v>
      </c>
      <c r="M15" s="351">
        <f t="shared" ref="M15:M27" si="12">L15</f>
        <v>0</v>
      </c>
      <c r="N15" s="340">
        <v>0</v>
      </c>
      <c r="O15" s="351">
        <f t="shared" ref="O15:O23" si="13">SUM(M15:N15)</f>
        <v>0</v>
      </c>
      <c r="P15" s="351">
        <f t="shared" ref="P15:P21" si="14">G15-L15</f>
        <v>0</v>
      </c>
      <c r="Q15" s="351">
        <f t="shared" ref="Q15:Q21" si="15">J15-L15</f>
        <v>0</v>
      </c>
      <c r="R15" s="351">
        <f t="shared" ref="R15:R21" si="16">L15-O15</f>
        <v>0</v>
      </c>
      <c r="S15" s="340"/>
      <c r="T15" s="340"/>
    </row>
    <row r="16" spans="1:256">
      <c r="A16" s="337">
        <v>3</v>
      </c>
      <c r="B16" s="43" t="s">
        <v>157</v>
      </c>
      <c r="C16" s="339"/>
      <c r="D16" s="351">
        <f>'Old Expend 01'!D11</f>
        <v>0</v>
      </c>
      <c r="E16" s="351">
        <f>'Old Expend 01'!E11</f>
        <v>0</v>
      </c>
      <c r="F16" s="351">
        <f>'Old Expend 01'!H11</f>
        <v>0</v>
      </c>
      <c r="G16" s="351">
        <f>'Old Expend 01'!C11</f>
        <v>0</v>
      </c>
      <c r="H16" s="351">
        <f>'Old Expend 01'!F11</f>
        <v>0</v>
      </c>
      <c r="I16" s="351">
        <f>'Old Expend 01'!G11</f>
        <v>0</v>
      </c>
      <c r="J16" s="351">
        <f t="shared" si="10"/>
        <v>0</v>
      </c>
      <c r="K16" s="351">
        <f t="shared" si="11"/>
        <v>0</v>
      </c>
      <c r="L16" s="351">
        <f>'Old Expend 01'!C11</f>
        <v>0</v>
      </c>
      <c r="M16" s="351">
        <f t="shared" si="12"/>
        <v>0</v>
      </c>
      <c r="N16" s="340">
        <v>0</v>
      </c>
      <c r="O16" s="351">
        <f t="shared" si="13"/>
        <v>0</v>
      </c>
      <c r="P16" s="351">
        <f t="shared" si="14"/>
        <v>0</v>
      </c>
      <c r="Q16" s="351">
        <f t="shared" si="15"/>
        <v>0</v>
      </c>
      <c r="R16" s="351">
        <f t="shared" si="16"/>
        <v>0</v>
      </c>
      <c r="S16" s="340"/>
      <c r="T16" s="340"/>
    </row>
    <row r="17" spans="1:20">
      <c r="A17" s="337">
        <v>4</v>
      </c>
      <c r="B17" s="43" t="s">
        <v>361</v>
      </c>
      <c r="C17" s="339"/>
      <c r="D17" s="351">
        <f>'Old Expend 01'!D12</f>
        <v>0</v>
      </c>
      <c r="E17" s="351">
        <f>'Old Expend 01'!E12</f>
        <v>0</v>
      </c>
      <c r="F17" s="351">
        <f>'Old Expend 01'!H12</f>
        <v>0</v>
      </c>
      <c r="G17" s="351">
        <f>'Old Expend 01'!C12</f>
        <v>0</v>
      </c>
      <c r="H17" s="351">
        <f>'Old Expend 01'!F12</f>
        <v>0</v>
      </c>
      <c r="I17" s="351">
        <f>'Old Expend 01'!G12</f>
        <v>0</v>
      </c>
      <c r="J17" s="351">
        <f t="shared" si="10"/>
        <v>0</v>
      </c>
      <c r="K17" s="351">
        <f t="shared" si="11"/>
        <v>0</v>
      </c>
      <c r="L17" s="351">
        <f>'Old Expend 01'!C12</f>
        <v>0</v>
      </c>
      <c r="M17" s="351">
        <f t="shared" si="12"/>
        <v>0</v>
      </c>
      <c r="N17" s="340">
        <v>0</v>
      </c>
      <c r="O17" s="351">
        <f t="shared" si="13"/>
        <v>0</v>
      </c>
      <c r="P17" s="351">
        <f t="shared" si="14"/>
        <v>0</v>
      </c>
      <c r="Q17" s="351">
        <f t="shared" si="15"/>
        <v>0</v>
      </c>
      <c r="R17" s="351">
        <f t="shared" si="16"/>
        <v>0</v>
      </c>
      <c r="S17" s="340"/>
      <c r="T17" s="340"/>
    </row>
    <row r="18" spans="1:20">
      <c r="A18" s="337">
        <v>5</v>
      </c>
      <c r="B18" s="43" t="s">
        <v>362</v>
      </c>
      <c r="C18" s="339"/>
      <c r="D18" s="351">
        <f>'Old Expend 01'!D13</f>
        <v>0</v>
      </c>
      <c r="E18" s="351">
        <f>'Old Expend 01'!E13</f>
        <v>0</v>
      </c>
      <c r="F18" s="351">
        <f>'Old Expend 01'!H13</f>
        <v>0</v>
      </c>
      <c r="G18" s="351">
        <f>'Old Expend 01'!C13</f>
        <v>0</v>
      </c>
      <c r="H18" s="351">
        <f>'Old Expend 01'!F13</f>
        <v>0</v>
      </c>
      <c r="I18" s="351">
        <f>'Old Expend 01'!G13</f>
        <v>0</v>
      </c>
      <c r="J18" s="351">
        <f t="shared" si="10"/>
        <v>0</v>
      </c>
      <c r="K18" s="351">
        <f t="shared" si="11"/>
        <v>0</v>
      </c>
      <c r="L18" s="351">
        <f>'Old Expend 01'!C13</f>
        <v>0</v>
      </c>
      <c r="M18" s="351">
        <f t="shared" si="12"/>
        <v>0</v>
      </c>
      <c r="N18" s="340">
        <v>0</v>
      </c>
      <c r="O18" s="351">
        <f t="shared" si="13"/>
        <v>0</v>
      </c>
      <c r="P18" s="351">
        <f t="shared" si="14"/>
        <v>0</v>
      </c>
      <c r="Q18" s="351">
        <f t="shared" si="15"/>
        <v>0</v>
      </c>
      <c r="R18" s="351">
        <f t="shared" si="16"/>
        <v>0</v>
      </c>
      <c r="S18" s="340"/>
      <c r="T18" s="340"/>
    </row>
    <row r="19" spans="1:20">
      <c r="A19" s="337">
        <v>6</v>
      </c>
      <c r="B19" s="43" t="s">
        <v>363</v>
      </c>
      <c r="C19" s="339"/>
      <c r="D19" s="351">
        <f>'Old Expend 01'!D14</f>
        <v>0</v>
      </c>
      <c r="E19" s="351">
        <f>'Old Expend 01'!E14</f>
        <v>0</v>
      </c>
      <c r="F19" s="351">
        <f>'Old Expend 01'!H14</f>
        <v>0</v>
      </c>
      <c r="G19" s="351">
        <f>'Old Expend 01'!C14</f>
        <v>2500</v>
      </c>
      <c r="H19" s="351">
        <f>'Old Expend 01'!F14</f>
        <v>0</v>
      </c>
      <c r="I19" s="351">
        <f>'Old Expend 01'!G14</f>
        <v>0</v>
      </c>
      <c r="J19" s="351">
        <f t="shared" si="10"/>
        <v>0</v>
      </c>
      <c r="K19" s="351">
        <f t="shared" si="11"/>
        <v>2500</v>
      </c>
      <c r="L19" s="351">
        <f>'Old Expend 01'!C14</f>
        <v>2500</v>
      </c>
      <c r="M19" s="351">
        <f t="shared" si="12"/>
        <v>2500</v>
      </c>
      <c r="N19" s="340">
        <v>0</v>
      </c>
      <c r="O19" s="351">
        <f t="shared" si="13"/>
        <v>2500</v>
      </c>
      <c r="P19" s="351">
        <f t="shared" si="14"/>
        <v>0</v>
      </c>
      <c r="Q19" s="351">
        <f t="shared" si="15"/>
        <v>-2500</v>
      </c>
      <c r="R19" s="351">
        <f t="shared" si="16"/>
        <v>0</v>
      </c>
      <c r="S19" s="340"/>
      <c r="T19" s="340"/>
    </row>
    <row r="20" spans="1:20">
      <c r="A20" s="337">
        <v>7</v>
      </c>
      <c r="B20" s="43" t="s">
        <v>364</v>
      </c>
      <c r="C20" s="339"/>
      <c r="D20" s="351">
        <f>'Old Expend 01'!D15</f>
        <v>0</v>
      </c>
      <c r="E20" s="351">
        <f>'Old Expend 01'!E15</f>
        <v>0</v>
      </c>
      <c r="F20" s="351">
        <f>'Old Expend 01'!H15</f>
        <v>0</v>
      </c>
      <c r="G20" s="351">
        <f>'Old Expend 01'!C15</f>
        <v>0</v>
      </c>
      <c r="H20" s="351">
        <f>'Old Expend 01'!F15</f>
        <v>0</v>
      </c>
      <c r="I20" s="351">
        <f>'Old Expend 01'!G15</f>
        <v>0</v>
      </c>
      <c r="J20" s="351">
        <f t="shared" si="10"/>
        <v>0</v>
      </c>
      <c r="K20" s="351">
        <f t="shared" si="11"/>
        <v>0</v>
      </c>
      <c r="L20" s="351">
        <f>'Old Expend 01'!C15</f>
        <v>0</v>
      </c>
      <c r="M20" s="351">
        <f t="shared" si="12"/>
        <v>0</v>
      </c>
      <c r="N20" s="340">
        <v>0</v>
      </c>
      <c r="O20" s="351">
        <f t="shared" si="13"/>
        <v>0</v>
      </c>
      <c r="P20" s="351">
        <f t="shared" si="14"/>
        <v>0</v>
      </c>
      <c r="Q20" s="351">
        <f t="shared" si="15"/>
        <v>0</v>
      </c>
      <c r="R20" s="351">
        <f t="shared" si="16"/>
        <v>0</v>
      </c>
      <c r="S20" s="340"/>
      <c r="T20" s="340"/>
    </row>
    <row r="21" spans="1:20">
      <c r="A21" s="337">
        <v>8</v>
      </c>
      <c r="B21" s="43" t="s">
        <v>365</v>
      </c>
      <c r="C21" s="339"/>
      <c r="D21" s="351">
        <f>'Old Expend 01'!D16</f>
        <v>0</v>
      </c>
      <c r="E21" s="351">
        <f>'Old Expend 01'!E16</f>
        <v>0</v>
      </c>
      <c r="F21" s="351">
        <f>'Old Expend 01'!H16</f>
        <v>0</v>
      </c>
      <c r="G21" s="351">
        <f>'Old Expend 01'!C16</f>
        <v>0</v>
      </c>
      <c r="H21" s="351">
        <f>'Old Expend 01'!F16</f>
        <v>0</v>
      </c>
      <c r="I21" s="351">
        <f>'Old Expend 01'!G16</f>
        <v>0</v>
      </c>
      <c r="J21" s="351">
        <f t="shared" si="10"/>
        <v>0</v>
      </c>
      <c r="K21" s="351">
        <f t="shared" si="11"/>
        <v>0</v>
      </c>
      <c r="L21" s="351">
        <f>'Old Expend 01'!C16</f>
        <v>0</v>
      </c>
      <c r="M21" s="351">
        <f t="shared" si="12"/>
        <v>0</v>
      </c>
      <c r="N21" s="340">
        <v>0</v>
      </c>
      <c r="O21" s="351">
        <f t="shared" si="13"/>
        <v>0</v>
      </c>
      <c r="P21" s="351">
        <f t="shared" si="14"/>
        <v>0</v>
      </c>
      <c r="Q21" s="351">
        <f t="shared" si="15"/>
        <v>0</v>
      </c>
      <c r="R21" s="351">
        <f t="shared" si="16"/>
        <v>0</v>
      </c>
      <c r="S21" s="340"/>
      <c r="T21" s="340"/>
    </row>
    <row r="22" spans="1:20" ht="24.75" customHeight="1">
      <c r="A22" s="346"/>
      <c r="B22" s="347" t="s">
        <v>366</v>
      </c>
      <c r="C22" s="345"/>
      <c r="D22" s="354">
        <f>SUM(D14:D21)</f>
        <v>0</v>
      </c>
      <c r="E22" s="354">
        <f t="shared" ref="E22:R22" si="17">SUM(E14:E21)</f>
        <v>0</v>
      </c>
      <c r="F22" s="354">
        <f t="shared" si="17"/>
        <v>0</v>
      </c>
      <c r="G22" s="354">
        <f t="shared" si="17"/>
        <v>2500</v>
      </c>
      <c r="H22" s="354">
        <f t="shared" si="17"/>
        <v>0</v>
      </c>
      <c r="I22" s="354">
        <f t="shared" si="17"/>
        <v>0</v>
      </c>
      <c r="J22" s="354">
        <f t="shared" si="17"/>
        <v>0</v>
      </c>
      <c r="K22" s="354">
        <f t="shared" si="17"/>
        <v>2500</v>
      </c>
      <c r="L22" s="354">
        <f t="shared" si="17"/>
        <v>2500</v>
      </c>
      <c r="M22" s="354">
        <f t="shared" si="17"/>
        <v>2500</v>
      </c>
      <c r="N22" s="354">
        <f t="shared" si="17"/>
        <v>0</v>
      </c>
      <c r="O22" s="354">
        <f t="shared" si="17"/>
        <v>2500</v>
      </c>
      <c r="P22" s="354">
        <f t="shared" si="17"/>
        <v>0</v>
      </c>
      <c r="Q22" s="354">
        <f t="shared" si="17"/>
        <v>-2500</v>
      </c>
      <c r="R22" s="354">
        <f t="shared" si="17"/>
        <v>0</v>
      </c>
      <c r="S22" s="340"/>
      <c r="T22" s="340"/>
    </row>
    <row r="23" spans="1:20" ht="15.75">
      <c r="A23" s="337">
        <v>1</v>
      </c>
      <c r="B23" s="42" t="s">
        <v>462</v>
      </c>
      <c r="C23" s="339"/>
      <c r="D23" s="351">
        <f>'Old Expend 01'!D18</f>
        <v>0</v>
      </c>
      <c r="E23" s="351">
        <f>'Old Expend 01'!E18</f>
        <v>0</v>
      </c>
      <c r="F23" s="351">
        <f>'Old Expend 01'!F18</f>
        <v>0</v>
      </c>
      <c r="G23" s="351">
        <f>'Old Expend 01'!C18</f>
        <v>100</v>
      </c>
      <c r="H23" s="351">
        <f>'Old Expend 01'!F18</f>
        <v>0</v>
      </c>
      <c r="I23" s="351">
        <f>'Old Expend 01'!G18</f>
        <v>0</v>
      </c>
      <c r="J23" s="351">
        <f t="shared" si="10"/>
        <v>0</v>
      </c>
      <c r="K23" s="351">
        <f t="shared" si="11"/>
        <v>100</v>
      </c>
      <c r="L23" s="351">
        <f>'Old Expend 01'!C18</f>
        <v>100</v>
      </c>
      <c r="M23" s="351">
        <f t="shared" si="12"/>
        <v>100</v>
      </c>
      <c r="N23" s="340">
        <v>0</v>
      </c>
      <c r="O23" s="351">
        <f t="shared" si="13"/>
        <v>100</v>
      </c>
      <c r="P23" s="351">
        <f t="shared" ref="P23" si="18">G23-L23</f>
        <v>0</v>
      </c>
      <c r="Q23" s="351">
        <f t="shared" ref="Q23" si="19">J23-L23</f>
        <v>-100</v>
      </c>
      <c r="R23" s="351">
        <f t="shared" ref="R23" si="20">L23-O23</f>
        <v>0</v>
      </c>
      <c r="S23" s="340"/>
      <c r="T23" s="340"/>
    </row>
    <row r="24" spans="1:20" ht="15.75">
      <c r="A24" s="337">
        <v>2</v>
      </c>
      <c r="B24" s="42" t="s">
        <v>463</v>
      </c>
      <c r="C24" s="339"/>
      <c r="D24" s="351">
        <f>'Old Expend 01'!D19</f>
        <v>0</v>
      </c>
      <c r="E24" s="351">
        <f>'Old Expend 01'!E19</f>
        <v>0</v>
      </c>
      <c r="F24" s="351">
        <f>'Old Expend 01'!F19</f>
        <v>0</v>
      </c>
      <c r="G24" s="351">
        <f>'Old Expend 01'!C19</f>
        <v>100</v>
      </c>
      <c r="H24" s="351">
        <f>'Old Expend 01'!F19</f>
        <v>0</v>
      </c>
      <c r="I24" s="351">
        <f>'Old Expend 01'!G19</f>
        <v>0</v>
      </c>
      <c r="J24" s="351">
        <f t="shared" ref="J24:J27" si="21">SUM(H24:I24)</f>
        <v>0</v>
      </c>
      <c r="K24" s="351">
        <f t="shared" ref="K24:K27" si="22">L24-I24</f>
        <v>100</v>
      </c>
      <c r="L24" s="351">
        <f>'Old Expend 01'!C19</f>
        <v>100</v>
      </c>
      <c r="M24" s="351">
        <f t="shared" si="12"/>
        <v>100</v>
      </c>
      <c r="N24" s="340">
        <v>0</v>
      </c>
      <c r="O24" s="351">
        <f t="shared" ref="O24:O27" si="23">SUM(M24:N24)</f>
        <v>100</v>
      </c>
      <c r="P24" s="351">
        <f t="shared" ref="P24:P27" si="24">G24-L24</f>
        <v>0</v>
      </c>
      <c r="Q24" s="351">
        <f t="shared" ref="Q24:Q27" si="25">J24-L24</f>
        <v>-100</v>
      </c>
      <c r="R24" s="351">
        <f t="shared" ref="R24:R27" si="26">L24-O24</f>
        <v>0</v>
      </c>
      <c r="S24" s="340"/>
      <c r="T24" s="340"/>
    </row>
    <row r="25" spans="1:20" ht="15.75">
      <c r="A25" s="337">
        <v>3</v>
      </c>
      <c r="B25" s="42" t="s">
        <v>464</v>
      </c>
      <c r="C25" s="339"/>
      <c r="D25" s="351">
        <f>'Old Expend 01'!D20</f>
        <v>0</v>
      </c>
      <c r="E25" s="351">
        <f>'Old Expend 01'!E20</f>
        <v>0</v>
      </c>
      <c r="F25" s="351">
        <f>'Old Expend 01'!F20</f>
        <v>0</v>
      </c>
      <c r="G25" s="351">
        <f>'Old Expend 01'!C20</f>
        <v>100</v>
      </c>
      <c r="H25" s="351">
        <f>'Old Expend 01'!F20</f>
        <v>0</v>
      </c>
      <c r="I25" s="351">
        <f>'Old Expend 01'!G20</f>
        <v>0</v>
      </c>
      <c r="J25" s="351">
        <f t="shared" si="21"/>
        <v>0</v>
      </c>
      <c r="K25" s="351">
        <f t="shared" si="22"/>
        <v>100</v>
      </c>
      <c r="L25" s="351">
        <f>'Old Expend 01'!C20</f>
        <v>100</v>
      </c>
      <c r="M25" s="351">
        <f t="shared" si="12"/>
        <v>100</v>
      </c>
      <c r="N25" s="340">
        <v>0</v>
      </c>
      <c r="O25" s="351">
        <f t="shared" si="23"/>
        <v>100</v>
      </c>
      <c r="P25" s="351">
        <f t="shared" si="24"/>
        <v>0</v>
      </c>
      <c r="Q25" s="351">
        <f t="shared" si="25"/>
        <v>-100</v>
      </c>
      <c r="R25" s="351">
        <f t="shared" si="26"/>
        <v>0</v>
      </c>
      <c r="S25" s="340"/>
      <c r="T25" s="340"/>
    </row>
    <row r="26" spans="1:20" ht="15.75">
      <c r="A26" s="337">
        <v>4</v>
      </c>
      <c r="B26" s="42" t="s">
        <v>465</v>
      </c>
      <c r="C26" s="339"/>
      <c r="D26" s="351">
        <f>'Old Expend 01'!D21</f>
        <v>0</v>
      </c>
      <c r="E26" s="351">
        <f>'Old Expend 01'!E21</f>
        <v>0</v>
      </c>
      <c r="F26" s="351">
        <f>'Old Expend 01'!F21</f>
        <v>0</v>
      </c>
      <c r="G26" s="351">
        <f>'Old Expend 01'!C21</f>
        <v>100</v>
      </c>
      <c r="H26" s="351">
        <f>'Old Expend 01'!F21</f>
        <v>0</v>
      </c>
      <c r="I26" s="351">
        <f>'Old Expend 01'!G21</f>
        <v>0</v>
      </c>
      <c r="J26" s="351">
        <f t="shared" si="21"/>
        <v>0</v>
      </c>
      <c r="K26" s="351">
        <f t="shared" si="22"/>
        <v>100</v>
      </c>
      <c r="L26" s="351">
        <f>'Old Expend 01'!C21</f>
        <v>100</v>
      </c>
      <c r="M26" s="351">
        <f t="shared" si="12"/>
        <v>100</v>
      </c>
      <c r="N26" s="340">
        <v>0</v>
      </c>
      <c r="O26" s="351">
        <f t="shared" si="23"/>
        <v>100</v>
      </c>
      <c r="P26" s="351">
        <f t="shared" si="24"/>
        <v>0</v>
      </c>
      <c r="Q26" s="351">
        <f t="shared" si="25"/>
        <v>-100</v>
      </c>
      <c r="R26" s="351">
        <f t="shared" si="26"/>
        <v>0</v>
      </c>
      <c r="S26" s="340"/>
      <c r="T26" s="340"/>
    </row>
    <row r="27" spans="1:20" ht="15.75">
      <c r="A27" s="337">
        <v>5</v>
      </c>
      <c r="B27" s="42" t="s">
        <v>466</v>
      </c>
      <c r="C27" s="339"/>
      <c r="D27" s="351">
        <f>'Old Expend 01'!D22</f>
        <v>0</v>
      </c>
      <c r="E27" s="351">
        <f>'Old Expend 01'!E22</f>
        <v>0</v>
      </c>
      <c r="F27" s="351">
        <f>'Old Expend 01'!F22</f>
        <v>0</v>
      </c>
      <c r="G27" s="351">
        <f>'Old Expend 01'!C22</f>
        <v>1650</v>
      </c>
      <c r="H27" s="351">
        <f>'Old Expend 01'!F22</f>
        <v>0</v>
      </c>
      <c r="I27" s="351">
        <f>'Old Expend 01'!G22</f>
        <v>0</v>
      </c>
      <c r="J27" s="351">
        <f t="shared" si="21"/>
        <v>0</v>
      </c>
      <c r="K27" s="351">
        <f t="shared" si="22"/>
        <v>1650</v>
      </c>
      <c r="L27" s="351">
        <f>'Old Expend 01'!C22</f>
        <v>1650</v>
      </c>
      <c r="M27" s="351">
        <f t="shared" si="12"/>
        <v>1650</v>
      </c>
      <c r="N27" s="340">
        <v>0</v>
      </c>
      <c r="O27" s="351">
        <f t="shared" si="23"/>
        <v>1650</v>
      </c>
      <c r="P27" s="351">
        <f t="shared" si="24"/>
        <v>0</v>
      </c>
      <c r="Q27" s="351">
        <f t="shared" si="25"/>
        <v>-1650</v>
      </c>
      <c r="R27" s="351">
        <f t="shared" si="26"/>
        <v>0</v>
      </c>
      <c r="S27" s="340"/>
      <c r="T27" s="340"/>
    </row>
    <row r="28" spans="1:20">
      <c r="A28" s="346"/>
      <c r="B28" s="348" t="s">
        <v>474</v>
      </c>
      <c r="C28" s="345"/>
      <c r="D28" s="353">
        <f>SUM(D23:D27)</f>
        <v>0</v>
      </c>
      <c r="E28" s="353">
        <f t="shared" ref="E28:R28" si="27">SUM(E23:E27)</f>
        <v>0</v>
      </c>
      <c r="F28" s="353">
        <f t="shared" si="27"/>
        <v>0</v>
      </c>
      <c r="G28" s="353">
        <f t="shared" si="27"/>
        <v>2050</v>
      </c>
      <c r="H28" s="353">
        <f t="shared" si="27"/>
        <v>0</v>
      </c>
      <c r="I28" s="353">
        <f t="shared" si="27"/>
        <v>0</v>
      </c>
      <c r="J28" s="353">
        <f t="shared" si="27"/>
        <v>0</v>
      </c>
      <c r="K28" s="353">
        <f t="shared" si="27"/>
        <v>2050</v>
      </c>
      <c r="L28" s="353">
        <f t="shared" si="27"/>
        <v>2050</v>
      </c>
      <c r="M28" s="353">
        <f t="shared" si="27"/>
        <v>2050</v>
      </c>
      <c r="N28" s="353">
        <f t="shared" si="27"/>
        <v>0</v>
      </c>
      <c r="O28" s="353">
        <f t="shared" si="27"/>
        <v>2050</v>
      </c>
      <c r="P28" s="353">
        <f t="shared" si="27"/>
        <v>0</v>
      </c>
      <c r="Q28" s="353">
        <f t="shared" si="27"/>
        <v>-2050</v>
      </c>
      <c r="R28" s="353">
        <f t="shared" si="27"/>
        <v>0</v>
      </c>
      <c r="S28" s="340"/>
      <c r="T28" s="340"/>
    </row>
    <row r="29" spans="1:20">
      <c r="A29" s="346"/>
      <c r="B29" s="347" t="s">
        <v>368</v>
      </c>
      <c r="C29" s="345"/>
      <c r="D29" s="353">
        <f>SUM(D22+D28)</f>
        <v>0</v>
      </c>
      <c r="E29" s="353">
        <f t="shared" ref="E29:R29" si="28">SUM(E22+E28)</f>
        <v>0</v>
      </c>
      <c r="F29" s="353">
        <f t="shared" si="28"/>
        <v>0</v>
      </c>
      <c r="G29" s="353">
        <f t="shared" si="28"/>
        <v>4550</v>
      </c>
      <c r="H29" s="353">
        <f t="shared" si="28"/>
        <v>0</v>
      </c>
      <c r="I29" s="353">
        <f t="shared" si="28"/>
        <v>0</v>
      </c>
      <c r="J29" s="353">
        <f t="shared" si="28"/>
        <v>0</v>
      </c>
      <c r="K29" s="353">
        <f t="shared" si="28"/>
        <v>4550</v>
      </c>
      <c r="L29" s="353">
        <f t="shared" si="28"/>
        <v>4550</v>
      </c>
      <c r="M29" s="353">
        <f t="shared" si="28"/>
        <v>4550</v>
      </c>
      <c r="N29" s="353">
        <f t="shared" si="28"/>
        <v>0</v>
      </c>
      <c r="O29" s="353">
        <f t="shared" si="28"/>
        <v>4550</v>
      </c>
      <c r="P29" s="353">
        <f t="shared" si="28"/>
        <v>0</v>
      </c>
      <c r="Q29" s="353">
        <f t="shared" si="28"/>
        <v>-4550</v>
      </c>
      <c r="R29" s="353">
        <f t="shared" si="28"/>
        <v>0</v>
      </c>
      <c r="S29" s="340"/>
      <c r="T29" s="340"/>
    </row>
    <row r="30" spans="1:20">
      <c r="A30" s="346"/>
      <c r="B30" s="347" t="s">
        <v>3</v>
      </c>
      <c r="C30" s="345"/>
      <c r="D30" s="353">
        <f>SUM(D12+D29)</f>
        <v>0</v>
      </c>
      <c r="E30" s="353">
        <f t="shared" ref="E30:R30" si="29">SUM(E12+E29)</f>
        <v>0</v>
      </c>
      <c r="F30" s="353">
        <f t="shared" si="29"/>
        <v>1200</v>
      </c>
      <c r="G30" s="353">
        <f t="shared" si="29"/>
        <v>4850</v>
      </c>
      <c r="H30" s="353">
        <f t="shared" si="29"/>
        <v>400</v>
      </c>
      <c r="I30" s="353">
        <f t="shared" si="29"/>
        <v>800</v>
      </c>
      <c r="J30" s="353">
        <f t="shared" si="29"/>
        <v>1200</v>
      </c>
      <c r="K30" s="353">
        <f t="shared" si="29"/>
        <v>1673350</v>
      </c>
      <c r="L30" s="353">
        <f t="shared" si="29"/>
        <v>1674150</v>
      </c>
      <c r="M30" s="353">
        <f t="shared" si="29"/>
        <v>1724950</v>
      </c>
      <c r="N30" s="353">
        <f t="shared" si="29"/>
        <v>0</v>
      </c>
      <c r="O30" s="353">
        <f t="shared" si="29"/>
        <v>1724950</v>
      </c>
      <c r="P30" s="353">
        <f t="shared" si="29"/>
        <v>-1669300</v>
      </c>
      <c r="Q30" s="353">
        <f t="shared" si="29"/>
        <v>-1672950</v>
      </c>
      <c r="R30" s="353">
        <f t="shared" si="29"/>
        <v>-50800</v>
      </c>
      <c r="S30" s="340"/>
      <c r="T30" s="340"/>
    </row>
    <row r="31" spans="1:20" ht="9.75" customHeight="1">
      <c r="A31" s="349"/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</row>
    <row r="32" spans="1:20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796" t="str">
        <f>Master!R1</f>
        <v>iz/kkukpk;Z</v>
      </c>
      <c r="S32" s="796"/>
      <c r="T32" s="796"/>
    </row>
    <row r="33" spans="18:20" ht="29.25" customHeight="1">
      <c r="R33" s="609" t="str">
        <f>Master!R2</f>
        <v>jktdh; mPp ek/;fed fo|ky;] :iiqjk</v>
      </c>
      <c r="S33" s="609"/>
      <c r="T33" s="609"/>
    </row>
  </sheetData>
  <sheetProtection password="DBAD" sheet="1" objects="1" scenarios="1" formatCells="0" formatColumns="0" formatRows="0"/>
  <protectedRanges>
    <protectedRange sqref="D14:F21 D23:F27" name="Range1_2"/>
  </protectedRanges>
  <mergeCells count="20">
    <mergeCell ref="H6:J6"/>
    <mergeCell ref="K6:K7"/>
    <mergeCell ref="L6:L7"/>
    <mergeCell ref="M6:O6"/>
    <mergeCell ref="A1:T1"/>
    <mergeCell ref="A2:T2"/>
    <mergeCell ref="A3:T3"/>
    <mergeCell ref="A5:E5"/>
    <mergeCell ref="F5:T5"/>
    <mergeCell ref="F4:T4"/>
    <mergeCell ref="G6:G7"/>
    <mergeCell ref="A6:A7"/>
    <mergeCell ref="B6:B7"/>
    <mergeCell ref="C6:C7"/>
    <mergeCell ref="D6:F6"/>
    <mergeCell ref="R32:T32"/>
    <mergeCell ref="R33:T33"/>
    <mergeCell ref="P6:R6"/>
    <mergeCell ref="S6:S7"/>
    <mergeCell ref="T6:T7"/>
  </mergeCells>
  <pageMargins left="0.27559055118110237" right="0.27559055118110237" top="0.27559055118110237" bottom="0.27559055118110237" header="0" footer="0"/>
  <pageSetup paperSize="9" scale="9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00000"/>
  </sheetPr>
  <dimension ref="A1:O9"/>
  <sheetViews>
    <sheetView view="pageBreakPreview" zoomScaleNormal="100" zoomScaleSheetLayoutView="100" workbookViewId="0">
      <selection activeCell="A2" sqref="A2:O2"/>
    </sheetView>
  </sheetViews>
  <sheetFormatPr defaultRowHeight="15"/>
  <cols>
    <col min="1" max="1" width="4.85546875" style="2" customWidth="1"/>
    <col min="2" max="2" width="7.7109375" style="2" customWidth="1"/>
    <col min="3" max="3" width="19.7109375" style="2" customWidth="1"/>
    <col min="4" max="9" width="9.28515625" style="2" bestFit="1" customWidth="1"/>
    <col min="10" max="10" width="7.140625" style="2" customWidth="1"/>
    <col min="11" max="11" width="9.28515625" style="2" bestFit="1" customWidth="1"/>
    <col min="12" max="12" width="9.5703125" style="2" customWidth="1"/>
    <col min="13" max="13" width="8" style="2" customWidth="1"/>
    <col min="14" max="14" width="9.28515625" style="2" bestFit="1" customWidth="1"/>
    <col min="15" max="15" width="10.7109375" style="2" bestFit="1" customWidth="1"/>
    <col min="16" max="258" width="9.140625" style="2"/>
    <col min="259" max="259" width="11.140625" style="2" customWidth="1"/>
    <col min="260" max="514" width="9.140625" style="2"/>
    <col min="515" max="515" width="11.140625" style="2" customWidth="1"/>
    <col min="516" max="770" width="9.140625" style="2"/>
    <col min="771" max="771" width="11.140625" style="2" customWidth="1"/>
    <col min="772" max="1026" width="9.140625" style="2"/>
    <col min="1027" max="1027" width="11.140625" style="2" customWidth="1"/>
    <col min="1028" max="1282" width="9.140625" style="2"/>
    <col min="1283" max="1283" width="11.140625" style="2" customWidth="1"/>
    <col min="1284" max="1538" width="9.140625" style="2"/>
    <col min="1539" max="1539" width="11.140625" style="2" customWidth="1"/>
    <col min="1540" max="1794" width="9.140625" style="2"/>
    <col min="1795" max="1795" width="11.140625" style="2" customWidth="1"/>
    <col min="1796" max="2050" width="9.140625" style="2"/>
    <col min="2051" max="2051" width="11.140625" style="2" customWidth="1"/>
    <col min="2052" max="2306" width="9.140625" style="2"/>
    <col min="2307" max="2307" width="11.140625" style="2" customWidth="1"/>
    <col min="2308" max="2562" width="9.140625" style="2"/>
    <col min="2563" max="2563" width="11.140625" style="2" customWidth="1"/>
    <col min="2564" max="2818" width="9.140625" style="2"/>
    <col min="2819" max="2819" width="11.140625" style="2" customWidth="1"/>
    <col min="2820" max="3074" width="9.140625" style="2"/>
    <col min="3075" max="3075" width="11.140625" style="2" customWidth="1"/>
    <col min="3076" max="3330" width="9.140625" style="2"/>
    <col min="3331" max="3331" width="11.140625" style="2" customWidth="1"/>
    <col min="3332" max="3586" width="9.140625" style="2"/>
    <col min="3587" max="3587" width="11.140625" style="2" customWidth="1"/>
    <col min="3588" max="3842" width="9.140625" style="2"/>
    <col min="3843" max="3843" width="11.140625" style="2" customWidth="1"/>
    <col min="3844" max="4098" width="9.140625" style="2"/>
    <col min="4099" max="4099" width="11.140625" style="2" customWidth="1"/>
    <col min="4100" max="4354" width="9.140625" style="2"/>
    <col min="4355" max="4355" width="11.140625" style="2" customWidth="1"/>
    <col min="4356" max="4610" width="9.140625" style="2"/>
    <col min="4611" max="4611" width="11.140625" style="2" customWidth="1"/>
    <col min="4612" max="4866" width="9.140625" style="2"/>
    <col min="4867" max="4867" width="11.140625" style="2" customWidth="1"/>
    <col min="4868" max="5122" width="9.140625" style="2"/>
    <col min="5123" max="5123" width="11.140625" style="2" customWidth="1"/>
    <col min="5124" max="5378" width="9.140625" style="2"/>
    <col min="5379" max="5379" width="11.140625" style="2" customWidth="1"/>
    <col min="5380" max="5634" width="9.140625" style="2"/>
    <col min="5635" max="5635" width="11.140625" style="2" customWidth="1"/>
    <col min="5636" max="5890" width="9.140625" style="2"/>
    <col min="5891" max="5891" width="11.140625" style="2" customWidth="1"/>
    <col min="5892" max="6146" width="9.140625" style="2"/>
    <col min="6147" max="6147" width="11.140625" style="2" customWidth="1"/>
    <col min="6148" max="6402" width="9.140625" style="2"/>
    <col min="6403" max="6403" width="11.140625" style="2" customWidth="1"/>
    <col min="6404" max="6658" width="9.140625" style="2"/>
    <col min="6659" max="6659" width="11.140625" style="2" customWidth="1"/>
    <col min="6660" max="6914" width="9.140625" style="2"/>
    <col min="6915" max="6915" width="11.140625" style="2" customWidth="1"/>
    <col min="6916" max="7170" width="9.140625" style="2"/>
    <col min="7171" max="7171" width="11.140625" style="2" customWidth="1"/>
    <col min="7172" max="7426" width="9.140625" style="2"/>
    <col min="7427" max="7427" width="11.140625" style="2" customWidth="1"/>
    <col min="7428" max="7682" width="9.140625" style="2"/>
    <col min="7683" max="7683" width="11.140625" style="2" customWidth="1"/>
    <col min="7684" max="7938" width="9.140625" style="2"/>
    <col min="7939" max="7939" width="11.140625" style="2" customWidth="1"/>
    <col min="7940" max="8194" width="9.140625" style="2"/>
    <col min="8195" max="8195" width="11.140625" style="2" customWidth="1"/>
    <col min="8196" max="8450" width="9.140625" style="2"/>
    <col min="8451" max="8451" width="11.140625" style="2" customWidth="1"/>
    <col min="8452" max="8706" width="9.140625" style="2"/>
    <col min="8707" max="8707" width="11.140625" style="2" customWidth="1"/>
    <col min="8708" max="8962" width="9.140625" style="2"/>
    <col min="8963" max="8963" width="11.140625" style="2" customWidth="1"/>
    <col min="8964" max="9218" width="9.140625" style="2"/>
    <col min="9219" max="9219" width="11.140625" style="2" customWidth="1"/>
    <col min="9220" max="9474" width="9.140625" style="2"/>
    <col min="9475" max="9475" width="11.140625" style="2" customWidth="1"/>
    <col min="9476" max="9730" width="9.140625" style="2"/>
    <col min="9731" max="9731" width="11.140625" style="2" customWidth="1"/>
    <col min="9732" max="9986" width="9.140625" style="2"/>
    <col min="9987" max="9987" width="11.140625" style="2" customWidth="1"/>
    <col min="9988" max="10242" width="9.140625" style="2"/>
    <col min="10243" max="10243" width="11.140625" style="2" customWidth="1"/>
    <col min="10244" max="10498" width="9.140625" style="2"/>
    <col min="10499" max="10499" width="11.140625" style="2" customWidth="1"/>
    <col min="10500" max="10754" width="9.140625" style="2"/>
    <col min="10755" max="10755" width="11.140625" style="2" customWidth="1"/>
    <col min="10756" max="11010" width="9.140625" style="2"/>
    <col min="11011" max="11011" width="11.140625" style="2" customWidth="1"/>
    <col min="11012" max="11266" width="9.140625" style="2"/>
    <col min="11267" max="11267" width="11.140625" style="2" customWidth="1"/>
    <col min="11268" max="11522" width="9.140625" style="2"/>
    <col min="11523" max="11523" width="11.140625" style="2" customWidth="1"/>
    <col min="11524" max="11778" width="9.140625" style="2"/>
    <col min="11779" max="11779" width="11.140625" style="2" customWidth="1"/>
    <col min="11780" max="12034" width="9.140625" style="2"/>
    <col min="12035" max="12035" width="11.140625" style="2" customWidth="1"/>
    <col min="12036" max="12290" width="9.140625" style="2"/>
    <col min="12291" max="12291" width="11.140625" style="2" customWidth="1"/>
    <col min="12292" max="12546" width="9.140625" style="2"/>
    <col min="12547" max="12547" width="11.140625" style="2" customWidth="1"/>
    <col min="12548" max="12802" width="9.140625" style="2"/>
    <col min="12803" max="12803" width="11.140625" style="2" customWidth="1"/>
    <col min="12804" max="13058" width="9.140625" style="2"/>
    <col min="13059" max="13059" width="11.140625" style="2" customWidth="1"/>
    <col min="13060" max="13314" width="9.140625" style="2"/>
    <col min="13315" max="13315" width="11.140625" style="2" customWidth="1"/>
    <col min="13316" max="13570" width="9.140625" style="2"/>
    <col min="13571" max="13571" width="11.140625" style="2" customWidth="1"/>
    <col min="13572" max="13826" width="9.140625" style="2"/>
    <col min="13827" max="13827" width="11.140625" style="2" customWidth="1"/>
    <col min="13828" max="14082" width="9.140625" style="2"/>
    <col min="14083" max="14083" width="11.140625" style="2" customWidth="1"/>
    <col min="14084" max="14338" width="9.140625" style="2"/>
    <col min="14339" max="14339" width="11.140625" style="2" customWidth="1"/>
    <col min="14340" max="14594" width="9.140625" style="2"/>
    <col min="14595" max="14595" width="11.140625" style="2" customWidth="1"/>
    <col min="14596" max="14850" width="9.140625" style="2"/>
    <col min="14851" max="14851" width="11.140625" style="2" customWidth="1"/>
    <col min="14852" max="15106" width="9.140625" style="2"/>
    <col min="15107" max="15107" width="11.140625" style="2" customWidth="1"/>
    <col min="15108" max="15362" width="9.140625" style="2"/>
    <col min="15363" max="15363" width="11.140625" style="2" customWidth="1"/>
    <col min="15364" max="15618" width="9.140625" style="2"/>
    <col min="15619" max="15619" width="11.140625" style="2" customWidth="1"/>
    <col min="15620" max="15874" width="9.140625" style="2"/>
    <col min="15875" max="15875" width="11.140625" style="2" customWidth="1"/>
    <col min="15876" max="16130" width="9.140625" style="2"/>
    <col min="16131" max="16131" width="11.140625" style="2" customWidth="1"/>
    <col min="16132" max="16384" width="9.140625" style="2"/>
  </cols>
  <sheetData>
    <row r="1" spans="1:15" ht="26.25" customHeight="1">
      <c r="A1" s="809" t="s">
        <v>485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357"/>
      <c r="N1" s="810">
        <f>Master!K3</f>
        <v>26887</v>
      </c>
      <c r="O1" s="810"/>
    </row>
    <row r="2" spans="1:15" ht="20.25">
      <c r="A2" s="811" t="s">
        <v>155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</row>
    <row r="3" spans="1:15" ht="18.75">
      <c r="A3" s="358"/>
      <c r="B3" s="359"/>
      <c r="C3" s="359"/>
      <c r="D3" s="360"/>
      <c r="E3" s="360"/>
      <c r="F3" s="360"/>
      <c r="G3" s="360"/>
      <c r="H3" s="807"/>
      <c r="I3" s="807"/>
      <c r="J3" s="808" t="s">
        <v>166</v>
      </c>
      <c r="K3" s="808"/>
      <c r="L3" s="360"/>
      <c r="M3" s="360"/>
      <c r="N3" s="360"/>
      <c r="O3" s="361"/>
    </row>
    <row r="4" spans="1:15" ht="47.25">
      <c r="A4" s="368" t="s">
        <v>21</v>
      </c>
      <c r="B4" s="368" t="s">
        <v>22</v>
      </c>
      <c r="C4" s="368" t="s">
        <v>124</v>
      </c>
      <c r="D4" s="368" t="s">
        <v>156</v>
      </c>
      <c r="E4" s="368" t="s">
        <v>157</v>
      </c>
      <c r="F4" s="368" t="s">
        <v>158</v>
      </c>
      <c r="G4" s="368" t="s">
        <v>159</v>
      </c>
      <c r="H4" s="368" t="s">
        <v>160</v>
      </c>
      <c r="I4" s="368" t="s">
        <v>161</v>
      </c>
      <c r="J4" s="368" t="s">
        <v>162</v>
      </c>
      <c r="K4" s="368" t="s">
        <v>128</v>
      </c>
      <c r="L4" s="368" t="s">
        <v>163</v>
      </c>
      <c r="M4" s="368" t="s">
        <v>367</v>
      </c>
      <c r="N4" s="368" t="s">
        <v>164</v>
      </c>
      <c r="O4" s="368" t="s">
        <v>165</v>
      </c>
    </row>
    <row r="5" spans="1:15" ht="67.5" customHeight="1">
      <c r="A5" s="363">
        <v>1</v>
      </c>
      <c r="B5" s="125">
        <f>N1</f>
        <v>26887</v>
      </c>
      <c r="C5" s="365" t="str">
        <f>Master!A2</f>
        <v>dk;kZy; jktdh; mPp ek/;fed fo|ky;] :iiqjk ¼dqpkeu flVh½</v>
      </c>
      <c r="D5" s="366">
        <f>'Old Expend 01'!C9</f>
        <v>0</v>
      </c>
      <c r="E5" s="367">
        <f>'Old Expend 01'!C11</f>
        <v>0</v>
      </c>
      <c r="F5" s="367">
        <f>'Old Expend 01'!C12</f>
        <v>0</v>
      </c>
      <c r="G5" s="367">
        <f>'Old Expend 01'!C13</f>
        <v>0</v>
      </c>
      <c r="H5" s="366">
        <f>'Old Expend 01'!C14</f>
        <v>2500</v>
      </c>
      <c r="I5" s="366">
        <f>SUM(D5:H5)</f>
        <v>2500</v>
      </c>
      <c r="J5" s="366">
        <f>'Old Expend 01'!C22</f>
        <v>1650</v>
      </c>
      <c r="K5" s="366">
        <f>'Old Expend 01'!C19</f>
        <v>100</v>
      </c>
      <c r="L5" s="366">
        <f>'Old Expend 01'!C20</f>
        <v>100</v>
      </c>
      <c r="M5" s="366">
        <f>'Old Expend 01'!C18</f>
        <v>100</v>
      </c>
      <c r="N5" s="366">
        <f>'Old Expend 01'!C21</f>
        <v>100</v>
      </c>
      <c r="O5" s="366">
        <f>SUM(I5,J5:N5)</f>
        <v>4550</v>
      </c>
    </row>
    <row r="7" spans="1:15">
      <c r="K7" s="364"/>
    </row>
    <row r="8" spans="1:15">
      <c r="K8" s="364"/>
      <c r="M8" s="609" t="str">
        <f>Master!R1</f>
        <v>iz/kkukpk;Z</v>
      </c>
      <c r="N8" s="609"/>
      <c r="O8" s="609"/>
    </row>
    <row r="9" spans="1:15" ht="56.25" customHeight="1">
      <c r="K9" s="364"/>
      <c r="M9" s="609" t="str">
        <f>Master!R2</f>
        <v>jktdh; mPp ek/;fed fo|ky;] :iiqjk</v>
      </c>
      <c r="N9" s="609"/>
      <c r="O9" s="609"/>
    </row>
  </sheetData>
  <sheetProtection password="DBAD" sheet="1" objects="1" scenarios="1" formatCells="0" formatColumns="0" formatRows="0"/>
  <mergeCells count="7">
    <mergeCell ref="M8:O8"/>
    <mergeCell ref="M9:O9"/>
    <mergeCell ref="H3:I3"/>
    <mergeCell ref="J3:K3"/>
    <mergeCell ref="A1:L1"/>
    <mergeCell ref="N1:O1"/>
    <mergeCell ref="A2:O2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9"/>
  <sheetViews>
    <sheetView view="pageBreakPreview" zoomScaleNormal="100" zoomScaleSheetLayoutView="100" workbookViewId="0">
      <selection sqref="A1:L1"/>
    </sheetView>
  </sheetViews>
  <sheetFormatPr defaultRowHeight="15"/>
  <cols>
    <col min="1" max="1" width="4.85546875" style="2" customWidth="1"/>
    <col min="2" max="2" width="7.7109375" style="2" customWidth="1"/>
    <col min="3" max="3" width="19.7109375" style="2" customWidth="1"/>
    <col min="4" max="9" width="9.28515625" style="2" bestFit="1" customWidth="1"/>
    <col min="10" max="10" width="7.140625" style="2" customWidth="1"/>
    <col min="11" max="11" width="9.28515625" style="2" bestFit="1" customWidth="1"/>
    <col min="12" max="12" width="9.5703125" style="2" customWidth="1"/>
    <col min="13" max="13" width="8" style="2" customWidth="1"/>
    <col min="14" max="14" width="9.28515625" style="2" bestFit="1" customWidth="1"/>
    <col min="15" max="15" width="10.7109375" style="2" bestFit="1" customWidth="1"/>
    <col min="16" max="258" width="9.140625" style="2"/>
    <col min="259" max="259" width="11.140625" style="2" customWidth="1"/>
    <col min="260" max="514" width="9.140625" style="2"/>
    <col min="515" max="515" width="11.140625" style="2" customWidth="1"/>
    <col min="516" max="770" width="9.140625" style="2"/>
    <col min="771" max="771" width="11.140625" style="2" customWidth="1"/>
    <col min="772" max="1026" width="9.140625" style="2"/>
    <col min="1027" max="1027" width="11.140625" style="2" customWidth="1"/>
    <col min="1028" max="1282" width="9.140625" style="2"/>
    <col min="1283" max="1283" width="11.140625" style="2" customWidth="1"/>
    <col min="1284" max="1538" width="9.140625" style="2"/>
    <col min="1539" max="1539" width="11.140625" style="2" customWidth="1"/>
    <col min="1540" max="1794" width="9.140625" style="2"/>
    <col min="1795" max="1795" width="11.140625" style="2" customWidth="1"/>
    <col min="1796" max="2050" width="9.140625" style="2"/>
    <col min="2051" max="2051" width="11.140625" style="2" customWidth="1"/>
    <col min="2052" max="2306" width="9.140625" style="2"/>
    <col min="2307" max="2307" width="11.140625" style="2" customWidth="1"/>
    <col min="2308" max="2562" width="9.140625" style="2"/>
    <col min="2563" max="2563" width="11.140625" style="2" customWidth="1"/>
    <col min="2564" max="2818" width="9.140625" style="2"/>
    <col min="2819" max="2819" width="11.140625" style="2" customWidth="1"/>
    <col min="2820" max="3074" width="9.140625" style="2"/>
    <col min="3075" max="3075" width="11.140625" style="2" customWidth="1"/>
    <col min="3076" max="3330" width="9.140625" style="2"/>
    <col min="3331" max="3331" width="11.140625" style="2" customWidth="1"/>
    <col min="3332" max="3586" width="9.140625" style="2"/>
    <col min="3587" max="3587" width="11.140625" style="2" customWidth="1"/>
    <col min="3588" max="3842" width="9.140625" style="2"/>
    <col min="3843" max="3843" width="11.140625" style="2" customWidth="1"/>
    <col min="3844" max="4098" width="9.140625" style="2"/>
    <col min="4099" max="4099" width="11.140625" style="2" customWidth="1"/>
    <col min="4100" max="4354" width="9.140625" style="2"/>
    <col min="4355" max="4355" width="11.140625" style="2" customWidth="1"/>
    <col min="4356" max="4610" width="9.140625" style="2"/>
    <col min="4611" max="4611" width="11.140625" style="2" customWidth="1"/>
    <col min="4612" max="4866" width="9.140625" style="2"/>
    <col min="4867" max="4867" width="11.140625" style="2" customWidth="1"/>
    <col min="4868" max="5122" width="9.140625" style="2"/>
    <col min="5123" max="5123" width="11.140625" style="2" customWidth="1"/>
    <col min="5124" max="5378" width="9.140625" style="2"/>
    <col min="5379" max="5379" width="11.140625" style="2" customWidth="1"/>
    <col min="5380" max="5634" width="9.140625" style="2"/>
    <col min="5635" max="5635" width="11.140625" style="2" customWidth="1"/>
    <col min="5636" max="5890" width="9.140625" style="2"/>
    <col min="5891" max="5891" width="11.140625" style="2" customWidth="1"/>
    <col min="5892" max="6146" width="9.140625" style="2"/>
    <col min="6147" max="6147" width="11.140625" style="2" customWidth="1"/>
    <col min="6148" max="6402" width="9.140625" style="2"/>
    <col min="6403" max="6403" width="11.140625" style="2" customWidth="1"/>
    <col min="6404" max="6658" width="9.140625" style="2"/>
    <col min="6659" max="6659" width="11.140625" style="2" customWidth="1"/>
    <col min="6660" max="6914" width="9.140625" style="2"/>
    <col min="6915" max="6915" width="11.140625" style="2" customWidth="1"/>
    <col min="6916" max="7170" width="9.140625" style="2"/>
    <col min="7171" max="7171" width="11.140625" style="2" customWidth="1"/>
    <col min="7172" max="7426" width="9.140625" style="2"/>
    <col min="7427" max="7427" width="11.140625" style="2" customWidth="1"/>
    <col min="7428" max="7682" width="9.140625" style="2"/>
    <col min="7683" max="7683" width="11.140625" style="2" customWidth="1"/>
    <col min="7684" max="7938" width="9.140625" style="2"/>
    <col min="7939" max="7939" width="11.140625" style="2" customWidth="1"/>
    <col min="7940" max="8194" width="9.140625" style="2"/>
    <col min="8195" max="8195" width="11.140625" style="2" customWidth="1"/>
    <col min="8196" max="8450" width="9.140625" style="2"/>
    <col min="8451" max="8451" width="11.140625" style="2" customWidth="1"/>
    <col min="8452" max="8706" width="9.140625" style="2"/>
    <col min="8707" max="8707" width="11.140625" style="2" customWidth="1"/>
    <col min="8708" max="8962" width="9.140625" style="2"/>
    <col min="8963" max="8963" width="11.140625" style="2" customWidth="1"/>
    <col min="8964" max="9218" width="9.140625" style="2"/>
    <col min="9219" max="9219" width="11.140625" style="2" customWidth="1"/>
    <col min="9220" max="9474" width="9.140625" style="2"/>
    <col min="9475" max="9475" width="11.140625" style="2" customWidth="1"/>
    <col min="9476" max="9730" width="9.140625" style="2"/>
    <col min="9731" max="9731" width="11.140625" style="2" customWidth="1"/>
    <col min="9732" max="9986" width="9.140625" style="2"/>
    <col min="9987" max="9987" width="11.140625" style="2" customWidth="1"/>
    <col min="9988" max="10242" width="9.140625" style="2"/>
    <col min="10243" max="10243" width="11.140625" style="2" customWidth="1"/>
    <col min="10244" max="10498" width="9.140625" style="2"/>
    <col min="10499" max="10499" width="11.140625" style="2" customWidth="1"/>
    <col min="10500" max="10754" width="9.140625" style="2"/>
    <col min="10755" max="10755" width="11.140625" style="2" customWidth="1"/>
    <col min="10756" max="11010" width="9.140625" style="2"/>
    <col min="11011" max="11011" width="11.140625" style="2" customWidth="1"/>
    <col min="11012" max="11266" width="9.140625" style="2"/>
    <col min="11267" max="11267" width="11.140625" style="2" customWidth="1"/>
    <col min="11268" max="11522" width="9.140625" style="2"/>
    <col min="11523" max="11523" width="11.140625" style="2" customWidth="1"/>
    <col min="11524" max="11778" width="9.140625" style="2"/>
    <col min="11779" max="11779" width="11.140625" style="2" customWidth="1"/>
    <col min="11780" max="12034" width="9.140625" style="2"/>
    <col min="12035" max="12035" width="11.140625" style="2" customWidth="1"/>
    <col min="12036" max="12290" width="9.140625" style="2"/>
    <col min="12291" max="12291" width="11.140625" style="2" customWidth="1"/>
    <col min="12292" max="12546" width="9.140625" style="2"/>
    <col min="12547" max="12547" width="11.140625" style="2" customWidth="1"/>
    <col min="12548" max="12802" width="9.140625" style="2"/>
    <col min="12803" max="12803" width="11.140625" style="2" customWidth="1"/>
    <col min="12804" max="13058" width="9.140625" style="2"/>
    <col min="13059" max="13059" width="11.140625" style="2" customWidth="1"/>
    <col min="13060" max="13314" width="9.140625" style="2"/>
    <col min="13315" max="13315" width="11.140625" style="2" customWidth="1"/>
    <col min="13316" max="13570" width="9.140625" style="2"/>
    <col min="13571" max="13571" width="11.140625" style="2" customWidth="1"/>
    <col min="13572" max="13826" width="9.140625" style="2"/>
    <col min="13827" max="13827" width="11.140625" style="2" customWidth="1"/>
    <col min="13828" max="14082" width="9.140625" style="2"/>
    <col min="14083" max="14083" width="11.140625" style="2" customWidth="1"/>
    <col min="14084" max="14338" width="9.140625" style="2"/>
    <col min="14339" max="14339" width="11.140625" style="2" customWidth="1"/>
    <col min="14340" max="14594" width="9.140625" style="2"/>
    <col min="14595" max="14595" width="11.140625" style="2" customWidth="1"/>
    <col min="14596" max="14850" width="9.140625" style="2"/>
    <col min="14851" max="14851" width="11.140625" style="2" customWidth="1"/>
    <col min="14852" max="15106" width="9.140625" style="2"/>
    <col min="15107" max="15107" width="11.140625" style="2" customWidth="1"/>
    <col min="15108" max="15362" width="9.140625" style="2"/>
    <col min="15363" max="15363" width="11.140625" style="2" customWidth="1"/>
    <col min="15364" max="15618" width="9.140625" style="2"/>
    <col min="15619" max="15619" width="11.140625" style="2" customWidth="1"/>
    <col min="15620" max="15874" width="9.140625" style="2"/>
    <col min="15875" max="15875" width="11.140625" style="2" customWidth="1"/>
    <col min="15876" max="16130" width="9.140625" style="2"/>
    <col min="16131" max="16131" width="11.140625" style="2" customWidth="1"/>
    <col min="16132" max="16384" width="9.140625" style="2"/>
  </cols>
  <sheetData>
    <row r="1" spans="1:15" ht="26.25" customHeight="1">
      <c r="A1" s="809" t="s">
        <v>485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357"/>
      <c r="N1" s="810">
        <f>Master!K3</f>
        <v>26887</v>
      </c>
      <c r="O1" s="810"/>
    </row>
    <row r="2" spans="1:15" ht="20.25">
      <c r="A2" s="811" t="s">
        <v>155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</row>
    <row r="3" spans="1:15" ht="18.75">
      <c r="A3" s="358"/>
      <c r="B3" s="359"/>
      <c r="C3" s="359"/>
      <c r="D3" s="360"/>
      <c r="E3" s="360"/>
      <c r="F3" s="360"/>
      <c r="G3" s="360"/>
      <c r="H3" s="807"/>
      <c r="I3" s="807"/>
      <c r="J3" s="808" t="s">
        <v>532</v>
      </c>
      <c r="K3" s="808"/>
      <c r="L3" s="360"/>
      <c r="M3" s="360"/>
      <c r="N3" s="360"/>
      <c r="O3" s="361"/>
    </row>
    <row r="4" spans="1:15" ht="47.25">
      <c r="A4" s="362" t="s">
        <v>21</v>
      </c>
      <c r="B4" s="362" t="s">
        <v>22</v>
      </c>
      <c r="C4" s="362" t="s">
        <v>124</v>
      </c>
      <c r="D4" s="362" t="s">
        <v>156</v>
      </c>
      <c r="E4" s="362" t="s">
        <v>157</v>
      </c>
      <c r="F4" s="362" t="s">
        <v>158</v>
      </c>
      <c r="G4" s="362" t="s">
        <v>159</v>
      </c>
      <c r="H4" s="362" t="s">
        <v>160</v>
      </c>
      <c r="I4" s="362" t="s">
        <v>161</v>
      </c>
      <c r="J4" s="362" t="s">
        <v>162</v>
      </c>
      <c r="K4" s="362" t="s">
        <v>128</v>
      </c>
      <c r="L4" s="362" t="s">
        <v>163</v>
      </c>
      <c r="M4" s="362" t="s">
        <v>367</v>
      </c>
      <c r="N4" s="362" t="s">
        <v>164</v>
      </c>
      <c r="O4" s="362" t="s">
        <v>165</v>
      </c>
    </row>
    <row r="5" spans="1:15" ht="67.5" customHeight="1">
      <c r="A5" s="363">
        <v>1</v>
      </c>
      <c r="B5" s="125">
        <f>N1</f>
        <v>26887</v>
      </c>
      <c r="C5" s="365" t="str">
        <f>Master!A2</f>
        <v>dk;kZy; jktdh; mPp ek/;fed fo|ky;] :iiqjk ¼dqpkeu flVh½</v>
      </c>
      <c r="D5" s="366">
        <f>'Old Expend 01'!C9</f>
        <v>0</v>
      </c>
      <c r="E5" s="367">
        <f>'Old Expend 01'!C11</f>
        <v>0</v>
      </c>
      <c r="F5" s="367">
        <f>'Old Expend 01'!C12</f>
        <v>0</v>
      </c>
      <c r="G5" s="367">
        <f>'Old Expend 01'!C13</f>
        <v>0</v>
      </c>
      <c r="H5" s="366">
        <f>'Old Expend 01'!C14</f>
        <v>2500</v>
      </c>
      <c r="I5" s="366">
        <f>SUM(D5:H5)</f>
        <v>2500</v>
      </c>
      <c r="J5" s="366">
        <f>'Old Expend 01'!C22</f>
        <v>1650</v>
      </c>
      <c r="K5" s="366">
        <f>'Old Expend 01'!C19</f>
        <v>100</v>
      </c>
      <c r="L5" s="366">
        <f>'Old Expend 01'!C20</f>
        <v>100</v>
      </c>
      <c r="M5" s="366">
        <f>'Old Expend 01'!C18</f>
        <v>100</v>
      </c>
      <c r="N5" s="366">
        <f>'Old Expend 01'!C21</f>
        <v>100</v>
      </c>
      <c r="O5" s="366">
        <f>SUM(I5,J5:N5)</f>
        <v>4550</v>
      </c>
    </row>
    <row r="7" spans="1:15">
      <c r="K7" s="364"/>
    </row>
    <row r="8" spans="1:15">
      <c r="K8" s="364"/>
      <c r="M8" s="609" t="str">
        <f>Master!R1</f>
        <v>iz/kkukpk;Z</v>
      </c>
      <c r="N8" s="609"/>
      <c r="O8" s="609"/>
    </row>
    <row r="9" spans="1:15" ht="49.5" customHeight="1">
      <c r="K9" s="364"/>
      <c r="M9" s="609" t="str">
        <f>Master!R2</f>
        <v>jktdh; mPp ek/;fed fo|ky;] :iiqjk</v>
      </c>
      <c r="N9" s="609"/>
      <c r="O9" s="609"/>
    </row>
  </sheetData>
  <sheetProtection password="DBAD" sheet="1" objects="1" scenarios="1" formatCells="0" formatColumns="0" formatRows="0"/>
  <mergeCells count="7">
    <mergeCell ref="M8:O8"/>
    <mergeCell ref="M9:O9"/>
    <mergeCell ref="A1:L1"/>
    <mergeCell ref="N1:O1"/>
    <mergeCell ref="A2:O2"/>
    <mergeCell ref="H3:I3"/>
    <mergeCell ref="J3:K3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C00000"/>
  </sheetPr>
  <dimension ref="A1:X8"/>
  <sheetViews>
    <sheetView view="pageBreakPreview" zoomScale="115" zoomScaleNormal="100" zoomScaleSheetLayoutView="115" workbookViewId="0">
      <selection activeCell="F8" sqref="F8"/>
    </sheetView>
  </sheetViews>
  <sheetFormatPr defaultRowHeight="15"/>
  <cols>
    <col min="1" max="1" width="6.140625" style="2" customWidth="1"/>
    <col min="2" max="2" width="6.5703125" style="2" customWidth="1"/>
    <col min="3" max="3" width="14.85546875" style="2" customWidth="1"/>
    <col min="4" max="23" width="5.7109375" style="2" customWidth="1"/>
    <col min="24" max="257" width="9.140625" style="2"/>
    <col min="258" max="259" width="8.85546875" style="2" bestFit="1" customWidth="1"/>
    <col min="260" max="260" width="9.140625" style="2"/>
    <col min="261" max="261" width="8.85546875" style="2" bestFit="1" customWidth="1"/>
    <col min="262" max="263" width="9.85546875" style="2" bestFit="1" customWidth="1"/>
    <col min="264" max="274" width="8.85546875" style="2" bestFit="1" customWidth="1"/>
    <col min="275" max="276" width="9.85546875" style="2" bestFit="1" customWidth="1"/>
    <col min="277" max="278" width="8.85546875" style="2" bestFit="1" customWidth="1"/>
    <col min="279" max="279" width="9.85546875" style="2" bestFit="1" customWidth="1"/>
    <col min="280" max="513" width="9.140625" style="2"/>
    <col min="514" max="515" width="8.85546875" style="2" bestFit="1" customWidth="1"/>
    <col min="516" max="516" width="9.140625" style="2"/>
    <col min="517" max="517" width="8.85546875" style="2" bestFit="1" customWidth="1"/>
    <col min="518" max="519" width="9.85546875" style="2" bestFit="1" customWidth="1"/>
    <col min="520" max="530" width="8.85546875" style="2" bestFit="1" customWidth="1"/>
    <col min="531" max="532" width="9.85546875" style="2" bestFit="1" customWidth="1"/>
    <col min="533" max="534" width="8.85546875" style="2" bestFit="1" customWidth="1"/>
    <col min="535" max="535" width="9.85546875" style="2" bestFit="1" customWidth="1"/>
    <col min="536" max="769" width="9.140625" style="2"/>
    <col min="770" max="771" width="8.85546875" style="2" bestFit="1" customWidth="1"/>
    <col min="772" max="772" width="9.140625" style="2"/>
    <col min="773" max="773" width="8.85546875" style="2" bestFit="1" customWidth="1"/>
    <col min="774" max="775" width="9.85546875" style="2" bestFit="1" customWidth="1"/>
    <col min="776" max="786" width="8.85546875" style="2" bestFit="1" customWidth="1"/>
    <col min="787" max="788" width="9.85546875" style="2" bestFit="1" customWidth="1"/>
    <col min="789" max="790" width="8.85546875" style="2" bestFit="1" customWidth="1"/>
    <col min="791" max="791" width="9.85546875" style="2" bestFit="1" customWidth="1"/>
    <col min="792" max="1025" width="9.140625" style="2"/>
    <col min="1026" max="1027" width="8.85546875" style="2" bestFit="1" customWidth="1"/>
    <col min="1028" max="1028" width="9.140625" style="2"/>
    <col min="1029" max="1029" width="8.85546875" style="2" bestFit="1" customWidth="1"/>
    <col min="1030" max="1031" width="9.85546875" style="2" bestFit="1" customWidth="1"/>
    <col min="1032" max="1042" width="8.85546875" style="2" bestFit="1" customWidth="1"/>
    <col min="1043" max="1044" width="9.85546875" style="2" bestFit="1" customWidth="1"/>
    <col min="1045" max="1046" width="8.85546875" style="2" bestFit="1" customWidth="1"/>
    <col min="1047" max="1047" width="9.85546875" style="2" bestFit="1" customWidth="1"/>
    <col min="1048" max="1281" width="9.140625" style="2"/>
    <col min="1282" max="1283" width="8.85546875" style="2" bestFit="1" customWidth="1"/>
    <col min="1284" max="1284" width="9.140625" style="2"/>
    <col min="1285" max="1285" width="8.85546875" style="2" bestFit="1" customWidth="1"/>
    <col min="1286" max="1287" width="9.85546875" style="2" bestFit="1" customWidth="1"/>
    <col min="1288" max="1298" width="8.85546875" style="2" bestFit="1" customWidth="1"/>
    <col min="1299" max="1300" width="9.85546875" style="2" bestFit="1" customWidth="1"/>
    <col min="1301" max="1302" width="8.85546875" style="2" bestFit="1" customWidth="1"/>
    <col min="1303" max="1303" width="9.85546875" style="2" bestFit="1" customWidth="1"/>
    <col min="1304" max="1537" width="9.140625" style="2"/>
    <col min="1538" max="1539" width="8.85546875" style="2" bestFit="1" customWidth="1"/>
    <col min="1540" max="1540" width="9.140625" style="2"/>
    <col min="1541" max="1541" width="8.85546875" style="2" bestFit="1" customWidth="1"/>
    <col min="1542" max="1543" width="9.85546875" style="2" bestFit="1" customWidth="1"/>
    <col min="1544" max="1554" width="8.85546875" style="2" bestFit="1" customWidth="1"/>
    <col min="1555" max="1556" width="9.85546875" style="2" bestFit="1" customWidth="1"/>
    <col min="1557" max="1558" width="8.85546875" style="2" bestFit="1" customWidth="1"/>
    <col min="1559" max="1559" width="9.85546875" style="2" bestFit="1" customWidth="1"/>
    <col min="1560" max="1793" width="9.140625" style="2"/>
    <col min="1794" max="1795" width="8.85546875" style="2" bestFit="1" customWidth="1"/>
    <col min="1796" max="1796" width="9.140625" style="2"/>
    <col min="1797" max="1797" width="8.85546875" style="2" bestFit="1" customWidth="1"/>
    <col min="1798" max="1799" width="9.85546875" style="2" bestFit="1" customWidth="1"/>
    <col min="1800" max="1810" width="8.85546875" style="2" bestFit="1" customWidth="1"/>
    <col min="1811" max="1812" width="9.85546875" style="2" bestFit="1" customWidth="1"/>
    <col min="1813" max="1814" width="8.85546875" style="2" bestFit="1" customWidth="1"/>
    <col min="1815" max="1815" width="9.85546875" style="2" bestFit="1" customWidth="1"/>
    <col min="1816" max="2049" width="9.140625" style="2"/>
    <col min="2050" max="2051" width="8.85546875" style="2" bestFit="1" customWidth="1"/>
    <col min="2052" max="2052" width="9.140625" style="2"/>
    <col min="2053" max="2053" width="8.85546875" style="2" bestFit="1" customWidth="1"/>
    <col min="2054" max="2055" width="9.85546875" style="2" bestFit="1" customWidth="1"/>
    <col min="2056" max="2066" width="8.85546875" style="2" bestFit="1" customWidth="1"/>
    <col min="2067" max="2068" width="9.85546875" style="2" bestFit="1" customWidth="1"/>
    <col min="2069" max="2070" width="8.85546875" style="2" bestFit="1" customWidth="1"/>
    <col min="2071" max="2071" width="9.85546875" style="2" bestFit="1" customWidth="1"/>
    <col min="2072" max="2305" width="9.140625" style="2"/>
    <col min="2306" max="2307" width="8.85546875" style="2" bestFit="1" customWidth="1"/>
    <col min="2308" max="2308" width="9.140625" style="2"/>
    <col min="2309" max="2309" width="8.85546875" style="2" bestFit="1" customWidth="1"/>
    <col min="2310" max="2311" width="9.85546875" style="2" bestFit="1" customWidth="1"/>
    <col min="2312" max="2322" width="8.85546875" style="2" bestFit="1" customWidth="1"/>
    <col min="2323" max="2324" width="9.85546875" style="2" bestFit="1" customWidth="1"/>
    <col min="2325" max="2326" width="8.85546875" style="2" bestFit="1" customWidth="1"/>
    <col min="2327" max="2327" width="9.85546875" style="2" bestFit="1" customWidth="1"/>
    <col min="2328" max="2561" width="9.140625" style="2"/>
    <col min="2562" max="2563" width="8.85546875" style="2" bestFit="1" customWidth="1"/>
    <col min="2564" max="2564" width="9.140625" style="2"/>
    <col min="2565" max="2565" width="8.85546875" style="2" bestFit="1" customWidth="1"/>
    <col min="2566" max="2567" width="9.85546875" style="2" bestFit="1" customWidth="1"/>
    <col min="2568" max="2578" width="8.85546875" style="2" bestFit="1" customWidth="1"/>
    <col min="2579" max="2580" width="9.85546875" style="2" bestFit="1" customWidth="1"/>
    <col min="2581" max="2582" width="8.85546875" style="2" bestFit="1" customWidth="1"/>
    <col min="2583" max="2583" width="9.85546875" style="2" bestFit="1" customWidth="1"/>
    <col min="2584" max="2817" width="9.140625" style="2"/>
    <col min="2818" max="2819" width="8.85546875" style="2" bestFit="1" customWidth="1"/>
    <col min="2820" max="2820" width="9.140625" style="2"/>
    <col min="2821" max="2821" width="8.85546875" style="2" bestFit="1" customWidth="1"/>
    <col min="2822" max="2823" width="9.85546875" style="2" bestFit="1" customWidth="1"/>
    <col min="2824" max="2834" width="8.85546875" style="2" bestFit="1" customWidth="1"/>
    <col min="2835" max="2836" width="9.85546875" style="2" bestFit="1" customWidth="1"/>
    <col min="2837" max="2838" width="8.85546875" style="2" bestFit="1" customWidth="1"/>
    <col min="2839" max="2839" width="9.85546875" style="2" bestFit="1" customWidth="1"/>
    <col min="2840" max="3073" width="9.140625" style="2"/>
    <col min="3074" max="3075" width="8.85546875" style="2" bestFit="1" customWidth="1"/>
    <col min="3076" max="3076" width="9.140625" style="2"/>
    <col min="3077" max="3077" width="8.85546875" style="2" bestFit="1" customWidth="1"/>
    <col min="3078" max="3079" width="9.85546875" style="2" bestFit="1" customWidth="1"/>
    <col min="3080" max="3090" width="8.85546875" style="2" bestFit="1" customWidth="1"/>
    <col min="3091" max="3092" width="9.85546875" style="2" bestFit="1" customWidth="1"/>
    <col min="3093" max="3094" width="8.85546875" style="2" bestFit="1" customWidth="1"/>
    <col min="3095" max="3095" width="9.85546875" style="2" bestFit="1" customWidth="1"/>
    <col min="3096" max="3329" width="9.140625" style="2"/>
    <col min="3330" max="3331" width="8.85546875" style="2" bestFit="1" customWidth="1"/>
    <col min="3332" max="3332" width="9.140625" style="2"/>
    <col min="3333" max="3333" width="8.85546875" style="2" bestFit="1" customWidth="1"/>
    <col min="3334" max="3335" width="9.85546875" style="2" bestFit="1" customWidth="1"/>
    <col min="3336" max="3346" width="8.85546875" style="2" bestFit="1" customWidth="1"/>
    <col min="3347" max="3348" width="9.85546875" style="2" bestFit="1" customWidth="1"/>
    <col min="3349" max="3350" width="8.85546875" style="2" bestFit="1" customWidth="1"/>
    <col min="3351" max="3351" width="9.85546875" style="2" bestFit="1" customWidth="1"/>
    <col min="3352" max="3585" width="9.140625" style="2"/>
    <col min="3586" max="3587" width="8.85546875" style="2" bestFit="1" customWidth="1"/>
    <col min="3588" max="3588" width="9.140625" style="2"/>
    <col min="3589" max="3589" width="8.85546875" style="2" bestFit="1" customWidth="1"/>
    <col min="3590" max="3591" width="9.85546875" style="2" bestFit="1" customWidth="1"/>
    <col min="3592" max="3602" width="8.85546875" style="2" bestFit="1" customWidth="1"/>
    <col min="3603" max="3604" width="9.85546875" style="2" bestFit="1" customWidth="1"/>
    <col min="3605" max="3606" width="8.85546875" style="2" bestFit="1" customWidth="1"/>
    <col min="3607" max="3607" width="9.85546875" style="2" bestFit="1" customWidth="1"/>
    <col min="3608" max="3841" width="9.140625" style="2"/>
    <col min="3842" max="3843" width="8.85546875" style="2" bestFit="1" customWidth="1"/>
    <col min="3844" max="3844" width="9.140625" style="2"/>
    <col min="3845" max="3845" width="8.85546875" style="2" bestFit="1" customWidth="1"/>
    <col min="3846" max="3847" width="9.85546875" style="2" bestFit="1" customWidth="1"/>
    <col min="3848" max="3858" width="8.85546875" style="2" bestFit="1" customWidth="1"/>
    <col min="3859" max="3860" width="9.85546875" style="2" bestFit="1" customWidth="1"/>
    <col min="3861" max="3862" width="8.85546875" style="2" bestFit="1" customWidth="1"/>
    <col min="3863" max="3863" width="9.85546875" style="2" bestFit="1" customWidth="1"/>
    <col min="3864" max="4097" width="9.140625" style="2"/>
    <col min="4098" max="4099" width="8.85546875" style="2" bestFit="1" customWidth="1"/>
    <col min="4100" max="4100" width="9.140625" style="2"/>
    <col min="4101" max="4101" width="8.85546875" style="2" bestFit="1" customWidth="1"/>
    <col min="4102" max="4103" width="9.85546875" style="2" bestFit="1" customWidth="1"/>
    <col min="4104" max="4114" width="8.85546875" style="2" bestFit="1" customWidth="1"/>
    <col min="4115" max="4116" width="9.85546875" style="2" bestFit="1" customWidth="1"/>
    <col min="4117" max="4118" width="8.85546875" style="2" bestFit="1" customWidth="1"/>
    <col min="4119" max="4119" width="9.85546875" style="2" bestFit="1" customWidth="1"/>
    <col min="4120" max="4353" width="9.140625" style="2"/>
    <col min="4354" max="4355" width="8.85546875" style="2" bestFit="1" customWidth="1"/>
    <col min="4356" max="4356" width="9.140625" style="2"/>
    <col min="4357" max="4357" width="8.85546875" style="2" bestFit="1" customWidth="1"/>
    <col min="4358" max="4359" width="9.85546875" style="2" bestFit="1" customWidth="1"/>
    <col min="4360" max="4370" width="8.85546875" style="2" bestFit="1" customWidth="1"/>
    <col min="4371" max="4372" width="9.85546875" style="2" bestFit="1" customWidth="1"/>
    <col min="4373" max="4374" width="8.85546875" style="2" bestFit="1" customWidth="1"/>
    <col min="4375" max="4375" width="9.85546875" style="2" bestFit="1" customWidth="1"/>
    <col min="4376" max="4609" width="9.140625" style="2"/>
    <col min="4610" max="4611" width="8.85546875" style="2" bestFit="1" customWidth="1"/>
    <col min="4612" max="4612" width="9.140625" style="2"/>
    <col min="4613" max="4613" width="8.85546875" style="2" bestFit="1" customWidth="1"/>
    <col min="4614" max="4615" width="9.85546875" style="2" bestFit="1" customWidth="1"/>
    <col min="4616" max="4626" width="8.85546875" style="2" bestFit="1" customWidth="1"/>
    <col min="4627" max="4628" width="9.85546875" style="2" bestFit="1" customWidth="1"/>
    <col min="4629" max="4630" width="8.85546875" style="2" bestFit="1" customWidth="1"/>
    <col min="4631" max="4631" width="9.85546875" style="2" bestFit="1" customWidth="1"/>
    <col min="4632" max="4865" width="9.140625" style="2"/>
    <col min="4866" max="4867" width="8.85546875" style="2" bestFit="1" customWidth="1"/>
    <col min="4868" max="4868" width="9.140625" style="2"/>
    <col min="4869" max="4869" width="8.85546875" style="2" bestFit="1" customWidth="1"/>
    <col min="4870" max="4871" width="9.85546875" style="2" bestFit="1" customWidth="1"/>
    <col min="4872" max="4882" width="8.85546875" style="2" bestFit="1" customWidth="1"/>
    <col min="4883" max="4884" width="9.85546875" style="2" bestFit="1" customWidth="1"/>
    <col min="4885" max="4886" width="8.85546875" style="2" bestFit="1" customWidth="1"/>
    <col min="4887" max="4887" width="9.85546875" style="2" bestFit="1" customWidth="1"/>
    <col min="4888" max="5121" width="9.140625" style="2"/>
    <col min="5122" max="5123" width="8.85546875" style="2" bestFit="1" customWidth="1"/>
    <col min="5124" max="5124" width="9.140625" style="2"/>
    <col min="5125" max="5125" width="8.85546875" style="2" bestFit="1" customWidth="1"/>
    <col min="5126" max="5127" width="9.85546875" style="2" bestFit="1" customWidth="1"/>
    <col min="5128" max="5138" width="8.85546875" style="2" bestFit="1" customWidth="1"/>
    <col min="5139" max="5140" width="9.85546875" style="2" bestFit="1" customWidth="1"/>
    <col min="5141" max="5142" width="8.85546875" style="2" bestFit="1" customWidth="1"/>
    <col min="5143" max="5143" width="9.85546875" style="2" bestFit="1" customWidth="1"/>
    <col min="5144" max="5377" width="9.140625" style="2"/>
    <col min="5378" max="5379" width="8.85546875" style="2" bestFit="1" customWidth="1"/>
    <col min="5380" max="5380" width="9.140625" style="2"/>
    <col min="5381" max="5381" width="8.85546875" style="2" bestFit="1" customWidth="1"/>
    <col min="5382" max="5383" width="9.85546875" style="2" bestFit="1" customWidth="1"/>
    <col min="5384" max="5394" width="8.85546875" style="2" bestFit="1" customWidth="1"/>
    <col min="5395" max="5396" width="9.85546875" style="2" bestFit="1" customWidth="1"/>
    <col min="5397" max="5398" width="8.85546875" style="2" bestFit="1" customWidth="1"/>
    <col min="5399" max="5399" width="9.85546875" style="2" bestFit="1" customWidth="1"/>
    <col min="5400" max="5633" width="9.140625" style="2"/>
    <col min="5634" max="5635" width="8.85546875" style="2" bestFit="1" customWidth="1"/>
    <col min="5636" max="5636" width="9.140625" style="2"/>
    <col min="5637" max="5637" width="8.85546875" style="2" bestFit="1" customWidth="1"/>
    <col min="5638" max="5639" width="9.85546875" style="2" bestFit="1" customWidth="1"/>
    <col min="5640" max="5650" width="8.85546875" style="2" bestFit="1" customWidth="1"/>
    <col min="5651" max="5652" width="9.85546875" style="2" bestFit="1" customWidth="1"/>
    <col min="5653" max="5654" width="8.85546875" style="2" bestFit="1" customWidth="1"/>
    <col min="5655" max="5655" width="9.85546875" style="2" bestFit="1" customWidth="1"/>
    <col min="5656" max="5889" width="9.140625" style="2"/>
    <col min="5890" max="5891" width="8.85546875" style="2" bestFit="1" customWidth="1"/>
    <col min="5892" max="5892" width="9.140625" style="2"/>
    <col min="5893" max="5893" width="8.85546875" style="2" bestFit="1" customWidth="1"/>
    <col min="5894" max="5895" width="9.85546875" style="2" bestFit="1" customWidth="1"/>
    <col min="5896" max="5906" width="8.85546875" style="2" bestFit="1" customWidth="1"/>
    <col min="5907" max="5908" width="9.85546875" style="2" bestFit="1" customWidth="1"/>
    <col min="5909" max="5910" width="8.85546875" style="2" bestFit="1" customWidth="1"/>
    <col min="5911" max="5911" width="9.85546875" style="2" bestFit="1" customWidth="1"/>
    <col min="5912" max="6145" width="9.140625" style="2"/>
    <col min="6146" max="6147" width="8.85546875" style="2" bestFit="1" customWidth="1"/>
    <col min="6148" max="6148" width="9.140625" style="2"/>
    <col min="6149" max="6149" width="8.85546875" style="2" bestFit="1" customWidth="1"/>
    <col min="6150" max="6151" width="9.85546875" style="2" bestFit="1" customWidth="1"/>
    <col min="6152" max="6162" width="8.85546875" style="2" bestFit="1" customWidth="1"/>
    <col min="6163" max="6164" width="9.85546875" style="2" bestFit="1" customWidth="1"/>
    <col min="6165" max="6166" width="8.85546875" style="2" bestFit="1" customWidth="1"/>
    <col min="6167" max="6167" width="9.85546875" style="2" bestFit="1" customWidth="1"/>
    <col min="6168" max="6401" width="9.140625" style="2"/>
    <col min="6402" max="6403" width="8.85546875" style="2" bestFit="1" customWidth="1"/>
    <col min="6404" max="6404" width="9.140625" style="2"/>
    <col min="6405" max="6405" width="8.85546875" style="2" bestFit="1" customWidth="1"/>
    <col min="6406" max="6407" width="9.85546875" style="2" bestFit="1" customWidth="1"/>
    <col min="6408" max="6418" width="8.85546875" style="2" bestFit="1" customWidth="1"/>
    <col min="6419" max="6420" width="9.85546875" style="2" bestFit="1" customWidth="1"/>
    <col min="6421" max="6422" width="8.85546875" style="2" bestFit="1" customWidth="1"/>
    <col min="6423" max="6423" width="9.85546875" style="2" bestFit="1" customWidth="1"/>
    <col min="6424" max="6657" width="9.140625" style="2"/>
    <col min="6658" max="6659" width="8.85546875" style="2" bestFit="1" customWidth="1"/>
    <col min="6660" max="6660" width="9.140625" style="2"/>
    <col min="6661" max="6661" width="8.85546875" style="2" bestFit="1" customWidth="1"/>
    <col min="6662" max="6663" width="9.85546875" style="2" bestFit="1" customWidth="1"/>
    <col min="6664" max="6674" width="8.85546875" style="2" bestFit="1" customWidth="1"/>
    <col min="6675" max="6676" width="9.85546875" style="2" bestFit="1" customWidth="1"/>
    <col min="6677" max="6678" width="8.85546875" style="2" bestFit="1" customWidth="1"/>
    <col min="6679" max="6679" width="9.85546875" style="2" bestFit="1" customWidth="1"/>
    <col min="6680" max="6913" width="9.140625" style="2"/>
    <col min="6914" max="6915" width="8.85546875" style="2" bestFit="1" customWidth="1"/>
    <col min="6916" max="6916" width="9.140625" style="2"/>
    <col min="6917" max="6917" width="8.85546875" style="2" bestFit="1" customWidth="1"/>
    <col min="6918" max="6919" width="9.85546875" style="2" bestFit="1" customWidth="1"/>
    <col min="6920" max="6930" width="8.85546875" style="2" bestFit="1" customWidth="1"/>
    <col min="6931" max="6932" width="9.85546875" style="2" bestFit="1" customWidth="1"/>
    <col min="6933" max="6934" width="8.85546875" style="2" bestFit="1" customWidth="1"/>
    <col min="6935" max="6935" width="9.85546875" style="2" bestFit="1" customWidth="1"/>
    <col min="6936" max="7169" width="9.140625" style="2"/>
    <col min="7170" max="7171" width="8.85546875" style="2" bestFit="1" customWidth="1"/>
    <col min="7172" max="7172" width="9.140625" style="2"/>
    <col min="7173" max="7173" width="8.85546875" style="2" bestFit="1" customWidth="1"/>
    <col min="7174" max="7175" width="9.85546875" style="2" bestFit="1" customWidth="1"/>
    <col min="7176" max="7186" width="8.85546875" style="2" bestFit="1" customWidth="1"/>
    <col min="7187" max="7188" width="9.85546875" style="2" bestFit="1" customWidth="1"/>
    <col min="7189" max="7190" width="8.85546875" style="2" bestFit="1" customWidth="1"/>
    <col min="7191" max="7191" width="9.85546875" style="2" bestFit="1" customWidth="1"/>
    <col min="7192" max="7425" width="9.140625" style="2"/>
    <col min="7426" max="7427" width="8.85546875" style="2" bestFit="1" customWidth="1"/>
    <col min="7428" max="7428" width="9.140625" style="2"/>
    <col min="7429" max="7429" width="8.85546875" style="2" bestFit="1" customWidth="1"/>
    <col min="7430" max="7431" width="9.85546875" style="2" bestFit="1" customWidth="1"/>
    <col min="7432" max="7442" width="8.85546875" style="2" bestFit="1" customWidth="1"/>
    <col min="7443" max="7444" width="9.85546875" style="2" bestFit="1" customWidth="1"/>
    <col min="7445" max="7446" width="8.85546875" style="2" bestFit="1" customWidth="1"/>
    <col min="7447" max="7447" width="9.85546875" style="2" bestFit="1" customWidth="1"/>
    <col min="7448" max="7681" width="9.140625" style="2"/>
    <col min="7682" max="7683" width="8.85546875" style="2" bestFit="1" customWidth="1"/>
    <col min="7684" max="7684" width="9.140625" style="2"/>
    <col min="7685" max="7685" width="8.85546875" style="2" bestFit="1" customWidth="1"/>
    <col min="7686" max="7687" width="9.85546875" style="2" bestFit="1" customWidth="1"/>
    <col min="7688" max="7698" width="8.85546875" style="2" bestFit="1" customWidth="1"/>
    <col min="7699" max="7700" width="9.85546875" style="2" bestFit="1" customWidth="1"/>
    <col min="7701" max="7702" width="8.85546875" style="2" bestFit="1" customWidth="1"/>
    <col min="7703" max="7703" width="9.85546875" style="2" bestFit="1" customWidth="1"/>
    <col min="7704" max="7937" width="9.140625" style="2"/>
    <col min="7938" max="7939" width="8.85546875" style="2" bestFit="1" customWidth="1"/>
    <col min="7940" max="7940" width="9.140625" style="2"/>
    <col min="7941" max="7941" width="8.85546875" style="2" bestFit="1" customWidth="1"/>
    <col min="7942" max="7943" width="9.85546875" style="2" bestFit="1" customWidth="1"/>
    <col min="7944" max="7954" width="8.85546875" style="2" bestFit="1" customWidth="1"/>
    <col min="7955" max="7956" width="9.85546875" style="2" bestFit="1" customWidth="1"/>
    <col min="7957" max="7958" width="8.85546875" style="2" bestFit="1" customWidth="1"/>
    <col min="7959" max="7959" width="9.85546875" style="2" bestFit="1" customWidth="1"/>
    <col min="7960" max="8193" width="9.140625" style="2"/>
    <col min="8194" max="8195" width="8.85546875" style="2" bestFit="1" customWidth="1"/>
    <col min="8196" max="8196" width="9.140625" style="2"/>
    <col min="8197" max="8197" width="8.85546875" style="2" bestFit="1" customWidth="1"/>
    <col min="8198" max="8199" width="9.85546875" style="2" bestFit="1" customWidth="1"/>
    <col min="8200" max="8210" width="8.85546875" style="2" bestFit="1" customWidth="1"/>
    <col min="8211" max="8212" width="9.85546875" style="2" bestFit="1" customWidth="1"/>
    <col min="8213" max="8214" width="8.85546875" style="2" bestFit="1" customWidth="1"/>
    <col min="8215" max="8215" width="9.85546875" style="2" bestFit="1" customWidth="1"/>
    <col min="8216" max="8449" width="9.140625" style="2"/>
    <col min="8450" max="8451" width="8.85546875" style="2" bestFit="1" customWidth="1"/>
    <col min="8452" max="8452" width="9.140625" style="2"/>
    <col min="8453" max="8453" width="8.85546875" style="2" bestFit="1" customWidth="1"/>
    <col min="8454" max="8455" width="9.85546875" style="2" bestFit="1" customWidth="1"/>
    <col min="8456" max="8466" width="8.85546875" style="2" bestFit="1" customWidth="1"/>
    <col min="8467" max="8468" width="9.85546875" style="2" bestFit="1" customWidth="1"/>
    <col min="8469" max="8470" width="8.85546875" style="2" bestFit="1" customWidth="1"/>
    <col min="8471" max="8471" width="9.85546875" style="2" bestFit="1" customWidth="1"/>
    <col min="8472" max="8705" width="9.140625" style="2"/>
    <col min="8706" max="8707" width="8.85546875" style="2" bestFit="1" customWidth="1"/>
    <col min="8708" max="8708" width="9.140625" style="2"/>
    <col min="8709" max="8709" width="8.85546875" style="2" bestFit="1" customWidth="1"/>
    <col min="8710" max="8711" width="9.85546875" style="2" bestFit="1" customWidth="1"/>
    <col min="8712" max="8722" width="8.85546875" style="2" bestFit="1" customWidth="1"/>
    <col min="8723" max="8724" width="9.85546875" style="2" bestFit="1" customWidth="1"/>
    <col min="8725" max="8726" width="8.85546875" style="2" bestFit="1" customWidth="1"/>
    <col min="8727" max="8727" width="9.85546875" style="2" bestFit="1" customWidth="1"/>
    <col min="8728" max="8961" width="9.140625" style="2"/>
    <col min="8962" max="8963" width="8.85546875" style="2" bestFit="1" customWidth="1"/>
    <col min="8964" max="8964" width="9.140625" style="2"/>
    <col min="8965" max="8965" width="8.85546875" style="2" bestFit="1" customWidth="1"/>
    <col min="8966" max="8967" width="9.85546875" style="2" bestFit="1" customWidth="1"/>
    <col min="8968" max="8978" width="8.85546875" style="2" bestFit="1" customWidth="1"/>
    <col min="8979" max="8980" width="9.85546875" style="2" bestFit="1" customWidth="1"/>
    <col min="8981" max="8982" width="8.85546875" style="2" bestFit="1" customWidth="1"/>
    <col min="8983" max="8983" width="9.85546875" style="2" bestFit="1" customWidth="1"/>
    <col min="8984" max="9217" width="9.140625" style="2"/>
    <col min="9218" max="9219" width="8.85546875" style="2" bestFit="1" customWidth="1"/>
    <col min="9220" max="9220" width="9.140625" style="2"/>
    <col min="9221" max="9221" width="8.85546875" style="2" bestFit="1" customWidth="1"/>
    <col min="9222" max="9223" width="9.85546875" style="2" bestFit="1" customWidth="1"/>
    <col min="9224" max="9234" width="8.85546875" style="2" bestFit="1" customWidth="1"/>
    <col min="9235" max="9236" width="9.85546875" style="2" bestFit="1" customWidth="1"/>
    <col min="9237" max="9238" width="8.85546875" style="2" bestFit="1" customWidth="1"/>
    <col min="9239" max="9239" width="9.85546875" style="2" bestFit="1" customWidth="1"/>
    <col min="9240" max="9473" width="9.140625" style="2"/>
    <col min="9474" max="9475" width="8.85546875" style="2" bestFit="1" customWidth="1"/>
    <col min="9476" max="9476" width="9.140625" style="2"/>
    <col min="9477" max="9477" width="8.85546875" style="2" bestFit="1" customWidth="1"/>
    <col min="9478" max="9479" width="9.85546875" style="2" bestFit="1" customWidth="1"/>
    <col min="9480" max="9490" width="8.85546875" style="2" bestFit="1" customWidth="1"/>
    <col min="9491" max="9492" width="9.85546875" style="2" bestFit="1" customWidth="1"/>
    <col min="9493" max="9494" width="8.85546875" style="2" bestFit="1" customWidth="1"/>
    <col min="9495" max="9495" width="9.85546875" style="2" bestFit="1" customWidth="1"/>
    <col min="9496" max="9729" width="9.140625" style="2"/>
    <col min="9730" max="9731" width="8.85546875" style="2" bestFit="1" customWidth="1"/>
    <col min="9732" max="9732" width="9.140625" style="2"/>
    <col min="9733" max="9733" width="8.85546875" style="2" bestFit="1" customWidth="1"/>
    <col min="9734" max="9735" width="9.85546875" style="2" bestFit="1" customWidth="1"/>
    <col min="9736" max="9746" width="8.85546875" style="2" bestFit="1" customWidth="1"/>
    <col min="9747" max="9748" width="9.85546875" style="2" bestFit="1" customWidth="1"/>
    <col min="9749" max="9750" width="8.85546875" style="2" bestFit="1" customWidth="1"/>
    <col min="9751" max="9751" width="9.85546875" style="2" bestFit="1" customWidth="1"/>
    <col min="9752" max="9985" width="9.140625" style="2"/>
    <col min="9986" max="9987" width="8.85546875" style="2" bestFit="1" customWidth="1"/>
    <col min="9988" max="9988" width="9.140625" style="2"/>
    <col min="9989" max="9989" width="8.85546875" style="2" bestFit="1" customWidth="1"/>
    <col min="9990" max="9991" width="9.85546875" style="2" bestFit="1" customWidth="1"/>
    <col min="9992" max="10002" width="8.85546875" style="2" bestFit="1" customWidth="1"/>
    <col min="10003" max="10004" width="9.85546875" style="2" bestFit="1" customWidth="1"/>
    <col min="10005" max="10006" width="8.85546875" style="2" bestFit="1" customWidth="1"/>
    <col min="10007" max="10007" width="9.85546875" style="2" bestFit="1" customWidth="1"/>
    <col min="10008" max="10241" width="9.140625" style="2"/>
    <col min="10242" max="10243" width="8.85546875" style="2" bestFit="1" customWidth="1"/>
    <col min="10244" max="10244" width="9.140625" style="2"/>
    <col min="10245" max="10245" width="8.85546875" style="2" bestFit="1" customWidth="1"/>
    <col min="10246" max="10247" width="9.85546875" style="2" bestFit="1" customWidth="1"/>
    <col min="10248" max="10258" width="8.85546875" style="2" bestFit="1" customWidth="1"/>
    <col min="10259" max="10260" width="9.85546875" style="2" bestFit="1" customWidth="1"/>
    <col min="10261" max="10262" width="8.85546875" style="2" bestFit="1" customWidth="1"/>
    <col min="10263" max="10263" width="9.85546875" style="2" bestFit="1" customWidth="1"/>
    <col min="10264" max="10497" width="9.140625" style="2"/>
    <col min="10498" max="10499" width="8.85546875" style="2" bestFit="1" customWidth="1"/>
    <col min="10500" max="10500" width="9.140625" style="2"/>
    <col min="10501" max="10501" width="8.85546875" style="2" bestFit="1" customWidth="1"/>
    <col min="10502" max="10503" width="9.85546875" style="2" bestFit="1" customWidth="1"/>
    <col min="10504" max="10514" width="8.85546875" style="2" bestFit="1" customWidth="1"/>
    <col min="10515" max="10516" width="9.85546875" style="2" bestFit="1" customWidth="1"/>
    <col min="10517" max="10518" width="8.85546875" style="2" bestFit="1" customWidth="1"/>
    <col min="10519" max="10519" width="9.85546875" style="2" bestFit="1" customWidth="1"/>
    <col min="10520" max="10753" width="9.140625" style="2"/>
    <col min="10754" max="10755" width="8.85546875" style="2" bestFit="1" customWidth="1"/>
    <col min="10756" max="10756" width="9.140625" style="2"/>
    <col min="10757" max="10757" width="8.85546875" style="2" bestFit="1" customWidth="1"/>
    <col min="10758" max="10759" width="9.85546875" style="2" bestFit="1" customWidth="1"/>
    <col min="10760" max="10770" width="8.85546875" style="2" bestFit="1" customWidth="1"/>
    <col min="10771" max="10772" width="9.85546875" style="2" bestFit="1" customWidth="1"/>
    <col min="10773" max="10774" width="8.85546875" style="2" bestFit="1" customWidth="1"/>
    <col min="10775" max="10775" width="9.85546875" style="2" bestFit="1" customWidth="1"/>
    <col min="10776" max="11009" width="9.140625" style="2"/>
    <col min="11010" max="11011" width="8.85546875" style="2" bestFit="1" customWidth="1"/>
    <col min="11012" max="11012" width="9.140625" style="2"/>
    <col min="11013" max="11013" width="8.85546875" style="2" bestFit="1" customWidth="1"/>
    <col min="11014" max="11015" width="9.85546875" style="2" bestFit="1" customWidth="1"/>
    <col min="11016" max="11026" width="8.85546875" style="2" bestFit="1" customWidth="1"/>
    <col min="11027" max="11028" width="9.85546875" style="2" bestFit="1" customWidth="1"/>
    <col min="11029" max="11030" width="8.85546875" style="2" bestFit="1" customWidth="1"/>
    <col min="11031" max="11031" width="9.85546875" style="2" bestFit="1" customWidth="1"/>
    <col min="11032" max="11265" width="9.140625" style="2"/>
    <col min="11266" max="11267" width="8.85546875" style="2" bestFit="1" customWidth="1"/>
    <col min="11268" max="11268" width="9.140625" style="2"/>
    <col min="11269" max="11269" width="8.85546875" style="2" bestFit="1" customWidth="1"/>
    <col min="11270" max="11271" width="9.85546875" style="2" bestFit="1" customWidth="1"/>
    <col min="11272" max="11282" width="8.85546875" style="2" bestFit="1" customWidth="1"/>
    <col min="11283" max="11284" width="9.85546875" style="2" bestFit="1" customWidth="1"/>
    <col min="11285" max="11286" width="8.85546875" style="2" bestFit="1" customWidth="1"/>
    <col min="11287" max="11287" width="9.85546875" style="2" bestFit="1" customWidth="1"/>
    <col min="11288" max="11521" width="9.140625" style="2"/>
    <col min="11522" max="11523" width="8.85546875" style="2" bestFit="1" customWidth="1"/>
    <col min="11524" max="11524" width="9.140625" style="2"/>
    <col min="11525" max="11525" width="8.85546875" style="2" bestFit="1" customWidth="1"/>
    <col min="11526" max="11527" width="9.85546875" style="2" bestFit="1" customWidth="1"/>
    <col min="11528" max="11538" width="8.85546875" style="2" bestFit="1" customWidth="1"/>
    <col min="11539" max="11540" width="9.85546875" style="2" bestFit="1" customWidth="1"/>
    <col min="11541" max="11542" width="8.85546875" style="2" bestFit="1" customWidth="1"/>
    <col min="11543" max="11543" width="9.85546875" style="2" bestFit="1" customWidth="1"/>
    <col min="11544" max="11777" width="9.140625" style="2"/>
    <col min="11778" max="11779" width="8.85546875" style="2" bestFit="1" customWidth="1"/>
    <col min="11780" max="11780" width="9.140625" style="2"/>
    <col min="11781" max="11781" width="8.85546875" style="2" bestFit="1" customWidth="1"/>
    <col min="11782" max="11783" width="9.85546875" style="2" bestFit="1" customWidth="1"/>
    <col min="11784" max="11794" width="8.85546875" style="2" bestFit="1" customWidth="1"/>
    <col min="11795" max="11796" width="9.85546875" style="2" bestFit="1" customWidth="1"/>
    <col min="11797" max="11798" width="8.85546875" style="2" bestFit="1" customWidth="1"/>
    <col min="11799" max="11799" width="9.85546875" style="2" bestFit="1" customWidth="1"/>
    <col min="11800" max="12033" width="9.140625" style="2"/>
    <col min="12034" max="12035" width="8.85546875" style="2" bestFit="1" customWidth="1"/>
    <col min="12036" max="12036" width="9.140625" style="2"/>
    <col min="12037" max="12037" width="8.85546875" style="2" bestFit="1" customWidth="1"/>
    <col min="12038" max="12039" width="9.85546875" style="2" bestFit="1" customWidth="1"/>
    <col min="12040" max="12050" width="8.85546875" style="2" bestFit="1" customWidth="1"/>
    <col min="12051" max="12052" width="9.85546875" style="2" bestFit="1" customWidth="1"/>
    <col min="12053" max="12054" width="8.85546875" style="2" bestFit="1" customWidth="1"/>
    <col min="12055" max="12055" width="9.85546875" style="2" bestFit="1" customWidth="1"/>
    <col min="12056" max="12289" width="9.140625" style="2"/>
    <col min="12290" max="12291" width="8.85546875" style="2" bestFit="1" customWidth="1"/>
    <col min="12292" max="12292" width="9.140625" style="2"/>
    <col min="12293" max="12293" width="8.85546875" style="2" bestFit="1" customWidth="1"/>
    <col min="12294" max="12295" width="9.85546875" style="2" bestFit="1" customWidth="1"/>
    <col min="12296" max="12306" width="8.85546875" style="2" bestFit="1" customWidth="1"/>
    <col min="12307" max="12308" width="9.85546875" style="2" bestFit="1" customWidth="1"/>
    <col min="12309" max="12310" width="8.85546875" style="2" bestFit="1" customWidth="1"/>
    <col min="12311" max="12311" width="9.85546875" style="2" bestFit="1" customWidth="1"/>
    <col min="12312" max="12545" width="9.140625" style="2"/>
    <col min="12546" max="12547" width="8.85546875" style="2" bestFit="1" customWidth="1"/>
    <col min="12548" max="12548" width="9.140625" style="2"/>
    <col min="12549" max="12549" width="8.85546875" style="2" bestFit="1" customWidth="1"/>
    <col min="12550" max="12551" width="9.85546875" style="2" bestFit="1" customWidth="1"/>
    <col min="12552" max="12562" width="8.85546875" style="2" bestFit="1" customWidth="1"/>
    <col min="12563" max="12564" width="9.85546875" style="2" bestFit="1" customWidth="1"/>
    <col min="12565" max="12566" width="8.85546875" style="2" bestFit="1" customWidth="1"/>
    <col min="12567" max="12567" width="9.85546875" style="2" bestFit="1" customWidth="1"/>
    <col min="12568" max="12801" width="9.140625" style="2"/>
    <col min="12802" max="12803" width="8.85546875" style="2" bestFit="1" customWidth="1"/>
    <col min="12804" max="12804" width="9.140625" style="2"/>
    <col min="12805" max="12805" width="8.85546875" style="2" bestFit="1" customWidth="1"/>
    <col min="12806" max="12807" width="9.85546875" style="2" bestFit="1" customWidth="1"/>
    <col min="12808" max="12818" width="8.85546875" style="2" bestFit="1" customWidth="1"/>
    <col min="12819" max="12820" width="9.85546875" style="2" bestFit="1" customWidth="1"/>
    <col min="12821" max="12822" width="8.85546875" style="2" bestFit="1" customWidth="1"/>
    <col min="12823" max="12823" width="9.85546875" style="2" bestFit="1" customWidth="1"/>
    <col min="12824" max="13057" width="9.140625" style="2"/>
    <col min="13058" max="13059" width="8.85546875" style="2" bestFit="1" customWidth="1"/>
    <col min="13060" max="13060" width="9.140625" style="2"/>
    <col min="13061" max="13061" width="8.85546875" style="2" bestFit="1" customWidth="1"/>
    <col min="13062" max="13063" width="9.85546875" style="2" bestFit="1" customWidth="1"/>
    <col min="13064" max="13074" width="8.85546875" style="2" bestFit="1" customWidth="1"/>
    <col min="13075" max="13076" width="9.85546875" style="2" bestFit="1" customWidth="1"/>
    <col min="13077" max="13078" width="8.85546875" style="2" bestFit="1" customWidth="1"/>
    <col min="13079" max="13079" width="9.85546875" style="2" bestFit="1" customWidth="1"/>
    <col min="13080" max="13313" width="9.140625" style="2"/>
    <col min="13314" max="13315" width="8.85546875" style="2" bestFit="1" customWidth="1"/>
    <col min="13316" max="13316" width="9.140625" style="2"/>
    <col min="13317" max="13317" width="8.85546875" style="2" bestFit="1" customWidth="1"/>
    <col min="13318" max="13319" width="9.85546875" style="2" bestFit="1" customWidth="1"/>
    <col min="13320" max="13330" width="8.85546875" style="2" bestFit="1" customWidth="1"/>
    <col min="13331" max="13332" width="9.85546875" style="2" bestFit="1" customWidth="1"/>
    <col min="13333" max="13334" width="8.85546875" style="2" bestFit="1" customWidth="1"/>
    <col min="13335" max="13335" width="9.85546875" style="2" bestFit="1" customWidth="1"/>
    <col min="13336" max="13569" width="9.140625" style="2"/>
    <col min="13570" max="13571" width="8.85546875" style="2" bestFit="1" customWidth="1"/>
    <col min="13572" max="13572" width="9.140625" style="2"/>
    <col min="13573" max="13573" width="8.85546875" style="2" bestFit="1" customWidth="1"/>
    <col min="13574" max="13575" width="9.85546875" style="2" bestFit="1" customWidth="1"/>
    <col min="13576" max="13586" width="8.85546875" style="2" bestFit="1" customWidth="1"/>
    <col min="13587" max="13588" width="9.85546875" style="2" bestFit="1" customWidth="1"/>
    <col min="13589" max="13590" width="8.85546875" style="2" bestFit="1" customWidth="1"/>
    <col min="13591" max="13591" width="9.85546875" style="2" bestFit="1" customWidth="1"/>
    <col min="13592" max="13825" width="9.140625" style="2"/>
    <col min="13826" max="13827" width="8.85546875" style="2" bestFit="1" customWidth="1"/>
    <col min="13828" max="13828" width="9.140625" style="2"/>
    <col min="13829" max="13829" width="8.85546875" style="2" bestFit="1" customWidth="1"/>
    <col min="13830" max="13831" width="9.85546875" style="2" bestFit="1" customWidth="1"/>
    <col min="13832" max="13842" width="8.85546875" style="2" bestFit="1" customWidth="1"/>
    <col min="13843" max="13844" width="9.85546875" style="2" bestFit="1" customWidth="1"/>
    <col min="13845" max="13846" width="8.85546875" style="2" bestFit="1" customWidth="1"/>
    <col min="13847" max="13847" width="9.85546875" style="2" bestFit="1" customWidth="1"/>
    <col min="13848" max="14081" width="9.140625" style="2"/>
    <col min="14082" max="14083" width="8.85546875" style="2" bestFit="1" customWidth="1"/>
    <col min="14084" max="14084" width="9.140625" style="2"/>
    <col min="14085" max="14085" width="8.85546875" style="2" bestFit="1" customWidth="1"/>
    <col min="14086" max="14087" width="9.85546875" style="2" bestFit="1" customWidth="1"/>
    <col min="14088" max="14098" width="8.85546875" style="2" bestFit="1" customWidth="1"/>
    <col min="14099" max="14100" width="9.85546875" style="2" bestFit="1" customWidth="1"/>
    <col min="14101" max="14102" width="8.85546875" style="2" bestFit="1" customWidth="1"/>
    <col min="14103" max="14103" width="9.85546875" style="2" bestFit="1" customWidth="1"/>
    <col min="14104" max="14337" width="9.140625" style="2"/>
    <col min="14338" max="14339" width="8.85546875" style="2" bestFit="1" customWidth="1"/>
    <col min="14340" max="14340" width="9.140625" style="2"/>
    <col min="14341" max="14341" width="8.85546875" style="2" bestFit="1" customWidth="1"/>
    <col min="14342" max="14343" width="9.85546875" style="2" bestFit="1" customWidth="1"/>
    <col min="14344" max="14354" width="8.85546875" style="2" bestFit="1" customWidth="1"/>
    <col min="14355" max="14356" width="9.85546875" style="2" bestFit="1" customWidth="1"/>
    <col min="14357" max="14358" width="8.85546875" style="2" bestFit="1" customWidth="1"/>
    <col min="14359" max="14359" width="9.85546875" style="2" bestFit="1" customWidth="1"/>
    <col min="14360" max="14593" width="9.140625" style="2"/>
    <col min="14594" max="14595" width="8.85546875" style="2" bestFit="1" customWidth="1"/>
    <col min="14596" max="14596" width="9.140625" style="2"/>
    <col min="14597" max="14597" width="8.85546875" style="2" bestFit="1" customWidth="1"/>
    <col min="14598" max="14599" width="9.85546875" style="2" bestFit="1" customWidth="1"/>
    <col min="14600" max="14610" width="8.85546875" style="2" bestFit="1" customWidth="1"/>
    <col min="14611" max="14612" width="9.85546875" style="2" bestFit="1" customWidth="1"/>
    <col min="14613" max="14614" width="8.85546875" style="2" bestFit="1" customWidth="1"/>
    <col min="14615" max="14615" width="9.85546875" style="2" bestFit="1" customWidth="1"/>
    <col min="14616" max="14849" width="9.140625" style="2"/>
    <col min="14850" max="14851" width="8.85546875" style="2" bestFit="1" customWidth="1"/>
    <col min="14852" max="14852" width="9.140625" style="2"/>
    <col min="14853" max="14853" width="8.85546875" style="2" bestFit="1" customWidth="1"/>
    <col min="14854" max="14855" width="9.85546875" style="2" bestFit="1" customWidth="1"/>
    <col min="14856" max="14866" width="8.85546875" style="2" bestFit="1" customWidth="1"/>
    <col min="14867" max="14868" width="9.85546875" style="2" bestFit="1" customWidth="1"/>
    <col min="14869" max="14870" width="8.85546875" style="2" bestFit="1" customWidth="1"/>
    <col min="14871" max="14871" width="9.85546875" style="2" bestFit="1" customWidth="1"/>
    <col min="14872" max="15105" width="9.140625" style="2"/>
    <col min="15106" max="15107" width="8.85546875" style="2" bestFit="1" customWidth="1"/>
    <col min="15108" max="15108" width="9.140625" style="2"/>
    <col min="15109" max="15109" width="8.85546875" style="2" bestFit="1" customWidth="1"/>
    <col min="15110" max="15111" width="9.85546875" style="2" bestFit="1" customWidth="1"/>
    <col min="15112" max="15122" width="8.85546875" style="2" bestFit="1" customWidth="1"/>
    <col min="15123" max="15124" width="9.85546875" style="2" bestFit="1" customWidth="1"/>
    <col min="15125" max="15126" width="8.85546875" style="2" bestFit="1" customWidth="1"/>
    <col min="15127" max="15127" width="9.85546875" style="2" bestFit="1" customWidth="1"/>
    <col min="15128" max="15361" width="9.140625" style="2"/>
    <col min="15362" max="15363" width="8.85546875" style="2" bestFit="1" customWidth="1"/>
    <col min="15364" max="15364" width="9.140625" style="2"/>
    <col min="15365" max="15365" width="8.85546875" style="2" bestFit="1" customWidth="1"/>
    <col min="15366" max="15367" width="9.85546875" style="2" bestFit="1" customWidth="1"/>
    <col min="15368" max="15378" width="8.85546875" style="2" bestFit="1" customWidth="1"/>
    <col min="15379" max="15380" width="9.85546875" style="2" bestFit="1" customWidth="1"/>
    <col min="15381" max="15382" width="8.85546875" style="2" bestFit="1" customWidth="1"/>
    <col min="15383" max="15383" width="9.85546875" style="2" bestFit="1" customWidth="1"/>
    <col min="15384" max="15617" width="9.140625" style="2"/>
    <col min="15618" max="15619" width="8.85546875" style="2" bestFit="1" customWidth="1"/>
    <col min="15620" max="15620" width="9.140625" style="2"/>
    <col min="15621" max="15621" width="8.85546875" style="2" bestFit="1" customWidth="1"/>
    <col min="15622" max="15623" width="9.85546875" style="2" bestFit="1" customWidth="1"/>
    <col min="15624" max="15634" width="8.85546875" style="2" bestFit="1" customWidth="1"/>
    <col min="15635" max="15636" width="9.85546875" style="2" bestFit="1" customWidth="1"/>
    <col min="15637" max="15638" width="8.85546875" style="2" bestFit="1" customWidth="1"/>
    <col min="15639" max="15639" width="9.85546875" style="2" bestFit="1" customWidth="1"/>
    <col min="15640" max="15873" width="9.140625" style="2"/>
    <col min="15874" max="15875" width="8.85546875" style="2" bestFit="1" customWidth="1"/>
    <col min="15876" max="15876" width="9.140625" style="2"/>
    <col min="15877" max="15877" width="8.85546875" style="2" bestFit="1" customWidth="1"/>
    <col min="15878" max="15879" width="9.85546875" style="2" bestFit="1" customWidth="1"/>
    <col min="15880" max="15890" width="8.85546875" style="2" bestFit="1" customWidth="1"/>
    <col min="15891" max="15892" width="9.85546875" style="2" bestFit="1" customWidth="1"/>
    <col min="15893" max="15894" width="8.85546875" style="2" bestFit="1" customWidth="1"/>
    <col min="15895" max="15895" width="9.85546875" style="2" bestFit="1" customWidth="1"/>
    <col min="15896" max="16129" width="9.140625" style="2"/>
    <col min="16130" max="16131" width="8.85546875" style="2" bestFit="1" customWidth="1"/>
    <col min="16132" max="16132" width="9.140625" style="2"/>
    <col min="16133" max="16133" width="8.85546875" style="2" bestFit="1" customWidth="1"/>
    <col min="16134" max="16135" width="9.85546875" style="2" bestFit="1" customWidth="1"/>
    <col min="16136" max="16146" width="8.85546875" style="2" bestFit="1" customWidth="1"/>
    <col min="16147" max="16148" width="9.85546875" style="2" bestFit="1" customWidth="1"/>
    <col min="16149" max="16150" width="8.85546875" style="2" bestFit="1" customWidth="1"/>
    <col min="16151" max="16151" width="9.85546875" style="2" bestFit="1" customWidth="1"/>
    <col min="16152" max="16384" width="9.140625" style="2"/>
  </cols>
  <sheetData>
    <row r="1" spans="1:24" ht="20.25">
      <c r="A1" s="812" t="s">
        <v>486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</row>
    <row r="2" spans="1:24" ht="28.5" customHeight="1">
      <c r="A2" s="813" t="s">
        <v>487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</row>
    <row r="3" spans="1:24" ht="51">
      <c r="A3" s="369" t="s">
        <v>176</v>
      </c>
      <c r="B3" s="369" t="s">
        <v>177</v>
      </c>
      <c r="C3" s="369" t="s">
        <v>178</v>
      </c>
      <c r="D3" s="370" t="s">
        <v>179</v>
      </c>
      <c r="E3" s="370" t="s">
        <v>180</v>
      </c>
      <c r="F3" s="371" t="s">
        <v>181</v>
      </c>
      <c r="G3" s="371" t="s">
        <v>182</v>
      </c>
      <c r="H3" s="371" t="s">
        <v>183</v>
      </c>
      <c r="I3" s="371" t="s">
        <v>184</v>
      </c>
      <c r="J3" s="371" t="s">
        <v>185</v>
      </c>
      <c r="K3" s="371" t="s">
        <v>186</v>
      </c>
      <c r="L3" s="371" t="s">
        <v>535</v>
      </c>
      <c r="M3" s="371" t="s">
        <v>187</v>
      </c>
      <c r="N3" s="371" t="s">
        <v>188</v>
      </c>
      <c r="O3" s="371" t="s">
        <v>189</v>
      </c>
      <c r="P3" s="371" t="s">
        <v>190</v>
      </c>
      <c r="Q3" s="371" t="s">
        <v>534</v>
      </c>
      <c r="R3" s="371" t="s">
        <v>536</v>
      </c>
      <c r="S3" s="371" t="s">
        <v>191</v>
      </c>
      <c r="T3" s="371" t="s">
        <v>181</v>
      </c>
      <c r="U3" s="371" t="s">
        <v>192</v>
      </c>
      <c r="V3" s="371" t="s">
        <v>193</v>
      </c>
      <c r="W3" s="371" t="s">
        <v>194</v>
      </c>
    </row>
    <row r="4" spans="1:24" s="285" customFormat="1" ht="106.5" customHeight="1">
      <c r="A4" s="372">
        <v>1</v>
      </c>
      <c r="B4" s="374">
        <f>Master!K3</f>
        <v>26887</v>
      </c>
      <c r="C4" s="374" t="str">
        <f>Master!A1</f>
        <v>Government Senior Secondary School, Rooppura (Kuchaman City)</v>
      </c>
      <c r="D4" s="375">
        <f>'P8-GA1'!N58</f>
        <v>1133600</v>
      </c>
      <c r="E4" s="375">
        <f>'P8-GA1'!N59</f>
        <v>536000</v>
      </c>
      <c r="F4" s="375">
        <f>SUM(D4:E4)</f>
        <v>1669600</v>
      </c>
      <c r="G4" s="375">
        <f>'P8-GA1'!N63</f>
        <v>283832</v>
      </c>
      <c r="H4" s="375">
        <f>'P8-GA1'!N69</f>
        <v>54560</v>
      </c>
      <c r="I4" s="375">
        <f>'P8-GA1'!N66</f>
        <v>133568</v>
      </c>
      <c r="J4" s="376">
        <f>'P8-GA1'!N72</f>
        <v>82544</v>
      </c>
      <c r="K4" s="375">
        <f>'P8-GA1'!N75</f>
        <v>6774</v>
      </c>
      <c r="L4" s="375">
        <f>'P8-GA1'!N79</f>
        <v>0</v>
      </c>
      <c r="M4" s="376">
        <f>'P8-GA1'!N77</f>
        <v>1031025</v>
      </c>
      <c r="N4" s="375">
        <f>'P8-GA1'!N70</f>
        <v>0</v>
      </c>
      <c r="O4" s="375">
        <f>'P8-GA1'!N71</f>
        <v>0</v>
      </c>
      <c r="P4" s="375">
        <f>'P8-GA1'!N76</f>
        <v>6000</v>
      </c>
      <c r="Q4" s="375">
        <f>'P8-GA1'!N73</f>
        <v>0</v>
      </c>
      <c r="R4" s="375">
        <f>'P8-GA1'!N74</f>
        <v>0</v>
      </c>
      <c r="S4" s="375">
        <f>SUM(G4:Q4)</f>
        <v>1598303</v>
      </c>
      <c r="T4" s="375">
        <f>SUM(S4+F4)</f>
        <v>3267903</v>
      </c>
      <c r="U4" s="375">
        <f>'P8-GA1'!N82</f>
        <v>0</v>
      </c>
      <c r="V4" s="375">
        <f>'P8-GA1'!N83</f>
        <v>0</v>
      </c>
      <c r="W4" s="374">
        <f>SUM(T4:V4)</f>
        <v>3267903</v>
      </c>
      <c r="X4" s="373"/>
    </row>
    <row r="6" spans="1:24">
      <c r="P6" s="364"/>
    </row>
    <row r="7" spans="1:24">
      <c r="P7" s="364"/>
      <c r="T7" s="609" t="str">
        <f>Master!R1</f>
        <v>iz/kkukpk;Z</v>
      </c>
      <c r="U7" s="609"/>
      <c r="V7" s="609"/>
      <c r="W7" s="609"/>
    </row>
    <row r="8" spans="1:24" ht="47.25" customHeight="1">
      <c r="P8" s="364"/>
      <c r="T8" s="609" t="str">
        <f>Master!R2</f>
        <v>jktdh; mPp ek/;fed fo|ky;] :iiqjk</v>
      </c>
      <c r="U8" s="609"/>
      <c r="V8" s="609"/>
      <c r="W8" s="609"/>
    </row>
  </sheetData>
  <sheetProtection password="DBAD" sheet="1" objects="1" scenarios="1" formatCells="0" formatColumns="0" formatRows="0"/>
  <mergeCells count="4">
    <mergeCell ref="A1:W1"/>
    <mergeCell ref="A2:W2"/>
    <mergeCell ref="T7:W7"/>
    <mergeCell ref="T8:W8"/>
  </mergeCells>
  <pageMargins left="0.27559055118110237" right="0.27559055118110237" top="0.27559055118110237" bottom="0.27559055118110237" header="0" footer="0"/>
  <pageSetup paperSize="9"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9"/>
  <sheetViews>
    <sheetView view="pageBreakPreview" zoomScale="115" zoomScaleNormal="100" zoomScaleSheetLayoutView="115" workbookViewId="0">
      <selection sqref="A1:W1"/>
    </sheetView>
  </sheetViews>
  <sheetFormatPr defaultRowHeight="15"/>
  <cols>
    <col min="1" max="1" width="6.140625" style="2" customWidth="1"/>
    <col min="2" max="2" width="6.5703125" style="2" customWidth="1"/>
    <col min="3" max="3" width="14.85546875" style="2" customWidth="1"/>
    <col min="4" max="23" width="5.7109375" style="2" customWidth="1"/>
    <col min="24" max="257" width="9.140625" style="2"/>
    <col min="258" max="259" width="8.85546875" style="2" bestFit="1" customWidth="1"/>
    <col min="260" max="260" width="9.140625" style="2"/>
    <col min="261" max="261" width="8.85546875" style="2" bestFit="1" customWidth="1"/>
    <col min="262" max="263" width="9.85546875" style="2" bestFit="1" customWidth="1"/>
    <col min="264" max="274" width="8.85546875" style="2" bestFit="1" customWidth="1"/>
    <col min="275" max="276" width="9.85546875" style="2" bestFit="1" customWidth="1"/>
    <col min="277" max="278" width="8.85546875" style="2" bestFit="1" customWidth="1"/>
    <col min="279" max="279" width="9.85546875" style="2" bestFit="1" customWidth="1"/>
    <col min="280" max="513" width="9.140625" style="2"/>
    <col min="514" max="515" width="8.85546875" style="2" bestFit="1" customWidth="1"/>
    <col min="516" max="516" width="9.140625" style="2"/>
    <col min="517" max="517" width="8.85546875" style="2" bestFit="1" customWidth="1"/>
    <col min="518" max="519" width="9.85546875" style="2" bestFit="1" customWidth="1"/>
    <col min="520" max="530" width="8.85546875" style="2" bestFit="1" customWidth="1"/>
    <col min="531" max="532" width="9.85546875" style="2" bestFit="1" customWidth="1"/>
    <col min="533" max="534" width="8.85546875" style="2" bestFit="1" customWidth="1"/>
    <col min="535" max="535" width="9.85546875" style="2" bestFit="1" customWidth="1"/>
    <col min="536" max="769" width="9.140625" style="2"/>
    <col min="770" max="771" width="8.85546875" style="2" bestFit="1" customWidth="1"/>
    <col min="772" max="772" width="9.140625" style="2"/>
    <col min="773" max="773" width="8.85546875" style="2" bestFit="1" customWidth="1"/>
    <col min="774" max="775" width="9.85546875" style="2" bestFit="1" customWidth="1"/>
    <col min="776" max="786" width="8.85546875" style="2" bestFit="1" customWidth="1"/>
    <col min="787" max="788" width="9.85546875" style="2" bestFit="1" customWidth="1"/>
    <col min="789" max="790" width="8.85546875" style="2" bestFit="1" customWidth="1"/>
    <col min="791" max="791" width="9.85546875" style="2" bestFit="1" customWidth="1"/>
    <col min="792" max="1025" width="9.140625" style="2"/>
    <col min="1026" max="1027" width="8.85546875" style="2" bestFit="1" customWidth="1"/>
    <col min="1028" max="1028" width="9.140625" style="2"/>
    <col min="1029" max="1029" width="8.85546875" style="2" bestFit="1" customWidth="1"/>
    <col min="1030" max="1031" width="9.85546875" style="2" bestFit="1" customWidth="1"/>
    <col min="1032" max="1042" width="8.85546875" style="2" bestFit="1" customWidth="1"/>
    <col min="1043" max="1044" width="9.85546875" style="2" bestFit="1" customWidth="1"/>
    <col min="1045" max="1046" width="8.85546875" style="2" bestFit="1" customWidth="1"/>
    <col min="1047" max="1047" width="9.85546875" style="2" bestFit="1" customWidth="1"/>
    <col min="1048" max="1281" width="9.140625" style="2"/>
    <col min="1282" max="1283" width="8.85546875" style="2" bestFit="1" customWidth="1"/>
    <col min="1284" max="1284" width="9.140625" style="2"/>
    <col min="1285" max="1285" width="8.85546875" style="2" bestFit="1" customWidth="1"/>
    <col min="1286" max="1287" width="9.85546875" style="2" bestFit="1" customWidth="1"/>
    <col min="1288" max="1298" width="8.85546875" style="2" bestFit="1" customWidth="1"/>
    <col min="1299" max="1300" width="9.85546875" style="2" bestFit="1" customWidth="1"/>
    <col min="1301" max="1302" width="8.85546875" style="2" bestFit="1" customWidth="1"/>
    <col min="1303" max="1303" width="9.85546875" style="2" bestFit="1" customWidth="1"/>
    <col min="1304" max="1537" width="9.140625" style="2"/>
    <col min="1538" max="1539" width="8.85546875" style="2" bestFit="1" customWidth="1"/>
    <col min="1540" max="1540" width="9.140625" style="2"/>
    <col min="1541" max="1541" width="8.85546875" style="2" bestFit="1" customWidth="1"/>
    <col min="1542" max="1543" width="9.85546875" style="2" bestFit="1" customWidth="1"/>
    <col min="1544" max="1554" width="8.85546875" style="2" bestFit="1" customWidth="1"/>
    <col min="1555" max="1556" width="9.85546875" style="2" bestFit="1" customWidth="1"/>
    <col min="1557" max="1558" width="8.85546875" style="2" bestFit="1" customWidth="1"/>
    <col min="1559" max="1559" width="9.85546875" style="2" bestFit="1" customWidth="1"/>
    <col min="1560" max="1793" width="9.140625" style="2"/>
    <col min="1794" max="1795" width="8.85546875" style="2" bestFit="1" customWidth="1"/>
    <col min="1796" max="1796" width="9.140625" style="2"/>
    <col min="1797" max="1797" width="8.85546875" style="2" bestFit="1" customWidth="1"/>
    <col min="1798" max="1799" width="9.85546875" style="2" bestFit="1" customWidth="1"/>
    <col min="1800" max="1810" width="8.85546875" style="2" bestFit="1" customWidth="1"/>
    <col min="1811" max="1812" width="9.85546875" style="2" bestFit="1" customWidth="1"/>
    <col min="1813" max="1814" width="8.85546875" style="2" bestFit="1" customWidth="1"/>
    <col min="1815" max="1815" width="9.85546875" style="2" bestFit="1" customWidth="1"/>
    <col min="1816" max="2049" width="9.140625" style="2"/>
    <col min="2050" max="2051" width="8.85546875" style="2" bestFit="1" customWidth="1"/>
    <col min="2052" max="2052" width="9.140625" style="2"/>
    <col min="2053" max="2053" width="8.85546875" style="2" bestFit="1" customWidth="1"/>
    <col min="2054" max="2055" width="9.85546875" style="2" bestFit="1" customWidth="1"/>
    <col min="2056" max="2066" width="8.85546875" style="2" bestFit="1" customWidth="1"/>
    <col min="2067" max="2068" width="9.85546875" style="2" bestFit="1" customWidth="1"/>
    <col min="2069" max="2070" width="8.85546875" style="2" bestFit="1" customWidth="1"/>
    <col min="2071" max="2071" width="9.85546875" style="2" bestFit="1" customWidth="1"/>
    <col min="2072" max="2305" width="9.140625" style="2"/>
    <col min="2306" max="2307" width="8.85546875" style="2" bestFit="1" customWidth="1"/>
    <col min="2308" max="2308" width="9.140625" style="2"/>
    <col min="2309" max="2309" width="8.85546875" style="2" bestFit="1" customWidth="1"/>
    <col min="2310" max="2311" width="9.85546875" style="2" bestFit="1" customWidth="1"/>
    <col min="2312" max="2322" width="8.85546875" style="2" bestFit="1" customWidth="1"/>
    <col min="2323" max="2324" width="9.85546875" style="2" bestFit="1" customWidth="1"/>
    <col min="2325" max="2326" width="8.85546875" style="2" bestFit="1" customWidth="1"/>
    <col min="2327" max="2327" width="9.85546875" style="2" bestFit="1" customWidth="1"/>
    <col min="2328" max="2561" width="9.140625" style="2"/>
    <col min="2562" max="2563" width="8.85546875" style="2" bestFit="1" customWidth="1"/>
    <col min="2564" max="2564" width="9.140625" style="2"/>
    <col min="2565" max="2565" width="8.85546875" style="2" bestFit="1" customWidth="1"/>
    <col min="2566" max="2567" width="9.85546875" style="2" bestFit="1" customWidth="1"/>
    <col min="2568" max="2578" width="8.85546875" style="2" bestFit="1" customWidth="1"/>
    <col min="2579" max="2580" width="9.85546875" style="2" bestFit="1" customWidth="1"/>
    <col min="2581" max="2582" width="8.85546875" style="2" bestFit="1" customWidth="1"/>
    <col min="2583" max="2583" width="9.85546875" style="2" bestFit="1" customWidth="1"/>
    <col min="2584" max="2817" width="9.140625" style="2"/>
    <col min="2818" max="2819" width="8.85546875" style="2" bestFit="1" customWidth="1"/>
    <col min="2820" max="2820" width="9.140625" style="2"/>
    <col min="2821" max="2821" width="8.85546875" style="2" bestFit="1" customWidth="1"/>
    <col min="2822" max="2823" width="9.85546875" style="2" bestFit="1" customWidth="1"/>
    <col min="2824" max="2834" width="8.85546875" style="2" bestFit="1" customWidth="1"/>
    <col min="2835" max="2836" width="9.85546875" style="2" bestFit="1" customWidth="1"/>
    <col min="2837" max="2838" width="8.85546875" style="2" bestFit="1" customWidth="1"/>
    <col min="2839" max="2839" width="9.85546875" style="2" bestFit="1" customWidth="1"/>
    <col min="2840" max="3073" width="9.140625" style="2"/>
    <col min="3074" max="3075" width="8.85546875" style="2" bestFit="1" customWidth="1"/>
    <col min="3076" max="3076" width="9.140625" style="2"/>
    <col min="3077" max="3077" width="8.85546875" style="2" bestFit="1" customWidth="1"/>
    <col min="3078" max="3079" width="9.85546875" style="2" bestFit="1" customWidth="1"/>
    <col min="3080" max="3090" width="8.85546875" style="2" bestFit="1" customWidth="1"/>
    <col min="3091" max="3092" width="9.85546875" style="2" bestFit="1" customWidth="1"/>
    <col min="3093" max="3094" width="8.85546875" style="2" bestFit="1" customWidth="1"/>
    <col min="3095" max="3095" width="9.85546875" style="2" bestFit="1" customWidth="1"/>
    <col min="3096" max="3329" width="9.140625" style="2"/>
    <col min="3330" max="3331" width="8.85546875" style="2" bestFit="1" customWidth="1"/>
    <col min="3332" max="3332" width="9.140625" style="2"/>
    <col min="3333" max="3333" width="8.85546875" style="2" bestFit="1" customWidth="1"/>
    <col min="3334" max="3335" width="9.85546875" style="2" bestFit="1" customWidth="1"/>
    <col min="3336" max="3346" width="8.85546875" style="2" bestFit="1" customWidth="1"/>
    <col min="3347" max="3348" width="9.85546875" style="2" bestFit="1" customWidth="1"/>
    <col min="3349" max="3350" width="8.85546875" style="2" bestFit="1" customWidth="1"/>
    <col min="3351" max="3351" width="9.85546875" style="2" bestFit="1" customWidth="1"/>
    <col min="3352" max="3585" width="9.140625" style="2"/>
    <col min="3586" max="3587" width="8.85546875" style="2" bestFit="1" customWidth="1"/>
    <col min="3588" max="3588" width="9.140625" style="2"/>
    <col min="3589" max="3589" width="8.85546875" style="2" bestFit="1" customWidth="1"/>
    <col min="3590" max="3591" width="9.85546875" style="2" bestFit="1" customWidth="1"/>
    <col min="3592" max="3602" width="8.85546875" style="2" bestFit="1" customWidth="1"/>
    <col min="3603" max="3604" width="9.85546875" style="2" bestFit="1" customWidth="1"/>
    <col min="3605" max="3606" width="8.85546875" style="2" bestFit="1" customWidth="1"/>
    <col min="3607" max="3607" width="9.85546875" style="2" bestFit="1" customWidth="1"/>
    <col min="3608" max="3841" width="9.140625" style="2"/>
    <col min="3842" max="3843" width="8.85546875" style="2" bestFit="1" customWidth="1"/>
    <col min="3844" max="3844" width="9.140625" style="2"/>
    <col min="3845" max="3845" width="8.85546875" style="2" bestFit="1" customWidth="1"/>
    <col min="3846" max="3847" width="9.85546875" style="2" bestFit="1" customWidth="1"/>
    <col min="3848" max="3858" width="8.85546875" style="2" bestFit="1" customWidth="1"/>
    <col min="3859" max="3860" width="9.85546875" style="2" bestFit="1" customWidth="1"/>
    <col min="3861" max="3862" width="8.85546875" style="2" bestFit="1" customWidth="1"/>
    <col min="3863" max="3863" width="9.85546875" style="2" bestFit="1" customWidth="1"/>
    <col min="3864" max="4097" width="9.140625" style="2"/>
    <col min="4098" max="4099" width="8.85546875" style="2" bestFit="1" customWidth="1"/>
    <col min="4100" max="4100" width="9.140625" style="2"/>
    <col min="4101" max="4101" width="8.85546875" style="2" bestFit="1" customWidth="1"/>
    <col min="4102" max="4103" width="9.85546875" style="2" bestFit="1" customWidth="1"/>
    <col min="4104" max="4114" width="8.85546875" style="2" bestFit="1" customWidth="1"/>
    <col min="4115" max="4116" width="9.85546875" style="2" bestFit="1" customWidth="1"/>
    <col min="4117" max="4118" width="8.85546875" style="2" bestFit="1" customWidth="1"/>
    <col min="4119" max="4119" width="9.85546875" style="2" bestFit="1" customWidth="1"/>
    <col min="4120" max="4353" width="9.140625" style="2"/>
    <col min="4354" max="4355" width="8.85546875" style="2" bestFit="1" customWidth="1"/>
    <col min="4356" max="4356" width="9.140625" style="2"/>
    <col min="4357" max="4357" width="8.85546875" style="2" bestFit="1" customWidth="1"/>
    <col min="4358" max="4359" width="9.85546875" style="2" bestFit="1" customWidth="1"/>
    <col min="4360" max="4370" width="8.85546875" style="2" bestFit="1" customWidth="1"/>
    <col min="4371" max="4372" width="9.85546875" style="2" bestFit="1" customWidth="1"/>
    <col min="4373" max="4374" width="8.85546875" style="2" bestFit="1" customWidth="1"/>
    <col min="4375" max="4375" width="9.85546875" style="2" bestFit="1" customWidth="1"/>
    <col min="4376" max="4609" width="9.140625" style="2"/>
    <col min="4610" max="4611" width="8.85546875" style="2" bestFit="1" customWidth="1"/>
    <col min="4612" max="4612" width="9.140625" style="2"/>
    <col min="4613" max="4613" width="8.85546875" style="2" bestFit="1" customWidth="1"/>
    <col min="4614" max="4615" width="9.85546875" style="2" bestFit="1" customWidth="1"/>
    <col min="4616" max="4626" width="8.85546875" style="2" bestFit="1" customWidth="1"/>
    <col min="4627" max="4628" width="9.85546875" style="2" bestFit="1" customWidth="1"/>
    <col min="4629" max="4630" width="8.85546875" style="2" bestFit="1" customWidth="1"/>
    <col min="4631" max="4631" width="9.85546875" style="2" bestFit="1" customWidth="1"/>
    <col min="4632" max="4865" width="9.140625" style="2"/>
    <col min="4866" max="4867" width="8.85546875" style="2" bestFit="1" customWidth="1"/>
    <col min="4868" max="4868" width="9.140625" style="2"/>
    <col min="4869" max="4869" width="8.85546875" style="2" bestFit="1" customWidth="1"/>
    <col min="4870" max="4871" width="9.85546875" style="2" bestFit="1" customWidth="1"/>
    <col min="4872" max="4882" width="8.85546875" style="2" bestFit="1" customWidth="1"/>
    <col min="4883" max="4884" width="9.85546875" style="2" bestFit="1" customWidth="1"/>
    <col min="4885" max="4886" width="8.85546875" style="2" bestFit="1" customWidth="1"/>
    <col min="4887" max="4887" width="9.85546875" style="2" bestFit="1" customWidth="1"/>
    <col min="4888" max="5121" width="9.140625" style="2"/>
    <col min="5122" max="5123" width="8.85546875" style="2" bestFit="1" customWidth="1"/>
    <col min="5124" max="5124" width="9.140625" style="2"/>
    <col min="5125" max="5125" width="8.85546875" style="2" bestFit="1" customWidth="1"/>
    <col min="5126" max="5127" width="9.85546875" style="2" bestFit="1" customWidth="1"/>
    <col min="5128" max="5138" width="8.85546875" style="2" bestFit="1" customWidth="1"/>
    <col min="5139" max="5140" width="9.85546875" style="2" bestFit="1" customWidth="1"/>
    <col min="5141" max="5142" width="8.85546875" style="2" bestFit="1" customWidth="1"/>
    <col min="5143" max="5143" width="9.85546875" style="2" bestFit="1" customWidth="1"/>
    <col min="5144" max="5377" width="9.140625" style="2"/>
    <col min="5378" max="5379" width="8.85546875" style="2" bestFit="1" customWidth="1"/>
    <col min="5380" max="5380" width="9.140625" style="2"/>
    <col min="5381" max="5381" width="8.85546875" style="2" bestFit="1" customWidth="1"/>
    <col min="5382" max="5383" width="9.85546875" style="2" bestFit="1" customWidth="1"/>
    <col min="5384" max="5394" width="8.85546875" style="2" bestFit="1" customWidth="1"/>
    <col min="5395" max="5396" width="9.85546875" style="2" bestFit="1" customWidth="1"/>
    <col min="5397" max="5398" width="8.85546875" style="2" bestFit="1" customWidth="1"/>
    <col min="5399" max="5399" width="9.85546875" style="2" bestFit="1" customWidth="1"/>
    <col min="5400" max="5633" width="9.140625" style="2"/>
    <col min="5634" max="5635" width="8.85546875" style="2" bestFit="1" customWidth="1"/>
    <col min="5636" max="5636" width="9.140625" style="2"/>
    <col min="5637" max="5637" width="8.85546875" style="2" bestFit="1" customWidth="1"/>
    <col min="5638" max="5639" width="9.85546875" style="2" bestFit="1" customWidth="1"/>
    <col min="5640" max="5650" width="8.85546875" style="2" bestFit="1" customWidth="1"/>
    <col min="5651" max="5652" width="9.85546875" style="2" bestFit="1" customWidth="1"/>
    <col min="5653" max="5654" width="8.85546875" style="2" bestFit="1" customWidth="1"/>
    <col min="5655" max="5655" width="9.85546875" style="2" bestFit="1" customWidth="1"/>
    <col min="5656" max="5889" width="9.140625" style="2"/>
    <col min="5890" max="5891" width="8.85546875" style="2" bestFit="1" customWidth="1"/>
    <col min="5892" max="5892" width="9.140625" style="2"/>
    <col min="5893" max="5893" width="8.85546875" style="2" bestFit="1" customWidth="1"/>
    <col min="5894" max="5895" width="9.85546875" style="2" bestFit="1" customWidth="1"/>
    <col min="5896" max="5906" width="8.85546875" style="2" bestFit="1" customWidth="1"/>
    <col min="5907" max="5908" width="9.85546875" style="2" bestFit="1" customWidth="1"/>
    <col min="5909" max="5910" width="8.85546875" style="2" bestFit="1" customWidth="1"/>
    <col min="5911" max="5911" width="9.85546875" style="2" bestFit="1" customWidth="1"/>
    <col min="5912" max="6145" width="9.140625" style="2"/>
    <col min="6146" max="6147" width="8.85546875" style="2" bestFit="1" customWidth="1"/>
    <col min="6148" max="6148" width="9.140625" style="2"/>
    <col min="6149" max="6149" width="8.85546875" style="2" bestFit="1" customWidth="1"/>
    <col min="6150" max="6151" width="9.85546875" style="2" bestFit="1" customWidth="1"/>
    <col min="6152" max="6162" width="8.85546875" style="2" bestFit="1" customWidth="1"/>
    <col min="6163" max="6164" width="9.85546875" style="2" bestFit="1" customWidth="1"/>
    <col min="6165" max="6166" width="8.85546875" style="2" bestFit="1" customWidth="1"/>
    <col min="6167" max="6167" width="9.85546875" style="2" bestFit="1" customWidth="1"/>
    <col min="6168" max="6401" width="9.140625" style="2"/>
    <col min="6402" max="6403" width="8.85546875" style="2" bestFit="1" customWidth="1"/>
    <col min="6404" max="6404" width="9.140625" style="2"/>
    <col min="6405" max="6405" width="8.85546875" style="2" bestFit="1" customWidth="1"/>
    <col min="6406" max="6407" width="9.85546875" style="2" bestFit="1" customWidth="1"/>
    <col min="6408" max="6418" width="8.85546875" style="2" bestFit="1" customWidth="1"/>
    <col min="6419" max="6420" width="9.85546875" style="2" bestFit="1" customWidth="1"/>
    <col min="6421" max="6422" width="8.85546875" style="2" bestFit="1" customWidth="1"/>
    <col min="6423" max="6423" width="9.85546875" style="2" bestFit="1" customWidth="1"/>
    <col min="6424" max="6657" width="9.140625" style="2"/>
    <col min="6658" max="6659" width="8.85546875" style="2" bestFit="1" customWidth="1"/>
    <col min="6660" max="6660" width="9.140625" style="2"/>
    <col min="6661" max="6661" width="8.85546875" style="2" bestFit="1" customWidth="1"/>
    <col min="6662" max="6663" width="9.85546875" style="2" bestFit="1" customWidth="1"/>
    <col min="6664" max="6674" width="8.85546875" style="2" bestFit="1" customWidth="1"/>
    <col min="6675" max="6676" width="9.85546875" style="2" bestFit="1" customWidth="1"/>
    <col min="6677" max="6678" width="8.85546875" style="2" bestFit="1" customWidth="1"/>
    <col min="6679" max="6679" width="9.85546875" style="2" bestFit="1" customWidth="1"/>
    <col min="6680" max="6913" width="9.140625" style="2"/>
    <col min="6914" max="6915" width="8.85546875" style="2" bestFit="1" customWidth="1"/>
    <col min="6916" max="6916" width="9.140625" style="2"/>
    <col min="6917" max="6917" width="8.85546875" style="2" bestFit="1" customWidth="1"/>
    <col min="6918" max="6919" width="9.85546875" style="2" bestFit="1" customWidth="1"/>
    <col min="6920" max="6930" width="8.85546875" style="2" bestFit="1" customWidth="1"/>
    <col min="6931" max="6932" width="9.85546875" style="2" bestFit="1" customWidth="1"/>
    <col min="6933" max="6934" width="8.85546875" style="2" bestFit="1" customWidth="1"/>
    <col min="6935" max="6935" width="9.85546875" style="2" bestFit="1" customWidth="1"/>
    <col min="6936" max="7169" width="9.140625" style="2"/>
    <col min="7170" max="7171" width="8.85546875" style="2" bestFit="1" customWidth="1"/>
    <col min="7172" max="7172" width="9.140625" style="2"/>
    <col min="7173" max="7173" width="8.85546875" style="2" bestFit="1" customWidth="1"/>
    <col min="7174" max="7175" width="9.85546875" style="2" bestFit="1" customWidth="1"/>
    <col min="7176" max="7186" width="8.85546875" style="2" bestFit="1" customWidth="1"/>
    <col min="7187" max="7188" width="9.85546875" style="2" bestFit="1" customWidth="1"/>
    <col min="7189" max="7190" width="8.85546875" style="2" bestFit="1" customWidth="1"/>
    <col min="7191" max="7191" width="9.85546875" style="2" bestFit="1" customWidth="1"/>
    <col min="7192" max="7425" width="9.140625" style="2"/>
    <col min="7426" max="7427" width="8.85546875" style="2" bestFit="1" customWidth="1"/>
    <col min="7428" max="7428" width="9.140625" style="2"/>
    <col min="7429" max="7429" width="8.85546875" style="2" bestFit="1" customWidth="1"/>
    <col min="7430" max="7431" width="9.85546875" style="2" bestFit="1" customWidth="1"/>
    <col min="7432" max="7442" width="8.85546875" style="2" bestFit="1" customWidth="1"/>
    <col min="7443" max="7444" width="9.85546875" style="2" bestFit="1" customWidth="1"/>
    <col min="7445" max="7446" width="8.85546875" style="2" bestFit="1" customWidth="1"/>
    <col min="7447" max="7447" width="9.85546875" style="2" bestFit="1" customWidth="1"/>
    <col min="7448" max="7681" width="9.140625" style="2"/>
    <col min="7682" max="7683" width="8.85546875" style="2" bestFit="1" customWidth="1"/>
    <col min="7684" max="7684" width="9.140625" style="2"/>
    <col min="7685" max="7685" width="8.85546875" style="2" bestFit="1" customWidth="1"/>
    <col min="7686" max="7687" width="9.85546875" style="2" bestFit="1" customWidth="1"/>
    <col min="7688" max="7698" width="8.85546875" style="2" bestFit="1" customWidth="1"/>
    <col min="7699" max="7700" width="9.85546875" style="2" bestFit="1" customWidth="1"/>
    <col min="7701" max="7702" width="8.85546875" style="2" bestFit="1" customWidth="1"/>
    <col min="7703" max="7703" width="9.85546875" style="2" bestFit="1" customWidth="1"/>
    <col min="7704" max="7937" width="9.140625" style="2"/>
    <col min="7938" max="7939" width="8.85546875" style="2" bestFit="1" customWidth="1"/>
    <col min="7940" max="7940" width="9.140625" style="2"/>
    <col min="7941" max="7941" width="8.85546875" style="2" bestFit="1" customWidth="1"/>
    <col min="7942" max="7943" width="9.85546875" style="2" bestFit="1" customWidth="1"/>
    <col min="7944" max="7954" width="8.85546875" style="2" bestFit="1" customWidth="1"/>
    <col min="7955" max="7956" width="9.85546875" style="2" bestFit="1" customWidth="1"/>
    <col min="7957" max="7958" width="8.85546875" style="2" bestFit="1" customWidth="1"/>
    <col min="7959" max="7959" width="9.85546875" style="2" bestFit="1" customWidth="1"/>
    <col min="7960" max="8193" width="9.140625" style="2"/>
    <col min="8194" max="8195" width="8.85546875" style="2" bestFit="1" customWidth="1"/>
    <col min="8196" max="8196" width="9.140625" style="2"/>
    <col min="8197" max="8197" width="8.85546875" style="2" bestFit="1" customWidth="1"/>
    <col min="8198" max="8199" width="9.85546875" style="2" bestFit="1" customWidth="1"/>
    <col min="8200" max="8210" width="8.85546875" style="2" bestFit="1" customWidth="1"/>
    <col min="8211" max="8212" width="9.85546875" style="2" bestFit="1" customWidth="1"/>
    <col min="8213" max="8214" width="8.85546875" style="2" bestFit="1" customWidth="1"/>
    <col min="8215" max="8215" width="9.85546875" style="2" bestFit="1" customWidth="1"/>
    <col min="8216" max="8449" width="9.140625" style="2"/>
    <col min="8450" max="8451" width="8.85546875" style="2" bestFit="1" customWidth="1"/>
    <col min="8452" max="8452" width="9.140625" style="2"/>
    <col min="8453" max="8453" width="8.85546875" style="2" bestFit="1" customWidth="1"/>
    <col min="8454" max="8455" width="9.85546875" style="2" bestFit="1" customWidth="1"/>
    <col min="8456" max="8466" width="8.85546875" style="2" bestFit="1" customWidth="1"/>
    <col min="8467" max="8468" width="9.85546875" style="2" bestFit="1" customWidth="1"/>
    <col min="8469" max="8470" width="8.85546875" style="2" bestFit="1" customWidth="1"/>
    <col min="8471" max="8471" width="9.85546875" style="2" bestFit="1" customWidth="1"/>
    <col min="8472" max="8705" width="9.140625" style="2"/>
    <col min="8706" max="8707" width="8.85546875" style="2" bestFit="1" customWidth="1"/>
    <col min="8708" max="8708" width="9.140625" style="2"/>
    <col min="8709" max="8709" width="8.85546875" style="2" bestFit="1" customWidth="1"/>
    <col min="8710" max="8711" width="9.85546875" style="2" bestFit="1" customWidth="1"/>
    <col min="8712" max="8722" width="8.85546875" style="2" bestFit="1" customWidth="1"/>
    <col min="8723" max="8724" width="9.85546875" style="2" bestFit="1" customWidth="1"/>
    <col min="8725" max="8726" width="8.85546875" style="2" bestFit="1" customWidth="1"/>
    <col min="8727" max="8727" width="9.85546875" style="2" bestFit="1" customWidth="1"/>
    <col min="8728" max="8961" width="9.140625" style="2"/>
    <col min="8962" max="8963" width="8.85546875" style="2" bestFit="1" customWidth="1"/>
    <col min="8964" max="8964" width="9.140625" style="2"/>
    <col min="8965" max="8965" width="8.85546875" style="2" bestFit="1" customWidth="1"/>
    <col min="8966" max="8967" width="9.85546875" style="2" bestFit="1" customWidth="1"/>
    <col min="8968" max="8978" width="8.85546875" style="2" bestFit="1" customWidth="1"/>
    <col min="8979" max="8980" width="9.85546875" style="2" bestFit="1" customWidth="1"/>
    <col min="8981" max="8982" width="8.85546875" style="2" bestFit="1" customWidth="1"/>
    <col min="8983" max="8983" width="9.85546875" style="2" bestFit="1" customWidth="1"/>
    <col min="8984" max="9217" width="9.140625" style="2"/>
    <col min="9218" max="9219" width="8.85546875" style="2" bestFit="1" customWidth="1"/>
    <col min="9220" max="9220" width="9.140625" style="2"/>
    <col min="9221" max="9221" width="8.85546875" style="2" bestFit="1" customWidth="1"/>
    <col min="9222" max="9223" width="9.85546875" style="2" bestFit="1" customWidth="1"/>
    <col min="9224" max="9234" width="8.85546875" style="2" bestFit="1" customWidth="1"/>
    <col min="9235" max="9236" width="9.85546875" style="2" bestFit="1" customWidth="1"/>
    <col min="9237" max="9238" width="8.85546875" style="2" bestFit="1" customWidth="1"/>
    <col min="9239" max="9239" width="9.85546875" style="2" bestFit="1" customWidth="1"/>
    <col min="9240" max="9473" width="9.140625" style="2"/>
    <col min="9474" max="9475" width="8.85546875" style="2" bestFit="1" customWidth="1"/>
    <col min="9476" max="9476" width="9.140625" style="2"/>
    <col min="9477" max="9477" width="8.85546875" style="2" bestFit="1" customWidth="1"/>
    <col min="9478" max="9479" width="9.85546875" style="2" bestFit="1" customWidth="1"/>
    <col min="9480" max="9490" width="8.85546875" style="2" bestFit="1" customWidth="1"/>
    <col min="9491" max="9492" width="9.85546875" style="2" bestFit="1" customWidth="1"/>
    <col min="9493" max="9494" width="8.85546875" style="2" bestFit="1" customWidth="1"/>
    <col min="9495" max="9495" width="9.85546875" style="2" bestFit="1" customWidth="1"/>
    <col min="9496" max="9729" width="9.140625" style="2"/>
    <col min="9730" max="9731" width="8.85546875" style="2" bestFit="1" customWidth="1"/>
    <col min="9732" max="9732" width="9.140625" style="2"/>
    <col min="9733" max="9733" width="8.85546875" style="2" bestFit="1" customWidth="1"/>
    <col min="9734" max="9735" width="9.85546875" style="2" bestFit="1" customWidth="1"/>
    <col min="9736" max="9746" width="8.85546875" style="2" bestFit="1" customWidth="1"/>
    <col min="9747" max="9748" width="9.85546875" style="2" bestFit="1" customWidth="1"/>
    <col min="9749" max="9750" width="8.85546875" style="2" bestFit="1" customWidth="1"/>
    <col min="9751" max="9751" width="9.85546875" style="2" bestFit="1" customWidth="1"/>
    <col min="9752" max="9985" width="9.140625" style="2"/>
    <col min="9986" max="9987" width="8.85546875" style="2" bestFit="1" customWidth="1"/>
    <col min="9988" max="9988" width="9.140625" style="2"/>
    <col min="9989" max="9989" width="8.85546875" style="2" bestFit="1" customWidth="1"/>
    <col min="9990" max="9991" width="9.85546875" style="2" bestFit="1" customWidth="1"/>
    <col min="9992" max="10002" width="8.85546875" style="2" bestFit="1" customWidth="1"/>
    <col min="10003" max="10004" width="9.85546875" style="2" bestFit="1" customWidth="1"/>
    <col min="10005" max="10006" width="8.85546875" style="2" bestFit="1" customWidth="1"/>
    <col min="10007" max="10007" width="9.85546875" style="2" bestFit="1" customWidth="1"/>
    <col min="10008" max="10241" width="9.140625" style="2"/>
    <col min="10242" max="10243" width="8.85546875" style="2" bestFit="1" customWidth="1"/>
    <col min="10244" max="10244" width="9.140625" style="2"/>
    <col min="10245" max="10245" width="8.85546875" style="2" bestFit="1" customWidth="1"/>
    <col min="10246" max="10247" width="9.85546875" style="2" bestFit="1" customWidth="1"/>
    <col min="10248" max="10258" width="8.85546875" style="2" bestFit="1" customWidth="1"/>
    <col min="10259" max="10260" width="9.85546875" style="2" bestFit="1" customWidth="1"/>
    <col min="10261" max="10262" width="8.85546875" style="2" bestFit="1" customWidth="1"/>
    <col min="10263" max="10263" width="9.85546875" style="2" bestFit="1" customWidth="1"/>
    <col min="10264" max="10497" width="9.140625" style="2"/>
    <col min="10498" max="10499" width="8.85546875" style="2" bestFit="1" customWidth="1"/>
    <col min="10500" max="10500" width="9.140625" style="2"/>
    <col min="10501" max="10501" width="8.85546875" style="2" bestFit="1" customWidth="1"/>
    <col min="10502" max="10503" width="9.85546875" style="2" bestFit="1" customWidth="1"/>
    <col min="10504" max="10514" width="8.85546875" style="2" bestFit="1" customWidth="1"/>
    <col min="10515" max="10516" width="9.85546875" style="2" bestFit="1" customWidth="1"/>
    <col min="10517" max="10518" width="8.85546875" style="2" bestFit="1" customWidth="1"/>
    <col min="10519" max="10519" width="9.85546875" style="2" bestFit="1" customWidth="1"/>
    <col min="10520" max="10753" width="9.140625" style="2"/>
    <col min="10754" max="10755" width="8.85546875" style="2" bestFit="1" customWidth="1"/>
    <col min="10756" max="10756" width="9.140625" style="2"/>
    <col min="10757" max="10757" width="8.85546875" style="2" bestFit="1" customWidth="1"/>
    <col min="10758" max="10759" width="9.85546875" style="2" bestFit="1" customWidth="1"/>
    <col min="10760" max="10770" width="8.85546875" style="2" bestFit="1" customWidth="1"/>
    <col min="10771" max="10772" width="9.85546875" style="2" bestFit="1" customWidth="1"/>
    <col min="10773" max="10774" width="8.85546875" style="2" bestFit="1" customWidth="1"/>
    <col min="10775" max="10775" width="9.85546875" style="2" bestFit="1" customWidth="1"/>
    <col min="10776" max="11009" width="9.140625" style="2"/>
    <col min="11010" max="11011" width="8.85546875" style="2" bestFit="1" customWidth="1"/>
    <col min="11012" max="11012" width="9.140625" style="2"/>
    <col min="11013" max="11013" width="8.85546875" style="2" bestFit="1" customWidth="1"/>
    <col min="11014" max="11015" width="9.85546875" style="2" bestFit="1" customWidth="1"/>
    <col min="11016" max="11026" width="8.85546875" style="2" bestFit="1" customWidth="1"/>
    <col min="11027" max="11028" width="9.85546875" style="2" bestFit="1" customWidth="1"/>
    <col min="11029" max="11030" width="8.85546875" style="2" bestFit="1" customWidth="1"/>
    <col min="11031" max="11031" width="9.85546875" style="2" bestFit="1" customWidth="1"/>
    <col min="11032" max="11265" width="9.140625" style="2"/>
    <col min="11266" max="11267" width="8.85546875" style="2" bestFit="1" customWidth="1"/>
    <col min="11268" max="11268" width="9.140625" style="2"/>
    <col min="11269" max="11269" width="8.85546875" style="2" bestFit="1" customWidth="1"/>
    <col min="11270" max="11271" width="9.85546875" style="2" bestFit="1" customWidth="1"/>
    <col min="11272" max="11282" width="8.85546875" style="2" bestFit="1" customWidth="1"/>
    <col min="11283" max="11284" width="9.85546875" style="2" bestFit="1" customWidth="1"/>
    <col min="11285" max="11286" width="8.85546875" style="2" bestFit="1" customWidth="1"/>
    <col min="11287" max="11287" width="9.85546875" style="2" bestFit="1" customWidth="1"/>
    <col min="11288" max="11521" width="9.140625" style="2"/>
    <col min="11522" max="11523" width="8.85546875" style="2" bestFit="1" customWidth="1"/>
    <col min="11524" max="11524" width="9.140625" style="2"/>
    <col min="11525" max="11525" width="8.85546875" style="2" bestFit="1" customWidth="1"/>
    <col min="11526" max="11527" width="9.85546875" style="2" bestFit="1" customWidth="1"/>
    <col min="11528" max="11538" width="8.85546875" style="2" bestFit="1" customWidth="1"/>
    <col min="11539" max="11540" width="9.85546875" style="2" bestFit="1" customWidth="1"/>
    <col min="11541" max="11542" width="8.85546875" style="2" bestFit="1" customWidth="1"/>
    <col min="11543" max="11543" width="9.85546875" style="2" bestFit="1" customWidth="1"/>
    <col min="11544" max="11777" width="9.140625" style="2"/>
    <col min="11778" max="11779" width="8.85546875" style="2" bestFit="1" customWidth="1"/>
    <col min="11780" max="11780" width="9.140625" style="2"/>
    <col min="11781" max="11781" width="8.85546875" style="2" bestFit="1" customWidth="1"/>
    <col min="11782" max="11783" width="9.85546875" style="2" bestFit="1" customWidth="1"/>
    <col min="11784" max="11794" width="8.85546875" style="2" bestFit="1" customWidth="1"/>
    <col min="11795" max="11796" width="9.85546875" style="2" bestFit="1" customWidth="1"/>
    <col min="11797" max="11798" width="8.85546875" style="2" bestFit="1" customWidth="1"/>
    <col min="11799" max="11799" width="9.85546875" style="2" bestFit="1" customWidth="1"/>
    <col min="11800" max="12033" width="9.140625" style="2"/>
    <col min="12034" max="12035" width="8.85546875" style="2" bestFit="1" customWidth="1"/>
    <col min="12036" max="12036" width="9.140625" style="2"/>
    <col min="12037" max="12037" width="8.85546875" style="2" bestFit="1" customWidth="1"/>
    <col min="12038" max="12039" width="9.85546875" style="2" bestFit="1" customWidth="1"/>
    <col min="12040" max="12050" width="8.85546875" style="2" bestFit="1" customWidth="1"/>
    <col min="12051" max="12052" width="9.85546875" style="2" bestFit="1" customWidth="1"/>
    <col min="12053" max="12054" width="8.85546875" style="2" bestFit="1" customWidth="1"/>
    <col min="12055" max="12055" width="9.85546875" style="2" bestFit="1" customWidth="1"/>
    <col min="12056" max="12289" width="9.140625" style="2"/>
    <col min="12290" max="12291" width="8.85546875" style="2" bestFit="1" customWidth="1"/>
    <col min="12292" max="12292" width="9.140625" style="2"/>
    <col min="12293" max="12293" width="8.85546875" style="2" bestFit="1" customWidth="1"/>
    <col min="12294" max="12295" width="9.85546875" style="2" bestFit="1" customWidth="1"/>
    <col min="12296" max="12306" width="8.85546875" style="2" bestFit="1" customWidth="1"/>
    <col min="12307" max="12308" width="9.85546875" style="2" bestFit="1" customWidth="1"/>
    <col min="12309" max="12310" width="8.85546875" style="2" bestFit="1" customWidth="1"/>
    <col min="12311" max="12311" width="9.85546875" style="2" bestFit="1" customWidth="1"/>
    <col min="12312" max="12545" width="9.140625" style="2"/>
    <col min="12546" max="12547" width="8.85546875" style="2" bestFit="1" customWidth="1"/>
    <col min="12548" max="12548" width="9.140625" style="2"/>
    <col min="12549" max="12549" width="8.85546875" style="2" bestFit="1" customWidth="1"/>
    <col min="12550" max="12551" width="9.85546875" style="2" bestFit="1" customWidth="1"/>
    <col min="12552" max="12562" width="8.85546875" style="2" bestFit="1" customWidth="1"/>
    <col min="12563" max="12564" width="9.85546875" style="2" bestFit="1" customWidth="1"/>
    <col min="12565" max="12566" width="8.85546875" style="2" bestFit="1" customWidth="1"/>
    <col min="12567" max="12567" width="9.85546875" style="2" bestFit="1" customWidth="1"/>
    <col min="12568" max="12801" width="9.140625" style="2"/>
    <col min="12802" max="12803" width="8.85546875" style="2" bestFit="1" customWidth="1"/>
    <col min="12804" max="12804" width="9.140625" style="2"/>
    <col min="12805" max="12805" width="8.85546875" style="2" bestFit="1" customWidth="1"/>
    <col min="12806" max="12807" width="9.85546875" style="2" bestFit="1" customWidth="1"/>
    <col min="12808" max="12818" width="8.85546875" style="2" bestFit="1" customWidth="1"/>
    <col min="12819" max="12820" width="9.85546875" style="2" bestFit="1" customWidth="1"/>
    <col min="12821" max="12822" width="8.85546875" style="2" bestFit="1" customWidth="1"/>
    <col min="12823" max="12823" width="9.85546875" style="2" bestFit="1" customWidth="1"/>
    <col min="12824" max="13057" width="9.140625" style="2"/>
    <col min="13058" max="13059" width="8.85546875" style="2" bestFit="1" customWidth="1"/>
    <col min="13060" max="13060" width="9.140625" style="2"/>
    <col min="13061" max="13061" width="8.85546875" style="2" bestFit="1" customWidth="1"/>
    <col min="13062" max="13063" width="9.85546875" style="2" bestFit="1" customWidth="1"/>
    <col min="13064" max="13074" width="8.85546875" style="2" bestFit="1" customWidth="1"/>
    <col min="13075" max="13076" width="9.85546875" style="2" bestFit="1" customWidth="1"/>
    <col min="13077" max="13078" width="8.85546875" style="2" bestFit="1" customWidth="1"/>
    <col min="13079" max="13079" width="9.85546875" style="2" bestFit="1" customWidth="1"/>
    <col min="13080" max="13313" width="9.140625" style="2"/>
    <col min="13314" max="13315" width="8.85546875" style="2" bestFit="1" customWidth="1"/>
    <col min="13316" max="13316" width="9.140625" style="2"/>
    <col min="13317" max="13317" width="8.85546875" style="2" bestFit="1" customWidth="1"/>
    <col min="13318" max="13319" width="9.85546875" style="2" bestFit="1" customWidth="1"/>
    <col min="13320" max="13330" width="8.85546875" style="2" bestFit="1" customWidth="1"/>
    <col min="13331" max="13332" width="9.85546875" style="2" bestFit="1" customWidth="1"/>
    <col min="13333" max="13334" width="8.85546875" style="2" bestFit="1" customWidth="1"/>
    <col min="13335" max="13335" width="9.85546875" style="2" bestFit="1" customWidth="1"/>
    <col min="13336" max="13569" width="9.140625" style="2"/>
    <col min="13570" max="13571" width="8.85546875" style="2" bestFit="1" customWidth="1"/>
    <col min="13572" max="13572" width="9.140625" style="2"/>
    <col min="13573" max="13573" width="8.85546875" style="2" bestFit="1" customWidth="1"/>
    <col min="13574" max="13575" width="9.85546875" style="2" bestFit="1" customWidth="1"/>
    <col min="13576" max="13586" width="8.85546875" style="2" bestFit="1" customWidth="1"/>
    <col min="13587" max="13588" width="9.85546875" style="2" bestFit="1" customWidth="1"/>
    <col min="13589" max="13590" width="8.85546875" style="2" bestFit="1" customWidth="1"/>
    <col min="13591" max="13591" width="9.85546875" style="2" bestFit="1" customWidth="1"/>
    <col min="13592" max="13825" width="9.140625" style="2"/>
    <col min="13826" max="13827" width="8.85546875" style="2" bestFit="1" customWidth="1"/>
    <col min="13828" max="13828" width="9.140625" style="2"/>
    <col min="13829" max="13829" width="8.85546875" style="2" bestFit="1" customWidth="1"/>
    <col min="13830" max="13831" width="9.85546875" style="2" bestFit="1" customWidth="1"/>
    <col min="13832" max="13842" width="8.85546875" style="2" bestFit="1" customWidth="1"/>
    <col min="13843" max="13844" width="9.85546875" style="2" bestFit="1" customWidth="1"/>
    <col min="13845" max="13846" width="8.85546875" style="2" bestFit="1" customWidth="1"/>
    <col min="13847" max="13847" width="9.85546875" style="2" bestFit="1" customWidth="1"/>
    <col min="13848" max="14081" width="9.140625" style="2"/>
    <col min="14082" max="14083" width="8.85546875" style="2" bestFit="1" customWidth="1"/>
    <col min="14084" max="14084" width="9.140625" style="2"/>
    <col min="14085" max="14085" width="8.85546875" style="2" bestFit="1" customWidth="1"/>
    <col min="14086" max="14087" width="9.85546875" style="2" bestFit="1" customWidth="1"/>
    <col min="14088" max="14098" width="8.85546875" style="2" bestFit="1" customWidth="1"/>
    <col min="14099" max="14100" width="9.85546875" style="2" bestFit="1" customWidth="1"/>
    <col min="14101" max="14102" width="8.85546875" style="2" bestFit="1" customWidth="1"/>
    <col min="14103" max="14103" width="9.85546875" style="2" bestFit="1" customWidth="1"/>
    <col min="14104" max="14337" width="9.140625" style="2"/>
    <col min="14338" max="14339" width="8.85546875" style="2" bestFit="1" customWidth="1"/>
    <col min="14340" max="14340" width="9.140625" style="2"/>
    <col min="14341" max="14341" width="8.85546875" style="2" bestFit="1" customWidth="1"/>
    <col min="14342" max="14343" width="9.85546875" style="2" bestFit="1" customWidth="1"/>
    <col min="14344" max="14354" width="8.85546875" style="2" bestFit="1" customWidth="1"/>
    <col min="14355" max="14356" width="9.85546875" style="2" bestFit="1" customWidth="1"/>
    <col min="14357" max="14358" width="8.85546875" style="2" bestFit="1" customWidth="1"/>
    <col min="14359" max="14359" width="9.85546875" style="2" bestFit="1" customWidth="1"/>
    <col min="14360" max="14593" width="9.140625" style="2"/>
    <col min="14594" max="14595" width="8.85546875" style="2" bestFit="1" customWidth="1"/>
    <col min="14596" max="14596" width="9.140625" style="2"/>
    <col min="14597" max="14597" width="8.85546875" style="2" bestFit="1" customWidth="1"/>
    <col min="14598" max="14599" width="9.85546875" style="2" bestFit="1" customWidth="1"/>
    <col min="14600" max="14610" width="8.85546875" style="2" bestFit="1" customWidth="1"/>
    <col min="14611" max="14612" width="9.85546875" style="2" bestFit="1" customWidth="1"/>
    <col min="14613" max="14614" width="8.85546875" style="2" bestFit="1" customWidth="1"/>
    <col min="14615" max="14615" width="9.85546875" style="2" bestFit="1" customWidth="1"/>
    <col min="14616" max="14849" width="9.140625" style="2"/>
    <col min="14850" max="14851" width="8.85546875" style="2" bestFit="1" customWidth="1"/>
    <col min="14852" max="14852" width="9.140625" style="2"/>
    <col min="14853" max="14853" width="8.85546875" style="2" bestFit="1" customWidth="1"/>
    <col min="14854" max="14855" width="9.85546875" style="2" bestFit="1" customWidth="1"/>
    <col min="14856" max="14866" width="8.85546875" style="2" bestFit="1" customWidth="1"/>
    <col min="14867" max="14868" width="9.85546875" style="2" bestFit="1" customWidth="1"/>
    <col min="14869" max="14870" width="8.85546875" style="2" bestFit="1" customWidth="1"/>
    <col min="14871" max="14871" width="9.85546875" style="2" bestFit="1" customWidth="1"/>
    <col min="14872" max="15105" width="9.140625" style="2"/>
    <col min="15106" max="15107" width="8.85546875" style="2" bestFit="1" customWidth="1"/>
    <col min="15108" max="15108" width="9.140625" style="2"/>
    <col min="15109" max="15109" width="8.85546875" style="2" bestFit="1" customWidth="1"/>
    <col min="15110" max="15111" width="9.85546875" style="2" bestFit="1" customWidth="1"/>
    <col min="15112" max="15122" width="8.85546875" style="2" bestFit="1" customWidth="1"/>
    <col min="15123" max="15124" width="9.85546875" style="2" bestFit="1" customWidth="1"/>
    <col min="15125" max="15126" width="8.85546875" style="2" bestFit="1" customWidth="1"/>
    <col min="15127" max="15127" width="9.85546875" style="2" bestFit="1" customWidth="1"/>
    <col min="15128" max="15361" width="9.140625" style="2"/>
    <col min="15362" max="15363" width="8.85546875" style="2" bestFit="1" customWidth="1"/>
    <col min="15364" max="15364" width="9.140625" style="2"/>
    <col min="15365" max="15365" width="8.85546875" style="2" bestFit="1" customWidth="1"/>
    <col min="15366" max="15367" width="9.85546875" style="2" bestFit="1" customWidth="1"/>
    <col min="15368" max="15378" width="8.85546875" style="2" bestFit="1" customWidth="1"/>
    <col min="15379" max="15380" width="9.85546875" style="2" bestFit="1" customWidth="1"/>
    <col min="15381" max="15382" width="8.85546875" style="2" bestFit="1" customWidth="1"/>
    <col min="15383" max="15383" width="9.85546875" style="2" bestFit="1" customWidth="1"/>
    <col min="15384" max="15617" width="9.140625" style="2"/>
    <col min="15618" max="15619" width="8.85546875" style="2" bestFit="1" customWidth="1"/>
    <col min="15620" max="15620" width="9.140625" style="2"/>
    <col min="15621" max="15621" width="8.85546875" style="2" bestFit="1" customWidth="1"/>
    <col min="15622" max="15623" width="9.85546875" style="2" bestFit="1" customWidth="1"/>
    <col min="15624" max="15634" width="8.85546875" style="2" bestFit="1" customWidth="1"/>
    <col min="15635" max="15636" width="9.85546875" style="2" bestFit="1" customWidth="1"/>
    <col min="15637" max="15638" width="8.85546875" style="2" bestFit="1" customWidth="1"/>
    <col min="15639" max="15639" width="9.85546875" style="2" bestFit="1" customWidth="1"/>
    <col min="15640" max="15873" width="9.140625" style="2"/>
    <col min="15874" max="15875" width="8.85546875" style="2" bestFit="1" customWidth="1"/>
    <col min="15876" max="15876" width="9.140625" style="2"/>
    <col min="15877" max="15877" width="8.85546875" style="2" bestFit="1" customWidth="1"/>
    <col min="15878" max="15879" width="9.85546875" style="2" bestFit="1" customWidth="1"/>
    <col min="15880" max="15890" width="8.85546875" style="2" bestFit="1" customWidth="1"/>
    <col min="15891" max="15892" width="9.85546875" style="2" bestFit="1" customWidth="1"/>
    <col min="15893" max="15894" width="8.85546875" style="2" bestFit="1" customWidth="1"/>
    <col min="15895" max="15895" width="9.85546875" style="2" bestFit="1" customWidth="1"/>
    <col min="15896" max="16129" width="9.140625" style="2"/>
    <col min="16130" max="16131" width="8.85546875" style="2" bestFit="1" customWidth="1"/>
    <col min="16132" max="16132" width="9.140625" style="2"/>
    <col min="16133" max="16133" width="8.85546875" style="2" bestFit="1" customWidth="1"/>
    <col min="16134" max="16135" width="9.85546875" style="2" bestFit="1" customWidth="1"/>
    <col min="16136" max="16146" width="8.85546875" style="2" bestFit="1" customWidth="1"/>
    <col min="16147" max="16148" width="9.85546875" style="2" bestFit="1" customWidth="1"/>
    <col min="16149" max="16150" width="8.85546875" style="2" bestFit="1" customWidth="1"/>
    <col min="16151" max="16151" width="9.85546875" style="2" bestFit="1" customWidth="1"/>
    <col min="16152" max="16384" width="9.140625" style="2"/>
  </cols>
  <sheetData>
    <row r="1" spans="1:24" ht="20.25">
      <c r="A1" s="812" t="s">
        <v>486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</row>
    <row r="2" spans="1:24" ht="28.5" customHeight="1">
      <c r="A2" s="813" t="s">
        <v>533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</row>
    <row r="3" spans="1:24" ht="51">
      <c r="A3" s="369" t="s">
        <v>176</v>
      </c>
      <c r="B3" s="369" t="s">
        <v>177</v>
      </c>
      <c r="C3" s="369" t="s">
        <v>178</v>
      </c>
      <c r="D3" s="370" t="s">
        <v>179</v>
      </c>
      <c r="E3" s="370" t="s">
        <v>180</v>
      </c>
      <c r="F3" s="371" t="s">
        <v>181</v>
      </c>
      <c r="G3" s="371" t="s">
        <v>182</v>
      </c>
      <c r="H3" s="371" t="s">
        <v>183</v>
      </c>
      <c r="I3" s="371" t="s">
        <v>184</v>
      </c>
      <c r="J3" s="371" t="s">
        <v>185</v>
      </c>
      <c r="K3" s="371" t="s">
        <v>186</v>
      </c>
      <c r="L3" s="371" t="s">
        <v>535</v>
      </c>
      <c r="M3" s="371" t="s">
        <v>187</v>
      </c>
      <c r="N3" s="371" t="s">
        <v>188</v>
      </c>
      <c r="O3" s="371" t="s">
        <v>189</v>
      </c>
      <c r="P3" s="371" t="s">
        <v>190</v>
      </c>
      <c r="Q3" s="371" t="s">
        <v>534</v>
      </c>
      <c r="R3" s="371" t="s">
        <v>536</v>
      </c>
      <c r="S3" s="371" t="s">
        <v>191</v>
      </c>
      <c r="T3" s="371" t="s">
        <v>181</v>
      </c>
      <c r="U3" s="371" t="s">
        <v>192</v>
      </c>
      <c r="V3" s="371" t="s">
        <v>193</v>
      </c>
      <c r="W3" s="371" t="s">
        <v>194</v>
      </c>
    </row>
    <row r="4" spans="1:24" s="285" customFormat="1" ht="106.5" customHeight="1">
      <c r="A4" s="372">
        <v>1</v>
      </c>
      <c r="B4" s="374">
        <f>Master!K3</f>
        <v>26887</v>
      </c>
      <c r="C4" s="374" t="str">
        <f>Master!A1</f>
        <v>Government Senior Secondary School, Rooppura (Kuchaman City)</v>
      </c>
      <c r="D4" s="374">
        <f>'P8-GA1'!M58</f>
        <v>1168000</v>
      </c>
      <c r="E4" s="374">
        <f>'P8-GA1'!M59</f>
        <v>552400</v>
      </c>
      <c r="F4" s="374">
        <f>SUM(D4:E4)</f>
        <v>1720400</v>
      </c>
      <c r="G4" s="374">
        <f>'P8-GA1'!M63</f>
        <v>292468</v>
      </c>
      <c r="H4" s="374">
        <f>'P8-GA1'!M69</f>
        <v>0</v>
      </c>
      <c r="I4" s="374">
        <f>'P8-GA1'!M66</f>
        <v>137632</v>
      </c>
      <c r="J4" s="377">
        <f>'P8-GA1'!M72</f>
        <v>112204</v>
      </c>
      <c r="K4" s="374">
        <f>'P8-GA1'!M75</f>
        <v>6774</v>
      </c>
      <c r="L4" s="374">
        <f>'P8-GA1'!M79</f>
        <v>0</v>
      </c>
      <c r="M4" s="377">
        <f>'P8-GA1'!M77</f>
        <v>1269900</v>
      </c>
      <c r="N4" s="374">
        <f>'P8-GA1'!M70</f>
        <v>0</v>
      </c>
      <c r="O4" s="374">
        <f>'P8-GA1'!M71</f>
        <v>0</v>
      </c>
      <c r="P4" s="374">
        <f>'P8-GA1'!M76</f>
        <v>6000</v>
      </c>
      <c r="Q4" s="374">
        <f>'P8-GA1'!M73</f>
        <v>0</v>
      </c>
      <c r="R4" s="374">
        <f>'P8-GA1'!M74</f>
        <v>0</v>
      </c>
      <c r="S4" s="374">
        <f>SUM(G4:Q4)</f>
        <v>1824978</v>
      </c>
      <c r="T4" s="374">
        <f>SUM(S4+F4)</f>
        <v>3545378</v>
      </c>
      <c r="U4" s="374">
        <f>'P8-GA1'!N82</f>
        <v>0</v>
      </c>
      <c r="V4" s="374">
        <f>'P8-GA1'!N83</f>
        <v>0</v>
      </c>
      <c r="W4" s="374">
        <f>SUM(T4:V4)</f>
        <v>3545378</v>
      </c>
      <c r="X4" s="373"/>
    </row>
    <row r="6" spans="1:24">
      <c r="P6" s="364"/>
    </row>
    <row r="7" spans="1:24">
      <c r="P7" s="364"/>
    </row>
    <row r="8" spans="1:24">
      <c r="P8" s="364"/>
      <c r="T8" s="609" t="str">
        <f>Master!R1</f>
        <v>iz/kkukpk;Z</v>
      </c>
      <c r="U8" s="609"/>
      <c r="V8" s="609"/>
      <c r="W8" s="609"/>
    </row>
    <row r="9" spans="1:24" ht="48" customHeight="1">
      <c r="T9" s="609" t="str">
        <f>Master!R2</f>
        <v>jktdh; mPp ek/;fed fo|ky;] :iiqjk</v>
      </c>
      <c r="U9" s="609"/>
      <c r="V9" s="609"/>
      <c r="W9" s="609"/>
    </row>
  </sheetData>
  <sheetProtection password="DBAD" sheet="1" objects="1" scenarios="1" formatCells="0" formatColumns="0" formatRows="0"/>
  <mergeCells count="4">
    <mergeCell ref="A1:W1"/>
    <mergeCell ref="A2:W2"/>
    <mergeCell ref="T8:W8"/>
    <mergeCell ref="T9:W9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2"/>
  <sheetViews>
    <sheetView view="pageBreakPreview" zoomScaleNormal="115" zoomScaleSheetLayoutView="100" workbookViewId="0">
      <selection activeCell="G12" sqref="G12"/>
    </sheetView>
  </sheetViews>
  <sheetFormatPr defaultColWidth="9.140625" defaultRowHeight="15"/>
  <cols>
    <col min="1" max="1" width="6.28515625" style="378" bestFit="1" customWidth="1"/>
    <col min="2" max="2" width="10" style="378" customWidth="1"/>
    <col min="3" max="3" width="21.5703125" style="378" customWidth="1"/>
    <col min="4" max="11" width="8.7109375" style="378" customWidth="1"/>
    <col min="12" max="12" width="12.140625" style="378" customWidth="1"/>
    <col min="13" max="13" width="10.85546875" style="378" customWidth="1"/>
    <col min="14" max="14" width="10.42578125" style="378" customWidth="1"/>
    <col min="15" max="16384" width="9.140625" style="378"/>
  </cols>
  <sheetData>
    <row r="1" spans="1:16" ht="30.75" customHeight="1">
      <c r="A1" s="814" t="str">
        <f>Master!A2</f>
        <v>dk;kZy; jktdh; mPp ek/;fed fo|ky;] :iiqjk ¼dqpkeu flVh½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6" ht="28.5" customHeight="1">
      <c r="A2" s="379" t="s">
        <v>634</v>
      </c>
      <c r="B2" s="380"/>
      <c r="C2" s="385" t="str">
        <f>Master!C3</f>
        <v>2202-02-109-02-00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6" ht="27.75" customHeight="1">
      <c r="A3" s="815" t="s">
        <v>635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</row>
    <row r="4" spans="1:16" s="381" customFormat="1" ht="21.95" customHeight="1">
      <c r="A4" s="816" t="s">
        <v>591</v>
      </c>
      <c r="B4" s="816" t="s">
        <v>636</v>
      </c>
      <c r="C4" s="816" t="s">
        <v>637</v>
      </c>
      <c r="D4" s="818" t="s">
        <v>638</v>
      </c>
      <c r="E4" s="819"/>
      <c r="F4" s="820"/>
      <c r="G4" s="821" t="s">
        <v>639</v>
      </c>
      <c r="H4" s="822"/>
      <c r="I4" s="823"/>
      <c r="J4" s="824" t="s">
        <v>640</v>
      </c>
      <c r="K4" s="824"/>
      <c r="L4" s="824" t="s">
        <v>641</v>
      </c>
      <c r="M4" s="816" t="s">
        <v>642</v>
      </c>
      <c r="N4" s="816" t="s">
        <v>643</v>
      </c>
    </row>
    <row r="5" spans="1:16" s="381" customFormat="1" ht="21.95" customHeight="1">
      <c r="A5" s="817"/>
      <c r="B5" s="817"/>
      <c r="C5" s="817"/>
      <c r="D5" s="382" t="s">
        <v>208</v>
      </c>
      <c r="E5" s="382" t="s">
        <v>209</v>
      </c>
      <c r="F5" s="382" t="s">
        <v>131</v>
      </c>
      <c r="G5" s="382" t="s">
        <v>208</v>
      </c>
      <c r="H5" s="382" t="s">
        <v>209</v>
      </c>
      <c r="I5" s="382" t="s">
        <v>131</v>
      </c>
      <c r="J5" s="382" t="s">
        <v>208</v>
      </c>
      <c r="K5" s="382" t="s">
        <v>209</v>
      </c>
      <c r="L5" s="824"/>
      <c r="M5" s="825"/>
      <c r="N5" s="817"/>
    </row>
    <row r="6" spans="1:16" ht="17.25" customHeight="1">
      <c r="A6" s="383">
        <v>1</v>
      </c>
      <c r="B6" s="383">
        <v>2</v>
      </c>
      <c r="C6" s="383">
        <v>3</v>
      </c>
      <c r="D6" s="383">
        <v>4</v>
      </c>
      <c r="E6" s="383">
        <v>5</v>
      </c>
      <c r="F6" s="383">
        <v>6</v>
      </c>
      <c r="G6" s="383">
        <v>7</v>
      </c>
      <c r="H6" s="383">
        <v>8</v>
      </c>
      <c r="I6" s="383">
        <v>9</v>
      </c>
      <c r="J6" s="383">
        <v>10</v>
      </c>
      <c r="K6" s="383">
        <v>11</v>
      </c>
      <c r="L6" s="383">
        <v>12</v>
      </c>
      <c r="M6" s="383">
        <v>13</v>
      </c>
      <c r="N6" s="383">
        <v>14</v>
      </c>
    </row>
    <row r="7" spans="1:16" ht="62.25" customHeight="1">
      <c r="A7" s="384">
        <v>1</v>
      </c>
      <c r="B7" s="386">
        <f>Master!K3</f>
        <v>26887</v>
      </c>
      <c r="C7" s="387" t="str">
        <f>A1</f>
        <v>dk;kZy; jktdh; mPp ek/;fed fo|ky;] :iiqjk ¼dqpkeu flVh½</v>
      </c>
      <c r="D7" s="388">
        <f>COUNTIFS(Table4[in],"Jamadar",Table4[ts.Mj],"Male")</f>
        <v>0</v>
      </c>
      <c r="E7" s="388">
        <f>COUNTIFS(Table4[in],"Jamadar",Table4[ts.Mj],"feMale")</f>
        <v>0</v>
      </c>
      <c r="F7" s="388">
        <f>SUM(D7:E7)</f>
        <v>0</v>
      </c>
      <c r="G7" s="388">
        <f>COUNTIFS(Table4[in],"Peon",Table4[ts.Mj],"Male")+COUNTIFS(Table4[in],"Lab Boy",Table4[ts.Mj],"Male")</f>
        <v>1</v>
      </c>
      <c r="H7" s="388">
        <f>COUNTIFS(Table4[in],"Peon",Table4[ts.Mj],"feMale")+COUNTIFS(Table4[in],"Lab Boy",Table4[ts.Mj],"feMale")</f>
        <v>0</v>
      </c>
      <c r="I7" s="388">
        <f>SUM(G7:H7)</f>
        <v>1</v>
      </c>
      <c r="J7" s="388">
        <f>G7*1650+D7*1800</f>
        <v>1650</v>
      </c>
      <c r="K7" s="388">
        <f>SUM(E7,H7)*1950</f>
        <v>0</v>
      </c>
      <c r="L7" s="388">
        <f>SUM(J7:K7)</f>
        <v>1650</v>
      </c>
      <c r="M7" s="389">
        <f>'Old Expend 01'!C22</f>
        <v>1650</v>
      </c>
      <c r="N7" s="388">
        <f>M7-L7</f>
        <v>0</v>
      </c>
    </row>
    <row r="11" spans="1:16">
      <c r="M11" s="609" t="str">
        <f>Master!R1</f>
        <v>iz/kkukpk;Z</v>
      </c>
      <c r="N11" s="609"/>
      <c r="O11" s="331"/>
      <c r="P11" s="331"/>
    </row>
    <row r="12" spans="1:16" ht="57" customHeight="1">
      <c r="M12" s="609" t="str">
        <f>Master!R2</f>
        <v>jktdh; mPp ek/;fed fo|ky;] :iiqjk</v>
      </c>
      <c r="N12" s="609"/>
      <c r="O12" s="331"/>
      <c r="P12" s="331"/>
    </row>
  </sheetData>
  <sheetProtection password="DBAD" sheet="1" objects="1" scenarios="1" formatCells="0" formatColumns="0" formatRows="0"/>
  <mergeCells count="13">
    <mergeCell ref="M11:N11"/>
    <mergeCell ref="M12:N12"/>
    <mergeCell ref="A1:N1"/>
    <mergeCell ref="A3:N3"/>
    <mergeCell ref="A4:A5"/>
    <mergeCell ref="B4:B5"/>
    <mergeCell ref="C4:C5"/>
    <mergeCell ref="D4:F4"/>
    <mergeCell ref="G4:I4"/>
    <mergeCell ref="J4:K4"/>
    <mergeCell ref="L4:L5"/>
    <mergeCell ref="M4:M5"/>
    <mergeCell ref="N4:N5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9FF66"/>
  </sheetPr>
  <dimension ref="A1:D19"/>
  <sheetViews>
    <sheetView view="pageBreakPreview" zoomScale="115" zoomScaleNormal="100" zoomScaleSheetLayoutView="115" workbookViewId="0">
      <selection activeCell="B7" sqref="B7:C8"/>
    </sheetView>
  </sheetViews>
  <sheetFormatPr defaultRowHeight="15"/>
  <cols>
    <col min="1" max="1" width="46.28515625" style="2" customWidth="1"/>
    <col min="2" max="2" width="24" style="2" customWidth="1"/>
    <col min="3" max="3" width="24.28515625" style="2" customWidth="1"/>
    <col min="4" max="256" width="9.140625" style="2"/>
    <col min="257" max="257" width="42.140625" style="2" customWidth="1"/>
    <col min="258" max="258" width="24" style="2" customWidth="1"/>
    <col min="259" max="259" width="24.28515625" style="2" customWidth="1"/>
    <col min="260" max="512" width="9.140625" style="2"/>
    <col min="513" max="513" width="42.140625" style="2" customWidth="1"/>
    <col min="514" max="514" width="24" style="2" customWidth="1"/>
    <col min="515" max="515" width="24.28515625" style="2" customWidth="1"/>
    <col min="516" max="768" width="9.140625" style="2"/>
    <col min="769" max="769" width="42.140625" style="2" customWidth="1"/>
    <col min="770" max="770" width="24" style="2" customWidth="1"/>
    <col min="771" max="771" width="24.28515625" style="2" customWidth="1"/>
    <col min="772" max="1024" width="9.140625" style="2"/>
    <col min="1025" max="1025" width="42.140625" style="2" customWidth="1"/>
    <col min="1026" max="1026" width="24" style="2" customWidth="1"/>
    <col min="1027" max="1027" width="24.28515625" style="2" customWidth="1"/>
    <col min="1028" max="1280" width="9.140625" style="2"/>
    <col min="1281" max="1281" width="42.140625" style="2" customWidth="1"/>
    <col min="1282" max="1282" width="24" style="2" customWidth="1"/>
    <col min="1283" max="1283" width="24.28515625" style="2" customWidth="1"/>
    <col min="1284" max="1536" width="9.140625" style="2"/>
    <col min="1537" max="1537" width="42.140625" style="2" customWidth="1"/>
    <col min="1538" max="1538" width="24" style="2" customWidth="1"/>
    <col min="1539" max="1539" width="24.28515625" style="2" customWidth="1"/>
    <col min="1540" max="1792" width="9.140625" style="2"/>
    <col min="1793" max="1793" width="42.140625" style="2" customWidth="1"/>
    <col min="1794" max="1794" width="24" style="2" customWidth="1"/>
    <col min="1795" max="1795" width="24.28515625" style="2" customWidth="1"/>
    <col min="1796" max="2048" width="9.140625" style="2"/>
    <col min="2049" max="2049" width="42.140625" style="2" customWidth="1"/>
    <col min="2050" max="2050" width="24" style="2" customWidth="1"/>
    <col min="2051" max="2051" width="24.28515625" style="2" customWidth="1"/>
    <col min="2052" max="2304" width="9.140625" style="2"/>
    <col min="2305" max="2305" width="42.140625" style="2" customWidth="1"/>
    <col min="2306" max="2306" width="24" style="2" customWidth="1"/>
    <col min="2307" max="2307" width="24.28515625" style="2" customWidth="1"/>
    <col min="2308" max="2560" width="9.140625" style="2"/>
    <col min="2561" max="2561" width="42.140625" style="2" customWidth="1"/>
    <col min="2562" max="2562" width="24" style="2" customWidth="1"/>
    <col min="2563" max="2563" width="24.28515625" style="2" customWidth="1"/>
    <col min="2564" max="2816" width="9.140625" style="2"/>
    <col min="2817" max="2817" width="42.140625" style="2" customWidth="1"/>
    <col min="2818" max="2818" width="24" style="2" customWidth="1"/>
    <col min="2819" max="2819" width="24.28515625" style="2" customWidth="1"/>
    <col min="2820" max="3072" width="9.140625" style="2"/>
    <col min="3073" max="3073" width="42.140625" style="2" customWidth="1"/>
    <col min="3074" max="3074" width="24" style="2" customWidth="1"/>
    <col min="3075" max="3075" width="24.28515625" style="2" customWidth="1"/>
    <col min="3076" max="3328" width="9.140625" style="2"/>
    <col min="3329" max="3329" width="42.140625" style="2" customWidth="1"/>
    <col min="3330" max="3330" width="24" style="2" customWidth="1"/>
    <col min="3331" max="3331" width="24.28515625" style="2" customWidth="1"/>
    <col min="3332" max="3584" width="9.140625" style="2"/>
    <col min="3585" max="3585" width="42.140625" style="2" customWidth="1"/>
    <col min="3586" max="3586" width="24" style="2" customWidth="1"/>
    <col min="3587" max="3587" width="24.28515625" style="2" customWidth="1"/>
    <col min="3588" max="3840" width="9.140625" style="2"/>
    <col min="3841" max="3841" width="42.140625" style="2" customWidth="1"/>
    <col min="3842" max="3842" width="24" style="2" customWidth="1"/>
    <col min="3843" max="3843" width="24.28515625" style="2" customWidth="1"/>
    <col min="3844" max="4096" width="9.140625" style="2"/>
    <col min="4097" max="4097" width="42.140625" style="2" customWidth="1"/>
    <col min="4098" max="4098" width="24" style="2" customWidth="1"/>
    <col min="4099" max="4099" width="24.28515625" style="2" customWidth="1"/>
    <col min="4100" max="4352" width="9.140625" style="2"/>
    <col min="4353" max="4353" width="42.140625" style="2" customWidth="1"/>
    <col min="4354" max="4354" width="24" style="2" customWidth="1"/>
    <col min="4355" max="4355" width="24.28515625" style="2" customWidth="1"/>
    <col min="4356" max="4608" width="9.140625" style="2"/>
    <col min="4609" max="4609" width="42.140625" style="2" customWidth="1"/>
    <col min="4610" max="4610" width="24" style="2" customWidth="1"/>
    <col min="4611" max="4611" width="24.28515625" style="2" customWidth="1"/>
    <col min="4612" max="4864" width="9.140625" style="2"/>
    <col min="4865" max="4865" width="42.140625" style="2" customWidth="1"/>
    <col min="4866" max="4866" width="24" style="2" customWidth="1"/>
    <col min="4867" max="4867" width="24.28515625" style="2" customWidth="1"/>
    <col min="4868" max="5120" width="9.140625" style="2"/>
    <col min="5121" max="5121" width="42.140625" style="2" customWidth="1"/>
    <col min="5122" max="5122" width="24" style="2" customWidth="1"/>
    <col min="5123" max="5123" width="24.28515625" style="2" customWidth="1"/>
    <col min="5124" max="5376" width="9.140625" style="2"/>
    <col min="5377" max="5377" width="42.140625" style="2" customWidth="1"/>
    <col min="5378" max="5378" width="24" style="2" customWidth="1"/>
    <col min="5379" max="5379" width="24.28515625" style="2" customWidth="1"/>
    <col min="5380" max="5632" width="9.140625" style="2"/>
    <col min="5633" max="5633" width="42.140625" style="2" customWidth="1"/>
    <col min="5634" max="5634" width="24" style="2" customWidth="1"/>
    <col min="5635" max="5635" width="24.28515625" style="2" customWidth="1"/>
    <col min="5636" max="5888" width="9.140625" style="2"/>
    <col min="5889" max="5889" width="42.140625" style="2" customWidth="1"/>
    <col min="5890" max="5890" width="24" style="2" customWidth="1"/>
    <col min="5891" max="5891" width="24.28515625" style="2" customWidth="1"/>
    <col min="5892" max="6144" width="9.140625" style="2"/>
    <col min="6145" max="6145" width="42.140625" style="2" customWidth="1"/>
    <col min="6146" max="6146" width="24" style="2" customWidth="1"/>
    <col min="6147" max="6147" width="24.28515625" style="2" customWidth="1"/>
    <col min="6148" max="6400" width="9.140625" style="2"/>
    <col min="6401" max="6401" width="42.140625" style="2" customWidth="1"/>
    <col min="6402" max="6402" width="24" style="2" customWidth="1"/>
    <col min="6403" max="6403" width="24.28515625" style="2" customWidth="1"/>
    <col min="6404" max="6656" width="9.140625" style="2"/>
    <col min="6657" max="6657" width="42.140625" style="2" customWidth="1"/>
    <col min="6658" max="6658" width="24" style="2" customWidth="1"/>
    <col min="6659" max="6659" width="24.28515625" style="2" customWidth="1"/>
    <col min="6660" max="6912" width="9.140625" style="2"/>
    <col min="6913" max="6913" width="42.140625" style="2" customWidth="1"/>
    <col min="6914" max="6914" width="24" style="2" customWidth="1"/>
    <col min="6915" max="6915" width="24.28515625" style="2" customWidth="1"/>
    <col min="6916" max="7168" width="9.140625" style="2"/>
    <col min="7169" max="7169" width="42.140625" style="2" customWidth="1"/>
    <col min="7170" max="7170" width="24" style="2" customWidth="1"/>
    <col min="7171" max="7171" width="24.28515625" style="2" customWidth="1"/>
    <col min="7172" max="7424" width="9.140625" style="2"/>
    <col min="7425" max="7425" width="42.140625" style="2" customWidth="1"/>
    <col min="7426" max="7426" width="24" style="2" customWidth="1"/>
    <col min="7427" max="7427" width="24.28515625" style="2" customWidth="1"/>
    <col min="7428" max="7680" width="9.140625" style="2"/>
    <col min="7681" max="7681" width="42.140625" style="2" customWidth="1"/>
    <col min="7682" max="7682" width="24" style="2" customWidth="1"/>
    <col min="7683" max="7683" width="24.28515625" style="2" customWidth="1"/>
    <col min="7684" max="7936" width="9.140625" style="2"/>
    <col min="7937" max="7937" width="42.140625" style="2" customWidth="1"/>
    <col min="7938" max="7938" width="24" style="2" customWidth="1"/>
    <col min="7939" max="7939" width="24.28515625" style="2" customWidth="1"/>
    <col min="7940" max="8192" width="9.140625" style="2"/>
    <col min="8193" max="8193" width="42.140625" style="2" customWidth="1"/>
    <col min="8194" max="8194" width="24" style="2" customWidth="1"/>
    <col min="8195" max="8195" width="24.28515625" style="2" customWidth="1"/>
    <col min="8196" max="8448" width="9.140625" style="2"/>
    <col min="8449" max="8449" width="42.140625" style="2" customWidth="1"/>
    <col min="8450" max="8450" width="24" style="2" customWidth="1"/>
    <col min="8451" max="8451" width="24.28515625" style="2" customWidth="1"/>
    <col min="8452" max="8704" width="9.140625" style="2"/>
    <col min="8705" max="8705" width="42.140625" style="2" customWidth="1"/>
    <col min="8706" max="8706" width="24" style="2" customWidth="1"/>
    <col min="8707" max="8707" width="24.28515625" style="2" customWidth="1"/>
    <col min="8708" max="8960" width="9.140625" style="2"/>
    <col min="8961" max="8961" width="42.140625" style="2" customWidth="1"/>
    <col min="8962" max="8962" width="24" style="2" customWidth="1"/>
    <col min="8963" max="8963" width="24.28515625" style="2" customWidth="1"/>
    <col min="8964" max="9216" width="9.140625" style="2"/>
    <col min="9217" max="9217" width="42.140625" style="2" customWidth="1"/>
    <col min="9218" max="9218" width="24" style="2" customWidth="1"/>
    <col min="9219" max="9219" width="24.28515625" style="2" customWidth="1"/>
    <col min="9220" max="9472" width="9.140625" style="2"/>
    <col min="9473" max="9473" width="42.140625" style="2" customWidth="1"/>
    <col min="9474" max="9474" width="24" style="2" customWidth="1"/>
    <col min="9475" max="9475" width="24.28515625" style="2" customWidth="1"/>
    <col min="9476" max="9728" width="9.140625" style="2"/>
    <col min="9729" max="9729" width="42.140625" style="2" customWidth="1"/>
    <col min="9730" max="9730" width="24" style="2" customWidth="1"/>
    <col min="9731" max="9731" width="24.28515625" style="2" customWidth="1"/>
    <col min="9732" max="9984" width="9.140625" style="2"/>
    <col min="9985" max="9985" width="42.140625" style="2" customWidth="1"/>
    <col min="9986" max="9986" width="24" style="2" customWidth="1"/>
    <col min="9987" max="9987" width="24.28515625" style="2" customWidth="1"/>
    <col min="9988" max="10240" width="9.140625" style="2"/>
    <col min="10241" max="10241" width="42.140625" style="2" customWidth="1"/>
    <col min="10242" max="10242" width="24" style="2" customWidth="1"/>
    <col min="10243" max="10243" width="24.28515625" style="2" customWidth="1"/>
    <col min="10244" max="10496" width="9.140625" style="2"/>
    <col min="10497" max="10497" width="42.140625" style="2" customWidth="1"/>
    <col min="10498" max="10498" width="24" style="2" customWidth="1"/>
    <col min="10499" max="10499" width="24.28515625" style="2" customWidth="1"/>
    <col min="10500" max="10752" width="9.140625" style="2"/>
    <col min="10753" max="10753" width="42.140625" style="2" customWidth="1"/>
    <col min="10754" max="10754" width="24" style="2" customWidth="1"/>
    <col min="10755" max="10755" width="24.28515625" style="2" customWidth="1"/>
    <col min="10756" max="11008" width="9.140625" style="2"/>
    <col min="11009" max="11009" width="42.140625" style="2" customWidth="1"/>
    <col min="11010" max="11010" width="24" style="2" customWidth="1"/>
    <col min="11011" max="11011" width="24.28515625" style="2" customWidth="1"/>
    <col min="11012" max="11264" width="9.140625" style="2"/>
    <col min="11265" max="11265" width="42.140625" style="2" customWidth="1"/>
    <col min="11266" max="11266" width="24" style="2" customWidth="1"/>
    <col min="11267" max="11267" width="24.28515625" style="2" customWidth="1"/>
    <col min="11268" max="11520" width="9.140625" style="2"/>
    <col min="11521" max="11521" width="42.140625" style="2" customWidth="1"/>
    <col min="11522" max="11522" width="24" style="2" customWidth="1"/>
    <col min="11523" max="11523" width="24.28515625" style="2" customWidth="1"/>
    <col min="11524" max="11776" width="9.140625" style="2"/>
    <col min="11777" max="11777" width="42.140625" style="2" customWidth="1"/>
    <col min="11778" max="11778" width="24" style="2" customWidth="1"/>
    <col min="11779" max="11779" width="24.28515625" style="2" customWidth="1"/>
    <col min="11780" max="12032" width="9.140625" style="2"/>
    <col min="12033" max="12033" width="42.140625" style="2" customWidth="1"/>
    <col min="12034" max="12034" width="24" style="2" customWidth="1"/>
    <col min="12035" max="12035" width="24.28515625" style="2" customWidth="1"/>
    <col min="12036" max="12288" width="9.140625" style="2"/>
    <col min="12289" max="12289" width="42.140625" style="2" customWidth="1"/>
    <col min="12290" max="12290" width="24" style="2" customWidth="1"/>
    <col min="12291" max="12291" width="24.28515625" style="2" customWidth="1"/>
    <col min="12292" max="12544" width="9.140625" style="2"/>
    <col min="12545" max="12545" width="42.140625" style="2" customWidth="1"/>
    <col min="12546" max="12546" width="24" style="2" customWidth="1"/>
    <col min="12547" max="12547" width="24.28515625" style="2" customWidth="1"/>
    <col min="12548" max="12800" width="9.140625" style="2"/>
    <col min="12801" max="12801" width="42.140625" style="2" customWidth="1"/>
    <col min="12802" max="12802" width="24" style="2" customWidth="1"/>
    <col min="12803" max="12803" width="24.28515625" style="2" customWidth="1"/>
    <col min="12804" max="13056" width="9.140625" style="2"/>
    <col min="13057" max="13057" width="42.140625" style="2" customWidth="1"/>
    <col min="13058" max="13058" width="24" style="2" customWidth="1"/>
    <col min="13059" max="13059" width="24.28515625" style="2" customWidth="1"/>
    <col min="13060" max="13312" width="9.140625" style="2"/>
    <col min="13313" max="13313" width="42.140625" style="2" customWidth="1"/>
    <col min="13314" max="13314" width="24" style="2" customWidth="1"/>
    <col min="13315" max="13315" width="24.28515625" style="2" customWidth="1"/>
    <col min="13316" max="13568" width="9.140625" style="2"/>
    <col min="13569" max="13569" width="42.140625" style="2" customWidth="1"/>
    <col min="13570" max="13570" width="24" style="2" customWidth="1"/>
    <col min="13571" max="13571" width="24.28515625" style="2" customWidth="1"/>
    <col min="13572" max="13824" width="9.140625" style="2"/>
    <col min="13825" max="13825" width="42.140625" style="2" customWidth="1"/>
    <col min="13826" max="13826" width="24" style="2" customWidth="1"/>
    <col min="13827" max="13827" width="24.28515625" style="2" customWidth="1"/>
    <col min="13828" max="14080" width="9.140625" style="2"/>
    <col min="14081" max="14081" width="42.140625" style="2" customWidth="1"/>
    <col min="14082" max="14082" width="24" style="2" customWidth="1"/>
    <col min="14083" max="14083" width="24.28515625" style="2" customWidth="1"/>
    <col min="14084" max="14336" width="9.140625" style="2"/>
    <col min="14337" max="14337" width="42.140625" style="2" customWidth="1"/>
    <col min="14338" max="14338" width="24" style="2" customWidth="1"/>
    <col min="14339" max="14339" width="24.28515625" style="2" customWidth="1"/>
    <col min="14340" max="14592" width="9.140625" style="2"/>
    <col min="14593" max="14593" width="42.140625" style="2" customWidth="1"/>
    <col min="14594" max="14594" width="24" style="2" customWidth="1"/>
    <col min="14595" max="14595" width="24.28515625" style="2" customWidth="1"/>
    <col min="14596" max="14848" width="9.140625" style="2"/>
    <col min="14849" max="14849" width="42.140625" style="2" customWidth="1"/>
    <col min="14850" max="14850" width="24" style="2" customWidth="1"/>
    <col min="14851" max="14851" width="24.28515625" style="2" customWidth="1"/>
    <col min="14852" max="15104" width="9.140625" style="2"/>
    <col min="15105" max="15105" width="42.140625" style="2" customWidth="1"/>
    <col min="15106" max="15106" width="24" style="2" customWidth="1"/>
    <col min="15107" max="15107" width="24.28515625" style="2" customWidth="1"/>
    <col min="15108" max="15360" width="9.140625" style="2"/>
    <col min="15361" max="15361" width="42.140625" style="2" customWidth="1"/>
    <col min="15362" max="15362" width="24" style="2" customWidth="1"/>
    <col min="15363" max="15363" width="24.28515625" style="2" customWidth="1"/>
    <col min="15364" max="15616" width="9.140625" style="2"/>
    <col min="15617" max="15617" width="42.140625" style="2" customWidth="1"/>
    <col min="15618" max="15618" width="24" style="2" customWidth="1"/>
    <col min="15619" max="15619" width="24.28515625" style="2" customWidth="1"/>
    <col min="15620" max="15872" width="9.140625" style="2"/>
    <col min="15873" max="15873" width="42.140625" style="2" customWidth="1"/>
    <col min="15874" max="15874" width="24" style="2" customWidth="1"/>
    <col min="15875" max="15875" width="24.28515625" style="2" customWidth="1"/>
    <col min="15876" max="16128" width="9.140625" style="2"/>
    <col min="16129" max="16129" width="42.140625" style="2" customWidth="1"/>
    <col min="16130" max="16130" width="24" style="2" customWidth="1"/>
    <col min="16131" max="16131" width="24.28515625" style="2" customWidth="1"/>
    <col min="16132" max="16384" width="9.140625" style="2"/>
  </cols>
  <sheetData>
    <row r="1" spans="1:3" ht="33" customHeight="1">
      <c r="A1" s="827" t="str">
        <f>Master!A2</f>
        <v>dk;kZy; jktdh; mPp ek/;fed fo|ky;] :iiqjk ¼dqpkeu flVh½</v>
      </c>
      <c r="B1" s="828"/>
      <c r="C1" s="332">
        <f>Master!K3</f>
        <v>26887</v>
      </c>
    </row>
    <row r="2" spans="1:3" ht="27" customHeight="1">
      <c r="A2" s="792" t="str">
        <f>Master!C3&amp;" "&amp;Master!E3</f>
        <v>2202-02-109-02-00 SF</v>
      </c>
      <c r="B2" s="792"/>
      <c r="C2" s="792"/>
    </row>
    <row r="3" spans="1:3" ht="18.75">
      <c r="A3" s="784" t="s">
        <v>537</v>
      </c>
      <c r="B3" s="784"/>
      <c r="C3" s="784"/>
    </row>
    <row r="4" spans="1:3" ht="18.75">
      <c r="A4" s="826" t="s">
        <v>488</v>
      </c>
      <c r="B4" s="826"/>
      <c r="C4" s="826"/>
    </row>
    <row r="5" spans="1:3" ht="18.75">
      <c r="A5" s="390"/>
      <c r="B5" s="390"/>
      <c r="C5" s="390"/>
    </row>
    <row r="6" spans="1:3" ht="37.5">
      <c r="A6" s="391" t="s">
        <v>69</v>
      </c>
      <c r="B6" s="391" t="s">
        <v>538</v>
      </c>
      <c r="C6" s="391" t="s">
        <v>539</v>
      </c>
    </row>
    <row r="7" spans="1:3" ht="30" customHeight="1">
      <c r="A7" s="392" t="s">
        <v>233</v>
      </c>
      <c r="B7" s="393"/>
      <c r="C7" s="393"/>
    </row>
    <row r="8" spans="1:3" ht="30" customHeight="1">
      <c r="A8" s="392" t="s">
        <v>234</v>
      </c>
      <c r="B8" s="393"/>
      <c r="C8" s="393"/>
    </row>
    <row r="9" spans="1:3" ht="30" customHeight="1">
      <c r="A9" s="394" t="s">
        <v>235</v>
      </c>
      <c r="B9" s="396">
        <f>B7</f>
        <v>0</v>
      </c>
      <c r="C9" s="396">
        <f>C7</f>
        <v>0</v>
      </c>
    </row>
    <row r="10" spans="1:3" ht="30" customHeight="1">
      <c r="A10" s="829" t="s">
        <v>236</v>
      </c>
      <c r="B10" s="830"/>
      <c r="C10" s="831"/>
    </row>
    <row r="11" spans="1:3" ht="30" customHeight="1">
      <c r="A11" s="392" t="s">
        <v>237</v>
      </c>
      <c r="B11" s="396">
        <f>'Old Expend TCAD.'!G4</f>
        <v>0</v>
      </c>
      <c r="C11" s="396">
        <f>'Old Expend TCAD.'!H4</f>
        <v>0</v>
      </c>
    </row>
    <row r="12" spans="1:3" ht="30" customHeight="1">
      <c r="A12" s="186" t="s">
        <v>238</v>
      </c>
      <c r="B12" s="397">
        <f>'Old Expend TCAD.'!K4</f>
        <v>0</v>
      </c>
      <c r="C12" s="397">
        <f>'Old Expend TCAD.'!L4</f>
        <v>0</v>
      </c>
    </row>
    <row r="13" spans="1:3" ht="30" customHeight="1">
      <c r="A13" s="392" t="s">
        <v>239</v>
      </c>
      <c r="B13" s="396">
        <f>'Old Expend TCAD.'!I4</f>
        <v>0</v>
      </c>
      <c r="C13" s="396">
        <f>'Old Expend TCAD.'!J4</f>
        <v>0</v>
      </c>
    </row>
    <row r="14" spans="1:3" ht="30" customHeight="1">
      <c r="A14" s="394" t="s">
        <v>240</v>
      </c>
      <c r="B14" s="396">
        <f>SUM(B11:B13)</f>
        <v>0</v>
      </c>
      <c r="C14" s="396">
        <f>SUM(C11:C13)</f>
        <v>0</v>
      </c>
    </row>
    <row r="15" spans="1:3" ht="30" customHeight="1">
      <c r="A15" s="394" t="s">
        <v>241</v>
      </c>
      <c r="B15" s="396">
        <f>SUM(B9+B14)</f>
        <v>0</v>
      </c>
      <c r="C15" s="396">
        <f>SUM(C9+C14)</f>
        <v>0</v>
      </c>
    </row>
    <row r="16" spans="1:3" ht="15.75">
      <c r="A16" s="395"/>
      <c r="B16" s="1"/>
      <c r="C16" s="1"/>
    </row>
    <row r="18" spans="3:4">
      <c r="C18" s="191" t="str">
        <f>Master!R1</f>
        <v>iz/kkukpk;Z</v>
      </c>
      <c r="D18" s="331"/>
    </row>
    <row r="19" spans="3:4" ht="54.75" customHeight="1">
      <c r="C19" s="191" t="str">
        <f>Master!R2</f>
        <v>jktdh; mPp ek/;fed fo|ky;] :iiqjk</v>
      </c>
      <c r="D19" s="331"/>
    </row>
  </sheetData>
  <sheetProtection password="DBAD" sheet="1" objects="1" scenarios="1" formatCells="0" formatColumns="0" formatRows="0"/>
  <mergeCells count="5">
    <mergeCell ref="A2:C2"/>
    <mergeCell ref="A3:C3"/>
    <mergeCell ref="A4:C4"/>
    <mergeCell ref="A1:B1"/>
    <mergeCell ref="A10:C10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9FF66"/>
  </sheetPr>
  <dimension ref="A1:H9"/>
  <sheetViews>
    <sheetView view="pageBreakPreview" zoomScaleNormal="100" zoomScaleSheetLayoutView="100" workbookViewId="0">
      <selection activeCell="H5" sqref="H5"/>
    </sheetView>
  </sheetViews>
  <sheetFormatPr defaultRowHeight="15"/>
  <cols>
    <col min="1" max="1" width="5.85546875" style="2" customWidth="1"/>
    <col min="2" max="2" width="11.140625" style="2" customWidth="1"/>
    <col min="3" max="3" width="19.7109375" style="2" customWidth="1"/>
    <col min="4" max="4" width="20.28515625" style="2" customWidth="1"/>
    <col min="5" max="5" width="20.140625" style="2" customWidth="1"/>
    <col min="6" max="6" width="21.85546875" style="2" customWidth="1"/>
    <col min="7" max="7" width="20.28515625" style="2" customWidth="1"/>
    <col min="8" max="8" width="22.5703125" style="2" customWidth="1"/>
    <col min="9" max="256" width="9.140625" style="2"/>
    <col min="257" max="257" width="5.85546875" style="2" customWidth="1"/>
    <col min="258" max="258" width="10.5703125" style="2" customWidth="1"/>
    <col min="259" max="259" width="19.7109375" style="2" customWidth="1"/>
    <col min="260" max="260" width="20.28515625" style="2" customWidth="1"/>
    <col min="261" max="261" width="20.140625" style="2" customWidth="1"/>
    <col min="262" max="262" width="21.85546875" style="2" customWidth="1"/>
    <col min="263" max="263" width="17.85546875" style="2" customWidth="1"/>
    <col min="264" max="264" width="18.85546875" style="2" customWidth="1"/>
    <col min="265" max="512" width="9.140625" style="2"/>
    <col min="513" max="513" width="5.85546875" style="2" customWidth="1"/>
    <col min="514" max="514" width="10.5703125" style="2" customWidth="1"/>
    <col min="515" max="515" width="19.7109375" style="2" customWidth="1"/>
    <col min="516" max="516" width="20.28515625" style="2" customWidth="1"/>
    <col min="517" max="517" width="20.140625" style="2" customWidth="1"/>
    <col min="518" max="518" width="21.85546875" style="2" customWidth="1"/>
    <col min="519" max="519" width="17.85546875" style="2" customWidth="1"/>
    <col min="520" max="520" width="18.85546875" style="2" customWidth="1"/>
    <col min="521" max="768" width="9.140625" style="2"/>
    <col min="769" max="769" width="5.85546875" style="2" customWidth="1"/>
    <col min="770" max="770" width="10.5703125" style="2" customWidth="1"/>
    <col min="771" max="771" width="19.7109375" style="2" customWidth="1"/>
    <col min="772" max="772" width="20.28515625" style="2" customWidth="1"/>
    <col min="773" max="773" width="20.140625" style="2" customWidth="1"/>
    <col min="774" max="774" width="21.85546875" style="2" customWidth="1"/>
    <col min="775" max="775" width="17.85546875" style="2" customWidth="1"/>
    <col min="776" max="776" width="18.85546875" style="2" customWidth="1"/>
    <col min="777" max="1024" width="9.140625" style="2"/>
    <col min="1025" max="1025" width="5.85546875" style="2" customWidth="1"/>
    <col min="1026" max="1026" width="10.5703125" style="2" customWidth="1"/>
    <col min="1027" max="1027" width="19.7109375" style="2" customWidth="1"/>
    <col min="1028" max="1028" width="20.28515625" style="2" customWidth="1"/>
    <col min="1029" max="1029" width="20.140625" style="2" customWidth="1"/>
    <col min="1030" max="1030" width="21.85546875" style="2" customWidth="1"/>
    <col min="1031" max="1031" width="17.85546875" style="2" customWidth="1"/>
    <col min="1032" max="1032" width="18.85546875" style="2" customWidth="1"/>
    <col min="1033" max="1280" width="9.140625" style="2"/>
    <col min="1281" max="1281" width="5.85546875" style="2" customWidth="1"/>
    <col min="1282" max="1282" width="10.5703125" style="2" customWidth="1"/>
    <col min="1283" max="1283" width="19.7109375" style="2" customWidth="1"/>
    <col min="1284" max="1284" width="20.28515625" style="2" customWidth="1"/>
    <col min="1285" max="1285" width="20.140625" style="2" customWidth="1"/>
    <col min="1286" max="1286" width="21.85546875" style="2" customWidth="1"/>
    <col min="1287" max="1287" width="17.85546875" style="2" customWidth="1"/>
    <col min="1288" max="1288" width="18.85546875" style="2" customWidth="1"/>
    <col min="1289" max="1536" width="9.140625" style="2"/>
    <col min="1537" max="1537" width="5.85546875" style="2" customWidth="1"/>
    <col min="1538" max="1538" width="10.5703125" style="2" customWidth="1"/>
    <col min="1539" max="1539" width="19.7109375" style="2" customWidth="1"/>
    <col min="1540" max="1540" width="20.28515625" style="2" customWidth="1"/>
    <col min="1541" max="1541" width="20.140625" style="2" customWidth="1"/>
    <col min="1542" max="1542" width="21.85546875" style="2" customWidth="1"/>
    <col min="1543" max="1543" width="17.85546875" style="2" customWidth="1"/>
    <col min="1544" max="1544" width="18.85546875" style="2" customWidth="1"/>
    <col min="1545" max="1792" width="9.140625" style="2"/>
    <col min="1793" max="1793" width="5.85546875" style="2" customWidth="1"/>
    <col min="1794" max="1794" width="10.5703125" style="2" customWidth="1"/>
    <col min="1795" max="1795" width="19.7109375" style="2" customWidth="1"/>
    <col min="1796" max="1796" width="20.28515625" style="2" customWidth="1"/>
    <col min="1797" max="1797" width="20.140625" style="2" customWidth="1"/>
    <col min="1798" max="1798" width="21.85546875" style="2" customWidth="1"/>
    <col min="1799" max="1799" width="17.85546875" style="2" customWidth="1"/>
    <col min="1800" max="1800" width="18.85546875" style="2" customWidth="1"/>
    <col min="1801" max="2048" width="9.140625" style="2"/>
    <col min="2049" max="2049" width="5.85546875" style="2" customWidth="1"/>
    <col min="2050" max="2050" width="10.5703125" style="2" customWidth="1"/>
    <col min="2051" max="2051" width="19.7109375" style="2" customWidth="1"/>
    <col min="2052" max="2052" width="20.28515625" style="2" customWidth="1"/>
    <col min="2053" max="2053" width="20.140625" style="2" customWidth="1"/>
    <col min="2054" max="2054" width="21.85546875" style="2" customWidth="1"/>
    <col min="2055" max="2055" width="17.85546875" style="2" customWidth="1"/>
    <col min="2056" max="2056" width="18.85546875" style="2" customWidth="1"/>
    <col min="2057" max="2304" width="9.140625" style="2"/>
    <col min="2305" max="2305" width="5.85546875" style="2" customWidth="1"/>
    <col min="2306" max="2306" width="10.5703125" style="2" customWidth="1"/>
    <col min="2307" max="2307" width="19.7109375" style="2" customWidth="1"/>
    <col min="2308" max="2308" width="20.28515625" style="2" customWidth="1"/>
    <col min="2309" max="2309" width="20.140625" style="2" customWidth="1"/>
    <col min="2310" max="2310" width="21.85546875" style="2" customWidth="1"/>
    <col min="2311" max="2311" width="17.85546875" style="2" customWidth="1"/>
    <col min="2312" max="2312" width="18.85546875" style="2" customWidth="1"/>
    <col min="2313" max="2560" width="9.140625" style="2"/>
    <col min="2561" max="2561" width="5.85546875" style="2" customWidth="1"/>
    <col min="2562" max="2562" width="10.5703125" style="2" customWidth="1"/>
    <col min="2563" max="2563" width="19.7109375" style="2" customWidth="1"/>
    <col min="2564" max="2564" width="20.28515625" style="2" customWidth="1"/>
    <col min="2565" max="2565" width="20.140625" style="2" customWidth="1"/>
    <col min="2566" max="2566" width="21.85546875" style="2" customWidth="1"/>
    <col min="2567" max="2567" width="17.85546875" style="2" customWidth="1"/>
    <col min="2568" max="2568" width="18.85546875" style="2" customWidth="1"/>
    <col min="2569" max="2816" width="9.140625" style="2"/>
    <col min="2817" max="2817" width="5.85546875" style="2" customWidth="1"/>
    <col min="2818" max="2818" width="10.5703125" style="2" customWidth="1"/>
    <col min="2819" max="2819" width="19.7109375" style="2" customWidth="1"/>
    <col min="2820" max="2820" width="20.28515625" style="2" customWidth="1"/>
    <col min="2821" max="2821" width="20.140625" style="2" customWidth="1"/>
    <col min="2822" max="2822" width="21.85546875" style="2" customWidth="1"/>
    <col min="2823" max="2823" width="17.85546875" style="2" customWidth="1"/>
    <col min="2824" max="2824" width="18.85546875" style="2" customWidth="1"/>
    <col min="2825" max="3072" width="9.140625" style="2"/>
    <col min="3073" max="3073" width="5.85546875" style="2" customWidth="1"/>
    <col min="3074" max="3074" width="10.5703125" style="2" customWidth="1"/>
    <col min="3075" max="3075" width="19.7109375" style="2" customWidth="1"/>
    <col min="3076" max="3076" width="20.28515625" style="2" customWidth="1"/>
    <col min="3077" max="3077" width="20.140625" style="2" customWidth="1"/>
    <col min="3078" max="3078" width="21.85546875" style="2" customWidth="1"/>
    <col min="3079" max="3079" width="17.85546875" style="2" customWidth="1"/>
    <col min="3080" max="3080" width="18.85546875" style="2" customWidth="1"/>
    <col min="3081" max="3328" width="9.140625" style="2"/>
    <col min="3329" max="3329" width="5.85546875" style="2" customWidth="1"/>
    <col min="3330" max="3330" width="10.5703125" style="2" customWidth="1"/>
    <col min="3331" max="3331" width="19.7109375" style="2" customWidth="1"/>
    <col min="3332" max="3332" width="20.28515625" style="2" customWidth="1"/>
    <col min="3333" max="3333" width="20.140625" style="2" customWidth="1"/>
    <col min="3334" max="3334" width="21.85546875" style="2" customWidth="1"/>
    <col min="3335" max="3335" width="17.85546875" style="2" customWidth="1"/>
    <col min="3336" max="3336" width="18.85546875" style="2" customWidth="1"/>
    <col min="3337" max="3584" width="9.140625" style="2"/>
    <col min="3585" max="3585" width="5.85546875" style="2" customWidth="1"/>
    <col min="3586" max="3586" width="10.5703125" style="2" customWidth="1"/>
    <col min="3587" max="3587" width="19.7109375" style="2" customWidth="1"/>
    <col min="3588" max="3588" width="20.28515625" style="2" customWidth="1"/>
    <col min="3589" max="3589" width="20.140625" style="2" customWidth="1"/>
    <col min="3590" max="3590" width="21.85546875" style="2" customWidth="1"/>
    <col min="3591" max="3591" width="17.85546875" style="2" customWidth="1"/>
    <col min="3592" max="3592" width="18.85546875" style="2" customWidth="1"/>
    <col min="3593" max="3840" width="9.140625" style="2"/>
    <col min="3841" max="3841" width="5.85546875" style="2" customWidth="1"/>
    <col min="3842" max="3842" width="10.5703125" style="2" customWidth="1"/>
    <col min="3843" max="3843" width="19.7109375" style="2" customWidth="1"/>
    <col min="3844" max="3844" width="20.28515625" style="2" customWidth="1"/>
    <col min="3845" max="3845" width="20.140625" style="2" customWidth="1"/>
    <col min="3846" max="3846" width="21.85546875" style="2" customWidth="1"/>
    <col min="3847" max="3847" width="17.85546875" style="2" customWidth="1"/>
    <col min="3848" max="3848" width="18.85546875" style="2" customWidth="1"/>
    <col min="3849" max="4096" width="9.140625" style="2"/>
    <col min="4097" max="4097" width="5.85546875" style="2" customWidth="1"/>
    <col min="4098" max="4098" width="10.5703125" style="2" customWidth="1"/>
    <col min="4099" max="4099" width="19.7109375" style="2" customWidth="1"/>
    <col min="4100" max="4100" width="20.28515625" style="2" customWidth="1"/>
    <col min="4101" max="4101" width="20.140625" style="2" customWidth="1"/>
    <col min="4102" max="4102" width="21.85546875" style="2" customWidth="1"/>
    <col min="4103" max="4103" width="17.85546875" style="2" customWidth="1"/>
    <col min="4104" max="4104" width="18.85546875" style="2" customWidth="1"/>
    <col min="4105" max="4352" width="9.140625" style="2"/>
    <col min="4353" max="4353" width="5.85546875" style="2" customWidth="1"/>
    <col min="4354" max="4354" width="10.5703125" style="2" customWidth="1"/>
    <col min="4355" max="4355" width="19.7109375" style="2" customWidth="1"/>
    <col min="4356" max="4356" width="20.28515625" style="2" customWidth="1"/>
    <col min="4357" max="4357" width="20.140625" style="2" customWidth="1"/>
    <col min="4358" max="4358" width="21.85546875" style="2" customWidth="1"/>
    <col min="4359" max="4359" width="17.85546875" style="2" customWidth="1"/>
    <col min="4360" max="4360" width="18.85546875" style="2" customWidth="1"/>
    <col min="4361" max="4608" width="9.140625" style="2"/>
    <col min="4609" max="4609" width="5.85546875" style="2" customWidth="1"/>
    <col min="4610" max="4610" width="10.5703125" style="2" customWidth="1"/>
    <col min="4611" max="4611" width="19.7109375" style="2" customWidth="1"/>
    <col min="4612" max="4612" width="20.28515625" style="2" customWidth="1"/>
    <col min="4613" max="4613" width="20.140625" style="2" customWidth="1"/>
    <col min="4614" max="4614" width="21.85546875" style="2" customWidth="1"/>
    <col min="4615" max="4615" width="17.85546875" style="2" customWidth="1"/>
    <col min="4616" max="4616" width="18.85546875" style="2" customWidth="1"/>
    <col min="4617" max="4864" width="9.140625" style="2"/>
    <col min="4865" max="4865" width="5.85546875" style="2" customWidth="1"/>
    <col min="4866" max="4866" width="10.5703125" style="2" customWidth="1"/>
    <col min="4867" max="4867" width="19.7109375" style="2" customWidth="1"/>
    <col min="4868" max="4868" width="20.28515625" style="2" customWidth="1"/>
    <col min="4869" max="4869" width="20.140625" style="2" customWidth="1"/>
    <col min="4870" max="4870" width="21.85546875" style="2" customWidth="1"/>
    <col min="4871" max="4871" width="17.85546875" style="2" customWidth="1"/>
    <col min="4872" max="4872" width="18.85546875" style="2" customWidth="1"/>
    <col min="4873" max="5120" width="9.140625" style="2"/>
    <col min="5121" max="5121" width="5.85546875" style="2" customWidth="1"/>
    <col min="5122" max="5122" width="10.5703125" style="2" customWidth="1"/>
    <col min="5123" max="5123" width="19.7109375" style="2" customWidth="1"/>
    <col min="5124" max="5124" width="20.28515625" style="2" customWidth="1"/>
    <col min="5125" max="5125" width="20.140625" style="2" customWidth="1"/>
    <col min="5126" max="5126" width="21.85546875" style="2" customWidth="1"/>
    <col min="5127" max="5127" width="17.85546875" style="2" customWidth="1"/>
    <col min="5128" max="5128" width="18.85546875" style="2" customWidth="1"/>
    <col min="5129" max="5376" width="9.140625" style="2"/>
    <col min="5377" max="5377" width="5.85546875" style="2" customWidth="1"/>
    <col min="5378" max="5378" width="10.5703125" style="2" customWidth="1"/>
    <col min="5379" max="5379" width="19.7109375" style="2" customWidth="1"/>
    <col min="5380" max="5380" width="20.28515625" style="2" customWidth="1"/>
    <col min="5381" max="5381" width="20.140625" style="2" customWidth="1"/>
    <col min="5382" max="5382" width="21.85546875" style="2" customWidth="1"/>
    <col min="5383" max="5383" width="17.85546875" style="2" customWidth="1"/>
    <col min="5384" max="5384" width="18.85546875" style="2" customWidth="1"/>
    <col min="5385" max="5632" width="9.140625" style="2"/>
    <col min="5633" max="5633" width="5.85546875" style="2" customWidth="1"/>
    <col min="5634" max="5634" width="10.5703125" style="2" customWidth="1"/>
    <col min="5635" max="5635" width="19.7109375" style="2" customWidth="1"/>
    <col min="5636" max="5636" width="20.28515625" style="2" customWidth="1"/>
    <col min="5637" max="5637" width="20.140625" style="2" customWidth="1"/>
    <col min="5638" max="5638" width="21.85546875" style="2" customWidth="1"/>
    <col min="5639" max="5639" width="17.85546875" style="2" customWidth="1"/>
    <col min="5640" max="5640" width="18.85546875" style="2" customWidth="1"/>
    <col min="5641" max="5888" width="9.140625" style="2"/>
    <col min="5889" max="5889" width="5.85546875" style="2" customWidth="1"/>
    <col min="5890" max="5890" width="10.5703125" style="2" customWidth="1"/>
    <col min="5891" max="5891" width="19.7109375" style="2" customWidth="1"/>
    <col min="5892" max="5892" width="20.28515625" style="2" customWidth="1"/>
    <col min="5893" max="5893" width="20.140625" style="2" customWidth="1"/>
    <col min="5894" max="5894" width="21.85546875" style="2" customWidth="1"/>
    <col min="5895" max="5895" width="17.85546875" style="2" customWidth="1"/>
    <col min="5896" max="5896" width="18.85546875" style="2" customWidth="1"/>
    <col min="5897" max="6144" width="9.140625" style="2"/>
    <col min="6145" max="6145" width="5.85546875" style="2" customWidth="1"/>
    <col min="6146" max="6146" width="10.5703125" style="2" customWidth="1"/>
    <col min="6147" max="6147" width="19.7109375" style="2" customWidth="1"/>
    <col min="6148" max="6148" width="20.28515625" style="2" customWidth="1"/>
    <col min="6149" max="6149" width="20.140625" style="2" customWidth="1"/>
    <col min="6150" max="6150" width="21.85546875" style="2" customWidth="1"/>
    <col min="6151" max="6151" width="17.85546875" style="2" customWidth="1"/>
    <col min="6152" max="6152" width="18.85546875" style="2" customWidth="1"/>
    <col min="6153" max="6400" width="9.140625" style="2"/>
    <col min="6401" max="6401" width="5.85546875" style="2" customWidth="1"/>
    <col min="6402" max="6402" width="10.5703125" style="2" customWidth="1"/>
    <col min="6403" max="6403" width="19.7109375" style="2" customWidth="1"/>
    <col min="6404" max="6404" width="20.28515625" style="2" customWidth="1"/>
    <col min="6405" max="6405" width="20.140625" style="2" customWidth="1"/>
    <col min="6406" max="6406" width="21.85546875" style="2" customWidth="1"/>
    <col min="6407" max="6407" width="17.85546875" style="2" customWidth="1"/>
    <col min="6408" max="6408" width="18.85546875" style="2" customWidth="1"/>
    <col min="6409" max="6656" width="9.140625" style="2"/>
    <col min="6657" max="6657" width="5.85546875" style="2" customWidth="1"/>
    <col min="6658" max="6658" width="10.5703125" style="2" customWidth="1"/>
    <col min="6659" max="6659" width="19.7109375" style="2" customWidth="1"/>
    <col min="6660" max="6660" width="20.28515625" style="2" customWidth="1"/>
    <col min="6661" max="6661" width="20.140625" style="2" customWidth="1"/>
    <col min="6662" max="6662" width="21.85546875" style="2" customWidth="1"/>
    <col min="6663" max="6663" width="17.85546875" style="2" customWidth="1"/>
    <col min="6664" max="6664" width="18.85546875" style="2" customWidth="1"/>
    <col min="6665" max="6912" width="9.140625" style="2"/>
    <col min="6913" max="6913" width="5.85546875" style="2" customWidth="1"/>
    <col min="6914" max="6914" width="10.5703125" style="2" customWidth="1"/>
    <col min="6915" max="6915" width="19.7109375" style="2" customWidth="1"/>
    <col min="6916" max="6916" width="20.28515625" style="2" customWidth="1"/>
    <col min="6917" max="6917" width="20.140625" style="2" customWidth="1"/>
    <col min="6918" max="6918" width="21.85546875" style="2" customWidth="1"/>
    <col min="6919" max="6919" width="17.85546875" style="2" customWidth="1"/>
    <col min="6920" max="6920" width="18.85546875" style="2" customWidth="1"/>
    <col min="6921" max="7168" width="9.140625" style="2"/>
    <col min="7169" max="7169" width="5.85546875" style="2" customWidth="1"/>
    <col min="7170" max="7170" width="10.5703125" style="2" customWidth="1"/>
    <col min="7171" max="7171" width="19.7109375" style="2" customWidth="1"/>
    <col min="7172" max="7172" width="20.28515625" style="2" customWidth="1"/>
    <col min="7173" max="7173" width="20.140625" style="2" customWidth="1"/>
    <col min="7174" max="7174" width="21.85546875" style="2" customWidth="1"/>
    <col min="7175" max="7175" width="17.85546875" style="2" customWidth="1"/>
    <col min="7176" max="7176" width="18.85546875" style="2" customWidth="1"/>
    <col min="7177" max="7424" width="9.140625" style="2"/>
    <col min="7425" max="7425" width="5.85546875" style="2" customWidth="1"/>
    <col min="7426" max="7426" width="10.5703125" style="2" customWidth="1"/>
    <col min="7427" max="7427" width="19.7109375" style="2" customWidth="1"/>
    <col min="7428" max="7428" width="20.28515625" style="2" customWidth="1"/>
    <col min="7429" max="7429" width="20.140625" style="2" customWidth="1"/>
    <col min="7430" max="7430" width="21.85546875" style="2" customWidth="1"/>
    <col min="7431" max="7431" width="17.85546875" style="2" customWidth="1"/>
    <col min="7432" max="7432" width="18.85546875" style="2" customWidth="1"/>
    <col min="7433" max="7680" width="9.140625" style="2"/>
    <col min="7681" max="7681" width="5.85546875" style="2" customWidth="1"/>
    <col min="7682" max="7682" width="10.5703125" style="2" customWidth="1"/>
    <col min="7683" max="7683" width="19.7109375" style="2" customWidth="1"/>
    <col min="7684" max="7684" width="20.28515625" style="2" customWidth="1"/>
    <col min="7685" max="7685" width="20.140625" style="2" customWidth="1"/>
    <col min="7686" max="7686" width="21.85546875" style="2" customWidth="1"/>
    <col min="7687" max="7687" width="17.85546875" style="2" customWidth="1"/>
    <col min="7688" max="7688" width="18.85546875" style="2" customWidth="1"/>
    <col min="7689" max="7936" width="9.140625" style="2"/>
    <col min="7937" max="7937" width="5.85546875" style="2" customWidth="1"/>
    <col min="7938" max="7938" width="10.5703125" style="2" customWidth="1"/>
    <col min="7939" max="7939" width="19.7109375" style="2" customWidth="1"/>
    <col min="7940" max="7940" width="20.28515625" style="2" customWidth="1"/>
    <col min="7941" max="7941" width="20.140625" style="2" customWidth="1"/>
    <col min="7942" max="7942" width="21.85546875" style="2" customWidth="1"/>
    <col min="7943" max="7943" width="17.85546875" style="2" customWidth="1"/>
    <col min="7944" max="7944" width="18.85546875" style="2" customWidth="1"/>
    <col min="7945" max="8192" width="9.140625" style="2"/>
    <col min="8193" max="8193" width="5.85546875" style="2" customWidth="1"/>
    <col min="8194" max="8194" width="10.5703125" style="2" customWidth="1"/>
    <col min="8195" max="8195" width="19.7109375" style="2" customWidth="1"/>
    <col min="8196" max="8196" width="20.28515625" style="2" customWidth="1"/>
    <col min="8197" max="8197" width="20.140625" style="2" customWidth="1"/>
    <col min="8198" max="8198" width="21.85546875" style="2" customWidth="1"/>
    <col min="8199" max="8199" width="17.85546875" style="2" customWidth="1"/>
    <col min="8200" max="8200" width="18.85546875" style="2" customWidth="1"/>
    <col min="8201" max="8448" width="9.140625" style="2"/>
    <col min="8449" max="8449" width="5.85546875" style="2" customWidth="1"/>
    <col min="8450" max="8450" width="10.5703125" style="2" customWidth="1"/>
    <col min="8451" max="8451" width="19.7109375" style="2" customWidth="1"/>
    <col min="8452" max="8452" width="20.28515625" style="2" customWidth="1"/>
    <col min="8453" max="8453" width="20.140625" style="2" customWidth="1"/>
    <col min="8454" max="8454" width="21.85546875" style="2" customWidth="1"/>
    <col min="8455" max="8455" width="17.85546875" style="2" customWidth="1"/>
    <col min="8456" max="8456" width="18.85546875" style="2" customWidth="1"/>
    <col min="8457" max="8704" width="9.140625" style="2"/>
    <col min="8705" max="8705" width="5.85546875" style="2" customWidth="1"/>
    <col min="8706" max="8706" width="10.5703125" style="2" customWidth="1"/>
    <col min="8707" max="8707" width="19.7109375" style="2" customWidth="1"/>
    <col min="8708" max="8708" width="20.28515625" style="2" customWidth="1"/>
    <col min="8709" max="8709" width="20.140625" style="2" customWidth="1"/>
    <col min="8710" max="8710" width="21.85546875" style="2" customWidth="1"/>
    <col min="8711" max="8711" width="17.85546875" style="2" customWidth="1"/>
    <col min="8712" max="8712" width="18.85546875" style="2" customWidth="1"/>
    <col min="8713" max="8960" width="9.140625" style="2"/>
    <col min="8961" max="8961" width="5.85546875" style="2" customWidth="1"/>
    <col min="8962" max="8962" width="10.5703125" style="2" customWidth="1"/>
    <col min="8963" max="8963" width="19.7109375" style="2" customWidth="1"/>
    <col min="8964" max="8964" width="20.28515625" style="2" customWidth="1"/>
    <col min="8965" max="8965" width="20.140625" style="2" customWidth="1"/>
    <col min="8966" max="8966" width="21.85546875" style="2" customWidth="1"/>
    <col min="8967" max="8967" width="17.85546875" style="2" customWidth="1"/>
    <col min="8968" max="8968" width="18.85546875" style="2" customWidth="1"/>
    <col min="8969" max="9216" width="9.140625" style="2"/>
    <col min="9217" max="9217" width="5.85546875" style="2" customWidth="1"/>
    <col min="9218" max="9218" width="10.5703125" style="2" customWidth="1"/>
    <col min="9219" max="9219" width="19.7109375" style="2" customWidth="1"/>
    <col min="9220" max="9220" width="20.28515625" style="2" customWidth="1"/>
    <col min="9221" max="9221" width="20.140625" style="2" customWidth="1"/>
    <col min="9222" max="9222" width="21.85546875" style="2" customWidth="1"/>
    <col min="9223" max="9223" width="17.85546875" style="2" customWidth="1"/>
    <col min="9224" max="9224" width="18.85546875" style="2" customWidth="1"/>
    <col min="9225" max="9472" width="9.140625" style="2"/>
    <col min="9473" max="9473" width="5.85546875" style="2" customWidth="1"/>
    <col min="9474" max="9474" width="10.5703125" style="2" customWidth="1"/>
    <col min="9475" max="9475" width="19.7109375" style="2" customWidth="1"/>
    <col min="9476" max="9476" width="20.28515625" style="2" customWidth="1"/>
    <col min="9477" max="9477" width="20.140625" style="2" customWidth="1"/>
    <col min="9478" max="9478" width="21.85546875" style="2" customWidth="1"/>
    <col min="9479" max="9479" width="17.85546875" style="2" customWidth="1"/>
    <col min="9480" max="9480" width="18.85546875" style="2" customWidth="1"/>
    <col min="9481" max="9728" width="9.140625" style="2"/>
    <col min="9729" max="9729" width="5.85546875" style="2" customWidth="1"/>
    <col min="9730" max="9730" width="10.5703125" style="2" customWidth="1"/>
    <col min="9731" max="9731" width="19.7109375" style="2" customWidth="1"/>
    <col min="9732" max="9732" width="20.28515625" style="2" customWidth="1"/>
    <col min="9733" max="9733" width="20.140625" style="2" customWidth="1"/>
    <col min="9734" max="9734" width="21.85546875" style="2" customWidth="1"/>
    <col min="9735" max="9735" width="17.85546875" style="2" customWidth="1"/>
    <col min="9736" max="9736" width="18.85546875" style="2" customWidth="1"/>
    <col min="9737" max="9984" width="9.140625" style="2"/>
    <col min="9985" max="9985" width="5.85546875" style="2" customWidth="1"/>
    <col min="9986" max="9986" width="10.5703125" style="2" customWidth="1"/>
    <col min="9987" max="9987" width="19.7109375" style="2" customWidth="1"/>
    <col min="9988" max="9988" width="20.28515625" style="2" customWidth="1"/>
    <col min="9989" max="9989" width="20.140625" style="2" customWidth="1"/>
    <col min="9990" max="9990" width="21.85546875" style="2" customWidth="1"/>
    <col min="9991" max="9991" width="17.85546875" style="2" customWidth="1"/>
    <col min="9992" max="9992" width="18.85546875" style="2" customWidth="1"/>
    <col min="9993" max="10240" width="9.140625" style="2"/>
    <col min="10241" max="10241" width="5.85546875" style="2" customWidth="1"/>
    <col min="10242" max="10242" width="10.5703125" style="2" customWidth="1"/>
    <col min="10243" max="10243" width="19.7109375" style="2" customWidth="1"/>
    <col min="10244" max="10244" width="20.28515625" style="2" customWidth="1"/>
    <col min="10245" max="10245" width="20.140625" style="2" customWidth="1"/>
    <col min="10246" max="10246" width="21.85546875" style="2" customWidth="1"/>
    <col min="10247" max="10247" width="17.85546875" style="2" customWidth="1"/>
    <col min="10248" max="10248" width="18.85546875" style="2" customWidth="1"/>
    <col min="10249" max="10496" width="9.140625" style="2"/>
    <col min="10497" max="10497" width="5.85546875" style="2" customWidth="1"/>
    <col min="10498" max="10498" width="10.5703125" style="2" customWidth="1"/>
    <col min="10499" max="10499" width="19.7109375" style="2" customWidth="1"/>
    <col min="10500" max="10500" width="20.28515625" style="2" customWidth="1"/>
    <col min="10501" max="10501" width="20.140625" style="2" customWidth="1"/>
    <col min="10502" max="10502" width="21.85546875" style="2" customWidth="1"/>
    <col min="10503" max="10503" width="17.85546875" style="2" customWidth="1"/>
    <col min="10504" max="10504" width="18.85546875" style="2" customWidth="1"/>
    <col min="10505" max="10752" width="9.140625" style="2"/>
    <col min="10753" max="10753" width="5.85546875" style="2" customWidth="1"/>
    <col min="10754" max="10754" width="10.5703125" style="2" customWidth="1"/>
    <col min="10755" max="10755" width="19.7109375" style="2" customWidth="1"/>
    <col min="10756" max="10756" width="20.28515625" style="2" customWidth="1"/>
    <col min="10757" max="10757" width="20.140625" style="2" customWidth="1"/>
    <col min="10758" max="10758" width="21.85546875" style="2" customWidth="1"/>
    <col min="10759" max="10759" width="17.85546875" style="2" customWidth="1"/>
    <col min="10760" max="10760" width="18.85546875" style="2" customWidth="1"/>
    <col min="10761" max="11008" width="9.140625" style="2"/>
    <col min="11009" max="11009" width="5.85546875" style="2" customWidth="1"/>
    <col min="11010" max="11010" width="10.5703125" style="2" customWidth="1"/>
    <col min="11011" max="11011" width="19.7109375" style="2" customWidth="1"/>
    <col min="11012" max="11012" width="20.28515625" style="2" customWidth="1"/>
    <col min="11013" max="11013" width="20.140625" style="2" customWidth="1"/>
    <col min="11014" max="11014" width="21.85546875" style="2" customWidth="1"/>
    <col min="11015" max="11015" width="17.85546875" style="2" customWidth="1"/>
    <col min="11016" max="11016" width="18.85546875" style="2" customWidth="1"/>
    <col min="11017" max="11264" width="9.140625" style="2"/>
    <col min="11265" max="11265" width="5.85546875" style="2" customWidth="1"/>
    <col min="11266" max="11266" width="10.5703125" style="2" customWidth="1"/>
    <col min="11267" max="11267" width="19.7109375" style="2" customWidth="1"/>
    <col min="11268" max="11268" width="20.28515625" style="2" customWidth="1"/>
    <col min="11269" max="11269" width="20.140625" style="2" customWidth="1"/>
    <col min="11270" max="11270" width="21.85546875" style="2" customWidth="1"/>
    <col min="11271" max="11271" width="17.85546875" style="2" customWidth="1"/>
    <col min="11272" max="11272" width="18.85546875" style="2" customWidth="1"/>
    <col min="11273" max="11520" width="9.140625" style="2"/>
    <col min="11521" max="11521" width="5.85546875" style="2" customWidth="1"/>
    <col min="11522" max="11522" width="10.5703125" style="2" customWidth="1"/>
    <col min="11523" max="11523" width="19.7109375" style="2" customWidth="1"/>
    <col min="11524" max="11524" width="20.28515625" style="2" customWidth="1"/>
    <col min="11525" max="11525" width="20.140625" style="2" customWidth="1"/>
    <col min="11526" max="11526" width="21.85546875" style="2" customWidth="1"/>
    <col min="11527" max="11527" width="17.85546875" style="2" customWidth="1"/>
    <col min="11528" max="11528" width="18.85546875" style="2" customWidth="1"/>
    <col min="11529" max="11776" width="9.140625" style="2"/>
    <col min="11777" max="11777" width="5.85546875" style="2" customWidth="1"/>
    <col min="11778" max="11778" width="10.5703125" style="2" customWidth="1"/>
    <col min="11779" max="11779" width="19.7109375" style="2" customWidth="1"/>
    <col min="11780" max="11780" width="20.28515625" style="2" customWidth="1"/>
    <col min="11781" max="11781" width="20.140625" style="2" customWidth="1"/>
    <col min="11782" max="11782" width="21.85546875" style="2" customWidth="1"/>
    <col min="11783" max="11783" width="17.85546875" style="2" customWidth="1"/>
    <col min="11784" max="11784" width="18.85546875" style="2" customWidth="1"/>
    <col min="11785" max="12032" width="9.140625" style="2"/>
    <col min="12033" max="12033" width="5.85546875" style="2" customWidth="1"/>
    <col min="12034" max="12034" width="10.5703125" style="2" customWidth="1"/>
    <col min="12035" max="12035" width="19.7109375" style="2" customWidth="1"/>
    <col min="12036" max="12036" width="20.28515625" style="2" customWidth="1"/>
    <col min="12037" max="12037" width="20.140625" style="2" customWidth="1"/>
    <col min="12038" max="12038" width="21.85546875" style="2" customWidth="1"/>
    <col min="12039" max="12039" width="17.85546875" style="2" customWidth="1"/>
    <col min="12040" max="12040" width="18.85546875" style="2" customWidth="1"/>
    <col min="12041" max="12288" width="9.140625" style="2"/>
    <col min="12289" max="12289" width="5.85546875" style="2" customWidth="1"/>
    <col min="12290" max="12290" width="10.5703125" style="2" customWidth="1"/>
    <col min="12291" max="12291" width="19.7109375" style="2" customWidth="1"/>
    <col min="12292" max="12292" width="20.28515625" style="2" customWidth="1"/>
    <col min="12293" max="12293" width="20.140625" style="2" customWidth="1"/>
    <col min="12294" max="12294" width="21.85546875" style="2" customWidth="1"/>
    <col min="12295" max="12295" width="17.85546875" style="2" customWidth="1"/>
    <col min="12296" max="12296" width="18.85546875" style="2" customWidth="1"/>
    <col min="12297" max="12544" width="9.140625" style="2"/>
    <col min="12545" max="12545" width="5.85546875" style="2" customWidth="1"/>
    <col min="12546" max="12546" width="10.5703125" style="2" customWidth="1"/>
    <col min="12547" max="12547" width="19.7109375" style="2" customWidth="1"/>
    <col min="12548" max="12548" width="20.28515625" style="2" customWidth="1"/>
    <col min="12549" max="12549" width="20.140625" style="2" customWidth="1"/>
    <col min="12550" max="12550" width="21.85546875" style="2" customWidth="1"/>
    <col min="12551" max="12551" width="17.85546875" style="2" customWidth="1"/>
    <col min="12552" max="12552" width="18.85546875" style="2" customWidth="1"/>
    <col min="12553" max="12800" width="9.140625" style="2"/>
    <col min="12801" max="12801" width="5.85546875" style="2" customWidth="1"/>
    <col min="12802" max="12802" width="10.5703125" style="2" customWidth="1"/>
    <col min="12803" max="12803" width="19.7109375" style="2" customWidth="1"/>
    <col min="12804" max="12804" width="20.28515625" style="2" customWidth="1"/>
    <col min="12805" max="12805" width="20.140625" style="2" customWidth="1"/>
    <col min="12806" max="12806" width="21.85546875" style="2" customWidth="1"/>
    <col min="12807" max="12807" width="17.85546875" style="2" customWidth="1"/>
    <col min="12808" max="12808" width="18.85546875" style="2" customWidth="1"/>
    <col min="12809" max="13056" width="9.140625" style="2"/>
    <col min="13057" max="13057" width="5.85546875" style="2" customWidth="1"/>
    <col min="13058" max="13058" width="10.5703125" style="2" customWidth="1"/>
    <col min="13059" max="13059" width="19.7109375" style="2" customWidth="1"/>
    <col min="13060" max="13060" width="20.28515625" style="2" customWidth="1"/>
    <col min="13061" max="13061" width="20.140625" style="2" customWidth="1"/>
    <col min="13062" max="13062" width="21.85546875" style="2" customWidth="1"/>
    <col min="13063" max="13063" width="17.85546875" style="2" customWidth="1"/>
    <col min="13064" max="13064" width="18.85546875" style="2" customWidth="1"/>
    <col min="13065" max="13312" width="9.140625" style="2"/>
    <col min="13313" max="13313" width="5.85546875" style="2" customWidth="1"/>
    <col min="13314" max="13314" width="10.5703125" style="2" customWidth="1"/>
    <col min="13315" max="13315" width="19.7109375" style="2" customWidth="1"/>
    <col min="13316" max="13316" width="20.28515625" style="2" customWidth="1"/>
    <col min="13317" max="13317" width="20.140625" style="2" customWidth="1"/>
    <col min="13318" max="13318" width="21.85546875" style="2" customWidth="1"/>
    <col min="13319" max="13319" width="17.85546875" style="2" customWidth="1"/>
    <col min="13320" max="13320" width="18.85546875" style="2" customWidth="1"/>
    <col min="13321" max="13568" width="9.140625" style="2"/>
    <col min="13569" max="13569" width="5.85546875" style="2" customWidth="1"/>
    <col min="13570" max="13570" width="10.5703125" style="2" customWidth="1"/>
    <col min="13571" max="13571" width="19.7109375" style="2" customWidth="1"/>
    <col min="13572" max="13572" width="20.28515625" style="2" customWidth="1"/>
    <col min="13573" max="13573" width="20.140625" style="2" customWidth="1"/>
    <col min="13574" max="13574" width="21.85546875" style="2" customWidth="1"/>
    <col min="13575" max="13575" width="17.85546875" style="2" customWidth="1"/>
    <col min="13576" max="13576" width="18.85546875" style="2" customWidth="1"/>
    <col min="13577" max="13824" width="9.140625" style="2"/>
    <col min="13825" max="13825" width="5.85546875" style="2" customWidth="1"/>
    <col min="13826" max="13826" width="10.5703125" style="2" customWidth="1"/>
    <col min="13827" max="13827" width="19.7109375" style="2" customWidth="1"/>
    <col min="13828" max="13828" width="20.28515625" style="2" customWidth="1"/>
    <col min="13829" max="13829" width="20.140625" style="2" customWidth="1"/>
    <col min="13830" max="13830" width="21.85546875" style="2" customWidth="1"/>
    <col min="13831" max="13831" width="17.85546875" style="2" customWidth="1"/>
    <col min="13832" max="13832" width="18.85546875" style="2" customWidth="1"/>
    <col min="13833" max="14080" width="9.140625" style="2"/>
    <col min="14081" max="14081" width="5.85546875" style="2" customWidth="1"/>
    <col min="14082" max="14082" width="10.5703125" style="2" customWidth="1"/>
    <col min="14083" max="14083" width="19.7109375" style="2" customWidth="1"/>
    <col min="14084" max="14084" width="20.28515625" style="2" customWidth="1"/>
    <col min="14085" max="14085" width="20.140625" style="2" customWidth="1"/>
    <col min="14086" max="14086" width="21.85546875" style="2" customWidth="1"/>
    <col min="14087" max="14087" width="17.85546875" style="2" customWidth="1"/>
    <col min="14088" max="14088" width="18.85546875" style="2" customWidth="1"/>
    <col min="14089" max="14336" width="9.140625" style="2"/>
    <col min="14337" max="14337" width="5.85546875" style="2" customWidth="1"/>
    <col min="14338" max="14338" width="10.5703125" style="2" customWidth="1"/>
    <col min="14339" max="14339" width="19.7109375" style="2" customWidth="1"/>
    <col min="14340" max="14340" width="20.28515625" style="2" customWidth="1"/>
    <col min="14341" max="14341" width="20.140625" style="2" customWidth="1"/>
    <col min="14342" max="14342" width="21.85546875" style="2" customWidth="1"/>
    <col min="14343" max="14343" width="17.85546875" style="2" customWidth="1"/>
    <col min="14344" max="14344" width="18.85546875" style="2" customWidth="1"/>
    <col min="14345" max="14592" width="9.140625" style="2"/>
    <col min="14593" max="14593" width="5.85546875" style="2" customWidth="1"/>
    <col min="14594" max="14594" width="10.5703125" style="2" customWidth="1"/>
    <col min="14595" max="14595" width="19.7109375" style="2" customWidth="1"/>
    <col min="14596" max="14596" width="20.28515625" style="2" customWidth="1"/>
    <col min="14597" max="14597" width="20.140625" style="2" customWidth="1"/>
    <col min="14598" max="14598" width="21.85546875" style="2" customWidth="1"/>
    <col min="14599" max="14599" width="17.85546875" style="2" customWidth="1"/>
    <col min="14600" max="14600" width="18.85546875" style="2" customWidth="1"/>
    <col min="14601" max="14848" width="9.140625" style="2"/>
    <col min="14849" max="14849" width="5.85546875" style="2" customWidth="1"/>
    <col min="14850" max="14850" width="10.5703125" style="2" customWidth="1"/>
    <col min="14851" max="14851" width="19.7109375" style="2" customWidth="1"/>
    <col min="14852" max="14852" width="20.28515625" style="2" customWidth="1"/>
    <col min="14853" max="14853" width="20.140625" style="2" customWidth="1"/>
    <col min="14854" max="14854" width="21.85546875" style="2" customWidth="1"/>
    <col min="14855" max="14855" width="17.85546875" style="2" customWidth="1"/>
    <col min="14856" max="14856" width="18.85546875" style="2" customWidth="1"/>
    <col min="14857" max="15104" width="9.140625" style="2"/>
    <col min="15105" max="15105" width="5.85546875" style="2" customWidth="1"/>
    <col min="15106" max="15106" width="10.5703125" style="2" customWidth="1"/>
    <col min="15107" max="15107" width="19.7109375" style="2" customWidth="1"/>
    <col min="15108" max="15108" width="20.28515625" style="2" customWidth="1"/>
    <col min="15109" max="15109" width="20.140625" style="2" customWidth="1"/>
    <col min="15110" max="15110" width="21.85546875" style="2" customWidth="1"/>
    <col min="15111" max="15111" width="17.85546875" style="2" customWidth="1"/>
    <col min="15112" max="15112" width="18.85546875" style="2" customWidth="1"/>
    <col min="15113" max="15360" width="9.140625" style="2"/>
    <col min="15361" max="15361" width="5.85546875" style="2" customWidth="1"/>
    <col min="15362" max="15362" width="10.5703125" style="2" customWidth="1"/>
    <col min="15363" max="15363" width="19.7109375" style="2" customWidth="1"/>
    <col min="15364" max="15364" width="20.28515625" style="2" customWidth="1"/>
    <col min="15365" max="15365" width="20.140625" style="2" customWidth="1"/>
    <col min="15366" max="15366" width="21.85546875" style="2" customWidth="1"/>
    <col min="15367" max="15367" width="17.85546875" style="2" customWidth="1"/>
    <col min="15368" max="15368" width="18.85546875" style="2" customWidth="1"/>
    <col min="15369" max="15616" width="9.140625" style="2"/>
    <col min="15617" max="15617" width="5.85546875" style="2" customWidth="1"/>
    <col min="15618" max="15618" width="10.5703125" style="2" customWidth="1"/>
    <col min="15619" max="15619" width="19.7109375" style="2" customWidth="1"/>
    <col min="15620" max="15620" width="20.28515625" style="2" customWidth="1"/>
    <col min="15621" max="15621" width="20.140625" style="2" customWidth="1"/>
    <col min="15622" max="15622" width="21.85546875" style="2" customWidth="1"/>
    <col min="15623" max="15623" width="17.85546875" style="2" customWidth="1"/>
    <col min="15624" max="15624" width="18.85546875" style="2" customWidth="1"/>
    <col min="15625" max="15872" width="9.140625" style="2"/>
    <col min="15873" max="15873" width="5.85546875" style="2" customWidth="1"/>
    <col min="15874" max="15874" width="10.5703125" style="2" customWidth="1"/>
    <col min="15875" max="15875" width="19.7109375" style="2" customWidth="1"/>
    <col min="15876" max="15876" width="20.28515625" style="2" customWidth="1"/>
    <col min="15877" max="15877" width="20.140625" style="2" customWidth="1"/>
    <col min="15878" max="15878" width="21.85546875" style="2" customWidth="1"/>
    <col min="15879" max="15879" width="17.85546875" style="2" customWidth="1"/>
    <col min="15880" max="15880" width="18.85546875" style="2" customWidth="1"/>
    <col min="15881" max="16128" width="9.140625" style="2"/>
    <col min="16129" max="16129" width="5.85546875" style="2" customWidth="1"/>
    <col min="16130" max="16130" width="10.5703125" style="2" customWidth="1"/>
    <col min="16131" max="16131" width="19.7109375" style="2" customWidth="1"/>
    <col min="16132" max="16132" width="20.28515625" style="2" customWidth="1"/>
    <col min="16133" max="16133" width="20.140625" style="2" customWidth="1"/>
    <col min="16134" max="16134" width="21.85546875" style="2" customWidth="1"/>
    <col min="16135" max="16135" width="17.85546875" style="2" customWidth="1"/>
    <col min="16136" max="16136" width="18.85546875" style="2" customWidth="1"/>
    <col min="16137" max="16384" width="9.140625" style="2"/>
  </cols>
  <sheetData>
    <row r="1" spans="1:8" ht="26.25">
      <c r="A1" s="832" t="str">
        <f>Master!A2</f>
        <v>dk;kZy; jktdh; mPp ek/;fed fo|ky;] :iiqjk ¼dqpkeu flVh½</v>
      </c>
      <c r="B1" s="832"/>
      <c r="C1" s="832"/>
      <c r="D1" s="832"/>
      <c r="E1" s="832"/>
      <c r="F1" s="832"/>
      <c r="G1" s="833"/>
      <c r="H1" s="400">
        <f>Master!K3</f>
        <v>26887</v>
      </c>
    </row>
    <row r="2" spans="1:8" ht="30" customHeight="1">
      <c r="A2" s="835" t="str">
        <f>Master!C3&amp;" "&amp;Master!E3</f>
        <v>2202-02-109-02-00 SF</v>
      </c>
      <c r="B2" s="835"/>
      <c r="C2" s="835"/>
      <c r="D2" s="835"/>
      <c r="E2" s="835"/>
      <c r="F2" s="835"/>
      <c r="G2" s="835"/>
      <c r="H2" s="835"/>
    </row>
    <row r="3" spans="1:8" ht="20.25">
      <c r="A3" s="834" t="s">
        <v>242</v>
      </c>
      <c r="B3" s="834"/>
      <c r="C3" s="834"/>
      <c r="D3" s="834"/>
      <c r="E3" s="834"/>
      <c r="F3" s="834"/>
      <c r="G3" s="834"/>
      <c r="H3" s="834"/>
    </row>
    <row r="4" spans="1:8" ht="63">
      <c r="A4" s="134" t="s">
        <v>32</v>
      </c>
      <c r="B4" s="134" t="s">
        <v>22</v>
      </c>
      <c r="C4" s="134" t="s">
        <v>243</v>
      </c>
      <c r="D4" s="134" t="s">
        <v>244</v>
      </c>
      <c r="E4" s="134" t="s">
        <v>245</v>
      </c>
      <c r="F4" s="134" t="s">
        <v>246</v>
      </c>
      <c r="G4" s="134" t="s">
        <v>247</v>
      </c>
      <c r="H4" s="134" t="s">
        <v>248</v>
      </c>
    </row>
    <row r="5" spans="1:8" ht="69" customHeight="1">
      <c r="A5" s="398">
        <v>1</v>
      </c>
      <c r="B5" s="401">
        <f>H1</f>
        <v>26887</v>
      </c>
      <c r="C5" s="185"/>
      <c r="D5" s="185"/>
      <c r="E5" s="399"/>
      <c r="F5" s="399"/>
      <c r="G5" s="185"/>
      <c r="H5" s="399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H8" s="191" t="str">
        <f>Master!R1</f>
        <v>iz/kkukpk;Z</v>
      </c>
    </row>
    <row r="9" spans="1:8" ht="49.5" customHeight="1">
      <c r="H9" s="191" t="str">
        <f>Master!R2</f>
        <v>jktdh; mPp ek/;fed fo|ky;] :iiqjk</v>
      </c>
    </row>
  </sheetData>
  <sheetProtection password="DBAD" sheet="1" objects="1" scenarios="1" formatCells="0" formatColumns="0" formatRows="0"/>
  <mergeCells count="3">
    <mergeCell ref="A1:G1"/>
    <mergeCell ref="A3:H3"/>
    <mergeCell ref="A2:H2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9FF66"/>
  </sheetPr>
  <dimension ref="A1:L17"/>
  <sheetViews>
    <sheetView zoomScaleNormal="100" workbookViewId="0">
      <selection activeCell="H14" sqref="H14:K14"/>
    </sheetView>
  </sheetViews>
  <sheetFormatPr defaultRowHeight="30" customHeight="1"/>
  <cols>
    <col min="1" max="1" width="14.7109375" style="2" customWidth="1"/>
    <col min="2" max="5" width="12.7109375" style="2" customWidth="1"/>
    <col min="6" max="6" width="3.28515625" style="2" customWidth="1"/>
    <col min="7" max="11" width="12.7109375" style="2" customWidth="1"/>
    <col min="12" max="16384" width="9.140625" style="2"/>
  </cols>
  <sheetData>
    <row r="1" spans="1:12" ht="30" customHeight="1">
      <c r="A1" s="547" t="s">
        <v>519</v>
      </c>
      <c r="B1" s="547"/>
      <c r="C1" s="547"/>
      <c r="D1" s="86"/>
      <c r="E1" s="86"/>
      <c r="F1" s="86"/>
      <c r="G1" s="550" t="s">
        <v>510</v>
      </c>
      <c r="H1" s="551"/>
      <c r="I1" s="551"/>
      <c r="J1" s="551"/>
      <c r="K1" s="551"/>
      <c r="L1" s="551"/>
    </row>
    <row r="2" spans="1:12" ht="49.5" customHeight="1">
      <c r="A2" s="91"/>
      <c r="B2" s="92" t="s">
        <v>147</v>
      </c>
      <c r="C2" s="92" t="s">
        <v>148</v>
      </c>
      <c r="D2" s="86"/>
      <c r="E2" s="86"/>
      <c r="F2" s="86"/>
      <c r="G2" s="541" t="s">
        <v>517</v>
      </c>
      <c r="H2" s="541"/>
      <c r="I2" s="541" t="s">
        <v>518</v>
      </c>
      <c r="J2" s="541"/>
      <c r="K2" s="549" t="s">
        <v>540</v>
      </c>
      <c r="L2" s="541"/>
    </row>
    <row r="3" spans="1:12" ht="24.95" customHeight="1">
      <c r="A3" s="93" t="s">
        <v>228</v>
      </c>
      <c r="B3" s="499"/>
      <c r="C3" s="499"/>
      <c r="D3" s="86"/>
      <c r="E3" s="86"/>
      <c r="F3" s="86"/>
      <c r="G3" s="94" t="s">
        <v>467</v>
      </c>
      <c r="H3" s="94" t="s">
        <v>514</v>
      </c>
      <c r="I3" s="94" t="s">
        <v>467</v>
      </c>
      <c r="J3" s="94" t="s">
        <v>514</v>
      </c>
      <c r="K3" s="94" t="s">
        <v>467</v>
      </c>
      <c r="L3" s="94" t="s">
        <v>514</v>
      </c>
    </row>
    <row r="4" spans="1:12" ht="24.95" customHeight="1">
      <c r="A4" s="93" t="s">
        <v>511</v>
      </c>
      <c r="B4" s="499"/>
      <c r="C4" s="499"/>
      <c r="D4" s="87"/>
      <c r="E4" s="88"/>
      <c r="F4" s="86"/>
      <c r="G4" s="499"/>
      <c r="H4" s="499"/>
      <c r="I4" s="499"/>
      <c r="J4" s="499"/>
      <c r="K4" s="46"/>
      <c r="L4" s="46"/>
    </row>
    <row r="5" spans="1:12" ht="24.95" customHeight="1">
      <c r="A5" s="93" t="s">
        <v>512</v>
      </c>
      <c r="B5" s="499"/>
      <c r="C5" s="499"/>
      <c r="D5" s="87"/>
      <c r="E5" s="88"/>
      <c r="F5" s="86"/>
      <c r="K5" s="86"/>
      <c r="L5" s="86"/>
    </row>
    <row r="6" spans="1:12" ht="24.95" customHeight="1">
      <c r="A6" s="93" t="s">
        <v>513</v>
      </c>
      <c r="B6" s="499"/>
      <c r="C6" s="499"/>
      <c r="D6" s="87"/>
      <c r="E6" s="88"/>
      <c r="F6" s="86"/>
      <c r="K6" s="86"/>
      <c r="L6" s="86"/>
    </row>
    <row r="7" spans="1:12" ht="12.75" customHeight="1">
      <c r="A7" s="86"/>
      <c r="B7" s="86"/>
      <c r="C7" s="86"/>
      <c r="D7" s="86"/>
      <c r="E7" s="88"/>
      <c r="F7" s="86"/>
      <c r="K7" s="86"/>
      <c r="L7" s="86"/>
    </row>
    <row r="8" spans="1:12" ht="12.75" customHeight="1"/>
    <row r="9" spans="1:12" ht="30" customHeight="1">
      <c r="A9" s="548" t="s">
        <v>500</v>
      </c>
      <c r="B9" s="548"/>
      <c r="C9" s="548"/>
      <c r="D9" s="548"/>
      <c r="E9" s="548"/>
      <c r="F9" s="89"/>
      <c r="G9" s="546" t="s">
        <v>503</v>
      </c>
      <c r="H9" s="546"/>
      <c r="I9" s="546"/>
      <c r="J9" s="546"/>
      <c r="K9" s="546"/>
      <c r="L9" s="546"/>
    </row>
    <row r="10" spans="1:12" ht="30" customHeight="1">
      <c r="A10" s="541" t="s">
        <v>231</v>
      </c>
      <c r="B10" s="542" t="s">
        <v>501</v>
      </c>
      <c r="C10" s="543"/>
      <c r="D10" s="542" t="s">
        <v>502</v>
      </c>
      <c r="E10" s="543"/>
      <c r="F10" s="89"/>
      <c r="G10" s="97" t="s">
        <v>504</v>
      </c>
      <c r="H10" s="97" t="s">
        <v>228</v>
      </c>
      <c r="I10" s="97" t="s">
        <v>505</v>
      </c>
      <c r="J10" s="97" t="s">
        <v>506</v>
      </c>
      <c r="K10" s="97" t="s">
        <v>507</v>
      </c>
      <c r="L10" s="97" t="s">
        <v>131</v>
      </c>
    </row>
    <row r="11" spans="1:12" ht="30" customHeight="1">
      <c r="A11" s="541"/>
      <c r="B11" s="544"/>
      <c r="C11" s="545"/>
      <c r="D11" s="544"/>
      <c r="E11" s="545"/>
      <c r="F11" s="89"/>
      <c r="G11" s="98" t="s">
        <v>508</v>
      </c>
      <c r="H11" s="500">
        <v>0</v>
      </c>
      <c r="I11" s="500">
        <v>0</v>
      </c>
      <c r="J11" s="500">
        <v>0</v>
      </c>
      <c r="K11" s="500">
        <v>0</v>
      </c>
      <c r="L11" s="90">
        <f>SUM(H11:K11)</f>
        <v>0</v>
      </c>
    </row>
    <row r="12" spans="1:12" ht="30" customHeight="1">
      <c r="A12" s="541"/>
      <c r="B12" s="94" t="s">
        <v>467</v>
      </c>
      <c r="C12" s="94" t="s">
        <v>514</v>
      </c>
      <c r="D12" s="94" t="s">
        <v>467</v>
      </c>
      <c r="E12" s="94" t="s">
        <v>514</v>
      </c>
      <c r="F12" s="89"/>
      <c r="G12" s="98" t="s">
        <v>509</v>
      </c>
      <c r="H12" s="500">
        <v>460</v>
      </c>
      <c r="I12" s="500">
        <v>280</v>
      </c>
      <c r="J12" s="500">
        <v>0</v>
      </c>
      <c r="K12" s="500">
        <v>0</v>
      </c>
      <c r="L12" s="90">
        <f>SUM(H12:K12)</f>
        <v>740</v>
      </c>
    </row>
    <row r="13" spans="1:12" ht="30" customHeight="1">
      <c r="A13" s="95">
        <v>9</v>
      </c>
      <c r="B13" s="500">
        <v>12</v>
      </c>
      <c r="C13" s="500">
        <v>10</v>
      </c>
      <c r="D13" s="500">
        <v>2</v>
      </c>
      <c r="E13" s="500">
        <v>3</v>
      </c>
      <c r="F13" s="89"/>
      <c r="G13" s="98" t="s">
        <v>515</v>
      </c>
      <c r="H13" s="500">
        <v>180</v>
      </c>
      <c r="I13" s="500">
        <v>160</v>
      </c>
      <c r="J13" s="500">
        <v>0</v>
      </c>
      <c r="K13" s="500">
        <v>0</v>
      </c>
      <c r="L13" s="99">
        <f>SUM(H13:K13)</f>
        <v>340</v>
      </c>
    </row>
    <row r="14" spans="1:12" ht="30" customHeight="1">
      <c r="A14" s="96">
        <v>10</v>
      </c>
      <c r="B14" s="500">
        <v>4</v>
      </c>
      <c r="C14" s="500">
        <v>10</v>
      </c>
      <c r="D14" s="500">
        <v>4</v>
      </c>
      <c r="E14" s="500">
        <v>3</v>
      </c>
      <c r="F14" s="89"/>
      <c r="G14" s="98" t="s">
        <v>516</v>
      </c>
      <c r="H14" s="500">
        <v>0</v>
      </c>
      <c r="I14" s="500">
        <v>0</v>
      </c>
      <c r="J14" s="500">
        <v>0</v>
      </c>
      <c r="K14" s="500">
        <v>0</v>
      </c>
      <c r="L14" s="90">
        <f>SUM(H14:K14)</f>
        <v>0</v>
      </c>
    </row>
    <row r="15" spans="1:12" ht="30" customHeight="1">
      <c r="A15" s="96">
        <v>11</v>
      </c>
      <c r="B15" s="500">
        <v>2</v>
      </c>
      <c r="C15" s="500">
        <v>10</v>
      </c>
      <c r="D15" s="500">
        <v>5</v>
      </c>
      <c r="E15" s="500">
        <v>3</v>
      </c>
      <c r="F15" s="89"/>
      <c r="G15" s="89"/>
      <c r="H15" s="89"/>
      <c r="I15" s="89"/>
      <c r="J15" s="89"/>
      <c r="K15" s="89"/>
      <c r="L15" s="89"/>
    </row>
    <row r="16" spans="1:12" ht="30" customHeight="1">
      <c r="A16" s="90">
        <v>12</v>
      </c>
      <c r="B16" s="500">
        <v>0</v>
      </c>
      <c r="C16" s="500">
        <v>10</v>
      </c>
      <c r="D16" s="500">
        <v>21</v>
      </c>
      <c r="E16" s="500">
        <v>3</v>
      </c>
      <c r="F16" s="89"/>
      <c r="K16" s="89"/>
      <c r="L16" s="89"/>
    </row>
    <row r="17" spans="1:12" ht="30" customHeight="1">
      <c r="A17" s="90" t="s">
        <v>451</v>
      </c>
      <c r="B17" s="90">
        <f>SUM(B13:B16)</f>
        <v>18</v>
      </c>
      <c r="C17" s="90">
        <f>SUM(C13:C16)</f>
        <v>40</v>
      </c>
      <c r="D17" s="90">
        <f>SUM(D13:D16)</f>
        <v>32</v>
      </c>
      <c r="E17" s="90">
        <f>SUM(E13:E16)</f>
        <v>12</v>
      </c>
      <c r="F17" s="89"/>
      <c r="K17" s="89"/>
      <c r="L17" s="89"/>
    </row>
  </sheetData>
  <sheetProtection password="DBAD" sheet="1" objects="1" scenarios="1" formatCells="0" formatColumns="0" formatRows="0"/>
  <mergeCells count="10">
    <mergeCell ref="A10:A12"/>
    <mergeCell ref="B10:C11"/>
    <mergeCell ref="D10:E11"/>
    <mergeCell ref="G9:L9"/>
    <mergeCell ref="A1:C1"/>
    <mergeCell ref="G2:H2"/>
    <mergeCell ref="I2:J2"/>
    <mergeCell ref="A9:E9"/>
    <mergeCell ref="K2:L2"/>
    <mergeCell ref="G1:L1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J20"/>
  <sheetViews>
    <sheetView view="pageBreakPreview" zoomScaleNormal="100" zoomScaleSheetLayoutView="100" workbookViewId="0">
      <selection activeCell="D6" sqref="D6"/>
    </sheetView>
  </sheetViews>
  <sheetFormatPr defaultRowHeight="15"/>
  <cols>
    <col min="1" max="1" width="4.7109375" style="2" customWidth="1"/>
    <col min="2" max="2" width="10.85546875" style="2" customWidth="1"/>
    <col min="3" max="3" width="25" style="2" customWidth="1"/>
    <col min="4" max="4" width="23.85546875" style="2" customWidth="1"/>
    <col min="5" max="5" width="22.7109375" style="2" customWidth="1"/>
    <col min="6" max="6" width="19.42578125" style="2" customWidth="1"/>
    <col min="7" max="7" width="8" style="2" customWidth="1"/>
    <col min="8" max="8" width="13.42578125" style="2" customWidth="1"/>
    <col min="9" max="9" width="14" style="2" customWidth="1"/>
    <col min="10" max="16384" width="9.140625" style="2"/>
  </cols>
  <sheetData>
    <row r="1" spans="1:10" ht="23.25" customHeight="1">
      <c r="A1" s="836" t="str">
        <f>Master!A2</f>
        <v>dk;kZy; jktdh; mPp ek/;fed fo|ky;] :iiqjk ¼dqpkeu flVh½</v>
      </c>
      <c r="B1" s="836"/>
      <c r="C1" s="836"/>
      <c r="D1" s="836"/>
      <c r="E1" s="836"/>
      <c r="F1" s="836"/>
      <c r="G1" s="836"/>
      <c r="H1" s="836"/>
      <c r="I1" s="836"/>
    </row>
    <row r="2" spans="1:10" ht="20.25">
      <c r="A2" s="402" t="s">
        <v>551</v>
      </c>
      <c r="B2" s="403"/>
      <c r="C2" s="412" t="str">
        <f>Master!C3</f>
        <v>2202-02-109-02-00</v>
      </c>
      <c r="D2" s="403"/>
      <c r="E2" s="403"/>
      <c r="G2" s="403"/>
      <c r="H2" s="403"/>
      <c r="I2" s="403"/>
      <c r="J2" s="86"/>
    </row>
    <row r="3" spans="1:10" ht="24" customHeight="1">
      <c r="A3" s="837" t="s">
        <v>633</v>
      </c>
      <c r="B3" s="837"/>
      <c r="C3" s="837"/>
      <c r="D3" s="837"/>
      <c r="E3" s="837"/>
      <c r="F3" s="837"/>
      <c r="G3" s="837"/>
      <c r="H3" s="837"/>
      <c r="I3" s="837"/>
    </row>
    <row r="4" spans="1:10" ht="31.5">
      <c r="A4" s="404" t="s">
        <v>591</v>
      </c>
      <c r="B4" s="404" t="s">
        <v>22</v>
      </c>
      <c r="C4" s="404" t="s">
        <v>551</v>
      </c>
      <c r="D4" s="404" t="s">
        <v>124</v>
      </c>
      <c r="E4" s="404" t="s">
        <v>108</v>
      </c>
      <c r="F4" s="404" t="s">
        <v>629</v>
      </c>
      <c r="G4" s="405" t="s">
        <v>630</v>
      </c>
      <c r="H4" s="404" t="s">
        <v>4</v>
      </c>
      <c r="I4" s="404" t="s">
        <v>631</v>
      </c>
    </row>
    <row r="5" spans="1:10" ht="15.75">
      <c r="A5" s="404">
        <v>1</v>
      </c>
      <c r="B5" s="404">
        <v>2</v>
      </c>
      <c r="C5" s="404">
        <v>3</v>
      </c>
      <c r="D5" s="404">
        <v>4</v>
      </c>
      <c r="E5" s="404">
        <v>5</v>
      </c>
      <c r="F5" s="404">
        <v>6</v>
      </c>
      <c r="G5" s="404">
        <v>7</v>
      </c>
      <c r="H5" s="404">
        <v>8</v>
      </c>
      <c r="I5" s="404">
        <v>9</v>
      </c>
    </row>
    <row r="6" spans="1:10" ht="24.95" customHeight="1">
      <c r="A6" s="406"/>
      <c r="B6" s="406"/>
      <c r="C6" s="406"/>
      <c r="D6" s="407"/>
      <c r="E6" s="407"/>
      <c r="F6" s="407"/>
      <c r="G6" s="408"/>
      <c r="H6" s="406"/>
      <c r="I6" s="406"/>
    </row>
    <row r="7" spans="1:10" ht="24.95" customHeight="1">
      <c r="A7" s="409"/>
      <c r="B7" s="409"/>
      <c r="C7" s="409"/>
      <c r="D7" s="410"/>
      <c r="E7" s="410"/>
      <c r="F7" s="410"/>
      <c r="G7" s="411"/>
      <c r="H7" s="406"/>
      <c r="I7" s="406"/>
    </row>
    <row r="8" spans="1:10" ht="24.95" customHeight="1">
      <c r="A8" s="409"/>
      <c r="B8" s="409"/>
      <c r="C8" s="409"/>
      <c r="D8" s="410"/>
      <c r="E8" s="410"/>
      <c r="F8" s="410"/>
      <c r="G8" s="411"/>
      <c r="H8" s="406"/>
      <c r="I8" s="406"/>
    </row>
    <row r="9" spans="1:10" ht="24.95" customHeight="1">
      <c r="A9" s="409"/>
      <c r="B9" s="409"/>
      <c r="C9" s="409"/>
      <c r="D9" s="410"/>
      <c r="E9" s="410"/>
      <c r="F9" s="410"/>
      <c r="G9" s="411"/>
      <c r="H9" s="406"/>
      <c r="I9" s="406"/>
    </row>
    <row r="10" spans="1:10" ht="24.95" customHeight="1">
      <c r="A10" s="409"/>
      <c r="B10" s="409"/>
      <c r="C10" s="409"/>
      <c r="D10" s="410"/>
      <c r="E10" s="410"/>
      <c r="F10" s="410"/>
      <c r="G10" s="411"/>
      <c r="H10" s="406"/>
      <c r="I10" s="406"/>
    </row>
    <row r="11" spans="1:10" ht="24.95" customHeight="1">
      <c r="A11" s="409"/>
      <c r="B11" s="409"/>
      <c r="C11" s="409"/>
      <c r="D11" s="410"/>
      <c r="E11" s="410"/>
      <c r="F11" s="410"/>
      <c r="G11" s="411"/>
      <c r="H11" s="406"/>
      <c r="I11" s="406"/>
    </row>
    <row r="12" spans="1:10" ht="24.95" customHeight="1">
      <c r="A12" s="409"/>
      <c r="B12" s="409"/>
      <c r="C12" s="409"/>
      <c r="D12" s="410"/>
      <c r="E12" s="410"/>
      <c r="F12" s="410"/>
      <c r="G12" s="411"/>
      <c r="H12" s="406"/>
      <c r="I12" s="406"/>
    </row>
    <row r="13" spans="1:10" ht="24.95" customHeight="1">
      <c r="A13" s="409"/>
      <c r="B13" s="409"/>
      <c r="C13" s="409"/>
      <c r="D13" s="410"/>
      <c r="E13" s="410"/>
      <c r="F13" s="410"/>
      <c r="G13" s="411"/>
      <c r="H13" s="406"/>
      <c r="I13" s="406"/>
    </row>
    <row r="14" spans="1:10" ht="24.95" customHeight="1">
      <c r="A14" s="409"/>
      <c r="B14" s="409"/>
      <c r="C14" s="409"/>
      <c r="D14" s="410"/>
      <c r="E14" s="410"/>
      <c r="F14" s="410"/>
      <c r="G14" s="411"/>
      <c r="H14" s="406"/>
      <c r="I14" s="406"/>
    </row>
    <row r="15" spans="1:10" ht="24.95" customHeight="1">
      <c r="A15" s="409"/>
      <c r="B15" s="409"/>
      <c r="C15" s="409"/>
      <c r="D15" s="410"/>
      <c r="E15" s="410"/>
      <c r="F15" s="410"/>
      <c r="G15" s="411"/>
      <c r="H15" s="406"/>
      <c r="I15" s="406"/>
    </row>
    <row r="16" spans="1:10" ht="24.95" customHeight="1">
      <c r="A16" s="19"/>
      <c r="B16" s="19"/>
      <c r="C16" s="19"/>
      <c r="D16" s="19"/>
      <c r="E16" s="19"/>
      <c r="F16" s="19"/>
      <c r="G16" s="19"/>
      <c r="H16" s="19"/>
      <c r="I16" s="19"/>
    </row>
    <row r="19" spans="8:9" ht="19.5" customHeight="1">
      <c r="H19" s="609" t="str">
        <f>Master!R1</f>
        <v>iz/kkukpk;Z</v>
      </c>
      <c r="I19" s="609"/>
    </row>
    <row r="20" spans="8:9" ht="53.25" customHeight="1">
      <c r="H20" s="609" t="str">
        <f>Master!R2</f>
        <v>jktdh; mPp ek/;fed fo|ky;] :iiqjk</v>
      </c>
      <c r="I20" s="609"/>
    </row>
  </sheetData>
  <sheetProtection password="DBAD" sheet="1" objects="1" scenarios="1" formatCells="0" formatColumns="0" formatRows="0"/>
  <mergeCells count="4">
    <mergeCell ref="A1:I1"/>
    <mergeCell ref="A3:I3"/>
    <mergeCell ref="H19:I19"/>
    <mergeCell ref="H20:I20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L17"/>
  <sheetViews>
    <sheetView view="pageBreakPreview" zoomScale="115" zoomScaleNormal="100" zoomScaleSheetLayoutView="115" workbookViewId="0">
      <selection activeCell="L6" sqref="L6"/>
    </sheetView>
  </sheetViews>
  <sheetFormatPr defaultColWidth="9.140625" defaultRowHeight="15"/>
  <cols>
    <col min="1" max="1" width="4.5703125" style="416" customWidth="1"/>
    <col min="2" max="2" width="9.42578125" style="416" customWidth="1"/>
    <col min="3" max="3" width="25.42578125" style="413" customWidth="1"/>
    <col min="4" max="4" width="19.42578125" style="413" customWidth="1"/>
    <col min="5" max="5" width="13" style="413" customWidth="1"/>
    <col min="6" max="6" width="10" style="416" customWidth="1"/>
    <col min="7" max="7" width="8.28515625" style="416" customWidth="1"/>
    <col min="8" max="8" width="7.5703125" style="416" customWidth="1"/>
    <col min="9" max="9" width="9.42578125" style="416" customWidth="1"/>
    <col min="10" max="12" width="10.7109375" style="416" customWidth="1"/>
    <col min="13" max="16384" width="9.140625" style="413"/>
  </cols>
  <sheetData>
    <row r="1" spans="1:12" ht="33.75" customHeight="1">
      <c r="A1" s="839" t="str">
        <f>Master!A2</f>
        <v>dk;kZy; jktdh; mPp ek/;fed fo|ky;] :iiqjk ¼dqpkeu flVh½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1:12" ht="28.5" customHeight="1">
      <c r="A2" s="837" t="s">
        <v>632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</row>
    <row r="3" spans="1:12" ht="15" customHeight="1">
      <c r="A3" s="840" t="s">
        <v>591</v>
      </c>
      <c r="B3" s="840" t="s">
        <v>22</v>
      </c>
      <c r="C3" s="841" t="s">
        <v>124</v>
      </c>
      <c r="D3" s="840" t="s">
        <v>621</v>
      </c>
      <c r="E3" s="840" t="s">
        <v>83</v>
      </c>
      <c r="F3" s="840" t="s">
        <v>622</v>
      </c>
      <c r="G3" s="840" t="s">
        <v>623</v>
      </c>
      <c r="H3" s="840" t="s">
        <v>624</v>
      </c>
      <c r="I3" s="840" t="s">
        <v>4</v>
      </c>
      <c r="J3" s="840" t="s">
        <v>625</v>
      </c>
      <c r="K3" s="840"/>
      <c r="L3" s="840"/>
    </row>
    <row r="4" spans="1:12" ht="45">
      <c r="A4" s="840"/>
      <c r="B4" s="840"/>
      <c r="C4" s="842"/>
      <c r="D4" s="840"/>
      <c r="E4" s="840"/>
      <c r="F4" s="840"/>
      <c r="G4" s="840"/>
      <c r="H4" s="840"/>
      <c r="I4" s="840"/>
      <c r="J4" s="414" t="s">
        <v>626</v>
      </c>
      <c r="K4" s="414" t="s">
        <v>627</v>
      </c>
      <c r="L4" s="414" t="s">
        <v>628</v>
      </c>
    </row>
    <row r="5" spans="1:12">
      <c r="A5" s="415">
        <v>1</v>
      </c>
      <c r="B5" s="415">
        <v>2</v>
      </c>
      <c r="C5" s="415">
        <v>3</v>
      </c>
      <c r="D5" s="415">
        <v>4</v>
      </c>
      <c r="E5" s="415">
        <v>5</v>
      </c>
      <c r="F5" s="415">
        <v>6</v>
      </c>
      <c r="G5" s="415">
        <v>7</v>
      </c>
      <c r="H5" s="415">
        <v>8</v>
      </c>
      <c r="I5" s="415">
        <v>9</v>
      </c>
      <c r="J5" s="415">
        <v>10</v>
      </c>
      <c r="K5" s="415">
        <v>11</v>
      </c>
      <c r="L5" s="415">
        <v>12</v>
      </c>
    </row>
    <row r="6" spans="1:12" ht="24.95" customHeight="1">
      <c r="A6" s="406"/>
      <c r="B6" s="406"/>
      <c r="C6" s="407"/>
      <c r="D6" s="407"/>
      <c r="E6" s="407"/>
      <c r="F6" s="406"/>
      <c r="G6" s="406"/>
      <c r="H6" s="406"/>
      <c r="I6" s="406"/>
      <c r="J6" s="406"/>
      <c r="K6" s="406"/>
      <c r="L6" s="406"/>
    </row>
    <row r="7" spans="1:12" ht="24.95" customHeight="1">
      <c r="A7" s="406"/>
      <c r="B7" s="406"/>
      <c r="C7" s="407"/>
      <c r="D7" s="407"/>
      <c r="E7" s="407"/>
      <c r="F7" s="406"/>
      <c r="G7" s="406"/>
      <c r="H7" s="406"/>
      <c r="I7" s="406"/>
      <c r="J7" s="406"/>
      <c r="K7" s="406"/>
      <c r="L7" s="406"/>
    </row>
    <row r="8" spans="1:12" ht="24.95" customHeight="1">
      <c r="A8" s="406"/>
      <c r="B8" s="406"/>
      <c r="C8" s="407"/>
      <c r="D8" s="407"/>
      <c r="E8" s="407"/>
      <c r="F8" s="406"/>
      <c r="G8" s="406"/>
      <c r="H8" s="406"/>
      <c r="I8" s="406"/>
      <c r="J8" s="406"/>
      <c r="K8" s="406"/>
      <c r="L8" s="406"/>
    </row>
    <row r="9" spans="1:12" ht="24.95" customHeight="1">
      <c r="A9" s="406"/>
      <c r="B9" s="406"/>
      <c r="C9" s="407"/>
      <c r="D9" s="407"/>
      <c r="E9" s="407"/>
      <c r="F9" s="406"/>
      <c r="G9" s="406"/>
      <c r="H9" s="406"/>
      <c r="I9" s="406"/>
      <c r="J9" s="406"/>
      <c r="K9" s="406"/>
      <c r="L9" s="406"/>
    </row>
    <row r="10" spans="1:12" ht="24.95" customHeight="1">
      <c r="A10" s="406"/>
      <c r="B10" s="406"/>
      <c r="C10" s="407"/>
      <c r="D10" s="407"/>
      <c r="E10" s="407"/>
      <c r="F10" s="406"/>
      <c r="G10" s="406"/>
      <c r="H10" s="406"/>
      <c r="I10" s="406"/>
      <c r="J10" s="406"/>
      <c r="K10" s="406"/>
      <c r="L10" s="406"/>
    </row>
    <row r="11" spans="1:12" ht="24.95" customHeight="1">
      <c r="A11" s="406"/>
      <c r="B11" s="406"/>
      <c r="C11" s="407"/>
      <c r="D11" s="407"/>
      <c r="E11" s="407"/>
      <c r="F11" s="406"/>
      <c r="G11" s="406"/>
      <c r="H11" s="406"/>
      <c r="I11" s="406"/>
      <c r="J11" s="406"/>
      <c r="K11" s="406"/>
      <c r="L11" s="406"/>
    </row>
    <row r="12" spans="1:12" ht="24.95" customHeight="1">
      <c r="A12" s="406"/>
      <c r="B12" s="406"/>
      <c r="C12" s="407"/>
      <c r="D12" s="407"/>
      <c r="E12" s="407"/>
      <c r="F12" s="406"/>
      <c r="G12" s="406"/>
      <c r="H12" s="406"/>
      <c r="I12" s="406"/>
      <c r="J12" s="406"/>
      <c r="K12" s="406"/>
      <c r="L12" s="406"/>
    </row>
    <row r="13" spans="1:12" ht="24.95" customHeight="1">
      <c r="A13" s="406"/>
      <c r="B13" s="406"/>
      <c r="C13" s="407"/>
      <c r="D13" s="407"/>
      <c r="E13" s="407"/>
      <c r="F13" s="406"/>
      <c r="G13" s="406"/>
      <c r="H13" s="406"/>
      <c r="I13" s="406"/>
      <c r="J13" s="406"/>
      <c r="K13" s="406"/>
      <c r="L13" s="406"/>
    </row>
    <row r="16" spans="1:12">
      <c r="J16" s="838" t="str">
        <f>Master!R1</f>
        <v>iz/kkukpk;Z</v>
      </c>
      <c r="K16" s="838"/>
      <c r="L16" s="838"/>
    </row>
    <row r="17" spans="10:12" ht="50.25" customHeight="1">
      <c r="J17" s="838" t="str">
        <f>Master!R2</f>
        <v>jktdh; mPp ek/;fed fo|ky;] :iiqjk</v>
      </c>
      <c r="K17" s="838"/>
      <c r="L17" s="838"/>
    </row>
  </sheetData>
  <sheetProtection password="DBAD" sheet="1" objects="1" scenarios="1" formatCells="0" formatColumns="0" formatRows="0"/>
  <mergeCells count="14">
    <mergeCell ref="J16:L16"/>
    <mergeCell ref="J17:L17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A2:L2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I19"/>
  <sheetViews>
    <sheetView view="pageBreakPreview" zoomScaleNormal="100" zoomScaleSheetLayoutView="100" workbookViewId="0">
      <selection activeCell="C12" sqref="C12"/>
    </sheetView>
  </sheetViews>
  <sheetFormatPr defaultColWidth="9.140625" defaultRowHeight="15"/>
  <cols>
    <col min="1" max="1" width="6.42578125" style="2" customWidth="1"/>
    <col min="2" max="2" width="13.140625" style="2" customWidth="1"/>
    <col min="3" max="3" width="28" style="2" customWidth="1"/>
    <col min="4" max="4" width="16.42578125" style="2" customWidth="1"/>
    <col min="5" max="5" width="12.28515625" style="2" customWidth="1"/>
    <col min="6" max="6" width="19.28515625" style="2" customWidth="1"/>
    <col min="7" max="7" width="15.85546875" style="2" customWidth="1"/>
    <col min="8" max="8" width="17.85546875" style="2" customWidth="1"/>
    <col min="9" max="16384" width="9.140625" style="2"/>
  </cols>
  <sheetData>
    <row r="1" spans="1:8" ht="27.75">
      <c r="A1" s="843" t="str">
        <f>Master!A2</f>
        <v>dk;kZy; jktdh; mPp ek/;fed fo|ky;] :iiqjk ¼dqpkeu flVh½</v>
      </c>
      <c r="B1" s="843"/>
      <c r="C1" s="843"/>
      <c r="D1" s="843"/>
      <c r="E1" s="843"/>
      <c r="F1" s="843"/>
      <c r="G1" s="843"/>
      <c r="H1" s="843"/>
    </row>
    <row r="2" spans="1:8" ht="19.5">
      <c r="A2" s="848" t="s">
        <v>479</v>
      </c>
      <c r="B2" s="848"/>
      <c r="C2" s="583" t="str">
        <f>Master!C3&amp;" "&amp;Master!E3</f>
        <v>2202-02-109-02-00 SF</v>
      </c>
      <c r="D2" s="583"/>
      <c r="E2" s="118"/>
      <c r="F2" s="118"/>
      <c r="G2" s="118" t="s">
        <v>549</v>
      </c>
      <c r="H2" s="123">
        <f>Master!K3</f>
        <v>26887</v>
      </c>
    </row>
    <row r="3" spans="1:8" ht="23.25">
      <c r="A3" s="844" t="s">
        <v>541</v>
      </c>
      <c r="B3" s="844"/>
      <c r="C3" s="844"/>
      <c r="D3" s="844"/>
      <c r="E3" s="844"/>
      <c r="F3" s="844"/>
      <c r="G3" s="844"/>
      <c r="H3" s="844"/>
    </row>
    <row r="4" spans="1:8" ht="15.75">
      <c r="A4" s="845"/>
      <c r="B4" s="845"/>
      <c r="C4" s="846"/>
      <c r="D4" s="846"/>
      <c r="E4" s="846"/>
      <c r="F4" s="846"/>
      <c r="G4" s="846"/>
      <c r="H4" s="846"/>
    </row>
    <row r="5" spans="1:8" ht="26.25">
      <c r="A5" s="847" t="s">
        <v>559</v>
      </c>
      <c r="B5" s="847"/>
      <c r="C5" s="847"/>
      <c r="D5" s="847"/>
      <c r="E5" s="847"/>
      <c r="F5" s="847"/>
      <c r="G5" s="847"/>
      <c r="H5" s="847"/>
    </row>
    <row r="6" spans="1:8" s="418" customFormat="1" ht="58.5">
      <c r="A6" s="417" t="s">
        <v>542</v>
      </c>
      <c r="B6" s="417" t="s">
        <v>543</v>
      </c>
      <c r="C6" s="417" t="s">
        <v>544</v>
      </c>
      <c r="D6" s="417" t="s">
        <v>545</v>
      </c>
      <c r="E6" s="417" t="s">
        <v>546</v>
      </c>
      <c r="F6" s="417" t="s">
        <v>547</v>
      </c>
      <c r="G6" s="417" t="s">
        <v>548</v>
      </c>
      <c r="H6" s="417" t="s">
        <v>550</v>
      </c>
    </row>
    <row r="7" spans="1:8" s="418" customFormat="1" ht="19.5">
      <c r="A7" s="419">
        <v>1</v>
      </c>
      <c r="B7" s="419">
        <v>2</v>
      </c>
      <c r="C7" s="419">
        <v>3</v>
      </c>
      <c r="D7" s="419">
        <v>4</v>
      </c>
      <c r="E7" s="419">
        <v>5</v>
      </c>
      <c r="F7" s="419">
        <v>6</v>
      </c>
      <c r="G7" s="419">
        <v>7</v>
      </c>
      <c r="H7" s="419">
        <v>8</v>
      </c>
    </row>
    <row r="8" spans="1:8" s="418" customFormat="1" ht="19.5">
      <c r="A8" s="419"/>
      <c r="B8" s="419"/>
      <c r="C8" s="419"/>
      <c r="D8" s="419"/>
      <c r="E8" s="419"/>
      <c r="F8" s="419"/>
      <c r="G8" s="419"/>
      <c r="H8" s="419"/>
    </row>
    <row r="9" spans="1:8" s="418" customFormat="1" ht="19.5">
      <c r="A9" s="419"/>
      <c r="B9" s="419"/>
      <c r="C9" s="419"/>
      <c r="D9" s="419"/>
      <c r="E9" s="419"/>
      <c r="F9" s="419"/>
      <c r="G9" s="419"/>
      <c r="H9" s="419"/>
    </row>
    <row r="10" spans="1:8" s="418" customFormat="1" ht="19.5">
      <c r="A10" s="419"/>
      <c r="B10" s="419"/>
      <c r="C10" s="419"/>
      <c r="D10" s="419"/>
      <c r="E10" s="419"/>
      <c r="F10" s="419"/>
      <c r="G10" s="419"/>
      <c r="H10" s="419"/>
    </row>
    <row r="11" spans="1:8" s="422" customFormat="1" ht="19.5">
      <c r="A11" s="420"/>
      <c r="B11" s="420"/>
      <c r="C11" s="421"/>
      <c r="D11" s="420"/>
      <c r="E11" s="420"/>
      <c r="F11" s="420"/>
      <c r="G11" s="420"/>
      <c r="H11" s="420"/>
    </row>
    <row r="12" spans="1:8" s="422" customFormat="1" ht="19.5">
      <c r="A12" s="420"/>
      <c r="B12" s="420"/>
      <c r="C12" s="421"/>
      <c r="D12" s="420"/>
      <c r="E12" s="423"/>
      <c r="F12" s="420"/>
      <c r="G12" s="420"/>
      <c r="H12" s="420"/>
    </row>
    <row r="13" spans="1:8" s="422" customFormat="1" ht="19.5">
      <c r="A13" s="420"/>
      <c r="B13" s="420"/>
      <c r="C13" s="421"/>
      <c r="D13" s="420"/>
      <c r="E13" s="420"/>
      <c r="F13" s="420"/>
      <c r="G13" s="420"/>
      <c r="H13" s="420"/>
    </row>
    <row r="14" spans="1:8" s="422" customFormat="1" ht="19.5">
      <c r="A14" s="420"/>
      <c r="B14" s="420"/>
      <c r="C14" s="421"/>
      <c r="D14" s="421"/>
      <c r="E14" s="420"/>
      <c r="F14" s="420"/>
      <c r="G14" s="420" t="s">
        <v>131</v>
      </c>
      <c r="H14" s="427">
        <f>SUM(H8:H13)</f>
        <v>0</v>
      </c>
    </row>
    <row r="17" spans="6:9" ht="18.75">
      <c r="F17" s="424"/>
      <c r="G17" s="838" t="str">
        <f>Master!R1</f>
        <v>iz/kkukpk;Z</v>
      </c>
      <c r="H17" s="838"/>
      <c r="I17" s="425"/>
    </row>
    <row r="18" spans="6:9" ht="53.25" customHeight="1">
      <c r="F18" s="426"/>
      <c r="G18" s="838" t="str">
        <f>Master!R2</f>
        <v>jktdh; mPp ek/;fed fo|ky;] :iiqjk</v>
      </c>
      <c r="H18" s="838"/>
      <c r="I18" s="425"/>
    </row>
    <row r="19" spans="6:9" ht="15" customHeight="1">
      <c r="F19" s="426"/>
      <c r="G19" s="426"/>
    </row>
  </sheetData>
  <sheetProtection password="DBAD" sheet="1" objects="1" scenarios="1" formatCells="0" formatColumns="0" formatRows="0"/>
  <mergeCells count="9">
    <mergeCell ref="G17:H17"/>
    <mergeCell ref="G18:H18"/>
    <mergeCell ref="A2:B2"/>
    <mergeCell ref="C2:D2"/>
    <mergeCell ref="A1:H1"/>
    <mergeCell ref="A3:H3"/>
    <mergeCell ref="A4:B4"/>
    <mergeCell ref="C4:H4"/>
    <mergeCell ref="A5:H5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J23"/>
  <sheetViews>
    <sheetView view="pageBreakPreview" zoomScaleNormal="100" zoomScaleSheetLayoutView="100" workbookViewId="0">
      <selection sqref="A1:I1 C2:D2 G2:I2 I18 G21:I22"/>
    </sheetView>
  </sheetViews>
  <sheetFormatPr defaultColWidth="9.140625" defaultRowHeight="15"/>
  <cols>
    <col min="1" max="1" width="3.85546875" style="428" customWidth="1"/>
    <col min="2" max="2" width="28.140625" style="428" customWidth="1"/>
    <col min="3" max="3" width="28.28515625" style="428" customWidth="1"/>
    <col min="4" max="4" width="15.5703125" style="428" customWidth="1"/>
    <col min="5" max="5" width="22" style="428" customWidth="1"/>
    <col min="6" max="7" width="11.85546875" style="428" customWidth="1"/>
    <col min="8" max="8" width="9.140625" style="428" customWidth="1"/>
    <col min="9" max="9" width="11.28515625" style="428" customWidth="1"/>
    <col min="10" max="16384" width="9.140625" style="428"/>
  </cols>
  <sheetData>
    <row r="1" spans="1:9" ht="22.5" customHeight="1">
      <c r="A1" s="849" t="str">
        <f>Master!A2</f>
        <v>dk;kZy; jktdh; mPp ek/;fed fo|ky;] :iiqjk ¼dqpkeu flVh½</v>
      </c>
      <c r="B1" s="849"/>
      <c r="C1" s="849"/>
      <c r="D1" s="849"/>
      <c r="E1" s="849"/>
      <c r="F1" s="849"/>
      <c r="G1" s="849"/>
      <c r="H1" s="849"/>
      <c r="I1" s="849"/>
    </row>
    <row r="2" spans="1:9" ht="27.75" customHeight="1">
      <c r="A2" s="851" t="s">
        <v>551</v>
      </c>
      <c r="B2" s="851"/>
      <c r="C2" s="852" t="str">
        <f>Master!C3&amp;" "&amp;Master!E3</f>
        <v>2202-02-109-02-00 SF</v>
      </c>
      <c r="D2" s="852"/>
      <c r="E2" s="429"/>
      <c r="F2" s="430"/>
      <c r="G2" s="852" t="str">
        <f>Master!I3&amp;"- "&amp;Master!K3</f>
        <v>DDO CODE- 26887</v>
      </c>
      <c r="H2" s="852"/>
      <c r="I2" s="852"/>
    </row>
    <row r="3" spans="1:9" ht="27.75" customHeight="1">
      <c r="A3" s="850" t="s">
        <v>552</v>
      </c>
      <c r="B3" s="850"/>
      <c r="C3" s="850"/>
      <c r="D3" s="850"/>
      <c r="E3" s="850"/>
      <c r="F3" s="850"/>
      <c r="G3" s="850"/>
      <c r="H3" s="850"/>
      <c r="I3" s="850"/>
    </row>
    <row r="4" spans="1:9" s="432" customFormat="1" ht="45">
      <c r="A4" s="431" t="s">
        <v>553</v>
      </c>
      <c r="B4" s="431" t="s">
        <v>124</v>
      </c>
      <c r="C4" s="431" t="s">
        <v>554</v>
      </c>
      <c r="D4" s="431" t="s">
        <v>83</v>
      </c>
      <c r="E4" s="431" t="s">
        <v>555</v>
      </c>
      <c r="F4" s="431" t="s">
        <v>256</v>
      </c>
      <c r="G4" s="431" t="s">
        <v>556</v>
      </c>
      <c r="H4" s="431" t="s">
        <v>557</v>
      </c>
      <c r="I4" s="431" t="s">
        <v>558</v>
      </c>
    </row>
    <row r="5" spans="1:9" s="432" customFormat="1">
      <c r="A5" s="433">
        <v>1</v>
      </c>
      <c r="B5" s="433">
        <v>2</v>
      </c>
      <c r="C5" s="433">
        <v>3</v>
      </c>
      <c r="D5" s="433">
        <v>4</v>
      </c>
      <c r="E5" s="433">
        <v>5</v>
      </c>
      <c r="F5" s="433">
        <v>6</v>
      </c>
      <c r="G5" s="433">
        <v>7</v>
      </c>
      <c r="H5" s="433">
        <v>8</v>
      </c>
      <c r="I5" s="433">
        <v>9</v>
      </c>
    </row>
    <row r="6" spans="1:9" ht="24.95" customHeight="1">
      <c r="A6" s="434"/>
      <c r="B6" s="434"/>
      <c r="C6" s="434"/>
      <c r="D6" s="434"/>
      <c r="E6" s="434"/>
      <c r="F6" s="435"/>
      <c r="G6" s="436"/>
      <c r="H6" s="437"/>
      <c r="I6" s="437"/>
    </row>
    <row r="7" spans="1:9" ht="24.95" customHeight="1">
      <c r="A7" s="434"/>
      <c r="B7" s="434"/>
      <c r="C7" s="434"/>
      <c r="D7" s="434"/>
      <c r="E7" s="434"/>
      <c r="F7" s="435"/>
      <c r="G7" s="436"/>
      <c r="H7" s="437"/>
      <c r="I7" s="437"/>
    </row>
    <row r="8" spans="1:9" ht="24.95" customHeight="1">
      <c r="A8" s="434"/>
      <c r="B8" s="434"/>
      <c r="C8" s="434"/>
      <c r="D8" s="434"/>
      <c r="E8" s="434"/>
      <c r="F8" s="435"/>
      <c r="G8" s="436"/>
      <c r="H8" s="437"/>
      <c r="I8" s="437"/>
    </row>
    <row r="9" spans="1:9" ht="24.95" customHeight="1">
      <c r="A9" s="434"/>
      <c r="B9" s="434"/>
      <c r="C9" s="434"/>
      <c r="D9" s="434"/>
      <c r="E9" s="434"/>
      <c r="F9" s="435"/>
      <c r="G9" s="436"/>
      <c r="H9" s="437"/>
      <c r="I9" s="437"/>
    </row>
    <row r="10" spans="1:9" ht="24.95" customHeight="1">
      <c r="A10" s="434"/>
      <c r="B10" s="434"/>
      <c r="C10" s="434"/>
      <c r="D10" s="434"/>
      <c r="E10" s="434"/>
      <c r="F10" s="435"/>
      <c r="G10" s="436"/>
      <c r="H10" s="437"/>
      <c r="I10" s="437"/>
    </row>
    <row r="11" spans="1:9" ht="24.95" customHeight="1">
      <c r="A11" s="434"/>
      <c r="B11" s="434"/>
      <c r="C11" s="434"/>
      <c r="D11" s="434"/>
      <c r="E11" s="434"/>
      <c r="F11" s="435"/>
      <c r="G11" s="436"/>
      <c r="H11" s="437"/>
      <c r="I11" s="437"/>
    </row>
    <row r="12" spans="1:9" ht="24.95" customHeight="1">
      <c r="A12" s="434"/>
      <c r="B12" s="434"/>
      <c r="C12" s="434"/>
      <c r="D12" s="434"/>
      <c r="E12" s="434"/>
      <c r="F12" s="435"/>
      <c r="G12" s="436"/>
      <c r="H12" s="437"/>
      <c r="I12" s="437"/>
    </row>
    <row r="13" spans="1:9" ht="24.95" customHeight="1">
      <c r="A13" s="434"/>
      <c r="B13" s="434"/>
      <c r="C13" s="434"/>
      <c r="D13" s="434"/>
      <c r="E13" s="434"/>
      <c r="F13" s="435"/>
      <c r="G13" s="436"/>
      <c r="H13" s="437"/>
      <c r="I13" s="437"/>
    </row>
    <row r="14" spans="1:9" ht="24.95" customHeight="1">
      <c r="A14" s="434"/>
      <c r="B14" s="434"/>
      <c r="C14" s="434"/>
      <c r="D14" s="434"/>
      <c r="E14" s="434"/>
      <c r="F14" s="435"/>
      <c r="G14" s="436"/>
      <c r="H14" s="437"/>
      <c r="I14" s="437"/>
    </row>
    <row r="15" spans="1:9" ht="24.95" customHeight="1">
      <c r="A15" s="434"/>
      <c r="B15" s="434"/>
      <c r="C15" s="434"/>
      <c r="D15" s="434"/>
      <c r="E15" s="434"/>
      <c r="F15" s="435"/>
      <c r="G15" s="436"/>
      <c r="H15" s="437"/>
      <c r="I15" s="437"/>
    </row>
    <row r="16" spans="1:9" ht="24.95" customHeight="1">
      <c r="A16" s="434"/>
      <c r="B16" s="434"/>
      <c r="C16" s="434"/>
      <c r="D16" s="434"/>
      <c r="E16" s="434"/>
      <c r="F16" s="435"/>
      <c r="G16" s="436"/>
      <c r="H16" s="437"/>
      <c r="I16" s="437"/>
    </row>
    <row r="17" spans="1:10" ht="24.95" customHeight="1">
      <c r="A17" s="434"/>
      <c r="B17" s="434"/>
      <c r="C17" s="434"/>
      <c r="D17" s="434"/>
      <c r="E17" s="434"/>
      <c r="F17" s="435"/>
      <c r="G17" s="436"/>
      <c r="H17" s="437"/>
      <c r="I17" s="437"/>
    </row>
    <row r="18" spans="1:10" ht="24.95" customHeight="1">
      <c r="A18" s="438"/>
      <c r="B18" s="438"/>
      <c r="C18" s="438"/>
      <c r="D18" s="438"/>
      <c r="E18" s="438"/>
      <c r="F18" s="438"/>
      <c r="G18" s="438"/>
      <c r="H18" s="434" t="s">
        <v>131</v>
      </c>
      <c r="I18" s="440">
        <f>SUM(I6:I17)</f>
        <v>0</v>
      </c>
    </row>
    <row r="21" spans="1:10">
      <c r="G21" s="838" t="str">
        <f>Master!R1</f>
        <v>iz/kkukpk;Z</v>
      </c>
      <c r="H21" s="838"/>
      <c r="I21" s="838"/>
    </row>
    <row r="22" spans="1:10" ht="51" customHeight="1">
      <c r="G22" s="838" t="str">
        <f>Master!R2</f>
        <v>jktdh; mPp ek/;fed fo|ky;] :iiqjk</v>
      </c>
      <c r="H22" s="838"/>
      <c r="I22" s="838"/>
      <c r="J22" s="439"/>
    </row>
    <row r="23" spans="1:10">
      <c r="G23" s="439"/>
      <c r="H23" s="439"/>
      <c r="I23" s="439"/>
      <c r="J23" s="439"/>
    </row>
  </sheetData>
  <sheetProtection password="DBAD" sheet="1" objects="1" scenarios="1" formatCells="0" formatColumns="0" formatRows="0"/>
  <mergeCells count="7">
    <mergeCell ref="G21:I21"/>
    <mergeCell ref="G22:I22"/>
    <mergeCell ref="A1:I1"/>
    <mergeCell ref="A3:I3"/>
    <mergeCell ref="A2:B2"/>
    <mergeCell ref="C2:D2"/>
    <mergeCell ref="G2:I2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V10"/>
  <sheetViews>
    <sheetView view="pageBreakPreview" zoomScaleNormal="100" zoomScaleSheetLayoutView="100" workbookViewId="0">
      <selection activeCell="D6" sqref="D6:V6"/>
    </sheetView>
  </sheetViews>
  <sheetFormatPr defaultColWidth="9.140625" defaultRowHeight="20.25"/>
  <cols>
    <col min="1" max="1" width="4.140625" style="441" bestFit="1" customWidth="1"/>
    <col min="2" max="2" width="7.7109375" style="446" customWidth="1"/>
    <col min="3" max="3" width="24.140625" style="441" customWidth="1"/>
    <col min="4" max="4" width="8.28515625" style="441" customWidth="1"/>
    <col min="5" max="16" width="5.28515625" style="441" customWidth="1"/>
    <col min="17" max="17" width="6.140625" style="441" customWidth="1"/>
    <col min="18" max="20" width="5.28515625" style="441" customWidth="1"/>
    <col min="21" max="21" width="6.28515625" style="441" customWidth="1"/>
    <col min="22" max="22" width="5.28515625" style="441" customWidth="1"/>
    <col min="23" max="16384" width="9.140625" style="441"/>
  </cols>
  <sheetData>
    <row r="1" spans="1:22" ht="23.25">
      <c r="A1" s="856" t="str">
        <f>Master!A2</f>
        <v>dk;kZy; jktdh; mPp ek/;fed fo|ky;] :iiqjk ¼dqpkeu flVh½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</row>
    <row r="2" spans="1:22" ht="26.25" customHeight="1">
      <c r="A2" s="857" t="s">
        <v>610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7"/>
      <c r="U2" s="857"/>
      <c r="V2" s="857"/>
    </row>
    <row r="3" spans="1:22">
      <c r="A3" s="858" t="s">
        <v>591</v>
      </c>
      <c r="B3" s="858" t="s">
        <v>592</v>
      </c>
      <c r="C3" s="858" t="s">
        <v>124</v>
      </c>
      <c r="D3" s="854" t="s">
        <v>593</v>
      </c>
      <c r="E3" s="854" t="s">
        <v>594</v>
      </c>
      <c r="F3" s="854" t="s">
        <v>595</v>
      </c>
      <c r="G3" s="854" t="s">
        <v>596</v>
      </c>
      <c r="H3" s="854" t="s">
        <v>597</v>
      </c>
      <c r="I3" s="854" t="s">
        <v>598</v>
      </c>
      <c r="J3" s="854" t="s">
        <v>599</v>
      </c>
      <c r="K3" s="854" t="s">
        <v>600</v>
      </c>
      <c r="L3" s="854" t="s">
        <v>601</v>
      </c>
      <c r="M3" s="854" t="s">
        <v>602</v>
      </c>
      <c r="N3" s="854" t="s">
        <v>603</v>
      </c>
      <c r="O3" s="855" t="s">
        <v>604</v>
      </c>
      <c r="P3" s="855"/>
      <c r="Q3" s="855"/>
      <c r="R3" s="855"/>
      <c r="S3" s="855" t="s">
        <v>605</v>
      </c>
      <c r="T3" s="855"/>
      <c r="U3" s="855"/>
      <c r="V3" s="855"/>
    </row>
    <row r="4" spans="1:22" s="442" customFormat="1" ht="31.5">
      <c r="A4" s="858"/>
      <c r="B4" s="858"/>
      <c r="C4" s="858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266" t="s">
        <v>606</v>
      </c>
      <c r="P4" s="266" t="s">
        <v>607</v>
      </c>
      <c r="Q4" s="266" t="s">
        <v>608</v>
      </c>
      <c r="R4" s="266" t="s">
        <v>609</v>
      </c>
      <c r="S4" s="266" t="s">
        <v>606</v>
      </c>
      <c r="T4" s="266" t="s">
        <v>607</v>
      </c>
      <c r="U4" s="266" t="s">
        <v>608</v>
      </c>
      <c r="V4" s="266" t="s">
        <v>609</v>
      </c>
    </row>
    <row r="5" spans="1:22">
      <c r="A5" s="443">
        <v>1</v>
      </c>
      <c r="B5" s="443">
        <v>2</v>
      </c>
      <c r="C5" s="443">
        <v>3</v>
      </c>
      <c r="D5" s="443">
        <v>4</v>
      </c>
      <c r="E5" s="443">
        <v>5</v>
      </c>
      <c r="F5" s="443">
        <v>6</v>
      </c>
      <c r="G5" s="443">
        <v>7</v>
      </c>
      <c r="H5" s="443">
        <v>8</v>
      </c>
      <c r="I5" s="443">
        <v>9</v>
      </c>
      <c r="J5" s="443">
        <v>10</v>
      </c>
      <c r="K5" s="443">
        <v>11</v>
      </c>
      <c r="L5" s="443">
        <v>12</v>
      </c>
      <c r="M5" s="443">
        <v>13</v>
      </c>
      <c r="N5" s="443">
        <v>14</v>
      </c>
      <c r="O5" s="443">
        <v>15</v>
      </c>
      <c r="P5" s="443">
        <v>16</v>
      </c>
      <c r="Q5" s="443">
        <v>17</v>
      </c>
      <c r="R5" s="443">
        <v>18</v>
      </c>
      <c r="S5" s="443">
        <v>19</v>
      </c>
      <c r="T5" s="443">
        <v>20</v>
      </c>
      <c r="U5" s="443">
        <v>21</v>
      </c>
      <c r="V5" s="443">
        <v>22</v>
      </c>
    </row>
    <row r="6" spans="1:22" ht="76.5" customHeight="1">
      <c r="A6" s="444">
        <v>1</v>
      </c>
      <c r="B6" s="447">
        <f>Master!K3</f>
        <v>26887</v>
      </c>
      <c r="C6" s="448" t="str">
        <f>A1</f>
        <v>dk;kZy; jktdh; mPp ek/;fed fo|ky;] :iiqjk ¼dqpkeu flVh½</v>
      </c>
      <c r="D6" s="445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9" spans="1:22" ht="15.75" customHeight="1">
      <c r="R9" s="853" t="str">
        <f>Master!R1</f>
        <v>iz/kkukpk;Z</v>
      </c>
      <c r="S9" s="853"/>
      <c r="T9" s="853"/>
      <c r="U9" s="853"/>
      <c r="V9" s="853"/>
    </row>
    <row r="10" spans="1:22" ht="61.5" customHeight="1">
      <c r="R10" s="853" t="str">
        <f>Master!R2</f>
        <v>jktdh; mPp ek/;fed fo|ky;] :iiqjk</v>
      </c>
      <c r="S10" s="853"/>
      <c r="T10" s="853"/>
      <c r="U10" s="853"/>
      <c r="V10" s="853"/>
    </row>
  </sheetData>
  <sheetProtection password="DBAD" sheet="1" objects="1" scenarios="1" formatCells="0" formatColumns="0" formatRows="0"/>
  <mergeCells count="20">
    <mergeCell ref="A1:V1"/>
    <mergeCell ref="A2:V2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  <mergeCell ref="R9:V9"/>
    <mergeCell ref="R10:V10"/>
    <mergeCell ref="M3:M4"/>
    <mergeCell ref="N3:N4"/>
    <mergeCell ref="O3:R3"/>
    <mergeCell ref="S3:V3"/>
  </mergeCells>
  <conditionalFormatting sqref="B6:C6">
    <cfRule type="expression" dxfId="3" priority="6">
      <formula>IF(ISBLANK(#REF!), 0, SEARCH(#REF!,#REF!))</formula>
    </cfRule>
  </conditionalFormatting>
  <conditionalFormatting sqref="B6">
    <cfRule type="duplicateValues" dxfId="2" priority="10"/>
    <cfRule type="duplicateValues" dxfId="1" priority="11"/>
  </conditionalFormatting>
  <conditionalFormatting sqref="B6">
    <cfRule type="duplicateValues" dxfId="0" priority="12"/>
  </conditionalFormatting>
  <pageMargins left="0.27559055118110237" right="0.27559055118110237" top="0.27559055118110237" bottom="0.27559055118110237" header="0" footer="0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L13"/>
  <sheetViews>
    <sheetView view="pageBreakPreview" zoomScale="115" zoomScaleNormal="100" zoomScaleSheetLayoutView="115" workbookViewId="0">
      <selection sqref="A1:H1"/>
    </sheetView>
  </sheetViews>
  <sheetFormatPr defaultRowHeight="15"/>
  <cols>
    <col min="1" max="1" width="6.7109375" style="2" customWidth="1"/>
    <col min="2" max="2" width="20.85546875" style="2" customWidth="1"/>
    <col min="3" max="3" width="18.28515625" style="2" customWidth="1"/>
    <col min="4" max="4" width="21.7109375" style="2" customWidth="1"/>
    <col min="5" max="5" width="13.140625" style="2" customWidth="1"/>
    <col min="6" max="7" width="16.140625" style="2" customWidth="1"/>
    <col min="8" max="8" width="19.42578125" style="2" customWidth="1"/>
    <col min="9" max="256" width="9.140625" style="2"/>
    <col min="257" max="257" width="6.7109375" style="2" customWidth="1"/>
    <col min="258" max="258" width="18.140625" style="2" customWidth="1"/>
    <col min="259" max="259" width="18.28515625" style="2" customWidth="1"/>
    <col min="260" max="260" width="21.7109375" style="2" customWidth="1"/>
    <col min="261" max="261" width="13.140625" style="2" customWidth="1"/>
    <col min="262" max="263" width="16.140625" style="2" customWidth="1"/>
    <col min="264" max="264" width="19.42578125" style="2" customWidth="1"/>
    <col min="265" max="512" width="9.140625" style="2"/>
    <col min="513" max="513" width="6.7109375" style="2" customWidth="1"/>
    <col min="514" max="514" width="18.140625" style="2" customWidth="1"/>
    <col min="515" max="515" width="18.28515625" style="2" customWidth="1"/>
    <col min="516" max="516" width="21.7109375" style="2" customWidth="1"/>
    <col min="517" max="517" width="13.140625" style="2" customWidth="1"/>
    <col min="518" max="519" width="16.140625" style="2" customWidth="1"/>
    <col min="520" max="520" width="19.42578125" style="2" customWidth="1"/>
    <col min="521" max="768" width="9.140625" style="2"/>
    <col min="769" max="769" width="6.7109375" style="2" customWidth="1"/>
    <col min="770" max="770" width="18.140625" style="2" customWidth="1"/>
    <col min="771" max="771" width="18.28515625" style="2" customWidth="1"/>
    <col min="772" max="772" width="21.7109375" style="2" customWidth="1"/>
    <col min="773" max="773" width="13.140625" style="2" customWidth="1"/>
    <col min="774" max="775" width="16.140625" style="2" customWidth="1"/>
    <col min="776" max="776" width="19.42578125" style="2" customWidth="1"/>
    <col min="777" max="1024" width="9.140625" style="2"/>
    <col min="1025" max="1025" width="6.7109375" style="2" customWidth="1"/>
    <col min="1026" max="1026" width="18.140625" style="2" customWidth="1"/>
    <col min="1027" max="1027" width="18.28515625" style="2" customWidth="1"/>
    <col min="1028" max="1028" width="21.7109375" style="2" customWidth="1"/>
    <col min="1029" max="1029" width="13.140625" style="2" customWidth="1"/>
    <col min="1030" max="1031" width="16.140625" style="2" customWidth="1"/>
    <col min="1032" max="1032" width="19.42578125" style="2" customWidth="1"/>
    <col min="1033" max="1280" width="9.140625" style="2"/>
    <col min="1281" max="1281" width="6.7109375" style="2" customWidth="1"/>
    <col min="1282" max="1282" width="18.140625" style="2" customWidth="1"/>
    <col min="1283" max="1283" width="18.28515625" style="2" customWidth="1"/>
    <col min="1284" max="1284" width="21.7109375" style="2" customWidth="1"/>
    <col min="1285" max="1285" width="13.140625" style="2" customWidth="1"/>
    <col min="1286" max="1287" width="16.140625" style="2" customWidth="1"/>
    <col min="1288" max="1288" width="19.42578125" style="2" customWidth="1"/>
    <col min="1289" max="1536" width="9.140625" style="2"/>
    <col min="1537" max="1537" width="6.7109375" style="2" customWidth="1"/>
    <col min="1538" max="1538" width="18.140625" style="2" customWidth="1"/>
    <col min="1539" max="1539" width="18.28515625" style="2" customWidth="1"/>
    <col min="1540" max="1540" width="21.7109375" style="2" customWidth="1"/>
    <col min="1541" max="1541" width="13.140625" style="2" customWidth="1"/>
    <col min="1542" max="1543" width="16.140625" style="2" customWidth="1"/>
    <col min="1544" max="1544" width="19.42578125" style="2" customWidth="1"/>
    <col min="1545" max="1792" width="9.140625" style="2"/>
    <col min="1793" max="1793" width="6.7109375" style="2" customWidth="1"/>
    <col min="1794" max="1794" width="18.140625" style="2" customWidth="1"/>
    <col min="1795" max="1795" width="18.28515625" style="2" customWidth="1"/>
    <col min="1796" max="1796" width="21.7109375" style="2" customWidth="1"/>
    <col min="1797" max="1797" width="13.140625" style="2" customWidth="1"/>
    <col min="1798" max="1799" width="16.140625" style="2" customWidth="1"/>
    <col min="1800" max="1800" width="19.42578125" style="2" customWidth="1"/>
    <col min="1801" max="2048" width="9.140625" style="2"/>
    <col min="2049" max="2049" width="6.7109375" style="2" customWidth="1"/>
    <col min="2050" max="2050" width="18.140625" style="2" customWidth="1"/>
    <col min="2051" max="2051" width="18.28515625" style="2" customWidth="1"/>
    <col min="2052" max="2052" width="21.7109375" style="2" customWidth="1"/>
    <col min="2053" max="2053" width="13.140625" style="2" customWidth="1"/>
    <col min="2054" max="2055" width="16.140625" style="2" customWidth="1"/>
    <col min="2056" max="2056" width="19.42578125" style="2" customWidth="1"/>
    <col min="2057" max="2304" width="9.140625" style="2"/>
    <col min="2305" max="2305" width="6.7109375" style="2" customWidth="1"/>
    <col min="2306" max="2306" width="18.140625" style="2" customWidth="1"/>
    <col min="2307" max="2307" width="18.28515625" style="2" customWidth="1"/>
    <col min="2308" max="2308" width="21.7109375" style="2" customWidth="1"/>
    <col min="2309" max="2309" width="13.140625" style="2" customWidth="1"/>
    <col min="2310" max="2311" width="16.140625" style="2" customWidth="1"/>
    <col min="2312" max="2312" width="19.42578125" style="2" customWidth="1"/>
    <col min="2313" max="2560" width="9.140625" style="2"/>
    <col min="2561" max="2561" width="6.7109375" style="2" customWidth="1"/>
    <col min="2562" max="2562" width="18.140625" style="2" customWidth="1"/>
    <col min="2563" max="2563" width="18.28515625" style="2" customWidth="1"/>
    <col min="2564" max="2564" width="21.7109375" style="2" customWidth="1"/>
    <col min="2565" max="2565" width="13.140625" style="2" customWidth="1"/>
    <col min="2566" max="2567" width="16.140625" style="2" customWidth="1"/>
    <col min="2568" max="2568" width="19.42578125" style="2" customWidth="1"/>
    <col min="2569" max="2816" width="9.140625" style="2"/>
    <col min="2817" max="2817" width="6.7109375" style="2" customWidth="1"/>
    <col min="2818" max="2818" width="18.140625" style="2" customWidth="1"/>
    <col min="2819" max="2819" width="18.28515625" style="2" customWidth="1"/>
    <col min="2820" max="2820" width="21.7109375" style="2" customWidth="1"/>
    <col min="2821" max="2821" width="13.140625" style="2" customWidth="1"/>
    <col min="2822" max="2823" width="16.140625" style="2" customWidth="1"/>
    <col min="2824" max="2824" width="19.42578125" style="2" customWidth="1"/>
    <col min="2825" max="3072" width="9.140625" style="2"/>
    <col min="3073" max="3073" width="6.7109375" style="2" customWidth="1"/>
    <col min="3074" max="3074" width="18.140625" style="2" customWidth="1"/>
    <col min="3075" max="3075" width="18.28515625" style="2" customWidth="1"/>
    <col min="3076" max="3076" width="21.7109375" style="2" customWidth="1"/>
    <col min="3077" max="3077" width="13.140625" style="2" customWidth="1"/>
    <col min="3078" max="3079" width="16.140625" style="2" customWidth="1"/>
    <col min="3080" max="3080" width="19.42578125" style="2" customWidth="1"/>
    <col min="3081" max="3328" width="9.140625" style="2"/>
    <col min="3329" max="3329" width="6.7109375" style="2" customWidth="1"/>
    <col min="3330" max="3330" width="18.140625" style="2" customWidth="1"/>
    <col min="3331" max="3331" width="18.28515625" style="2" customWidth="1"/>
    <col min="3332" max="3332" width="21.7109375" style="2" customWidth="1"/>
    <col min="3333" max="3333" width="13.140625" style="2" customWidth="1"/>
    <col min="3334" max="3335" width="16.140625" style="2" customWidth="1"/>
    <col min="3336" max="3336" width="19.42578125" style="2" customWidth="1"/>
    <col min="3337" max="3584" width="9.140625" style="2"/>
    <col min="3585" max="3585" width="6.7109375" style="2" customWidth="1"/>
    <col min="3586" max="3586" width="18.140625" style="2" customWidth="1"/>
    <col min="3587" max="3587" width="18.28515625" style="2" customWidth="1"/>
    <col min="3588" max="3588" width="21.7109375" style="2" customWidth="1"/>
    <col min="3589" max="3589" width="13.140625" style="2" customWidth="1"/>
    <col min="3590" max="3591" width="16.140625" style="2" customWidth="1"/>
    <col min="3592" max="3592" width="19.42578125" style="2" customWidth="1"/>
    <col min="3593" max="3840" width="9.140625" style="2"/>
    <col min="3841" max="3841" width="6.7109375" style="2" customWidth="1"/>
    <col min="3842" max="3842" width="18.140625" style="2" customWidth="1"/>
    <col min="3843" max="3843" width="18.28515625" style="2" customWidth="1"/>
    <col min="3844" max="3844" width="21.7109375" style="2" customWidth="1"/>
    <col min="3845" max="3845" width="13.140625" style="2" customWidth="1"/>
    <col min="3846" max="3847" width="16.140625" style="2" customWidth="1"/>
    <col min="3848" max="3848" width="19.42578125" style="2" customWidth="1"/>
    <col min="3849" max="4096" width="9.140625" style="2"/>
    <col min="4097" max="4097" width="6.7109375" style="2" customWidth="1"/>
    <col min="4098" max="4098" width="18.140625" style="2" customWidth="1"/>
    <col min="4099" max="4099" width="18.28515625" style="2" customWidth="1"/>
    <col min="4100" max="4100" width="21.7109375" style="2" customWidth="1"/>
    <col min="4101" max="4101" width="13.140625" style="2" customWidth="1"/>
    <col min="4102" max="4103" width="16.140625" style="2" customWidth="1"/>
    <col min="4104" max="4104" width="19.42578125" style="2" customWidth="1"/>
    <col min="4105" max="4352" width="9.140625" style="2"/>
    <col min="4353" max="4353" width="6.7109375" style="2" customWidth="1"/>
    <col min="4354" max="4354" width="18.140625" style="2" customWidth="1"/>
    <col min="4355" max="4355" width="18.28515625" style="2" customWidth="1"/>
    <col min="4356" max="4356" width="21.7109375" style="2" customWidth="1"/>
    <col min="4357" max="4357" width="13.140625" style="2" customWidth="1"/>
    <col min="4358" max="4359" width="16.140625" style="2" customWidth="1"/>
    <col min="4360" max="4360" width="19.42578125" style="2" customWidth="1"/>
    <col min="4361" max="4608" width="9.140625" style="2"/>
    <col min="4609" max="4609" width="6.7109375" style="2" customWidth="1"/>
    <col min="4610" max="4610" width="18.140625" style="2" customWidth="1"/>
    <col min="4611" max="4611" width="18.28515625" style="2" customWidth="1"/>
    <col min="4612" max="4612" width="21.7109375" style="2" customWidth="1"/>
    <col min="4613" max="4613" width="13.140625" style="2" customWidth="1"/>
    <col min="4614" max="4615" width="16.140625" style="2" customWidth="1"/>
    <col min="4616" max="4616" width="19.42578125" style="2" customWidth="1"/>
    <col min="4617" max="4864" width="9.140625" style="2"/>
    <col min="4865" max="4865" width="6.7109375" style="2" customWidth="1"/>
    <col min="4866" max="4866" width="18.140625" style="2" customWidth="1"/>
    <col min="4867" max="4867" width="18.28515625" style="2" customWidth="1"/>
    <col min="4868" max="4868" width="21.7109375" style="2" customWidth="1"/>
    <col min="4869" max="4869" width="13.140625" style="2" customWidth="1"/>
    <col min="4870" max="4871" width="16.140625" style="2" customWidth="1"/>
    <col min="4872" max="4872" width="19.42578125" style="2" customWidth="1"/>
    <col min="4873" max="5120" width="9.140625" style="2"/>
    <col min="5121" max="5121" width="6.7109375" style="2" customWidth="1"/>
    <col min="5122" max="5122" width="18.140625" style="2" customWidth="1"/>
    <col min="5123" max="5123" width="18.28515625" style="2" customWidth="1"/>
    <col min="5124" max="5124" width="21.7109375" style="2" customWidth="1"/>
    <col min="5125" max="5125" width="13.140625" style="2" customWidth="1"/>
    <col min="5126" max="5127" width="16.140625" style="2" customWidth="1"/>
    <col min="5128" max="5128" width="19.42578125" style="2" customWidth="1"/>
    <col min="5129" max="5376" width="9.140625" style="2"/>
    <col min="5377" max="5377" width="6.7109375" style="2" customWidth="1"/>
    <col min="5378" max="5378" width="18.140625" style="2" customWidth="1"/>
    <col min="5379" max="5379" width="18.28515625" style="2" customWidth="1"/>
    <col min="5380" max="5380" width="21.7109375" style="2" customWidth="1"/>
    <col min="5381" max="5381" width="13.140625" style="2" customWidth="1"/>
    <col min="5382" max="5383" width="16.140625" style="2" customWidth="1"/>
    <col min="5384" max="5384" width="19.42578125" style="2" customWidth="1"/>
    <col min="5385" max="5632" width="9.140625" style="2"/>
    <col min="5633" max="5633" width="6.7109375" style="2" customWidth="1"/>
    <col min="5634" max="5634" width="18.140625" style="2" customWidth="1"/>
    <col min="5635" max="5635" width="18.28515625" style="2" customWidth="1"/>
    <col min="5636" max="5636" width="21.7109375" style="2" customWidth="1"/>
    <col min="5637" max="5637" width="13.140625" style="2" customWidth="1"/>
    <col min="5638" max="5639" width="16.140625" style="2" customWidth="1"/>
    <col min="5640" max="5640" width="19.42578125" style="2" customWidth="1"/>
    <col min="5641" max="5888" width="9.140625" style="2"/>
    <col min="5889" max="5889" width="6.7109375" style="2" customWidth="1"/>
    <col min="5890" max="5890" width="18.140625" style="2" customWidth="1"/>
    <col min="5891" max="5891" width="18.28515625" style="2" customWidth="1"/>
    <col min="5892" max="5892" width="21.7109375" style="2" customWidth="1"/>
    <col min="5893" max="5893" width="13.140625" style="2" customWidth="1"/>
    <col min="5894" max="5895" width="16.140625" style="2" customWidth="1"/>
    <col min="5896" max="5896" width="19.42578125" style="2" customWidth="1"/>
    <col min="5897" max="6144" width="9.140625" style="2"/>
    <col min="6145" max="6145" width="6.7109375" style="2" customWidth="1"/>
    <col min="6146" max="6146" width="18.140625" style="2" customWidth="1"/>
    <col min="6147" max="6147" width="18.28515625" style="2" customWidth="1"/>
    <col min="6148" max="6148" width="21.7109375" style="2" customWidth="1"/>
    <col min="6149" max="6149" width="13.140625" style="2" customWidth="1"/>
    <col min="6150" max="6151" width="16.140625" style="2" customWidth="1"/>
    <col min="6152" max="6152" width="19.42578125" style="2" customWidth="1"/>
    <col min="6153" max="6400" width="9.140625" style="2"/>
    <col min="6401" max="6401" width="6.7109375" style="2" customWidth="1"/>
    <col min="6402" max="6402" width="18.140625" style="2" customWidth="1"/>
    <col min="6403" max="6403" width="18.28515625" style="2" customWidth="1"/>
    <col min="6404" max="6404" width="21.7109375" style="2" customWidth="1"/>
    <col min="6405" max="6405" width="13.140625" style="2" customWidth="1"/>
    <col min="6406" max="6407" width="16.140625" style="2" customWidth="1"/>
    <col min="6408" max="6408" width="19.42578125" style="2" customWidth="1"/>
    <col min="6409" max="6656" width="9.140625" style="2"/>
    <col min="6657" max="6657" width="6.7109375" style="2" customWidth="1"/>
    <col min="6658" max="6658" width="18.140625" style="2" customWidth="1"/>
    <col min="6659" max="6659" width="18.28515625" style="2" customWidth="1"/>
    <col min="6660" max="6660" width="21.7109375" style="2" customWidth="1"/>
    <col min="6661" max="6661" width="13.140625" style="2" customWidth="1"/>
    <col min="6662" max="6663" width="16.140625" style="2" customWidth="1"/>
    <col min="6664" max="6664" width="19.42578125" style="2" customWidth="1"/>
    <col min="6665" max="6912" width="9.140625" style="2"/>
    <col min="6913" max="6913" width="6.7109375" style="2" customWidth="1"/>
    <col min="6914" max="6914" width="18.140625" style="2" customWidth="1"/>
    <col min="6915" max="6915" width="18.28515625" style="2" customWidth="1"/>
    <col min="6916" max="6916" width="21.7109375" style="2" customWidth="1"/>
    <col min="6917" max="6917" width="13.140625" style="2" customWidth="1"/>
    <col min="6918" max="6919" width="16.140625" style="2" customWidth="1"/>
    <col min="6920" max="6920" width="19.42578125" style="2" customWidth="1"/>
    <col min="6921" max="7168" width="9.140625" style="2"/>
    <col min="7169" max="7169" width="6.7109375" style="2" customWidth="1"/>
    <col min="7170" max="7170" width="18.140625" style="2" customWidth="1"/>
    <col min="7171" max="7171" width="18.28515625" style="2" customWidth="1"/>
    <col min="7172" max="7172" width="21.7109375" style="2" customWidth="1"/>
    <col min="7173" max="7173" width="13.140625" style="2" customWidth="1"/>
    <col min="7174" max="7175" width="16.140625" style="2" customWidth="1"/>
    <col min="7176" max="7176" width="19.42578125" style="2" customWidth="1"/>
    <col min="7177" max="7424" width="9.140625" style="2"/>
    <col min="7425" max="7425" width="6.7109375" style="2" customWidth="1"/>
    <col min="7426" max="7426" width="18.140625" style="2" customWidth="1"/>
    <col min="7427" max="7427" width="18.28515625" style="2" customWidth="1"/>
    <col min="7428" max="7428" width="21.7109375" style="2" customWidth="1"/>
    <col min="7429" max="7429" width="13.140625" style="2" customWidth="1"/>
    <col min="7430" max="7431" width="16.140625" style="2" customWidth="1"/>
    <col min="7432" max="7432" width="19.42578125" style="2" customWidth="1"/>
    <col min="7433" max="7680" width="9.140625" style="2"/>
    <col min="7681" max="7681" width="6.7109375" style="2" customWidth="1"/>
    <col min="7682" max="7682" width="18.140625" style="2" customWidth="1"/>
    <col min="7683" max="7683" width="18.28515625" style="2" customWidth="1"/>
    <col min="7684" max="7684" width="21.7109375" style="2" customWidth="1"/>
    <col min="7685" max="7685" width="13.140625" style="2" customWidth="1"/>
    <col min="7686" max="7687" width="16.140625" style="2" customWidth="1"/>
    <col min="7688" max="7688" width="19.42578125" style="2" customWidth="1"/>
    <col min="7689" max="7936" width="9.140625" style="2"/>
    <col min="7937" max="7937" width="6.7109375" style="2" customWidth="1"/>
    <col min="7938" max="7938" width="18.140625" style="2" customWidth="1"/>
    <col min="7939" max="7939" width="18.28515625" style="2" customWidth="1"/>
    <col min="7940" max="7940" width="21.7109375" style="2" customWidth="1"/>
    <col min="7941" max="7941" width="13.140625" style="2" customWidth="1"/>
    <col min="7942" max="7943" width="16.140625" style="2" customWidth="1"/>
    <col min="7944" max="7944" width="19.42578125" style="2" customWidth="1"/>
    <col min="7945" max="8192" width="9.140625" style="2"/>
    <col min="8193" max="8193" width="6.7109375" style="2" customWidth="1"/>
    <col min="8194" max="8194" width="18.140625" style="2" customWidth="1"/>
    <col min="8195" max="8195" width="18.28515625" style="2" customWidth="1"/>
    <col min="8196" max="8196" width="21.7109375" style="2" customWidth="1"/>
    <col min="8197" max="8197" width="13.140625" style="2" customWidth="1"/>
    <col min="8198" max="8199" width="16.140625" style="2" customWidth="1"/>
    <col min="8200" max="8200" width="19.42578125" style="2" customWidth="1"/>
    <col min="8201" max="8448" width="9.140625" style="2"/>
    <col min="8449" max="8449" width="6.7109375" style="2" customWidth="1"/>
    <col min="8450" max="8450" width="18.140625" style="2" customWidth="1"/>
    <col min="8451" max="8451" width="18.28515625" style="2" customWidth="1"/>
    <col min="8452" max="8452" width="21.7109375" style="2" customWidth="1"/>
    <col min="8453" max="8453" width="13.140625" style="2" customWidth="1"/>
    <col min="8454" max="8455" width="16.140625" style="2" customWidth="1"/>
    <col min="8456" max="8456" width="19.42578125" style="2" customWidth="1"/>
    <col min="8457" max="8704" width="9.140625" style="2"/>
    <col min="8705" max="8705" width="6.7109375" style="2" customWidth="1"/>
    <col min="8706" max="8706" width="18.140625" style="2" customWidth="1"/>
    <col min="8707" max="8707" width="18.28515625" style="2" customWidth="1"/>
    <col min="8708" max="8708" width="21.7109375" style="2" customWidth="1"/>
    <col min="8709" max="8709" width="13.140625" style="2" customWidth="1"/>
    <col min="8710" max="8711" width="16.140625" style="2" customWidth="1"/>
    <col min="8712" max="8712" width="19.42578125" style="2" customWidth="1"/>
    <col min="8713" max="8960" width="9.140625" style="2"/>
    <col min="8961" max="8961" width="6.7109375" style="2" customWidth="1"/>
    <col min="8962" max="8962" width="18.140625" style="2" customWidth="1"/>
    <col min="8963" max="8963" width="18.28515625" style="2" customWidth="1"/>
    <col min="8964" max="8964" width="21.7109375" style="2" customWidth="1"/>
    <col min="8965" max="8965" width="13.140625" style="2" customWidth="1"/>
    <col min="8966" max="8967" width="16.140625" style="2" customWidth="1"/>
    <col min="8968" max="8968" width="19.42578125" style="2" customWidth="1"/>
    <col min="8969" max="9216" width="9.140625" style="2"/>
    <col min="9217" max="9217" width="6.7109375" style="2" customWidth="1"/>
    <col min="9218" max="9218" width="18.140625" style="2" customWidth="1"/>
    <col min="9219" max="9219" width="18.28515625" style="2" customWidth="1"/>
    <col min="9220" max="9220" width="21.7109375" style="2" customWidth="1"/>
    <col min="9221" max="9221" width="13.140625" style="2" customWidth="1"/>
    <col min="9222" max="9223" width="16.140625" style="2" customWidth="1"/>
    <col min="9224" max="9224" width="19.42578125" style="2" customWidth="1"/>
    <col min="9225" max="9472" width="9.140625" style="2"/>
    <col min="9473" max="9473" width="6.7109375" style="2" customWidth="1"/>
    <col min="9474" max="9474" width="18.140625" style="2" customWidth="1"/>
    <col min="9475" max="9475" width="18.28515625" style="2" customWidth="1"/>
    <col min="9476" max="9476" width="21.7109375" style="2" customWidth="1"/>
    <col min="9477" max="9477" width="13.140625" style="2" customWidth="1"/>
    <col min="9478" max="9479" width="16.140625" style="2" customWidth="1"/>
    <col min="9480" max="9480" width="19.42578125" style="2" customWidth="1"/>
    <col min="9481" max="9728" width="9.140625" style="2"/>
    <col min="9729" max="9729" width="6.7109375" style="2" customWidth="1"/>
    <col min="9730" max="9730" width="18.140625" style="2" customWidth="1"/>
    <col min="9731" max="9731" width="18.28515625" style="2" customWidth="1"/>
    <col min="9732" max="9732" width="21.7109375" style="2" customWidth="1"/>
    <col min="9733" max="9733" width="13.140625" style="2" customWidth="1"/>
    <col min="9734" max="9735" width="16.140625" style="2" customWidth="1"/>
    <col min="9736" max="9736" width="19.42578125" style="2" customWidth="1"/>
    <col min="9737" max="9984" width="9.140625" style="2"/>
    <col min="9985" max="9985" width="6.7109375" style="2" customWidth="1"/>
    <col min="9986" max="9986" width="18.140625" style="2" customWidth="1"/>
    <col min="9987" max="9987" width="18.28515625" style="2" customWidth="1"/>
    <col min="9988" max="9988" width="21.7109375" style="2" customWidth="1"/>
    <col min="9989" max="9989" width="13.140625" style="2" customWidth="1"/>
    <col min="9990" max="9991" width="16.140625" style="2" customWidth="1"/>
    <col min="9992" max="9992" width="19.42578125" style="2" customWidth="1"/>
    <col min="9993" max="10240" width="9.140625" style="2"/>
    <col min="10241" max="10241" width="6.7109375" style="2" customWidth="1"/>
    <col min="10242" max="10242" width="18.140625" style="2" customWidth="1"/>
    <col min="10243" max="10243" width="18.28515625" style="2" customWidth="1"/>
    <col min="10244" max="10244" width="21.7109375" style="2" customWidth="1"/>
    <col min="10245" max="10245" width="13.140625" style="2" customWidth="1"/>
    <col min="10246" max="10247" width="16.140625" style="2" customWidth="1"/>
    <col min="10248" max="10248" width="19.42578125" style="2" customWidth="1"/>
    <col min="10249" max="10496" width="9.140625" style="2"/>
    <col min="10497" max="10497" width="6.7109375" style="2" customWidth="1"/>
    <col min="10498" max="10498" width="18.140625" style="2" customWidth="1"/>
    <col min="10499" max="10499" width="18.28515625" style="2" customWidth="1"/>
    <col min="10500" max="10500" width="21.7109375" style="2" customWidth="1"/>
    <col min="10501" max="10501" width="13.140625" style="2" customWidth="1"/>
    <col min="10502" max="10503" width="16.140625" style="2" customWidth="1"/>
    <col min="10504" max="10504" width="19.42578125" style="2" customWidth="1"/>
    <col min="10505" max="10752" width="9.140625" style="2"/>
    <col min="10753" max="10753" width="6.7109375" style="2" customWidth="1"/>
    <col min="10754" max="10754" width="18.140625" style="2" customWidth="1"/>
    <col min="10755" max="10755" width="18.28515625" style="2" customWidth="1"/>
    <col min="10756" max="10756" width="21.7109375" style="2" customWidth="1"/>
    <col min="10757" max="10757" width="13.140625" style="2" customWidth="1"/>
    <col min="10758" max="10759" width="16.140625" style="2" customWidth="1"/>
    <col min="10760" max="10760" width="19.42578125" style="2" customWidth="1"/>
    <col min="10761" max="11008" width="9.140625" style="2"/>
    <col min="11009" max="11009" width="6.7109375" style="2" customWidth="1"/>
    <col min="11010" max="11010" width="18.140625" style="2" customWidth="1"/>
    <col min="11011" max="11011" width="18.28515625" style="2" customWidth="1"/>
    <col min="11012" max="11012" width="21.7109375" style="2" customWidth="1"/>
    <col min="11013" max="11013" width="13.140625" style="2" customWidth="1"/>
    <col min="11014" max="11015" width="16.140625" style="2" customWidth="1"/>
    <col min="11016" max="11016" width="19.42578125" style="2" customWidth="1"/>
    <col min="11017" max="11264" width="9.140625" style="2"/>
    <col min="11265" max="11265" width="6.7109375" style="2" customWidth="1"/>
    <col min="11266" max="11266" width="18.140625" style="2" customWidth="1"/>
    <col min="11267" max="11267" width="18.28515625" style="2" customWidth="1"/>
    <col min="11268" max="11268" width="21.7109375" style="2" customWidth="1"/>
    <col min="11269" max="11269" width="13.140625" style="2" customWidth="1"/>
    <col min="11270" max="11271" width="16.140625" style="2" customWidth="1"/>
    <col min="11272" max="11272" width="19.42578125" style="2" customWidth="1"/>
    <col min="11273" max="11520" width="9.140625" style="2"/>
    <col min="11521" max="11521" width="6.7109375" style="2" customWidth="1"/>
    <col min="11522" max="11522" width="18.140625" style="2" customWidth="1"/>
    <col min="11523" max="11523" width="18.28515625" style="2" customWidth="1"/>
    <col min="11524" max="11524" width="21.7109375" style="2" customWidth="1"/>
    <col min="11525" max="11525" width="13.140625" style="2" customWidth="1"/>
    <col min="11526" max="11527" width="16.140625" style="2" customWidth="1"/>
    <col min="11528" max="11528" width="19.42578125" style="2" customWidth="1"/>
    <col min="11529" max="11776" width="9.140625" style="2"/>
    <col min="11777" max="11777" width="6.7109375" style="2" customWidth="1"/>
    <col min="11778" max="11778" width="18.140625" style="2" customWidth="1"/>
    <col min="11779" max="11779" width="18.28515625" style="2" customWidth="1"/>
    <col min="11780" max="11780" width="21.7109375" style="2" customWidth="1"/>
    <col min="11781" max="11781" width="13.140625" style="2" customWidth="1"/>
    <col min="11782" max="11783" width="16.140625" style="2" customWidth="1"/>
    <col min="11784" max="11784" width="19.42578125" style="2" customWidth="1"/>
    <col min="11785" max="12032" width="9.140625" style="2"/>
    <col min="12033" max="12033" width="6.7109375" style="2" customWidth="1"/>
    <col min="12034" max="12034" width="18.140625" style="2" customWidth="1"/>
    <col min="12035" max="12035" width="18.28515625" style="2" customWidth="1"/>
    <col min="12036" max="12036" width="21.7109375" style="2" customWidth="1"/>
    <col min="12037" max="12037" width="13.140625" style="2" customWidth="1"/>
    <col min="12038" max="12039" width="16.140625" style="2" customWidth="1"/>
    <col min="12040" max="12040" width="19.42578125" style="2" customWidth="1"/>
    <col min="12041" max="12288" width="9.140625" style="2"/>
    <col min="12289" max="12289" width="6.7109375" style="2" customWidth="1"/>
    <col min="12290" max="12290" width="18.140625" style="2" customWidth="1"/>
    <col min="12291" max="12291" width="18.28515625" style="2" customWidth="1"/>
    <col min="12292" max="12292" width="21.7109375" style="2" customWidth="1"/>
    <col min="12293" max="12293" width="13.140625" style="2" customWidth="1"/>
    <col min="12294" max="12295" width="16.140625" style="2" customWidth="1"/>
    <col min="12296" max="12296" width="19.42578125" style="2" customWidth="1"/>
    <col min="12297" max="12544" width="9.140625" style="2"/>
    <col min="12545" max="12545" width="6.7109375" style="2" customWidth="1"/>
    <col min="12546" max="12546" width="18.140625" style="2" customWidth="1"/>
    <col min="12547" max="12547" width="18.28515625" style="2" customWidth="1"/>
    <col min="12548" max="12548" width="21.7109375" style="2" customWidth="1"/>
    <col min="12549" max="12549" width="13.140625" style="2" customWidth="1"/>
    <col min="12550" max="12551" width="16.140625" style="2" customWidth="1"/>
    <col min="12552" max="12552" width="19.42578125" style="2" customWidth="1"/>
    <col min="12553" max="12800" width="9.140625" style="2"/>
    <col min="12801" max="12801" width="6.7109375" style="2" customWidth="1"/>
    <col min="12802" max="12802" width="18.140625" style="2" customWidth="1"/>
    <col min="12803" max="12803" width="18.28515625" style="2" customWidth="1"/>
    <col min="12804" max="12804" width="21.7109375" style="2" customWidth="1"/>
    <col min="12805" max="12805" width="13.140625" style="2" customWidth="1"/>
    <col min="12806" max="12807" width="16.140625" style="2" customWidth="1"/>
    <col min="12808" max="12808" width="19.42578125" style="2" customWidth="1"/>
    <col min="12809" max="13056" width="9.140625" style="2"/>
    <col min="13057" max="13057" width="6.7109375" style="2" customWidth="1"/>
    <col min="13058" max="13058" width="18.140625" style="2" customWidth="1"/>
    <col min="13059" max="13059" width="18.28515625" style="2" customWidth="1"/>
    <col min="13060" max="13060" width="21.7109375" style="2" customWidth="1"/>
    <col min="13061" max="13061" width="13.140625" style="2" customWidth="1"/>
    <col min="13062" max="13063" width="16.140625" style="2" customWidth="1"/>
    <col min="13064" max="13064" width="19.42578125" style="2" customWidth="1"/>
    <col min="13065" max="13312" width="9.140625" style="2"/>
    <col min="13313" max="13313" width="6.7109375" style="2" customWidth="1"/>
    <col min="13314" max="13314" width="18.140625" style="2" customWidth="1"/>
    <col min="13315" max="13315" width="18.28515625" style="2" customWidth="1"/>
    <col min="13316" max="13316" width="21.7109375" style="2" customWidth="1"/>
    <col min="13317" max="13317" width="13.140625" style="2" customWidth="1"/>
    <col min="13318" max="13319" width="16.140625" style="2" customWidth="1"/>
    <col min="13320" max="13320" width="19.42578125" style="2" customWidth="1"/>
    <col min="13321" max="13568" width="9.140625" style="2"/>
    <col min="13569" max="13569" width="6.7109375" style="2" customWidth="1"/>
    <col min="13570" max="13570" width="18.140625" style="2" customWidth="1"/>
    <col min="13571" max="13571" width="18.28515625" style="2" customWidth="1"/>
    <col min="13572" max="13572" width="21.7109375" style="2" customWidth="1"/>
    <col min="13573" max="13573" width="13.140625" style="2" customWidth="1"/>
    <col min="13574" max="13575" width="16.140625" style="2" customWidth="1"/>
    <col min="13576" max="13576" width="19.42578125" style="2" customWidth="1"/>
    <col min="13577" max="13824" width="9.140625" style="2"/>
    <col min="13825" max="13825" width="6.7109375" style="2" customWidth="1"/>
    <col min="13826" max="13826" width="18.140625" style="2" customWidth="1"/>
    <col min="13827" max="13827" width="18.28515625" style="2" customWidth="1"/>
    <col min="13828" max="13828" width="21.7109375" style="2" customWidth="1"/>
    <col min="13829" max="13829" width="13.140625" style="2" customWidth="1"/>
    <col min="13830" max="13831" width="16.140625" style="2" customWidth="1"/>
    <col min="13832" max="13832" width="19.42578125" style="2" customWidth="1"/>
    <col min="13833" max="14080" width="9.140625" style="2"/>
    <col min="14081" max="14081" width="6.7109375" style="2" customWidth="1"/>
    <col min="14082" max="14082" width="18.140625" style="2" customWidth="1"/>
    <col min="14083" max="14083" width="18.28515625" style="2" customWidth="1"/>
    <col min="14084" max="14084" width="21.7109375" style="2" customWidth="1"/>
    <col min="14085" max="14085" width="13.140625" style="2" customWidth="1"/>
    <col min="14086" max="14087" width="16.140625" style="2" customWidth="1"/>
    <col min="14088" max="14088" width="19.42578125" style="2" customWidth="1"/>
    <col min="14089" max="14336" width="9.140625" style="2"/>
    <col min="14337" max="14337" width="6.7109375" style="2" customWidth="1"/>
    <col min="14338" max="14338" width="18.140625" style="2" customWidth="1"/>
    <col min="14339" max="14339" width="18.28515625" style="2" customWidth="1"/>
    <col min="14340" max="14340" width="21.7109375" style="2" customWidth="1"/>
    <col min="14341" max="14341" width="13.140625" style="2" customWidth="1"/>
    <col min="14342" max="14343" width="16.140625" style="2" customWidth="1"/>
    <col min="14344" max="14344" width="19.42578125" style="2" customWidth="1"/>
    <col min="14345" max="14592" width="9.140625" style="2"/>
    <col min="14593" max="14593" width="6.7109375" style="2" customWidth="1"/>
    <col min="14594" max="14594" width="18.140625" style="2" customWidth="1"/>
    <col min="14595" max="14595" width="18.28515625" style="2" customWidth="1"/>
    <col min="14596" max="14596" width="21.7109375" style="2" customWidth="1"/>
    <col min="14597" max="14597" width="13.140625" style="2" customWidth="1"/>
    <col min="14598" max="14599" width="16.140625" style="2" customWidth="1"/>
    <col min="14600" max="14600" width="19.42578125" style="2" customWidth="1"/>
    <col min="14601" max="14848" width="9.140625" style="2"/>
    <col min="14849" max="14849" width="6.7109375" style="2" customWidth="1"/>
    <col min="14850" max="14850" width="18.140625" style="2" customWidth="1"/>
    <col min="14851" max="14851" width="18.28515625" style="2" customWidth="1"/>
    <col min="14852" max="14852" width="21.7109375" style="2" customWidth="1"/>
    <col min="14853" max="14853" width="13.140625" style="2" customWidth="1"/>
    <col min="14854" max="14855" width="16.140625" style="2" customWidth="1"/>
    <col min="14856" max="14856" width="19.42578125" style="2" customWidth="1"/>
    <col min="14857" max="15104" width="9.140625" style="2"/>
    <col min="15105" max="15105" width="6.7109375" style="2" customWidth="1"/>
    <col min="15106" max="15106" width="18.140625" style="2" customWidth="1"/>
    <col min="15107" max="15107" width="18.28515625" style="2" customWidth="1"/>
    <col min="15108" max="15108" width="21.7109375" style="2" customWidth="1"/>
    <col min="15109" max="15109" width="13.140625" style="2" customWidth="1"/>
    <col min="15110" max="15111" width="16.140625" style="2" customWidth="1"/>
    <col min="15112" max="15112" width="19.42578125" style="2" customWidth="1"/>
    <col min="15113" max="15360" width="9.140625" style="2"/>
    <col min="15361" max="15361" width="6.7109375" style="2" customWidth="1"/>
    <col min="15362" max="15362" width="18.140625" style="2" customWidth="1"/>
    <col min="15363" max="15363" width="18.28515625" style="2" customWidth="1"/>
    <col min="15364" max="15364" width="21.7109375" style="2" customWidth="1"/>
    <col min="15365" max="15365" width="13.140625" style="2" customWidth="1"/>
    <col min="15366" max="15367" width="16.140625" style="2" customWidth="1"/>
    <col min="15368" max="15368" width="19.42578125" style="2" customWidth="1"/>
    <col min="15369" max="15616" width="9.140625" style="2"/>
    <col min="15617" max="15617" width="6.7109375" style="2" customWidth="1"/>
    <col min="15618" max="15618" width="18.140625" style="2" customWidth="1"/>
    <col min="15619" max="15619" width="18.28515625" style="2" customWidth="1"/>
    <col min="15620" max="15620" width="21.7109375" style="2" customWidth="1"/>
    <col min="15621" max="15621" width="13.140625" style="2" customWidth="1"/>
    <col min="15622" max="15623" width="16.140625" style="2" customWidth="1"/>
    <col min="15624" max="15624" width="19.42578125" style="2" customWidth="1"/>
    <col min="15625" max="15872" width="9.140625" style="2"/>
    <col min="15873" max="15873" width="6.7109375" style="2" customWidth="1"/>
    <col min="15874" max="15874" width="18.140625" style="2" customWidth="1"/>
    <col min="15875" max="15875" width="18.28515625" style="2" customWidth="1"/>
    <col min="15876" max="15876" width="21.7109375" style="2" customWidth="1"/>
    <col min="15877" max="15877" width="13.140625" style="2" customWidth="1"/>
    <col min="15878" max="15879" width="16.140625" style="2" customWidth="1"/>
    <col min="15880" max="15880" width="19.42578125" style="2" customWidth="1"/>
    <col min="15881" max="16128" width="9.140625" style="2"/>
    <col min="16129" max="16129" width="6.7109375" style="2" customWidth="1"/>
    <col min="16130" max="16130" width="18.140625" style="2" customWidth="1"/>
    <col min="16131" max="16131" width="18.28515625" style="2" customWidth="1"/>
    <col min="16132" max="16132" width="21.7109375" style="2" customWidth="1"/>
    <col min="16133" max="16133" width="13.140625" style="2" customWidth="1"/>
    <col min="16134" max="16135" width="16.140625" style="2" customWidth="1"/>
    <col min="16136" max="16136" width="19.42578125" style="2" customWidth="1"/>
    <col min="16137" max="16384" width="9.140625" style="2"/>
  </cols>
  <sheetData>
    <row r="1" spans="1:12" ht="20.25">
      <c r="A1" s="859" t="str">
        <f>Master!A2</f>
        <v>dk;kZy; jktdh; mPp ek/;fed fo|ky;] :iiqjk ¼dqpkeu flVh½</v>
      </c>
      <c r="B1" s="859"/>
      <c r="C1" s="859"/>
      <c r="D1" s="859"/>
      <c r="E1" s="859"/>
      <c r="F1" s="859"/>
      <c r="G1" s="859"/>
      <c r="H1" s="860"/>
      <c r="I1" s="453">
        <f>Master!K3</f>
        <v>26887</v>
      </c>
    </row>
    <row r="2" spans="1:12" ht="20.25">
      <c r="A2" s="861" t="s">
        <v>210</v>
      </c>
      <c r="B2" s="861"/>
      <c r="C2" s="861"/>
      <c r="D2" s="861"/>
      <c r="E2" s="861"/>
      <c r="F2" s="861"/>
      <c r="G2" s="861"/>
      <c r="H2" s="861"/>
      <c r="I2" s="861"/>
    </row>
    <row r="3" spans="1:12" ht="20.25">
      <c r="A3" s="449"/>
      <c r="B3" s="449"/>
      <c r="C3" s="449"/>
      <c r="D3" s="449"/>
      <c r="E3" s="449"/>
      <c r="F3" s="449"/>
      <c r="G3" s="449"/>
      <c r="H3" s="449"/>
      <c r="I3" s="449"/>
    </row>
    <row r="4" spans="1:12" ht="75">
      <c r="A4" s="450" t="s">
        <v>32</v>
      </c>
      <c r="B4" s="450" t="s">
        <v>211</v>
      </c>
      <c r="C4" s="450" t="s">
        <v>212</v>
      </c>
      <c r="D4" s="450" t="s">
        <v>213</v>
      </c>
      <c r="E4" s="450" t="s">
        <v>83</v>
      </c>
      <c r="F4" s="450" t="s">
        <v>214</v>
      </c>
      <c r="G4" s="450" t="s">
        <v>215</v>
      </c>
      <c r="H4" s="450" t="s">
        <v>216</v>
      </c>
      <c r="I4" s="450" t="s">
        <v>217</v>
      </c>
    </row>
    <row r="5" spans="1:12" ht="18.75">
      <c r="A5" s="451">
        <v>1</v>
      </c>
      <c r="B5" s="18"/>
      <c r="C5" s="18"/>
      <c r="D5" s="18"/>
      <c r="E5" s="18"/>
      <c r="F5" s="18"/>
      <c r="G5" s="18"/>
      <c r="H5" s="18"/>
      <c r="I5" s="18"/>
    </row>
    <row r="6" spans="1:12" ht="18.75">
      <c r="A6" s="451">
        <v>2</v>
      </c>
      <c r="B6" s="18"/>
      <c r="C6" s="18"/>
      <c r="D6" s="18"/>
      <c r="E6" s="18"/>
      <c r="F6" s="18"/>
      <c r="G6" s="18"/>
      <c r="H6" s="18"/>
      <c r="I6" s="18"/>
    </row>
    <row r="7" spans="1:12" ht="18.75">
      <c r="A7" s="451">
        <v>3</v>
      </c>
      <c r="B7" s="19"/>
      <c r="C7" s="19"/>
      <c r="D7" s="19"/>
      <c r="E7" s="19"/>
      <c r="F7" s="19"/>
      <c r="G7" s="19"/>
      <c r="H7" s="19"/>
      <c r="I7" s="19"/>
    </row>
    <row r="8" spans="1:12" ht="18.75">
      <c r="A8" s="451">
        <v>4</v>
      </c>
      <c r="B8" s="19"/>
      <c r="C8" s="19"/>
      <c r="D8" s="19"/>
      <c r="E8" s="19"/>
      <c r="F8" s="19"/>
      <c r="G8" s="19"/>
      <c r="H8" s="19"/>
      <c r="I8" s="19"/>
    </row>
    <row r="9" spans="1:12" ht="18.75">
      <c r="A9" s="451">
        <v>5</v>
      </c>
      <c r="B9" s="19"/>
      <c r="C9" s="19"/>
      <c r="D9" s="19"/>
      <c r="E9" s="19"/>
      <c r="F9" s="19"/>
      <c r="G9" s="19"/>
      <c r="H9" s="19"/>
      <c r="I9" s="19"/>
    </row>
    <row r="12" spans="1:12" ht="18.75">
      <c r="G12" s="177"/>
      <c r="H12" s="853" t="str">
        <f>Master!R1</f>
        <v>iz/kkukpk;Z</v>
      </c>
      <c r="I12" s="853"/>
      <c r="J12" s="452"/>
      <c r="K12" s="452"/>
      <c r="L12" s="452"/>
    </row>
    <row r="13" spans="1:12" ht="57.75" customHeight="1">
      <c r="G13" s="177"/>
      <c r="H13" s="853" t="str">
        <f>Master!R2</f>
        <v>jktdh; mPp ek/;fed fo|ky;] :iiqjk</v>
      </c>
      <c r="I13" s="853"/>
      <c r="J13" s="452"/>
      <c r="K13" s="452"/>
      <c r="L13" s="452"/>
    </row>
  </sheetData>
  <sheetProtection password="DBAD" sheet="1" objects="1" scenarios="1" formatCells="0" formatColumns="0" formatRows="0"/>
  <mergeCells count="4">
    <mergeCell ref="A1:H1"/>
    <mergeCell ref="A2:I2"/>
    <mergeCell ref="H12:I12"/>
    <mergeCell ref="H13:I13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H14"/>
  <sheetViews>
    <sheetView view="pageBreakPreview" zoomScale="85" zoomScaleNormal="100" zoomScaleSheetLayoutView="85" workbookViewId="0">
      <selection sqref="A1:G1"/>
    </sheetView>
  </sheetViews>
  <sheetFormatPr defaultRowHeight="15"/>
  <cols>
    <col min="1" max="1" width="5.140625" style="2" customWidth="1"/>
    <col min="2" max="2" width="21.5703125" style="2" customWidth="1"/>
    <col min="3" max="3" width="27.5703125" style="2" customWidth="1"/>
    <col min="4" max="4" width="21.28515625" style="2" customWidth="1"/>
    <col min="5" max="5" width="16.28515625" style="2" customWidth="1"/>
    <col min="6" max="6" width="13.28515625" style="2" customWidth="1"/>
    <col min="7" max="7" width="21.42578125" style="2" customWidth="1"/>
    <col min="8" max="8" width="14.28515625" style="2" customWidth="1"/>
    <col min="9" max="256" width="9.140625" style="2"/>
    <col min="257" max="257" width="5.140625" style="2" customWidth="1"/>
    <col min="258" max="258" width="17.42578125" style="2" customWidth="1"/>
    <col min="259" max="259" width="27.5703125" style="2" customWidth="1"/>
    <col min="260" max="260" width="21.28515625" style="2" customWidth="1"/>
    <col min="261" max="261" width="16.28515625" style="2" customWidth="1"/>
    <col min="262" max="262" width="13.28515625" style="2" customWidth="1"/>
    <col min="263" max="263" width="21.42578125" style="2" customWidth="1"/>
    <col min="264" max="264" width="14.28515625" style="2" customWidth="1"/>
    <col min="265" max="512" width="9.140625" style="2"/>
    <col min="513" max="513" width="5.140625" style="2" customWidth="1"/>
    <col min="514" max="514" width="17.42578125" style="2" customWidth="1"/>
    <col min="515" max="515" width="27.5703125" style="2" customWidth="1"/>
    <col min="516" max="516" width="21.28515625" style="2" customWidth="1"/>
    <col min="517" max="517" width="16.28515625" style="2" customWidth="1"/>
    <col min="518" max="518" width="13.28515625" style="2" customWidth="1"/>
    <col min="519" max="519" width="21.42578125" style="2" customWidth="1"/>
    <col min="520" max="520" width="14.28515625" style="2" customWidth="1"/>
    <col min="521" max="768" width="9.140625" style="2"/>
    <col min="769" max="769" width="5.140625" style="2" customWidth="1"/>
    <col min="770" max="770" width="17.42578125" style="2" customWidth="1"/>
    <col min="771" max="771" width="27.5703125" style="2" customWidth="1"/>
    <col min="772" max="772" width="21.28515625" style="2" customWidth="1"/>
    <col min="773" max="773" width="16.28515625" style="2" customWidth="1"/>
    <col min="774" max="774" width="13.28515625" style="2" customWidth="1"/>
    <col min="775" max="775" width="21.42578125" style="2" customWidth="1"/>
    <col min="776" max="776" width="14.28515625" style="2" customWidth="1"/>
    <col min="777" max="1024" width="9.140625" style="2"/>
    <col min="1025" max="1025" width="5.140625" style="2" customWidth="1"/>
    <col min="1026" max="1026" width="17.42578125" style="2" customWidth="1"/>
    <col min="1027" max="1027" width="27.5703125" style="2" customWidth="1"/>
    <col min="1028" max="1028" width="21.28515625" style="2" customWidth="1"/>
    <col min="1029" max="1029" width="16.28515625" style="2" customWidth="1"/>
    <col min="1030" max="1030" width="13.28515625" style="2" customWidth="1"/>
    <col min="1031" max="1031" width="21.42578125" style="2" customWidth="1"/>
    <col min="1032" max="1032" width="14.28515625" style="2" customWidth="1"/>
    <col min="1033" max="1280" width="9.140625" style="2"/>
    <col min="1281" max="1281" width="5.140625" style="2" customWidth="1"/>
    <col min="1282" max="1282" width="17.42578125" style="2" customWidth="1"/>
    <col min="1283" max="1283" width="27.5703125" style="2" customWidth="1"/>
    <col min="1284" max="1284" width="21.28515625" style="2" customWidth="1"/>
    <col min="1285" max="1285" width="16.28515625" style="2" customWidth="1"/>
    <col min="1286" max="1286" width="13.28515625" style="2" customWidth="1"/>
    <col min="1287" max="1287" width="21.42578125" style="2" customWidth="1"/>
    <col min="1288" max="1288" width="14.28515625" style="2" customWidth="1"/>
    <col min="1289" max="1536" width="9.140625" style="2"/>
    <col min="1537" max="1537" width="5.140625" style="2" customWidth="1"/>
    <col min="1538" max="1538" width="17.42578125" style="2" customWidth="1"/>
    <col min="1539" max="1539" width="27.5703125" style="2" customWidth="1"/>
    <col min="1540" max="1540" width="21.28515625" style="2" customWidth="1"/>
    <col min="1541" max="1541" width="16.28515625" style="2" customWidth="1"/>
    <col min="1542" max="1542" width="13.28515625" style="2" customWidth="1"/>
    <col min="1543" max="1543" width="21.42578125" style="2" customWidth="1"/>
    <col min="1544" max="1544" width="14.28515625" style="2" customWidth="1"/>
    <col min="1545" max="1792" width="9.140625" style="2"/>
    <col min="1793" max="1793" width="5.140625" style="2" customWidth="1"/>
    <col min="1794" max="1794" width="17.42578125" style="2" customWidth="1"/>
    <col min="1795" max="1795" width="27.5703125" style="2" customWidth="1"/>
    <col min="1796" max="1796" width="21.28515625" style="2" customWidth="1"/>
    <col min="1797" max="1797" width="16.28515625" style="2" customWidth="1"/>
    <col min="1798" max="1798" width="13.28515625" style="2" customWidth="1"/>
    <col min="1799" max="1799" width="21.42578125" style="2" customWidth="1"/>
    <col min="1800" max="1800" width="14.28515625" style="2" customWidth="1"/>
    <col min="1801" max="2048" width="9.140625" style="2"/>
    <col min="2049" max="2049" width="5.140625" style="2" customWidth="1"/>
    <col min="2050" max="2050" width="17.42578125" style="2" customWidth="1"/>
    <col min="2051" max="2051" width="27.5703125" style="2" customWidth="1"/>
    <col min="2052" max="2052" width="21.28515625" style="2" customWidth="1"/>
    <col min="2053" max="2053" width="16.28515625" style="2" customWidth="1"/>
    <col min="2054" max="2054" width="13.28515625" style="2" customWidth="1"/>
    <col min="2055" max="2055" width="21.42578125" style="2" customWidth="1"/>
    <col min="2056" max="2056" width="14.28515625" style="2" customWidth="1"/>
    <col min="2057" max="2304" width="9.140625" style="2"/>
    <col min="2305" max="2305" width="5.140625" style="2" customWidth="1"/>
    <col min="2306" max="2306" width="17.42578125" style="2" customWidth="1"/>
    <col min="2307" max="2307" width="27.5703125" style="2" customWidth="1"/>
    <col min="2308" max="2308" width="21.28515625" style="2" customWidth="1"/>
    <col min="2309" max="2309" width="16.28515625" style="2" customWidth="1"/>
    <col min="2310" max="2310" width="13.28515625" style="2" customWidth="1"/>
    <col min="2311" max="2311" width="21.42578125" style="2" customWidth="1"/>
    <col min="2312" max="2312" width="14.28515625" style="2" customWidth="1"/>
    <col min="2313" max="2560" width="9.140625" style="2"/>
    <col min="2561" max="2561" width="5.140625" style="2" customWidth="1"/>
    <col min="2562" max="2562" width="17.42578125" style="2" customWidth="1"/>
    <col min="2563" max="2563" width="27.5703125" style="2" customWidth="1"/>
    <col min="2564" max="2564" width="21.28515625" style="2" customWidth="1"/>
    <col min="2565" max="2565" width="16.28515625" style="2" customWidth="1"/>
    <col min="2566" max="2566" width="13.28515625" style="2" customWidth="1"/>
    <col min="2567" max="2567" width="21.42578125" style="2" customWidth="1"/>
    <col min="2568" max="2568" width="14.28515625" style="2" customWidth="1"/>
    <col min="2569" max="2816" width="9.140625" style="2"/>
    <col min="2817" max="2817" width="5.140625" style="2" customWidth="1"/>
    <col min="2818" max="2818" width="17.42578125" style="2" customWidth="1"/>
    <col min="2819" max="2819" width="27.5703125" style="2" customWidth="1"/>
    <col min="2820" max="2820" width="21.28515625" style="2" customWidth="1"/>
    <col min="2821" max="2821" width="16.28515625" style="2" customWidth="1"/>
    <col min="2822" max="2822" width="13.28515625" style="2" customWidth="1"/>
    <col min="2823" max="2823" width="21.42578125" style="2" customWidth="1"/>
    <col min="2824" max="2824" width="14.28515625" style="2" customWidth="1"/>
    <col min="2825" max="3072" width="9.140625" style="2"/>
    <col min="3073" max="3073" width="5.140625" style="2" customWidth="1"/>
    <col min="3074" max="3074" width="17.42578125" style="2" customWidth="1"/>
    <col min="3075" max="3075" width="27.5703125" style="2" customWidth="1"/>
    <col min="3076" max="3076" width="21.28515625" style="2" customWidth="1"/>
    <col min="3077" max="3077" width="16.28515625" style="2" customWidth="1"/>
    <col min="3078" max="3078" width="13.28515625" style="2" customWidth="1"/>
    <col min="3079" max="3079" width="21.42578125" style="2" customWidth="1"/>
    <col min="3080" max="3080" width="14.28515625" style="2" customWidth="1"/>
    <col min="3081" max="3328" width="9.140625" style="2"/>
    <col min="3329" max="3329" width="5.140625" style="2" customWidth="1"/>
    <col min="3330" max="3330" width="17.42578125" style="2" customWidth="1"/>
    <col min="3331" max="3331" width="27.5703125" style="2" customWidth="1"/>
    <col min="3332" max="3332" width="21.28515625" style="2" customWidth="1"/>
    <col min="3333" max="3333" width="16.28515625" style="2" customWidth="1"/>
    <col min="3334" max="3334" width="13.28515625" style="2" customWidth="1"/>
    <col min="3335" max="3335" width="21.42578125" style="2" customWidth="1"/>
    <col min="3336" max="3336" width="14.28515625" style="2" customWidth="1"/>
    <col min="3337" max="3584" width="9.140625" style="2"/>
    <col min="3585" max="3585" width="5.140625" style="2" customWidth="1"/>
    <col min="3586" max="3586" width="17.42578125" style="2" customWidth="1"/>
    <col min="3587" max="3587" width="27.5703125" style="2" customWidth="1"/>
    <col min="3588" max="3588" width="21.28515625" style="2" customWidth="1"/>
    <col min="3589" max="3589" width="16.28515625" style="2" customWidth="1"/>
    <col min="3590" max="3590" width="13.28515625" style="2" customWidth="1"/>
    <col min="3591" max="3591" width="21.42578125" style="2" customWidth="1"/>
    <col min="3592" max="3592" width="14.28515625" style="2" customWidth="1"/>
    <col min="3593" max="3840" width="9.140625" style="2"/>
    <col min="3841" max="3841" width="5.140625" style="2" customWidth="1"/>
    <col min="3842" max="3842" width="17.42578125" style="2" customWidth="1"/>
    <col min="3843" max="3843" width="27.5703125" style="2" customWidth="1"/>
    <col min="3844" max="3844" width="21.28515625" style="2" customWidth="1"/>
    <col min="3845" max="3845" width="16.28515625" style="2" customWidth="1"/>
    <col min="3846" max="3846" width="13.28515625" style="2" customWidth="1"/>
    <col min="3847" max="3847" width="21.42578125" style="2" customWidth="1"/>
    <col min="3848" max="3848" width="14.28515625" style="2" customWidth="1"/>
    <col min="3849" max="4096" width="9.140625" style="2"/>
    <col min="4097" max="4097" width="5.140625" style="2" customWidth="1"/>
    <col min="4098" max="4098" width="17.42578125" style="2" customWidth="1"/>
    <col min="4099" max="4099" width="27.5703125" style="2" customWidth="1"/>
    <col min="4100" max="4100" width="21.28515625" style="2" customWidth="1"/>
    <col min="4101" max="4101" width="16.28515625" style="2" customWidth="1"/>
    <col min="4102" max="4102" width="13.28515625" style="2" customWidth="1"/>
    <col min="4103" max="4103" width="21.42578125" style="2" customWidth="1"/>
    <col min="4104" max="4104" width="14.28515625" style="2" customWidth="1"/>
    <col min="4105" max="4352" width="9.140625" style="2"/>
    <col min="4353" max="4353" width="5.140625" style="2" customWidth="1"/>
    <col min="4354" max="4354" width="17.42578125" style="2" customWidth="1"/>
    <col min="4355" max="4355" width="27.5703125" style="2" customWidth="1"/>
    <col min="4356" max="4356" width="21.28515625" style="2" customWidth="1"/>
    <col min="4357" max="4357" width="16.28515625" style="2" customWidth="1"/>
    <col min="4358" max="4358" width="13.28515625" style="2" customWidth="1"/>
    <col min="4359" max="4359" width="21.42578125" style="2" customWidth="1"/>
    <col min="4360" max="4360" width="14.28515625" style="2" customWidth="1"/>
    <col min="4361" max="4608" width="9.140625" style="2"/>
    <col min="4609" max="4609" width="5.140625" style="2" customWidth="1"/>
    <col min="4610" max="4610" width="17.42578125" style="2" customWidth="1"/>
    <col min="4611" max="4611" width="27.5703125" style="2" customWidth="1"/>
    <col min="4612" max="4612" width="21.28515625" style="2" customWidth="1"/>
    <col min="4613" max="4613" width="16.28515625" style="2" customWidth="1"/>
    <col min="4614" max="4614" width="13.28515625" style="2" customWidth="1"/>
    <col min="4615" max="4615" width="21.42578125" style="2" customWidth="1"/>
    <col min="4616" max="4616" width="14.28515625" style="2" customWidth="1"/>
    <col min="4617" max="4864" width="9.140625" style="2"/>
    <col min="4865" max="4865" width="5.140625" style="2" customWidth="1"/>
    <col min="4866" max="4866" width="17.42578125" style="2" customWidth="1"/>
    <col min="4867" max="4867" width="27.5703125" style="2" customWidth="1"/>
    <col min="4868" max="4868" width="21.28515625" style="2" customWidth="1"/>
    <col min="4869" max="4869" width="16.28515625" style="2" customWidth="1"/>
    <col min="4870" max="4870" width="13.28515625" style="2" customWidth="1"/>
    <col min="4871" max="4871" width="21.42578125" style="2" customWidth="1"/>
    <col min="4872" max="4872" width="14.28515625" style="2" customWidth="1"/>
    <col min="4873" max="5120" width="9.140625" style="2"/>
    <col min="5121" max="5121" width="5.140625" style="2" customWidth="1"/>
    <col min="5122" max="5122" width="17.42578125" style="2" customWidth="1"/>
    <col min="5123" max="5123" width="27.5703125" style="2" customWidth="1"/>
    <col min="5124" max="5124" width="21.28515625" style="2" customWidth="1"/>
    <col min="5125" max="5125" width="16.28515625" style="2" customWidth="1"/>
    <col min="5126" max="5126" width="13.28515625" style="2" customWidth="1"/>
    <col min="5127" max="5127" width="21.42578125" style="2" customWidth="1"/>
    <col min="5128" max="5128" width="14.28515625" style="2" customWidth="1"/>
    <col min="5129" max="5376" width="9.140625" style="2"/>
    <col min="5377" max="5377" width="5.140625" style="2" customWidth="1"/>
    <col min="5378" max="5378" width="17.42578125" style="2" customWidth="1"/>
    <col min="5379" max="5379" width="27.5703125" style="2" customWidth="1"/>
    <col min="5380" max="5380" width="21.28515625" style="2" customWidth="1"/>
    <col min="5381" max="5381" width="16.28515625" style="2" customWidth="1"/>
    <col min="5382" max="5382" width="13.28515625" style="2" customWidth="1"/>
    <col min="5383" max="5383" width="21.42578125" style="2" customWidth="1"/>
    <col min="5384" max="5384" width="14.28515625" style="2" customWidth="1"/>
    <col min="5385" max="5632" width="9.140625" style="2"/>
    <col min="5633" max="5633" width="5.140625" style="2" customWidth="1"/>
    <col min="5634" max="5634" width="17.42578125" style="2" customWidth="1"/>
    <col min="5635" max="5635" width="27.5703125" style="2" customWidth="1"/>
    <col min="5636" max="5636" width="21.28515625" style="2" customWidth="1"/>
    <col min="5637" max="5637" width="16.28515625" style="2" customWidth="1"/>
    <col min="5638" max="5638" width="13.28515625" style="2" customWidth="1"/>
    <col min="5639" max="5639" width="21.42578125" style="2" customWidth="1"/>
    <col min="5640" max="5640" width="14.28515625" style="2" customWidth="1"/>
    <col min="5641" max="5888" width="9.140625" style="2"/>
    <col min="5889" max="5889" width="5.140625" style="2" customWidth="1"/>
    <col min="5890" max="5890" width="17.42578125" style="2" customWidth="1"/>
    <col min="5891" max="5891" width="27.5703125" style="2" customWidth="1"/>
    <col min="5892" max="5892" width="21.28515625" style="2" customWidth="1"/>
    <col min="5893" max="5893" width="16.28515625" style="2" customWidth="1"/>
    <col min="5894" max="5894" width="13.28515625" style="2" customWidth="1"/>
    <col min="5895" max="5895" width="21.42578125" style="2" customWidth="1"/>
    <col min="5896" max="5896" width="14.28515625" style="2" customWidth="1"/>
    <col min="5897" max="6144" width="9.140625" style="2"/>
    <col min="6145" max="6145" width="5.140625" style="2" customWidth="1"/>
    <col min="6146" max="6146" width="17.42578125" style="2" customWidth="1"/>
    <col min="6147" max="6147" width="27.5703125" style="2" customWidth="1"/>
    <col min="6148" max="6148" width="21.28515625" style="2" customWidth="1"/>
    <col min="6149" max="6149" width="16.28515625" style="2" customWidth="1"/>
    <col min="6150" max="6150" width="13.28515625" style="2" customWidth="1"/>
    <col min="6151" max="6151" width="21.42578125" style="2" customWidth="1"/>
    <col min="6152" max="6152" width="14.28515625" style="2" customWidth="1"/>
    <col min="6153" max="6400" width="9.140625" style="2"/>
    <col min="6401" max="6401" width="5.140625" style="2" customWidth="1"/>
    <col min="6402" max="6402" width="17.42578125" style="2" customWidth="1"/>
    <col min="6403" max="6403" width="27.5703125" style="2" customWidth="1"/>
    <col min="6404" max="6404" width="21.28515625" style="2" customWidth="1"/>
    <col min="6405" max="6405" width="16.28515625" style="2" customWidth="1"/>
    <col min="6406" max="6406" width="13.28515625" style="2" customWidth="1"/>
    <col min="6407" max="6407" width="21.42578125" style="2" customWidth="1"/>
    <col min="6408" max="6408" width="14.28515625" style="2" customWidth="1"/>
    <col min="6409" max="6656" width="9.140625" style="2"/>
    <col min="6657" max="6657" width="5.140625" style="2" customWidth="1"/>
    <col min="6658" max="6658" width="17.42578125" style="2" customWidth="1"/>
    <col min="6659" max="6659" width="27.5703125" style="2" customWidth="1"/>
    <col min="6660" max="6660" width="21.28515625" style="2" customWidth="1"/>
    <col min="6661" max="6661" width="16.28515625" style="2" customWidth="1"/>
    <col min="6662" max="6662" width="13.28515625" style="2" customWidth="1"/>
    <col min="6663" max="6663" width="21.42578125" style="2" customWidth="1"/>
    <col min="6664" max="6664" width="14.28515625" style="2" customWidth="1"/>
    <col min="6665" max="6912" width="9.140625" style="2"/>
    <col min="6913" max="6913" width="5.140625" style="2" customWidth="1"/>
    <col min="6914" max="6914" width="17.42578125" style="2" customWidth="1"/>
    <col min="6915" max="6915" width="27.5703125" style="2" customWidth="1"/>
    <col min="6916" max="6916" width="21.28515625" style="2" customWidth="1"/>
    <col min="6917" max="6917" width="16.28515625" style="2" customWidth="1"/>
    <col min="6918" max="6918" width="13.28515625" style="2" customWidth="1"/>
    <col min="6919" max="6919" width="21.42578125" style="2" customWidth="1"/>
    <col min="6920" max="6920" width="14.28515625" style="2" customWidth="1"/>
    <col min="6921" max="7168" width="9.140625" style="2"/>
    <col min="7169" max="7169" width="5.140625" style="2" customWidth="1"/>
    <col min="7170" max="7170" width="17.42578125" style="2" customWidth="1"/>
    <col min="7171" max="7171" width="27.5703125" style="2" customWidth="1"/>
    <col min="7172" max="7172" width="21.28515625" style="2" customWidth="1"/>
    <col min="7173" max="7173" width="16.28515625" style="2" customWidth="1"/>
    <col min="7174" max="7174" width="13.28515625" style="2" customWidth="1"/>
    <col min="7175" max="7175" width="21.42578125" style="2" customWidth="1"/>
    <col min="7176" max="7176" width="14.28515625" style="2" customWidth="1"/>
    <col min="7177" max="7424" width="9.140625" style="2"/>
    <col min="7425" max="7425" width="5.140625" style="2" customWidth="1"/>
    <col min="7426" max="7426" width="17.42578125" style="2" customWidth="1"/>
    <col min="7427" max="7427" width="27.5703125" style="2" customWidth="1"/>
    <col min="7428" max="7428" width="21.28515625" style="2" customWidth="1"/>
    <col min="7429" max="7429" width="16.28515625" style="2" customWidth="1"/>
    <col min="7430" max="7430" width="13.28515625" style="2" customWidth="1"/>
    <col min="7431" max="7431" width="21.42578125" style="2" customWidth="1"/>
    <col min="7432" max="7432" width="14.28515625" style="2" customWidth="1"/>
    <col min="7433" max="7680" width="9.140625" style="2"/>
    <col min="7681" max="7681" width="5.140625" style="2" customWidth="1"/>
    <col min="7682" max="7682" width="17.42578125" style="2" customWidth="1"/>
    <col min="7683" max="7683" width="27.5703125" style="2" customWidth="1"/>
    <col min="7684" max="7684" width="21.28515625" style="2" customWidth="1"/>
    <col min="7685" max="7685" width="16.28515625" style="2" customWidth="1"/>
    <col min="7686" max="7686" width="13.28515625" style="2" customWidth="1"/>
    <col min="7687" max="7687" width="21.42578125" style="2" customWidth="1"/>
    <col min="7688" max="7688" width="14.28515625" style="2" customWidth="1"/>
    <col min="7689" max="7936" width="9.140625" style="2"/>
    <col min="7937" max="7937" width="5.140625" style="2" customWidth="1"/>
    <col min="7938" max="7938" width="17.42578125" style="2" customWidth="1"/>
    <col min="7939" max="7939" width="27.5703125" style="2" customWidth="1"/>
    <col min="7940" max="7940" width="21.28515625" style="2" customWidth="1"/>
    <col min="7941" max="7941" width="16.28515625" style="2" customWidth="1"/>
    <col min="7942" max="7942" width="13.28515625" style="2" customWidth="1"/>
    <col min="7943" max="7943" width="21.42578125" style="2" customWidth="1"/>
    <col min="7944" max="7944" width="14.28515625" style="2" customWidth="1"/>
    <col min="7945" max="8192" width="9.140625" style="2"/>
    <col min="8193" max="8193" width="5.140625" style="2" customWidth="1"/>
    <col min="8194" max="8194" width="17.42578125" style="2" customWidth="1"/>
    <col min="8195" max="8195" width="27.5703125" style="2" customWidth="1"/>
    <col min="8196" max="8196" width="21.28515625" style="2" customWidth="1"/>
    <col min="8197" max="8197" width="16.28515625" style="2" customWidth="1"/>
    <col min="8198" max="8198" width="13.28515625" style="2" customWidth="1"/>
    <col min="8199" max="8199" width="21.42578125" style="2" customWidth="1"/>
    <col min="8200" max="8200" width="14.28515625" style="2" customWidth="1"/>
    <col min="8201" max="8448" width="9.140625" style="2"/>
    <col min="8449" max="8449" width="5.140625" style="2" customWidth="1"/>
    <col min="8450" max="8450" width="17.42578125" style="2" customWidth="1"/>
    <col min="8451" max="8451" width="27.5703125" style="2" customWidth="1"/>
    <col min="8452" max="8452" width="21.28515625" style="2" customWidth="1"/>
    <col min="8453" max="8453" width="16.28515625" style="2" customWidth="1"/>
    <col min="8454" max="8454" width="13.28515625" style="2" customWidth="1"/>
    <col min="8455" max="8455" width="21.42578125" style="2" customWidth="1"/>
    <col min="8456" max="8456" width="14.28515625" style="2" customWidth="1"/>
    <col min="8457" max="8704" width="9.140625" style="2"/>
    <col min="8705" max="8705" width="5.140625" style="2" customWidth="1"/>
    <col min="8706" max="8706" width="17.42578125" style="2" customWidth="1"/>
    <col min="8707" max="8707" width="27.5703125" style="2" customWidth="1"/>
    <col min="8708" max="8708" width="21.28515625" style="2" customWidth="1"/>
    <col min="8709" max="8709" width="16.28515625" style="2" customWidth="1"/>
    <col min="8710" max="8710" width="13.28515625" style="2" customWidth="1"/>
    <col min="8711" max="8711" width="21.42578125" style="2" customWidth="1"/>
    <col min="8712" max="8712" width="14.28515625" style="2" customWidth="1"/>
    <col min="8713" max="8960" width="9.140625" style="2"/>
    <col min="8961" max="8961" width="5.140625" style="2" customWidth="1"/>
    <col min="8962" max="8962" width="17.42578125" style="2" customWidth="1"/>
    <col min="8963" max="8963" width="27.5703125" style="2" customWidth="1"/>
    <col min="8964" max="8964" width="21.28515625" style="2" customWidth="1"/>
    <col min="8965" max="8965" width="16.28515625" style="2" customWidth="1"/>
    <col min="8966" max="8966" width="13.28515625" style="2" customWidth="1"/>
    <col min="8967" max="8967" width="21.42578125" style="2" customWidth="1"/>
    <col min="8968" max="8968" width="14.28515625" style="2" customWidth="1"/>
    <col min="8969" max="9216" width="9.140625" style="2"/>
    <col min="9217" max="9217" width="5.140625" style="2" customWidth="1"/>
    <col min="9218" max="9218" width="17.42578125" style="2" customWidth="1"/>
    <col min="9219" max="9219" width="27.5703125" style="2" customWidth="1"/>
    <col min="9220" max="9220" width="21.28515625" style="2" customWidth="1"/>
    <col min="9221" max="9221" width="16.28515625" style="2" customWidth="1"/>
    <col min="9222" max="9222" width="13.28515625" style="2" customWidth="1"/>
    <col min="9223" max="9223" width="21.42578125" style="2" customWidth="1"/>
    <col min="9224" max="9224" width="14.28515625" style="2" customWidth="1"/>
    <col min="9225" max="9472" width="9.140625" style="2"/>
    <col min="9473" max="9473" width="5.140625" style="2" customWidth="1"/>
    <col min="9474" max="9474" width="17.42578125" style="2" customWidth="1"/>
    <col min="9475" max="9475" width="27.5703125" style="2" customWidth="1"/>
    <col min="9476" max="9476" width="21.28515625" style="2" customWidth="1"/>
    <col min="9477" max="9477" width="16.28515625" style="2" customWidth="1"/>
    <col min="9478" max="9478" width="13.28515625" style="2" customWidth="1"/>
    <col min="9479" max="9479" width="21.42578125" style="2" customWidth="1"/>
    <col min="9480" max="9480" width="14.28515625" style="2" customWidth="1"/>
    <col min="9481" max="9728" width="9.140625" style="2"/>
    <col min="9729" max="9729" width="5.140625" style="2" customWidth="1"/>
    <col min="9730" max="9730" width="17.42578125" style="2" customWidth="1"/>
    <col min="9731" max="9731" width="27.5703125" style="2" customWidth="1"/>
    <col min="9732" max="9732" width="21.28515625" style="2" customWidth="1"/>
    <col min="9733" max="9733" width="16.28515625" style="2" customWidth="1"/>
    <col min="9734" max="9734" width="13.28515625" style="2" customWidth="1"/>
    <col min="9735" max="9735" width="21.42578125" style="2" customWidth="1"/>
    <col min="9736" max="9736" width="14.28515625" style="2" customWidth="1"/>
    <col min="9737" max="9984" width="9.140625" style="2"/>
    <col min="9985" max="9985" width="5.140625" style="2" customWidth="1"/>
    <col min="9986" max="9986" width="17.42578125" style="2" customWidth="1"/>
    <col min="9987" max="9987" width="27.5703125" style="2" customWidth="1"/>
    <col min="9988" max="9988" width="21.28515625" style="2" customWidth="1"/>
    <col min="9989" max="9989" width="16.28515625" style="2" customWidth="1"/>
    <col min="9990" max="9990" width="13.28515625" style="2" customWidth="1"/>
    <col min="9991" max="9991" width="21.42578125" style="2" customWidth="1"/>
    <col min="9992" max="9992" width="14.28515625" style="2" customWidth="1"/>
    <col min="9993" max="10240" width="9.140625" style="2"/>
    <col min="10241" max="10241" width="5.140625" style="2" customWidth="1"/>
    <col min="10242" max="10242" width="17.42578125" style="2" customWidth="1"/>
    <col min="10243" max="10243" width="27.5703125" style="2" customWidth="1"/>
    <col min="10244" max="10244" width="21.28515625" style="2" customWidth="1"/>
    <col min="10245" max="10245" width="16.28515625" style="2" customWidth="1"/>
    <col min="10246" max="10246" width="13.28515625" style="2" customWidth="1"/>
    <col min="10247" max="10247" width="21.42578125" style="2" customWidth="1"/>
    <col min="10248" max="10248" width="14.28515625" style="2" customWidth="1"/>
    <col min="10249" max="10496" width="9.140625" style="2"/>
    <col min="10497" max="10497" width="5.140625" style="2" customWidth="1"/>
    <col min="10498" max="10498" width="17.42578125" style="2" customWidth="1"/>
    <col min="10499" max="10499" width="27.5703125" style="2" customWidth="1"/>
    <col min="10500" max="10500" width="21.28515625" style="2" customWidth="1"/>
    <col min="10501" max="10501" width="16.28515625" style="2" customWidth="1"/>
    <col min="10502" max="10502" width="13.28515625" style="2" customWidth="1"/>
    <col min="10503" max="10503" width="21.42578125" style="2" customWidth="1"/>
    <col min="10504" max="10504" width="14.28515625" style="2" customWidth="1"/>
    <col min="10505" max="10752" width="9.140625" style="2"/>
    <col min="10753" max="10753" width="5.140625" style="2" customWidth="1"/>
    <col min="10754" max="10754" width="17.42578125" style="2" customWidth="1"/>
    <col min="10755" max="10755" width="27.5703125" style="2" customWidth="1"/>
    <col min="10756" max="10756" width="21.28515625" style="2" customWidth="1"/>
    <col min="10757" max="10757" width="16.28515625" style="2" customWidth="1"/>
    <col min="10758" max="10758" width="13.28515625" style="2" customWidth="1"/>
    <col min="10759" max="10759" width="21.42578125" style="2" customWidth="1"/>
    <col min="10760" max="10760" width="14.28515625" style="2" customWidth="1"/>
    <col min="10761" max="11008" width="9.140625" style="2"/>
    <col min="11009" max="11009" width="5.140625" style="2" customWidth="1"/>
    <col min="11010" max="11010" width="17.42578125" style="2" customWidth="1"/>
    <col min="11011" max="11011" width="27.5703125" style="2" customWidth="1"/>
    <col min="11012" max="11012" width="21.28515625" style="2" customWidth="1"/>
    <col min="11013" max="11013" width="16.28515625" style="2" customWidth="1"/>
    <col min="11014" max="11014" width="13.28515625" style="2" customWidth="1"/>
    <col min="11015" max="11015" width="21.42578125" style="2" customWidth="1"/>
    <col min="11016" max="11016" width="14.28515625" style="2" customWidth="1"/>
    <col min="11017" max="11264" width="9.140625" style="2"/>
    <col min="11265" max="11265" width="5.140625" style="2" customWidth="1"/>
    <col min="11266" max="11266" width="17.42578125" style="2" customWidth="1"/>
    <col min="11267" max="11267" width="27.5703125" style="2" customWidth="1"/>
    <col min="11268" max="11268" width="21.28515625" style="2" customWidth="1"/>
    <col min="11269" max="11269" width="16.28515625" style="2" customWidth="1"/>
    <col min="11270" max="11270" width="13.28515625" style="2" customWidth="1"/>
    <col min="11271" max="11271" width="21.42578125" style="2" customWidth="1"/>
    <col min="11272" max="11272" width="14.28515625" style="2" customWidth="1"/>
    <col min="11273" max="11520" width="9.140625" style="2"/>
    <col min="11521" max="11521" width="5.140625" style="2" customWidth="1"/>
    <col min="11522" max="11522" width="17.42578125" style="2" customWidth="1"/>
    <col min="11523" max="11523" width="27.5703125" style="2" customWidth="1"/>
    <col min="11524" max="11524" width="21.28515625" style="2" customWidth="1"/>
    <col min="11525" max="11525" width="16.28515625" style="2" customWidth="1"/>
    <col min="11526" max="11526" width="13.28515625" style="2" customWidth="1"/>
    <col min="11527" max="11527" width="21.42578125" style="2" customWidth="1"/>
    <col min="11528" max="11528" width="14.28515625" style="2" customWidth="1"/>
    <col min="11529" max="11776" width="9.140625" style="2"/>
    <col min="11777" max="11777" width="5.140625" style="2" customWidth="1"/>
    <col min="11778" max="11778" width="17.42578125" style="2" customWidth="1"/>
    <col min="11779" max="11779" width="27.5703125" style="2" customWidth="1"/>
    <col min="11780" max="11780" width="21.28515625" style="2" customWidth="1"/>
    <col min="11781" max="11781" width="16.28515625" style="2" customWidth="1"/>
    <col min="11782" max="11782" width="13.28515625" style="2" customWidth="1"/>
    <col min="11783" max="11783" width="21.42578125" style="2" customWidth="1"/>
    <col min="11784" max="11784" width="14.28515625" style="2" customWidth="1"/>
    <col min="11785" max="12032" width="9.140625" style="2"/>
    <col min="12033" max="12033" width="5.140625" style="2" customWidth="1"/>
    <col min="12034" max="12034" width="17.42578125" style="2" customWidth="1"/>
    <col min="12035" max="12035" width="27.5703125" style="2" customWidth="1"/>
    <col min="12036" max="12036" width="21.28515625" style="2" customWidth="1"/>
    <col min="12037" max="12037" width="16.28515625" style="2" customWidth="1"/>
    <col min="12038" max="12038" width="13.28515625" style="2" customWidth="1"/>
    <col min="12039" max="12039" width="21.42578125" style="2" customWidth="1"/>
    <col min="12040" max="12040" width="14.28515625" style="2" customWidth="1"/>
    <col min="12041" max="12288" width="9.140625" style="2"/>
    <col min="12289" max="12289" width="5.140625" style="2" customWidth="1"/>
    <col min="12290" max="12290" width="17.42578125" style="2" customWidth="1"/>
    <col min="12291" max="12291" width="27.5703125" style="2" customWidth="1"/>
    <col min="12292" max="12292" width="21.28515625" style="2" customWidth="1"/>
    <col min="12293" max="12293" width="16.28515625" style="2" customWidth="1"/>
    <col min="12294" max="12294" width="13.28515625" style="2" customWidth="1"/>
    <col min="12295" max="12295" width="21.42578125" style="2" customWidth="1"/>
    <col min="12296" max="12296" width="14.28515625" style="2" customWidth="1"/>
    <col min="12297" max="12544" width="9.140625" style="2"/>
    <col min="12545" max="12545" width="5.140625" style="2" customWidth="1"/>
    <col min="12546" max="12546" width="17.42578125" style="2" customWidth="1"/>
    <col min="12547" max="12547" width="27.5703125" style="2" customWidth="1"/>
    <col min="12548" max="12548" width="21.28515625" style="2" customWidth="1"/>
    <col min="12549" max="12549" width="16.28515625" style="2" customWidth="1"/>
    <col min="12550" max="12550" width="13.28515625" style="2" customWidth="1"/>
    <col min="12551" max="12551" width="21.42578125" style="2" customWidth="1"/>
    <col min="12552" max="12552" width="14.28515625" style="2" customWidth="1"/>
    <col min="12553" max="12800" width="9.140625" style="2"/>
    <col min="12801" max="12801" width="5.140625" style="2" customWidth="1"/>
    <col min="12802" max="12802" width="17.42578125" style="2" customWidth="1"/>
    <col min="12803" max="12803" width="27.5703125" style="2" customWidth="1"/>
    <col min="12804" max="12804" width="21.28515625" style="2" customWidth="1"/>
    <col min="12805" max="12805" width="16.28515625" style="2" customWidth="1"/>
    <col min="12806" max="12806" width="13.28515625" style="2" customWidth="1"/>
    <col min="12807" max="12807" width="21.42578125" style="2" customWidth="1"/>
    <col min="12808" max="12808" width="14.28515625" style="2" customWidth="1"/>
    <col min="12809" max="13056" width="9.140625" style="2"/>
    <col min="13057" max="13057" width="5.140625" style="2" customWidth="1"/>
    <col min="13058" max="13058" width="17.42578125" style="2" customWidth="1"/>
    <col min="13059" max="13059" width="27.5703125" style="2" customWidth="1"/>
    <col min="13060" max="13060" width="21.28515625" style="2" customWidth="1"/>
    <col min="13061" max="13061" width="16.28515625" style="2" customWidth="1"/>
    <col min="13062" max="13062" width="13.28515625" style="2" customWidth="1"/>
    <col min="13063" max="13063" width="21.42578125" style="2" customWidth="1"/>
    <col min="13064" max="13064" width="14.28515625" style="2" customWidth="1"/>
    <col min="13065" max="13312" width="9.140625" style="2"/>
    <col min="13313" max="13313" width="5.140625" style="2" customWidth="1"/>
    <col min="13314" max="13314" width="17.42578125" style="2" customWidth="1"/>
    <col min="13315" max="13315" width="27.5703125" style="2" customWidth="1"/>
    <col min="13316" max="13316" width="21.28515625" style="2" customWidth="1"/>
    <col min="13317" max="13317" width="16.28515625" style="2" customWidth="1"/>
    <col min="13318" max="13318" width="13.28515625" style="2" customWidth="1"/>
    <col min="13319" max="13319" width="21.42578125" style="2" customWidth="1"/>
    <col min="13320" max="13320" width="14.28515625" style="2" customWidth="1"/>
    <col min="13321" max="13568" width="9.140625" style="2"/>
    <col min="13569" max="13569" width="5.140625" style="2" customWidth="1"/>
    <col min="13570" max="13570" width="17.42578125" style="2" customWidth="1"/>
    <col min="13571" max="13571" width="27.5703125" style="2" customWidth="1"/>
    <col min="13572" max="13572" width="21.28515625" style="2" customWidth="1"/>
    <col min="13573" max="13573" width="16.28515625" style="2" customWidth="1"/>
    <col min="13574" max="13574" width="13.28515625" style="2" customWidth="1"/>
    <col min="13575" max="13575" width="21.42578125" style="2" customWidth="1"/>
    <col min="13576" max="13576" width="14.28515625" style="2" customWidth="1"/>
    <col min="13577" max="13824" width="9.140625" style="2"/>
    <col min="13825" max="13825" width="5.140625" style="2" customWidth="1"/>
    <col min="13826" max="13826" width="17.42578125" style="2" customWidth="1"/>
    <col min="13827" max="13827" width="27.5703125" style="2" customWidth="1"/>
    <col min="13828" max="13828" width="21.28515625" style="2" customWidth="1"/>
    <col min="13829" max="13829" width="16.28515625" style="2" customWidth="1"/>
    <col min="13830" max="13830" width="13.28515625" style="2" customWidth="1"/>
    <col min="13831" max="13831" width="21.42578125" style="2" customWidth="1"/>
    <col min="13832" max="13832" width="14.28515625" style="2" customWidth="1"/>
    <col min="13833" max="14080" width="9.140625" style="2"/>
    <col min="14081" max="14081" width="5.140625" style="2" customWidth="1"/>
    <col min="14082" max="14082" width="17.42578125" style="2" customWidth="1"/>
    <col min="14083" max="14083" width="27.5703125" style="2" customWidth="1"/>
    <col min="14084" max="14084" width="21.28515625" style="2" customWidth="1"/>
    <col min="14085" max="14085" width="16.28515625" style="2" customWidth="1"/>
    <col min="14086" max="14086" width="13.28515625" style="2" customWidth="1"/>
    <col min="14087" max="14087" width="21.42578125" style="2" customWidth="1"/>
    <col min="14088" max="14088" width="14.28515625" style="2" customWidth="1"/>
    <col min="14089" max="14336" width="9.140625" style="2"/>
    <col min="14337" max="14337" width="5.140625" style="2" customWidth="1"/>
    <col min="14338" max="14338" width="17.42578125" style="2" customWidth="1"/>
    <col min="14339" max="14339" width="27.5703125" style="2" customWidth="1"/>
    <col min="14340" max="14340" width="21.28515625" style="2" customWidth="1"/>
    <col min="14341" max="14341" width="16.28515625" style="2" customWidth="1"/>
    <col min="14342" max="14342" width="13.28515625" style="2" customWidth="1"/>
    <col min="14343" max="14343" width="21.42578125" style="2" customWidth="1"/>
    <col min="14344" max="14344" width="14.28515625" style="2" customWidth="1"/>
    <col min="14345" max="14592" width="9.140625" style="2"/>
    <col min="14593" max="14593" width="5.140625" style="2" customWidth="1"/>
    <col min="14594" max="14594" width="17.42578125" style="2" customWidth="1"/>
    <col min="14595" max="14595" width="27.5703125" style="2" customWidth="1"/>
    <col min="14596" max="14596" width="21.28515625" style="2" customWidth="1"/>
    <col min="14597" max="14597" width="16.28515625" style="2" customWidth="1"/>
    <col min="14598" max="14598" width="13.28515625" style="2" customWidth="1"/>
    <col min="14599" max="14599" width="21.42578125" style="2" customWidth="1"/>
    <col min="14600" max="14600" width="14.28515625" style="2" customWidth="1"/>
    <col min="14601" max="14848" width="9.140625" style="2"/>
    <col min="14849" max="14849" width="5.140625" style="2" customWidth="1"/>
    <col min="14850" max="14850" width="17.42578125" style="2" customWidth="1"/>
    <col min="14851" max="14851" width="27.5703125" style="2" customWidth="1"/>
    <col min="14852" max="14852" width="21.28515625" style="2" customWidth="1"/>
    <col min="14853" max="14853" width="16.28515625" style="2" customWidth="1"/>
    <col min="14854" max="14854" width="13.28515625" style="2" customWidth="1"/>
    <col min="14855" max="14855" width="21.42578125" style="2" customWidth="1"/>
    <col min="14856" max="14856" width="14.28515625" style="2" customWidth="1"/>
    <col min="14857" max="15104" width="9.140625" style="2"/>
    <col min="15105" max="15105" width="5.140625" style="2" customWidth="1"/>
    <col min="15106" max="15106" width="17.42578125" style="2" customWidth="1"/>
    <col min="15107" max="15107" width="27.5703125" style="2" customWidth="1"/>
    <col min="15108" max="15108" width="21.28515625" style="2" customWidth="1"/>
    <col min="15109" max="15109" width="16.28515625" style="2" customWidth="1"/>
    <col min="15110" max="15110" width="13.28515625" style="2" customWidth="1"/>
    <col min="15111" max="15111" width="21.42578125" style="2" customWidth="1"/>
    <col min="15112" max="15112" width="14.28515625" style="2" customWidth="1"/>
    <col min="15113" max="15360" width="9.140625" style="2"/>
    <col min="15361" max="15361" width="5.140625" style="2" customWidth="1"/>
    <col min="15362" max="15362" width="17.42578125" style="2" customWidth="1"/>
    <col min="15363" max="15363" width="27.5703125" style="2" customWidth="1"/>
    <col min="15364" max="15364" width="21.28515625" style="2" customWidth="1"/>
    <col min="15365" max="15365" width="16.28515625" style="2" customWidth="1"/>
    <col min="15366" max="15366" width="13.28515625" style="2" customWidth="1"/>
    <col min="15367" max="15367" width="21.42578125" style="2" customWidth="1"/>
    <col min="15368" max="15368" width="14.28515625" style="2" customWidth="1"/>
    <col min="15369" max="15616" width="9.140625" style="2"/>
    <col min="15617" max="15617" width="5.140625" style="2" customWidth="1"/>
    <col min="15618" max="15618" width="17.42578125" style="2" customWidth="1"/>
    <col min="15619" max="15619" width="27.5703125" style="2" customWidth="1"/>
    <col min="15620" max="15620" width="21.28515625" style="2" customWidth="1"/>
    <col min="15621" max="15621" width="16.28515625" style="2" customWidth="1"/>
    <col min="15622" max="15622" width="13.28515625" style="2" customWidth="1"/>
    <col min="15623" max="15623" width="21.42578125" style="2" customWidth="1"/>
    <col min="15624" max="15624" width="14.28515625" style="2" customWidth="1"/>
    <col min="15625" max="15872" width="9.140625" style="2"/>
    <col min="15873" max="15873" width="5.140625" style="2" customWidth="1"/>
    <col min="15874" max="15874" width="17.42578125" style="2" customWidth="1"/>
    <col min="15875" max="15875" width="27.5703125" style="2" customWidth="1"/>
    <col min="15876" max="15876" width="21.28515625" style="2" customWidth="1"/>
    <col min="15877" max="15877" width="16.28515625" style="2" customWidth="1"/>
    <col min="15878" max="15878" width="13.28515625" style="2" customWidth="1"/>
    <col min="15879" max="15879" width="21.42578125" style="2" customWidth="1"/>
    <col min="15880" max="15880" width="14.28515625" style="2" customWidth="1"/>
    <col min="15881" max="16128" width="9.140625" style="2"/>
    <col min="16129" max="16129" width="5.140625" style="2" customWidth="1"/>
    <col min="16130" max="16130" width="17.42578125" style="2" customWidth="1"/>
    <col min="16131" max="16131" width="27.5703125" style="2" customWidth="1"/>
    <col min="16132" max="16132" width="21.28515625" style="2" customWidth="1"/>
    <col min="16133" max="16133" width="16.28515625" style="2" customWidth="1"/>
    <col min="16134" max="16134" width="13.28515625" style="2" customWidth="1"/>
    <col min="16135" max="16135" width="21.42578125" style="2" customWidth="1"/>
    <col min="16136" max="16136" width="14.28515625" style="2" customWidth="1"/>
    <col min="16137" max="16384" width="9.140625" style="2"/>
  </cols>
  <sheetData>
    <row r="1" spans="1:8" ht="28.5" customHeight="1">
      <c r="A1" s="862" t="str">
        <f>Master!A2</f>
        <v>dk;kZy; jktdh; mPp ek/;fed fo|ky;] :iiqjk ¼dqpkeu flVh½</v>
      </c>
      <c r="B1" s="862"/>
      <c r="C1" s="862"/>
      <c r="D1" s="862"/>
      <c r="E1" s="862"/>
      <c r="F1" s="862"/>
      <c r="G1" s="863"/>
      <c r="H1" s="460">
        <f>Master!K3</f>
        <v>26887</v>
      </c>
    </row>
    <row r="2" spans="1:8" ht="21">
      <c r="A2" s="864" t="str">
        <f>Master!C3&amp;" "&amp;Master!E3</f>
        <v>2202-02-109-02-00 SF</v>
      </c>
      <c r="B2" s="864"/>
      <c r="C2" s="864"/>
      <c r="D2" s="864"/>
      <c r="E2" s="864"/>
      <c r="F2" s="864"/>
      <c r="G2" s="864"/>
      <c r="H2" s="864"/>
    </row>
    <row r="3" spans="1:8" ht="30.75" customHeight="1">
      <c r="A3" s="865" t="s">
        <v>249</v>
      </c>
      <c r="B3" s="865"/>
      <c r="C3" s="865"/>
      <c r="D3" s="865"/>
      <c r="E3" s="865"/>
      <c r="F3" s="865"/>
      <c r="G3" s="865"/>
      <c r="H3" s="865"/>
    </row>
    <row r="4" spans="1:8" ht="75">
      <c r="A4" s="454" t="s">
        <v>21</v>
      </c>
      <c r="B4" s="454" t="s">
        <v>23</v>
      </c>
      <c r="C4" s="454" t="s">
        <v>250</v>
      </c>
      <c r="D4" s="454" t="s">
        <v>251</v>
      </c>
      <c r="E4" s="454" t="s">
        <v>48</v>
      </c>
      <c r="F4" s="454" t="s">
        <v>252</v>
      </c>
      <c r="G4" s="454" t="s">
        <v>253</v>
      </c>
      <c r="H4" s="454" t="s">
        <v>217</v>
      </c>
    </row>
    <row r="5" spans="1:8" ht="24.95" customHeight="1">
      <c r="A5" s="451">
        <v>1</v>
      </c>
      <c r="B5" s="866"/>
      <c r="C5" s="135"/>
      <c r="D5" s="20"/>
      <c r="E5" s="21"/>
      <c r="F5" s="22"/>
      <c r="G5" s="455"/>
      <c r="H5" s="23"/>
    </row>
    <row r="6" spans="1:8" ht="24.95" customHeight="1">
      <c r="A6" s="451">
        <v>2</v>
      </c>
      <c r="B6" s="867"/>
      <c r="C6" s="135"/>
      <c r="D6" s="20"/>
      <c r="E6" s="21"/>
      <c r="F6" s="22"/>
      <c r="G6" s="455"/>
      <c r="H6" s="23"/>
    </row>
    <row r="7" spans="1:8" ht="24.95" customHeight="1">
      <c r="A7" s="451">
        <v>3</v>
      </c>
      <c r="B7" s="867"/>
      <c r="C7" s="135"/>
      <c r="D7" s="20"/>
      <c r="E7" s="21"/>
      <c r="F7" s="22"/>
      <c r="G7" s="455"/>
      <c r="H7" s="23"/>
    </row>
    <row r="8" spans="1:8" ht="24.95" customHeight="1">
      <c r="A8" s="451">
        <v>4</v>
      </c>
      <c r="B8" s="867"/>
      <c r="C8" s="24"/>
      <c r="D8" s="24"/>
      <c r="E8" s="24"/>
      <c r="F8" s="22" t="s">
        <v>254</v>
      </c>
      <c r="G8" s="455"/>
      <c r="H8" s="23"/>
    </row>
    <row r="9" spans="1:8" ht="24.95" customHeight="1">
      <c r="A9" s="451">
        <v>5</v>
      </c>
      <c r="B9" s="868"/>
      <c r="C9" s="24"/>
      <c r="D9" s="24"/>
      <c r="E9" s="24"/>
      <c r="F9" s="22"/>
      <c r="G9" s="455"/>
      <c r="H9" s="23"/>
    </row>
    <row r="10" spans="1:8" ht="35.25">
      <c r="A10" s="869" t="s">
        <v>255</v>
      </c>
      <c r="B10" s="869"/>
      <c r="C10" s="869"/>
      <c r="D10" s="869"/>
      <c r="E10" s="870"/>
      <c r="F10" s="870"/>
      <c r="G10" s="456"/>
      <c r="H10" s="457"/>
    </row>
    <row r="11" spans="1:8">
      <c r="A11" s="458"/>
      <c r="B11" s="458"/>
      <c r="C11" s="458"/>
      <c r="D11" s="458"/>
      <c r="E11" s="458"/>
      <c r="F11" s="458"/>
      <c r="G11" s="458"/>
      <c r="H11" s="458"/>
    </row>
    <row r="12" spans="1:8">
      <c r="A12" s="458"/>
      <c r="B12" s="458"/>
      <c r="C12" s="458"/>
      <c r="D12" s="458"/>
      <c r="E12" s="458"/>
      <c r="F12" s="458"/>
      <c r="G12" s="458"/>
      <c r="H12" s="458"/>
    </row>
    <row r="13" spans="1:8" ht="18.75">
      <c r="A13" s="458"/>
      <c r="B13" s="458"/>
      <c r="C13" s="458"/>
      <c r="D13" s="458"/>
      <c r="E13" s="458"/>
      <c r="F13" s="459"/>
      <c r="G13" s="853" t="str">
        <f>Master!R1</f>
        <v>iz/kkukpk;Z</v>
      </c>
      <c r="H13" s="853"/>
    </row>
    <row r="14" spans="1:8" ht="60" customHeight="1">
      <c r="G14" s="853" t="str">
        <f>Master!R2</f>
        <v>jktdh; mPp ek/;fed fo|ky;] :iiqjk</v>
      </c>
      <c r="H14" s="853"/>
    </row>
  </sheetData>
  <sheetProtection password="DBAD" sheet="1" objects="1" scenarios="1" formatCells="0" formatColumns="0" formatRows="0"/>
  <mergeCells count="8">
    <mergeCell ref="G14:H14"/>
    <mergeCell ref="A1:G1"/>
    <mergeCell ref="A2:H2"/>
    <mergeCell ref="A3:H3"/>
    <mergeCell ref="B5:B9"/>
    <mergeCell ref="A10:D10"/>
    <mergeCell ref="E10:F10"/>
    <mergeCell ref="G13:H13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18"/>
  <sheetViews>
    <sheetView view="pageBreakPreview" zoomScaleNormal="100" zoomScaleSheetLayoutView="100" workbookViewId="0">
      <selection activeCell="E2" sqref="E2"/>
    </sheetView>
  </sheetViews>
  <sheetFormatPr defaultRowHeight="15.75"/>
  <cols>
    <col min="1" max="1" width="21.140625" style="461" customWidth="1"/>
    <col min="2" max="2" width="23.28515625" style="461" customWidth="1"/>
    <col min="3" max="3" width="9.85546875" style="461" customWidth="1"/>
    <col min="4" max="4" width="15" style="461" customWidth="1"/>
    <col min="5" max="5" width="15.28515625" style="461" customWidth="1"/>
    <col min="6" max="6" width="13.140625" style="461" customWidth="1"/>
    <col min="7" max="255" width="9.140625" style="461"/>
    <col min="256" max="256" width="34.7109375" style="461" customWidth="1"/>
    <col min="257" max="257" width="33.7109375" style="461" customWidth="1"/>
    <col min="258" max="258" width="12.42578125" style="461" customWidth="1"/>
    <col min="259" max="259" width="15.85546875" style="461" customWidth="1"/>
    <col min="260" max="260" width="14.85546875" style="461" customWidth="1"/>
    <col min="261" max="511" width="9.140625" style="461"/>
    <col min="512" max="512" width="34.7109375" style="461" customWidth="1"/>
    <col min="513" max="513" width="33.7109375" style="461" customWidth="1"/>
    <col min="514" max="514" width="12.42578125" style="461" customWidth="1"/>
    <col min="515" max="515" width="15.85546875" style="461" customWidth="1"/>
    <col min="516" max="516" width="14.85546875" style="461" customWidth="1"/>
    <col min="517" max="767" width="9.140625" style="461"/>
    <col min="768" max="768" width="34.7109375" style="461" customWidth="1"/>
    <col min="769" max="769" width="33.7109375" style="461" customWidth="1"/>
    <col min="770" max="770" width="12.42578125" style="461" customWidth="1"/>
    <col min="771" max="771" width="15.85546875" style="461" customWidth="1"/>
    <col min="772" max="772" width="14.85546875" style="461" customWidth="1"/>
    <col min="773" max="1023" width="9.140625" style="461"/>
    <col min="1024" max="1024" width="34.7109375" style="461" customWidth="1"/>
    <col min="1025" max="1025" width="33.7109375" style="461" customWidth="1"/>
    <col min="1026" max="1026" width="12.42578125" style="461" customWidth="1"/>
    <col min="1027" max="1027" width="15.85546875" style="461" customWidth="1"/>
    <col min="1028" max="1028" width="14.85546875" style="461" customWidth="1"/>
    <col min="1029" max="1279" width="9.140625" style="461"/>
    <col min="1280" max="1280" width="34.7109375" style="461" customWidth="1"/>
    <col min="1281" max="1281" width="33.7109375" style="461" customWidth="1"/>
    <col min="1282" max="1282" width="12.42578125" style="461" customWidth="1"/>
    <col min="1283" max="1283" width="15.85546875" style="461" customWidth="1"/>
    <col min="1284" max="1284" width="14.85546875" style="461" customWidth="1"/>
    <col min="1285" max="1535" width="9.140625" style="461"/>
    <col min="1536" max="1536" width="34.7109375" style="461" customWidth="1"/>
    <col min="1537" max="1537" width="33.7109375" style="461" customWidth="1"/>
    <col min="1538" max="1538" width="12.42578125" style="461" customWidth="1"/>
    <col min="1539" max="1539" width="15.85546875" style="461" customWidth="1"/>
    <col min="1540" max="1540" width="14.85546875" style="461" customWidth="1"/>
    <col min="1541" max="1791" width="9.140625" style="461"/>
    <col min="1792" max="1792" width="34.7109375" style="461" customWidth="1"/>
    <col min="1793" max="1793" width="33.7109375" style="461" customWidth="1"/>
    <col min="1794" max="1794" width="12.42578125" style="461" customWidth="1"/>
    <col min="1795" max="1795" width="15.85546875" style="461" customWidth="1"/>
    <col min="1796" max="1796" width="14.85546875" style="461" customWidth="1"/>
    <col min="1797" max="2047" width="9.140625" style="461"/>
    <col min="2048" max="2048" width="34.7109375" style="461" customWidth="1"/>
    <col min="2049" max="2049" width="33.7109375" style="461" customWidth="1"/>
    <col min="2050" max="2050" width="12.42578125" style="461" customWidth="1"/>
    <col min="2051" max="2051" width="15.85546875" style="461" customWidth="1"/>
    <col min="2052" max="2052" width="14.85546875" style="461" customWidth="1"/>
    <col min="2053" max="2303" width="9.140625" style="461"/>
    <col min="2304" max="2304" width="34.7109375" style="461" customWidth="1"/>
    <col min="2305" max="2305" width="33.7109375" style="461" customWidth="1"/>
    <col min="2306" max="2306" width="12.42578125" style="461" customWidth="1"/>
    <col min="2307" max="2307" width="15.85546875" style="461" customWidth="1"/>
    <col min="2308" max="2308" width="14.85546875" style="461" customWidth="1"/>
    <col min="2309" max="2559" width="9.140625" style="461"/>
    <col min="2560" max="2560" width="34.7109375" style="461" customWidth="1"/>
    <col min="2561" max="2561" width="33.7109375" style="461" customWidth="1"/>
    <col min="2562" max="2562" width="12.42578125" style="461" customWidth="1"/>
    <col min="2563" max="2563" width="15.85546875" style="461" customWidth="1"/>
    <col min="2564" max="2564" width="14.85546875" style="461" customWidth="1"/>
    <col min="2565" max="2815" width="9.140625" style="461"/>
    <col min="2816" max="2816" width="34.7109375" style="461" customWidth="1"/>
    <col min="2817" max="2817" width="33.7109375" style="461" customWidth="1"/>
    <col min="2818" max="2818" width="12.42578125" style="461" customWidth="1"/>
    <col min="2819" max="2819" width="15.85546875" style="461" customWidth="1"/>
    <col min="2820" max="2820" width="14.85546875" style="461" customWidth="1"/>
    <col min="2821" max="3071" width="9.140625" style="461"/>
    <col min="3072" max="3072" width="34.7109375" style="461" customWidth="1"/>
    <col min="3073" max="3073" width="33.7109375" style="461" customWidth="1"/>
    <col min="3074" max="3074" width="12.42578125" style="461" customWidth="1"/>
    <col min="3075" max="3075" width="15.85546875" style="461" customWidth="1"/>
    <col min="3076" max="3076" width="14.85546875" style="461" customWidth="1"/>
    <col min="3077" max="3327" width="9.140625" style="461"/>
    <col min="3328" max="3328" width="34.7109375" style="461" customWidth="1"/>
    <col min="3329" max="3329" width="33.7109375" style="461" customWidth="1"/>
    <col min="3330" max="3330" width="12.42578125" style="461" customWidth="1"/>
    <col min="3331" max="3331" width="15.85546875" style="461" customWidth="1"/>
    <col min="3332" max="3332" width="14.85546875" style="461" customWidth="1"/>
    <col min="3333" max="3583" width="9.140625" style="461"/>
    <col min="3584" max="3584" width="34.7109375" style="461" customWidth="1"/>
    <col min="3585" max="3585" width="33.7109375" style="461" customWidth="1"/>
    <col min="3586" max="3586" width="12.42578125" style="461" customWidth="1"/>
    <col min="3587" max="3587" width="15.85546875" style="461" customWidth="1"/>
    <col min="3588" max="3588" width="14.85546875" style="461" customWidth="1"/>
    <col min="3589" max="3839" width="9.140625" style="461"/>
    <col min="3840" max="3840" width="34.7109375" style="461" customWidth="1"/>
    <col min="3841" max="3841" width="33.7109375" style="461" customWidth="1"/>
    <col min="3842" max="3842" width="12.42578125" style="461" customWidth="1"/>
    <col min="3843" max="3843" width="15.85546875" style="461" customWidth="1"/>
    <col min="3844" max="3844" width="14.85546875" style="461" customWidth="1"/>
    <col min="3845" max="4095" width="9.140625" style="461"/>
    <col min="4096" max="4096" width="34.7109375" style="461" customWidth="1"/>
    <col min="4097" max="4097" width="33.7109375" style="461" customWidth="1"/>
    <col min="4098" max="4098" width="12.42578125" style="461" customWidth="1"/>
    <col min="4099" max="4099" width="15.85546875" style="461" customWidth="1"/>
    <col min="4100" max="4100" width="14.85546875" style="461" customWidth="1"/>
    <col min="4101" max="4351" width="9.140625" style="461"/>
    <col min="4352" max="4352" width="34.7109375" style="461" customWidth="1"/>
    <col min="4353" max="4353" width="33.7109375" style="461" customWidth="1"/>
    <col min="4354" max="4354" width="12.42578125" style="461" customWidth="1"/>
    <col min="4355" max="4355" width="15.85546875" style="461" customWidth="1"/>
    <col min="4356" max="4356" width="14.85546875" style="461" customWidth="1"/>
    <col min="4357" max="4607" width="9.140625" style="461"/>
    <col min="4608" max="4608" width="34.7109375" style="461" customWidth="1"/>
    <col min="4609" max="4609" width="33.7109375" style="461" customWidth="1"/>
    <col min="4610" max="4610" width="12.42578125" style="461" customWidth="1"/>
    <col min="4611" max="4611" width="15.85546875" style="461" customWidth="1"/>
    <col min="4612" max="4612" width="14.85546875" style="461" customWidth="1"/>
    <col min="4613" max="4863" width="9.140625" style="461"/>
    <col min="4864" max="4864" width="34.7109375" style="461" customWidth="1"/>
    <col min="4865" max="4865" width="33.7109375" style="461" customWidth="1"/>
    <col min="4866" max="4866" width="12.42578125" style="461" customWidth="1"/>
    <col min="4867" max="4867" width="15.85546875" style="461" customWidth="1"/>
    <col min="4868" max="4868" width="14.85546875" style="461" customWidth="1"/>
    <col min="4869" max="5119" width="9.140625" style="461"/>
    <col min="5120" max="5120" width="34.7109375" style="461" customWidth="1"/>
    <col min="5121" max="5121" width="33.7109375" style="461" customWidth="1"/>
    <col min="5122" max="5122" width="12.42578125" style="461" customWidth="1"/>
    <col min="5123" max="5123" width="15.85546875" style="461" customWidth="1"/>
    <col min="5124" max="5124" width="14.85546875" style="461" customWidth="1"/>
    <col min="5125" max="5375" width="9.140625" style="461"/>
    <col min="5376" max="5376" width="34.7109375" style="461" customWidth="1"/>
    <col min="5377" max="5377" width="33.7109375" style="461" customWidth="1"/>
    <col min="5378" max="5378" width="12.42578125" style="461" customWidth="1"/>
    <col min="5379" max="5379" width="15.85546875" style="461" customWidth="1"/>
    <col min="5380" max="5380" width="14.85546875" style="461" customWidth="1"/>
    <col min="5381" max="5631" width="9.140625" style="461"/>
    <col min="5632" max="5632" width="34.7109375" style="461" customWidth="1"/>
    <col min="5633" max="5633" width="33.7109375" style="461" customWidth="1"/>
    <col min="5634" max="5634" width="12.42578125" style="461" customWidth="1"/>
    <col min="5635" max="5635" width="15.85546875" style="461" customWidth="1"/>
    <col min="5636" max="5636" width="14.85546875" style="461" customWidth="1"/>
    <col min="5637" max="5887" width="9.140625" style="461"/>
    <col min="5888" max="5888" width="34.7109375" style="461" customWidth="1"/>
    <col min="5889" max="5889" width="33.7109375" style="461" customWidth="1"/>
    <col min="5890" max="5890" width="12.42578125" style="461" customWidth="1"/>
    <col min="5891" max="5891" width="15.85546875" style="461" customWidth="1"/>
    <col min="5892" max="5892" width="14.85546875" style="461" customWidth="1"/>
    <col min="5893" max="6143" width="9.140625" style="461"/>
    <col min="6144" max="6144" width="34.7109375" style="461" customWidth="1"/>
    <col min="6145" max="6145" width="33.7109375" style="461" customWidth="1"/>
    <col min="6146" max="6146" width="12.42578125" style="461" customWidth="1"/>
    <col min="6147" max="6147" width="15.85546875" style="461" customWidth="1"/>
    <col min="6148" max="6148" width="14.85546875" style="461" customWidth="1"/>
    <col min="6149" max="6399" width="9.140625" style="461"/>
    <col min="6400" max="6400" width="34.7109375" style="461" customWidth="1"/>
    <col min="6401" max="6401" width="33.7109375" style="461" customWidth="1"/>
    <col min="6402" max="6402" width="12.42578125" style="461" customWidth="1"/>
    <col min="6403" max="6403" width="15.85546875" style="461" customWidth="1"/>
    <col min="6404" max="6404" width="14.85546875" style="461" customWidth="1"/>
    <col min="6405" max="6655" width="9.140625" style="461"/>
    <col min="6656" max="6656" width="34.7109375" style="461" customWidth="1"/>
    <col min="6657" max="6657" width="33.7109375" style="461" customWidth="1"/>
    <col min="6658" max="6658" width="12.42578125" style="461" customWidth="1"/>
    <col min="6659" max="6659" width="15.85546875" style="461" customWidth="1"/>
    <col min="6660" max="6660" width="14.85546875" style="461" customWidth="1"/>
    <col min="6661" max="6911" width="9.140625" style="461"/>
    <col min="6912" max="6912" width="34.7109375" style="461" customWidth="1"/>
    <col min="6913" max="6913" width="33.7109375" style="461" customWidth="1"/>
    <col min="6914" max="6914" width="12.42578125" style="461" customWidth="1"/>
    <col min="6915" max="6915" width="15.85546875" style="461" customWidth="1"/>
    <col min="6916" max="6916" width="14.85546875" style="461" customWidth="1"/>
    <col min="6917" max="7167" width="9.140625" style="461"/>
    <col min="7168" max="7168" width="34.7109375" style="461" customWidth="1"/>
    <col min="7169" max="7169" width="33.7109375" style="461" customWidth="1"/>
    <col min="7170" max="7170" width="12.42578125" style="461" customWidth="1"/>
    <col min="7171" max="7171" width="15.85546875" style="461" customWidth="1"/>
    <col min="7172" max="7172" width="14.85546875" style="461" customWidth="1"/>
    <col min="7173" max="7423" width="9.140625" style="461"/>
    <col min="7424" max="7424" width="34.7109375" style="461" customWidth="1"/>
    <col min="7425" max="7425" width="33.7109375" style="461" customWidth="1"/>
    <col min="7426" max="7426" width="12.42578125" style="461" customWidth="1"/>
    <col min="7427" max="7427" width="15.85546875" style="461" customWidth="1"/>
    <col min="7428" max="7428" width="14.85546875" style="461" customWidth="1"/>
    <col min="7429" max="7679" width="9.140625" style="461"/>
    <col min="7680" max="7680" width="34.7109375" style="461" customWidth="1"/>
    <col min="7681" max="7681" width="33.7109375" style="461" customWidth="1"/>
    <col min="7682" max="7682" width="12.42578125" style="461" customWidth="1"/>
    <col min="7683" max="7683" width="15.85546875" style="461" customWidth="1"/>
    <col min="7684" max="7684" width="14.85546875" style="461" customWidth="1"/>
    <col min="7685" max="7935" width="9.140625" style="461"/>
    <col min="7936" max="7936" width="34.7109375" style="461" customWidth="1"/>
    <col min="7937" max="7937" width="33.7109375" style="461" customWidth="1"/>
    <col min="7938" max="7938" width="12.42578125" style="461" customWidth="1"/>
    <col min="7939" max="7939" width="15.85546875" style="461" customWidth="1"/>
    <col min="7940" max="7940" width="14.85546875" style="461" customWidth="1"/>
    <col min="7941" max="8191" width="9.140625" style="461"/>
    <col min="8192" max="8192" width="34.7109375" style="461" customWidth="1"/>
    <col min="8193" max="8193" width="33.7109375" style="461" customWidth="1"/>
    <col min="8194" max="8194" width="12.42578125" style="461" customWidth="1"/>
    <col min="8195" max="8195" width="15.85546875" style="461" customWidth="1"/>
    <col min="8196" max="8196" width="14.85546875" style="461" customWidth="1"/>
    <col min="8197" max="8447" width="9.140625" style="461"/>
    <col min="8448" max="8448" width="34.7109375" style="461" customWidth="1"/>
    <col min="8449" max="8449" width="33.7109375" style="461" customWidth="1"/>
    <col min="8450" max="8450" width="12.42578125" style="461" customWidth="1"/>
    <col min="8451" max="8451" width="15.85546875" style="461" customWidth="1"/>
    <col min="8452" max="8452" width="14.85546875" style="461" customWidth="1"/>
    <col min="8453" max="8703" width="9.140625" style="461"/>
    <col min="8704" max="8704" width="34.7109375" style="461" customWidth="1"/>
    <col min="8705" max="8705" width="33.7109375" style="461" customWidth="1"/>
    <col min="8706" max="8706" width="12.42578125" style="461" customWidth="1"/>
    <col min="8707" max="8707" width="15.85546875" style="461" customWidth="1"/>
    <col min="8708" max="8708" width="14.85546875" style="461" customWidth="1"/>
    <col min="8709" max="8959" width="9.140625" style="461"/>
    <col min="8960" max="8960" width="34.7109375" style="461" customWidth="1"/>
    <col min="8961" max="8961" width="33.7109375" style="461" customWidth="1"/>
    <col min="8962" max="8962" width="12.42578125" style="461" customWidth="1"/>
    <col min="8963" max="8963" width="15.85546875" style="461" customWidth="1"/>
    <col min="8964" max="8964" width="14.85546875" style="461" customWidth="1"/>
    <col min="8965" max="9215" width="9.140625" style="461"/>
    <col min="9216" max="9216" width="34.7109375" style="461" customWidth="1"/>
    <col min="9217" max="9217" width="33.7109375" style="461" customWidth="1"/>
    <col min="9218" max="9218" width="12.42578125" style="461" customWidth="1"/>
    <col min="9219" max="9219" width="15.85546875" style="461" customWidth="1"/>
    <col min="9220" max="9220" width="14.85546875" style="461" customWidth="1"/>
    <col min="9221" max="9471" width="9.140625" style="461"/>
    <col min="9472" max="9472" width="34.7109375" style="461" customWidth="1"/>
    <col min="9473" max="9473" width="33.7109375" style="461" customWidth="1"/>
    <col min="9474" max="9474" width="12.42578125" style="461" customWidth="1"/>
    <col min="9475" max="9475" width="15.85546875" style="461" customWidth="1"/>
    <col min="9476" max="9476" width="14.85546875" style="461" customWidth="1"/>
    <col min="9477" max="9727" width="9.140625" style="461"/>
    <col min="9728" max="9728" width="34.7109375" style="461" customWidth="1"/>
    <col min="9729" max="9729" width="33.7109375" style="461" customWidth="1"/>
    <col min="9730" max="9730" width="12.42578125" style="461" customWidth="1"/>
    <col min="9731" max="9731" width="15.85546875" style="461" customWidth="1"/>
    <col min="9732" max="9732" width="14.85546875" style="461" customWidth="1"/>
    <col min="9733" max="9983" width="9.140625" style="461"/>
    <col min="9984" max="9984" width="34.7109375" style="461" customWidth="1"/>
    <col min="9985" max="9985" width="33.7109375" style="461" customWidth="1"/>
    <col min="9986" max="9986" width="12.42578125" style="461" customWidth="1"/>
    <col min="9987" max="9987" width="15.85546875" style="461" customWidth="1"/>
    <col min="9988" max="9988" width="14.85546875" style="461" customWidth="1"/>
    <col min="9989" max="10239" width="9.140625" style="461"/>
    <col min="10240" max="10240" width="34.7109375" style="461" customWidth="1"/>
    <col min="10241" max="10241" width="33.7109375" style="461" customWidth="1"/>
    <col min="10242" max="10242" width="12.42578125" style="461" customWidth="1"/>
    <col min="10243" max="10243" width="15.85546875" style="461" customWidth="1"/>
    <col min="10244" max="10244" width="14.85546875" style="461" customWidth="1"/>
    <col min="10245" max="10495" width="9.140625" style="461"/>
    <col min="10496" max="10496" width="34.7109375" style="461" customWidth="1"/>
    <col min="10497" max="10497" width="33.7109375" style="461" customWidth="1"/>
    <col min="10498" max="10498" width="12.42578125" style="461" customWidth="1"/>
    <col min="10499" max="10499" width="15.85546875" style="461" customWidth="1"/>
    <col min="10500" max="10500" width="14.85546875" style="461" customWidth="1"/>
    <col min="10501" max="10751" width="9.140625" style="461"/>
    <col min="10752" max="10752" width="34.7109375" style="461" customWidth="1"/>
    <col min="10753" max="10753" width="33.7109375" style="461" customWidth="1"/>
    <col min="10754" max="10754" width="12.42578125" style="461" customWidth="1"/>
    <col min="10755" max="10755" width="15.85546875" style="461" customWidth="1"/>
    <col min="10756" max="10756" width="14.85546875" style="461" customWidth="1"/>
    <col min="10757" max="11007" width="9.140625" style="461"/>
    <col min="11008" max="11008" width="34.7109375" style="461" customWidth="1"/>
    <col min="11009" max="11009" width="33.7109375" style="461" customWidth="1"/>
    <col min="11010" max="11010" width="12.42578125" style="461" customWidth="1"/>
    <col min="11011" max="11011" width="15.85546875" style="461" customWidth="1"/>
    <col min="11012" max="11012" width="14.85546875" style="461" customWidth="1"/>
    <col min="11013" max="11263" width="9.140625" style="461"/>
    <col min="11264" max="11264" width="34.7109375" style="461" customWidth="1"/>
    <col min="11265" max="11265" width="33.7109375" style="461" customWidth="1"/>
    <col min="11266" max="11266" width="12.42578125" style="461" customWidth="1"/>
    <col min="11267" max="11267" width="15.85546875" style="461" customWidth="1"/>
    <col min="11268" max="11268" width="14.85546875" style="461" customWidth="1"/>
    <col min="11269" max="11519" width="9.140625" style="461"/>
    <col min="11520" max="11520" width="34.7109375" style="461" customWidth="1"/>
    <col min="11521" max="11521" width="33.7109375" style="461" customWidth="1"/>
    <col min="11522" max="11522" width="12.42578125" style="461" customWidth="1"/>
    <col min="11523" max="11523" width="15.85546875" style="461" customWidth="1"/>
    <col min="11524" max="11524" width="14.85546875" style="461" customWidth="1"/>
    <col min="11525" max="11775" width="9.140625" style="461"/>
    <col min="11776" max="11776" width="34.7109375" style="461" customWidth="1"/>
    <col min="11777" max="11777" width="33.7109375" style="461" customWidth="1"/>
    <col min="11778" max="11778" width="12.42578125" style="461" customWidth="1"/>
    <col min="11779" max="11779" width="15.85546875" style="461" customWidth="1"/>
    <col min="11780" max="11780" width="14.85546875" style="461" customWidth="1"/>
    <col min="11781" max="12031" width="9.140625" style="461"/>
    <col min="12032" max="12032" width="34.7109375" style="461" customWidth="1"/>
    <col min="12033" max="12033" width="33.7109375" style="461" customWidth="1"/>
    <col min="12034" max="12034" width="12.42578125" style="461" customWidth="1"/>
    <col min="12035" max="12035" width="15.85546875" style="461" customWidth="1"/>
    <col min="12036" max="12036" width="14.85546875" style="461" customWidth="1"/>
    <col min="12037" max="12287" width="9.140625" style="461"/>
    <col min="12288" max="12288" width="34.7109375" style="461" customWidth="1"/>
    <col min="12289" max="12289" width="33.7109375" style="461" customWidth="1"/>
    <col min="12290" max="12290" width="12.42578125" style="461" customWidth="1"/>
    <col min="12291" max="12291" width="15.85546875" style="461" customWidth="1"/>
    <col min="12292" max="12292" width="14.85546875" style="461" customWidth="1"/>
    <col min="12293" max="12543" width="9.140625" style="461"/>
    <col min="12544" max="12544" width="34.7109375" style="461" customWidth="1"/>
    <col min="12545" max="12545" width="33.7109375" style="461" customWidth="1"/>
    <col min="12546" max="12546" width="12.42578125" style="461" customWidth="1"/>
    <col min="12547" max="12547" width="15.85546875" style="461" customWidth="1"/>
    <col min="12548" max="12548" width="14.85546875" style="461" customWidth="1"/>
    <col min="12549" max="12799" width="9.140625" style="461"/>
    <col min="12800" max="12800" width="34.7109375" style="461" customWidth="1"/>
    <col min="12801" max="12801" width="33.7109375" style="461" customWidth="1"/>
    <col min="12802" max="12802" width="12.42578125" style="461" customWidth="1"/>
    <col min="12803" max="12803" width="15.85546875" style="461" customWidth="1"/>
    <col min="12804" max="12804" width="14.85546875" style="461" customWidth="1"/>
    <col min="12805" max="13055" width="9.140625" style="461"/>
    <col min="13056" max="13056" width="34.7109375" style="461" customWidth="1"/>
    <col min="13057" max="13057" width="33.7109375" style="461" customWidth="1"/>
    <col min="13058" max="13058" width="12.42578125" style="461" customWidth="1"/>
    <col min="13059" max="13059" width="15.85546875" style="461" customWidth="1"/>
    <col min="13060" max="13060" width="14.85546875" style="461" customWidth="1"/>
    <col min="13061" max="13311" width="9.140625" style="461"/>
    <col min="13312" max="13312" width="34.7109375" style="461" customWidth="1"/>
    <col min="13313" max="13313" width="33.7109375" style="461" customWidth="1"/>
    <col min="13314" max="13314" width="12.42578125" style="461" customWidth="1"/>
    <col min="13315" max="13315" width="15.85546875" style="461" customWidth="1"/>
    <col min="13316" max="13316" width="14.85546875" style="461" customWidth="1"/>
    <col min="13317" max="13567" width="9.140625" style="461"/>
    <col min="13568" max="13568" width="34.7109375" style="461" customWidth="1"/>
    <col min="13569" max="13569" width="33.7109375" style="461" customWidth="1"/>
    <col min="13570" max="13570" width="12.42578125" style="461" customWidth="1"/>
    <col min="13571" max="13571" width="15.85546875" style="461" customWidth="1"/>
    <col min="13572" max="13572" width="14.85546875" style="461" customWidth="1"/>
    <col min="13573" max="13823" width="9.140625" style="461"/>
    <col min="13824" max="13824" width="34.7109375" style="461" customWidth="1"/>
    <col min="13825" max="13825" width="33.7109375" style="461" customWidth="1"/>
    <col min="13826" max="13826" width="12.42578125" style="461" customWidth="1"/>
    <col min="13827" max="13827" width="15.85546875" style="461" customWidth="1"/>
    <col min="13828" max="13828" width="14.85546875" style="461" customWidth="1"/>
    <col min="13829" max="14079" width="9.140625" style="461"/>
    <col min="14080" max="14080" width="34.7109375" style="461" customWidth="1"/>
    <col min="14081" max="14081" width="33.7109375" style="461" customWidth="1"/>
    <col min="14082" max="14082" width="12.42578125" style="461" customWidth="1"/>
    <col min="14083" max="14083" width="15.85546875" style="461" customWidth="1"/>
    <col min="14084" max="14084" width="14.85546875" style="461" customWidth="1"/>
    <col min="14085" max="14335" width="9.140625" style="461"/>
    <col min="14336" max="14336" width="34.7109375" style="461" customWidth="1"/>
    <col min="14337" max="14337" width="33.7109375" style="461" customWidth="1"/>
    <col min="14338" max="14338" width="12.42578125" style="461" customWidth="1"/>
    <col min="14339" max="14339" width="15.85546875" style="461" customWidth="1"/>
    <col min="14340" max="14340" width="14.85546875" style="461" customWidth="1"/>
    <col min="14341" max="14591" width="9.140625" style="461"/>
    <col min="14592" max="14592" width="34.7109375" style="461" customWidth="1"/>
    <col min="14593" max="14593" width="33.7109375" style="461" customWidth="1"/>
    <col min="14594" max="14594" width="12.42578125" style="461" customWidth="1"/>
    <col min="14595" max="14595" width="15.85546875" style="461" customWidth="1"/>
    <col min="14596" max="14596" width="14.85546875" style="461" customWidth="1"/>
    <col min="14597" max="14847" width="9.140625" style="461"/>
    <col min="14848" max="14848" width="34.7109375" style="461" customWidth="1"/>
    <col min="14849" max="14849" width="33.7109375" style="461" customWidth="1"/>
    <col min="14850" max="14850" width="12.42578125" style="461" customWidth="1"/>
    <col min="14851" max="14851" width="15.85546875" style="461" customWidth="1"/>
    <col min="14852" max="14852" width="14.85546875" style="461" customWidth="1"/>
    <col min="14853" max="15103" width="9.140625" style="461"/>
    <col min="15104" max="15104" width="34.7109375" style="461" customWidth="1"/>
    <col min="15105" max="15105" width="33.7109375" style="461" customWidth="1"/>
    <col min="15106" max="15106" width="12.42578125" style="461" customWidth="1"/>
    <col min="15107" max="15107" width="15.85546875" style="461" customWidth="1"/>
    <col min="15108" max="15108" width="14.85546875" style="461" customWidth="1"/>
    <col min="15109" max="15359" width="9.140625" style="461"/>
    <col min="15360" max="15360" width="34.7109375" style="461" customWidth="1"/>
    <col min="15361" max="15361" width="33.7109375" style="461" customWidth="1"/>
    <col min="15362" max="15362" width="12.42578125" style="461" customWidth="1"/>
    <col min="15363" max="15363" width="15.85546875" style="461" customWidth="1"/>
    <col min="15364" max="15364" width="14.85546875" style="461" customWidth="1"/>
    <col min="15365" max="15615" width="9.140625" style="461"/>
    <col min="15616" max="15616" width="34.7109375" style="461" customWidth="1"/>
    <col min="15617" max="15617" width="33.7109375" style="461" customWidth="1"/>
    <col min="15618" max="15618" width="12.42578125" style="461" customWidth="1"/>
    <col min="15619" max="15619" width="15.85546875" style="461" customWidth="1"/>
    <col min="15620" max="15620" width="14.85546875" style="461" customWidth="1"/>
    <col min="15621" max="15871" width="9.140625" style="461"/>
    <col min="15872" max="15872" width="34.7109375" style="461" customWidth="1"/>
    <col min="15873" max="15873" width="33.7109375" style="461" customWidth="1"/>
    <col min="15874" max="15874" width="12.42578125" style="461" customWidth="1"/>
    <col min="15875" max="15875" width="15.85546875" style="461" customWidth="1"/>
    <col min="15876" max="15876" width="14.85546875" style="461" customWidth="1"/>
    <col min="15877" max="16127" width="9.140625" style="461"/>
    <col min="16128" max="16128" width="34.7109375" style="461" customWidth="1"/>
    <col min="16129" max="16129" width="33.7109375" style="461" customWidth="1"/>
    <col min="16130" max="16130" width="12.42578125" style="461" customWidth="1"/>
    <col min="16131" max="16131" width="15.85546875" style="461" customWidth="1"/>
    <col min="16132" max="16132" width="14.85546875" style="461" customWidth="1"/>
    <col min="16133" max="16384" width="9.140625" style="461"/>
  </cols>
  <sheetData>
    <row r="1" spans="1:6" ht="25.5" customHeight="1">
      <c r="A1" s="871" t="str">
        <f>Master!A2</f>
        <v>dk;kZy; jktdh; mPp ek/;fed fo|ky;] :iiqjk ¼dqpkeu flVh½</v>
      </c>
      <c r="B1" s="871"/>
      <c r="C1" s="871"/>
      <c r="D1" s="871"/>
      <c r="E1" s="871"/>
      <c r="F1" s="871"/>
    </row>
    <row r="2" spans="1:6" s="463" customFormat="1" ht="24.75" customHeight="1">
      <c r="A2" s="462" t="s">
        <v>644</v>
      </c>
      <c r="B2" s="472" t="str">
        <f>Master!C3</f>
        <v>2202-02-109-02-00</v>
      </c>
      <c r="C2" s="462"/>
      <c r="D2" s="462"/>
      <c r="E2" s="462"/>
      <c r="F2" s="462"/>
    </row>
    <row r="3" spans="1:6" s="463" customFormat="1" ht="24.75" customHeight="1">
      <c r="A3" s="874" t="s">
        <v>611</v>
      </c>
      <c r="B3" s="874"/>
      <c r="C3" s="874"/>
      <c r="D3" s="874"/>
      <c r="E3" s="874"/>
      <c r="F3" s="874"/>
    </row>
    <row r="5" spans="1:6" s="466" customFormat="1" ht="31.5">
      <c r="A5" s="872" t="s">
        <v>612</v>
      </c>
      <c r="B5" s="872" t="s">
        <v>613</v>
      </c>
      <c r="C5" s="872" t="s">
        <v>614</v>
      </c>
      <c r="D5" s="464" t="s">
        <v>615</v>
      </c>
      <c r="E5" s="464" t="s">
        <v>616</v>
      </c>
      <c r="F5" s="465" t="s">
        <v>617</v>
      </c>
    </row>
    <row r="6" spans="1:6" s="469" customFormat="1" ht="18.75">
      <c r="A6" s="873"/>
      <c r="B6" s="873"/>
      <c r="C6" s="873"/>
      <c r="D6" s="467" t="s">
        <v>618</v>
      </c>
      <c r="E6" s="467" t="s">
        <v>619</v>
      </c>
      <c r="F6" s="468" t="s">
        <v>18</v>
      </c>
    </row>
    <row r="7" spans="1:6">
      <c r="A7" s="470"/>
      <c r="B7" s="470"/>
      <c r="C7" s="471"/>
      <c r="D7" s="471"/>
      <c r="E7" s="471"/>
      <c r="F7" s="470"/>
    </row>
    <row r="8" spans="1:6">
      <c r="A8" s="470"/>
      <c r="B8" s="470"/>
      <c r="C8" s="471"/>
      <c r="D8" s="471"/>
      <c r="E8" s="471"/>
      <c r="F8" s="470"/>
    </row>
    <row r="9" spans="1:6">
      <c r="A9" s="470"/>
      <c r="B9" s="470"/>
      <c r="C9" s="471"/>
      <c r="D9" s="471"/>
      <c r="E9" s="471"/>
      <c r="F9" s="470"/>
    </row>
    <row r="10" spans="1:6">
      <c r="A10" s="470"/>
      <c r="B10" s="470"/>
      <c r="C10" s="471"/>
      <c r="D10" s="471"/>
      <c r="E10" s="471"/>
      <c r="F10" s="470"/>
    </row>
    <row r="11" spans="1:6">
      <c r="A11" s="470"/>
      <c r="B11" s="470"/>
      <c r="C11" s="471"/>
      <c r="D11" s="471"/>
      <c r="E11" s="471"/>
      <c r="F11" s="470"/>
    </row>
    <row r="12" spans="1:6">
      <c r="A12" s="470"/>
      <c r="B12" s="470"/>
      <c r="C12" s="471"/>
      <c r="D12" s="471"/>
      <c r="E12" s="471"/>
      <c r="F12" s="470"/>
    </row>
    <row r="13" spans="1:6">
      <c r="A13" s="470"/>
      <c r="B13" s="470"/>
      <c r="C13" s="471"/>
      <c r="D13" s="471"/>
      <c r="E13" s="471"/>
      <c r="F13" s="470"/>
    </row>
    <row r="14" spans="1:6">
      <c r="A14" s="461" t="s">
        <v>620</v>
      </c>
    </row>
    <row r="17" spans="5:6">
      <c r="E17" s="853" t="str">
        <f>Master!R1</f>
        <v>iz/kkukpk;Z</v>
      </c>
      <c r="F17" s="853"/>
    </row>
    <row r="18" spans="5:6" ht="47.25" customHeight="1">
      <c r="E18" s="853" t="str">
        <f>Master!R2</f>
        <v>jktdh; mPp ek/;fed fo|ky;] :iiqjk</v>
      </c>
      <c r="F18" s="853"/>
    </row>
  </sheetData>
  <sheetProtection password="DBAD" sheet="1" objects="1" scenarios="1" formatCells="0" formatColumns="0" formatRows="0"/>
  <mergeCells count="7">
    <mergeCell ref="E17:F17"/>
    <mergeCell ref="E18:F18"/>
    <mergeCell ref="A1:F1"/>
    <mergeCell ref="A5:A6"/>
    <mergeCell ref="B5:B6"/>
    <mergeCell ref="C5:C6"/>
    <mergeCell ref="A3:F3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H10"/>
  <sheetViews>
    <sheetView view="pageBreakPreview" zoomScaleNormal="100" zoomScaleSheetLayoutView="100" workbookViewId="0">
      <selection sqref="A1:F1"/>
    </sheetView>
  </sheetViews>
  <sheetFormatPr defaultRowHeight="20.25"/>
  <cols>
    <col min="1" max="1" width="9.140625" style="475"/>
    <col min="2" max="2" width="32" style="475" customWidth="1"/>
    <col min="3" max="3" width="15" style="475" customWidth="1"/>
    <col min="4" max="4" width="17.42578125" style="475" customWidth="1"/>
    <col min="5" max="5" width="14.5703125" style="475" customWidth="1"/>
    <col min="6" max="254" width="9.140625" style="475"/>
    <col min="255" max="260" width="24.28515625" style="475" customWidth="1"/>
    <col min="261" max="510" width="9.140625" style="475"/>
    <col min="511" max="516" width="24.28515625" style="475" customWidth="1"/>
    <col min="517" max="766" width="9.140625" style="475"/>
    <col min="767" max="772" width="24.28515625" style="475" customWidth="1"/>
    <col min="773" max="1022" width="9.140625" style="475"/>
    <col min="1023" max="1028" width="24.28515625" style="475" customWidth="1"/>
    <col min="1029" max="1278" width="9.140625" style="475"/>
    <col min="1279" max="1284" width="24.28515625" style="475" customWidth="1"/>
    <col min="1285" max="1534" width="9.140625" style="475"/>
    <col min="1535" max="1540" width="24.28515625" style="475" customWidth="1"/>
    <col min="1541" max="1790" width="9.140625" style="475"/>
    <col min="1791" max="1796" width="24.28515625" style="475" customWidth="1"/>
    <col min="1797" max="2046" width="9.140625" style="475"/>
    <col min="2047" max="2052" width="24.28515625" style="475" customWidth="1"/>
    <col min="2053" max="2302" width="9.140625" style="475"/>
    <col min="2303" max="2308" width="24.28515625" style="475" customWidth="1"/>
    <col min="2309" max="2558" width="9.140625" style="475"/>
    <col min="2559" max="2564" width="24.28515625" style="475" customWidth="1"/>
    <col min="2565" max="2814" width="9.140625" style="475"/>
    <col min="2815" max="2820" width="24.28515625" style="475" customWidth="1"/>
    <col min="2821" max="3070" width="9.140625" style="475"/>
    <col min="3071" max="3076" width="24.28515625" style="475" customWidth="1"/>
    <col min="3077" max="3326" width="9.140625" style="475"/>
    <col min="3327" max="3332" width="24.28515625" style="475" customWidth="1"/>
    <col min="3333" max="3582" width="9.140625" style="475"/>
    <col min="3583" max="3588" width="24.28515625" style="475" customWidth="1"/>
    <col min="3589" max="3838" width="9.140625" style="475"/>
    <col min="3839" max="3844" width="24.28515625" style="475" customWidth="1"/>
    <col min="3845" max="4094" width="9.140625" style="475"/>
    <col min="4095" max="4100" width="24.28515625" style="475" customWidth="1"/>
    <col min="4101" max="4350" width="9.140625" style="475"/>
    <col min="4351" max="4356" width="24.28515625" style="475" customWidth="1"/>
    <col min="4357" max="4606" width="9.140625" style="475"/>
    <col min="4607" max="4612" width="24.28515625" style="475" customWidth="1"/>
    <col min="4613" max="4862" width="9.140625" style="475"/>
    <col min="4863" max="4868" width="24.28515625" style="475" customWidth="1"/>
    <col min="4869" max="5118" width="9.140625" style="475"/>
    <col min="5119" max="5124" width="24.28515625" style="475" customWidth="1"/>
    <col min="5125" max="5374" width="9.140625" style="475"/>
    <col min="5375" max="5380" width="24.28515625" style="475" customWidth="1"/>
    <col min="5381" max="5630" width="9.140625" style="475"/>
    <col min="5631" max="5636" width="24.28515625" style="475" customWidth="1"/>
    <col min="5637" max="5886" width="9.140625" style="475"/>
    <col min="5887" max="5892" width="24.28515625" style="475" customWidth="1"/>
    <col min="5893" max="6142" width="9.140625" style="475"/>
    <col min="6143" max="6148" width="24.28515625" style="475" customWidth="1"/>
    <col min="6149" max="6398" width="9.140625" style="475"/>
    <col min="6399" max="6404" width="24.28515625" style="475" customWidth="1"/>
    <col min="6405" max="6654" width="9.140625" style="475"/>
    <col min="6655" max="6660" width="24.28515625" style="475" customWidth="1"/>
    <col min="6661" max="6910" width="9.140625" style="475"/>
    <col min="6911" max="6916" width="24.28515625" style="475" customWidth="1"/>
    <col min="6917" max="7166" width="9.140625" style="475"/>
    <col min="7167" max="7172" width="24.28515625" style="475" customWidth="1"/>
    <col min="7173" max="7422" width="9.140625" style="475"/>
    <col min="7423" max="7428" width="24.28515625" style="475" customWidth="1"/>
    <col min="7429" max="7678" width="9.140625" style="475"/>
    <col min="7679" max="7684" width="24.28515625" style="475" customWidth="1"/>
    <col min="7685" max="7934" width="9.140625" style="475"/>
    <col min="7935" max="7940" width="24.28515625" style="475" customWidth="1"/>
    <col min="7941" max="8190" width="9.140625" style="475"/>
    <col min="8191" max="8196" width="24.28515625" style="475" customWidth="1"/>
    <col min="8197" max="8446" width="9.140625" style="475"/>
    <col min="8447" max="8452" width="24.28515625" style="475" customWidth="1"/>
    <col min="8453" max="8702" width="9.140625" style="475"/>
    <col min="8703" max="8708" width="24.28515625" style="475" customWidth="1"/>
    <col min="8709" max="8958" width="9.140625" style="475"/>
    <col min="8959" max="8964" width="24.28515625" style="475" customWidth="1"/>
    <col min="8965" max="9214" width="9.140625" style="475"/>
    <col min="9215" max="9220" width="24.28515625" style="475" customWidth="1"/>
    <col min="9221" max="9470" width="9.140625" style="475"/>
    <col min="9471" max="9476" width="24.28515625" style="475" customWidth="1"/>
    <col min="9477" max="9726" width="9.140625" style="475"/>
    <col min="9727" max="9732" width="24.28515625" style="475" customWidth="1"/>
    <col min="9733" max="9982" width="9.140625" style="475"/>
    <col min="9983" max="9988" width="24.28515625" style="475" customWidth="1"/>
    <col min="9989" max="10238" width="9.140625" style="475"/>
    <col min="10239" max="10244" width="24.28515625" style="475" customWidth="1"/>
    <col min="10245" max="10494" width="9.140625" style="475"/>
    <col min="10495" max="10500" width="24.28515625" style="475" customWidth="1"/>
    <col min="10501" max="10750" width="9.140625" style="475"/>
    <col min="10751" max="10756" width="24.28515625" style="475" customWidth="1"/>
    <col min="10757" max="11006" width="9.140625" style="475"/>
    <col min="11007" max="11012" width="24.28515625" style="475" customWidth="1"/>
    <col min="11013" max="11262" width="9.140625" style="475"/>
    <col min="11263" max="11268" width="24.28515625" style="475" customWidth="1"/>
    <col min="11269" max="11518" width="9.140625" style="475"/>
    <col min="11519" max="11524" width="24.28515625" style="475" customWidth="1"/>
    <col min="11525" max="11774" width="9.140625" style="475"/>
    <col min="11775" max="11780" width="24.28515625" style="475" customWidth="1"/>
    <col min="11781" max="12030" width="9.140625" style="475"/>
    <col min="12031" max="12036" width="24.28515625" style="475" customWidth="1"/>
    <col min="12037" max="12286" width="9.140625" style="475"/>
    <col min="12287" max="12292" width="24.28515625" style="475" customWidth="1"/>
    <col min="12293" max="12542" width="9.140625" style="475"/>
    <col min="12543" max="12548" width="24.28515625" style="475" customWidth="1"/>
    <col min="12549" max="12798" width="9.140625" style="475"/>
    <col min="12799" max="12804" width="24.28515625" style="475" customWidth="1"/>
    <col min="12805" max="13054" width="9.140625" style="475"/>
    <col min="13055" max="13060" width="24.28515625" style="475" customWidth="1"/>
    <col min="13061" max="13310" width="9.140625" style="475"/>
    <col min="13311" max="13316" width="24.28515625" style="475" customWidth="1"/>
    <col min="13317" max="13566" width="9.140625" style="475"/>
    <col min="13567" max="13572" width="24.28515625" style="475" customWidth="1"/>
    <col min="13573" max="13822" width="9.140625" style="475"/>
    <col min="13823" max="13828" width="24.28515625" style="475" customWidth="1"/>
    <col min="13829" max="14078" width="9.140625" style="475"/>
    <col min="14079" max="14084" width="24.28515625" style="475" customWidth="1"/>
    <col min="14085" max="14334" width="9.140625" style="475"/>
    <col min="14335" max="14340" width="24.28515625" style="475" customWidth="1"/>
    <col min="14341" max="14590" width="9.140625" style="475"/>
    <col min="14591" max="14596" width="24.28515625" style="475" customWidth="1"/>
    <col min="14597" max="14846" width="9.140625" style="475"/>
    <col min="14847" max="14852" width="24.28515625" style="475" customWidth="1"/>
    <col min="14853" max="15102" width="9.140625" style="475"/>
    <col min="15103" max="15108" width="24.28515625" style="475" customWidth="1"/>
    <col min="15109" max="15358" width="9.140625" style="475"/>
    <col min="15359" max="15364" width="24.28515625" style="475" customWidth="1"/>
    <col min="15365" max="15614" width="9.140625" style="475"/>
    <col min="15615" max="15620" width="24.28515625" style="475" customWidth="1"/>
    <col min="15621" max="15870" width="9.140625" style="475"/>
    <col min="15871" max="15876" width="24.28515625" style="475" customWidth="1"/>
    <col min="15877" max="16126" width="9.140625" style="475"/>
    <col min="16127" max="16132" width="24.28515625" style="475" customWidth="1"/>
    <col min="16133" max="16384" width="9.140625" style="475"/>
  </cols>
  <sheetData>
    <row r="1" spans="1:8" s="474" customFormat="1" ht="42" customHeight="1">
      <c r="A1" s="875" t="str">
        <f>Master!A2</f>
        <v>dk;kZy; jktdh; mPp ek/;fed fo|ky;] :iiqjk ¼dqpkeu flVh½</v>
      </c>
      <c r="B1" s="875"/>
      <c r="C1" s="875"/>
      <c r="D1" s="875"/>
      <c r="E1" s="875"/>
      <c r="F1" s="875"/>
      <c r="G1" s="473"/>
      <c r="H1" s="473"/>
    </row>
    <row r="2" spans="1:8">
      <c r="A2" s="876" t="s">
        <v>585</v>
      </c>
      <c r="B2" s="876"/>
      <c r="C2" s="876"/>
      <c r="D2" s="876"/>
      <c r="E2" s="876"/>
      <c r="F2" s="876"/>
    </row>
    <row r="3" spans="1:8" s="476" customFormat="1" ht="20.25" customHeight="1">
      <c r="A3" s="877" t="s">
        <v>115</v>
      </c>
      <c r="B3" s="877" t="s">
        <v>581</v>
      </c>
      <c r="C3" s="878" t="s">
        <v>586</v>
      </c>
      <c r="D3" s="878"/>
      <c r="E3" s="878"/>
      <c r="F3" s="878" t="s">
        <v>587</v>
      </c>
    </row>
    <row r="4" spans="1:8" s="476" customFormat="1">
      <c r="A4" s="877"/>
      <c r="B4" s="877"/>
      <c r="C4" s="477" t="s">
        <v>588</v>
      </c>
      <c r="D4" s="477" t="s">
        <v>589</v>
      </c>
      <c r="E4" s="477" t="s">
        <v>590</v>
      </c>
      <c r="F4" s="878"/>
    </row>
    <row r="5" spans="1:8" s="476" customFormat="1">
      <c r="A5" s="478">
        <v>1</v>
      </c>
      <c r="B5" s="478">
        <v>2</v>
      </c>
      <c r="C5" s="478">
        <v>3</v>
      </c>
      <c r="D5" s="478">
        <v>4</v>
      </c>
      <c r="E5" s="478">
        <v>5</v>
      </c>
      <c r="F5" s="478">
        <v>6</v>
      </c>
    </row>
    <row r="6" spans="1:8" s="480" customFormat="1" ht="75.75" customHeight="1">
      <c r="A6" s="479">
        <v>1</v>
      </c>
      <c r="B6" s="481" t="str">
        <f>A1</f>
        <v>dk;kZy; jktdh; mPp ek/;fed fo|ky;] :iiqjk ¼dqpkeu flVh½</v>
      </c>
      <c r="C6" s="479"/>
      <c r="D6" s="479"/>
      <c r="E6" s="479"/>
      <c r="F6" s="479"/>
    </row>
    <row r="9" spans="1:8" ht="15" customHeight="1">
      <c r="E9" s="853" t="str">
        <f>Master!R1</f>
        <v>iz/kkukpk;Z</v>
      </c>
      <c r="F9" s="853"/>
    </row>
    <row r="10" spans="1:8" ht="64.5" customHeight="1">
      <c r="E10" s="853" t="str">
        <f>Master!R2</f>
        <v>jktdh; mPp ek/;fed fo|ky;] :iiqjk</v>
      </c>
      <c r="F10" s="853"/>
    </row>
  </sheetData>
  <sheetProtection password="DBAD" sheet="1" objects="1" scenarios="1" formatCells="0" formatColumns="0" formatRows="0"/>
  <mergeCells count="8">
    <mergeCell ref="A1:F1"/>
    <mergeCell ref="A2:F2"/>
    <mergeCell ref="E9:F9"/>
    <mergeCell ref="E10:F10"/>
    <mergeCell ref="A3:A4"/>
    <mergeCell ref="B3:B4"/>
    <mergeCell ref="C3:E3"/>
    <mergeCell ref="F3:F4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G10"/>
  <sheetViews>
    <sheetView view="pageBreakPreview" zoomScaleNormal="100" zoomScaleSheetLayoutView="100" workbookViewId="0">
      <selection sqref="A1:E1"/>
    </sheetView>
  </sheetViews>
  <sheetFormatPr defaultRowHeight="20.25"/>
  <cols>
    <col min="1" max="1" width="6.7109375" style="475" bestFit="1" customWidth="1"/>
    <col min="2" max="2" width="28.7109375" style="475" customWidth="1"/>
    <col min="3" max="3" width="24.28515625" style="475" customWidth="1"/>
    <col min="4" max="4" width="21.85546875" style="475" customWidth="1"/>
    <col min="5" max="5" width="16.28515625" style="475" customWidth="1"/>
    <col min="6" max="253" width="9.140625" style="475"/>
    <col min="254" max="254" width="15.28515625" style="475" customWidth="1"/>
    <col min="255" max="255" width="18.7109375" style="475" customWidth="1"/>
    <col min="256" max="256" width="19.5703125" style="475" customWidth="1"/>
    <col min="257" max="258" width="9.140625" style="475"/>
    <col min="259" max="260" width="13.5703125" style="475" customWidth="1"/>
    <col min="261" max="261" width="16.28515625" style="475" customWidth="1"/>
    <col min="262" max="509" width="9.140625" style="475"/>
    <col min="510" max="510" width="15.28515625" style="475" customWidth="1"/>
    <col min="511" max="511" width="18.7109375" style="475" customWidth="1"/>
    <col min="512" max="512" width="19.5703125" style="475" customWidth="1"/>
    <col min="513" max="514" width="9.140625" style="475"/>
    <col min="515" max="516" width="13.5703125" style="475" customWidth="1"/>
    <col min="517" max="517" width="16.28515625" style="475" customWidth="1"/>
    <col min="518" max="765" width="9.140625" style="475"/>
    <col min="766" max="766" width="15.28515625" style="475" customWidth="1"/>
    <col min="767" max="767" width="18.7109375" style="475" customWidth="1"/>
    <col min="768" max="768" width="19.5703125" style="475" customWidth="1"/>
    <col min="769" max="770" width="9.140625" style="475"/>
    <col min="771" max="772" width="13.5703125" style="475" customWidth="1"/>
    <col min="773" max="773" width="16.28515625" style="475" customWidth="1"/>
    <col min="774" max="1021" width="9.140625" style="475"/>
    <col min="1022" max="1022" width="15.28515625" style="475" customWidth="1"/>
    <col min="1023" max="1023" width="18.7109375" style="475" customWidth="1"/>
    <col min="1024" max="1024" width="19.5703125" style="475" customWidth="1"/>
    <col min="1025" max="1026" width="9.140625" style="475"/>
    <col min="1027" max="1028" width="13.5703125" style="475" customWidth="1"/>
    <col min="1029" max="1029" width="16.28515625" style="475" customWidth="1"/>
    <col min="1030" max="1277" width="9.140625" style="475"/>
    <col min="1278" max="1278" width="15.28515625" style="475" customWidth="1"/>
    <col min="1279" max="1279" width="18.7109375" style="475" customWidth="1"/>
    <col min="1280" max="1280" width="19.5703125" style="475" customWidth="1"/>
    <col min="1281" max="1282" width="9.140625" style="475"/>
    <col min="1283" max="1284" width="13.5703125" style="475" customWidth="1"/>
    <col min="1285" max="1285" width="16.28515625" style="475" customWidth="1"/>
    <col min="1286" max="1533" width="9.140625" style="475"/>
    <col min="1534" max="1534" width="15.28515625" style="475" customWidth="1"/>
    <col min="1535" max="1535" width="18.7109375" style="475" customWidth="1"/>
    <col min="1536" max="1536" width="19.5703125" style="475" customWidth="1"/>
    <col min="1537" max="1538" width="9.140625" style="475"/>
    <col min="1539" max="1540" width="13.5703125" style="475" customWidth="1"/>
    <col min="1541" max="1541" width="16.28515625" style="475" customWidth="1"/>
    <col min="1542" max="1789" width="9.140625" style="475"/>
    <col min="1790" max="1790" width="15.28515625" style="475" customWidth="1"/>
    <col min="1791" max="1791" width="18.7109375" style="475" customWidth="1"/>
    <col min="1792" max="1792" width="19.5703125" style="475" customWidth="1"/>
    <col min="1793" max="1794" width="9.140625" style="475"/>
    <col min="1795" max="1796" width="13.5703125" style="475" customWidth="1"/>
    <col min="1797" max="1797" width="16.28515625" style="475" customWidth="1"/>
    <col min="1798" max="2045" width="9.140625" style="475"/>
    <col min="2046" max="2046" width="15.28515625" style="475" customWidth="1"/>
    <col min="2047" max="2047" width="18.7109375" style="475" customWidth="1"/>
    <col min="2048" max="2048" width="19.5703125" style="475" customWidth="1"/>
    <col min="2049" max="2050" width="9.140625" style="475"/>
    <col min="2051" max="2052" width="13.5703125" style="475" customWidth="1"/>
    <col min="2053" max="2053" width="16.28515625" style="475" customWidth="1"/>
    <col min="2054" max="2301" width="9.140625" style="475"/>
    <col min="2302" max="2302" width="15.28515625" style="475" customWidth="1"/>
    <col min="2303" max="2303" width="18.7109375" style="475" customWidth="1"/>
    <col min="2304" max="2304" width="19.5703125" style="475" customWidth="1"/>
    <col min="2305" max="2306" width="9.140625" style="475"/>
    <col min="2307" max="2308" width="13.5703125" style="475" customWidth="1"/>
    <col min="2309" max="2309" width="16.28515625" style="475" customWidth="1"/>
    <col min="2310" max="2557" width="9.140625" style="475"/>
    <col min="2558" max="2558" width="15.28515625" style="475" customWidth="1"/>
    <col min="2559" max="2559" width="18.7109375" style="475" customWidth="1"/>
    <col min="2560" max="2560" width="19.5703125" style="475" customWidth="1"/>
    <col min="2561" max="2562" width="9.140625" style="475"/>
    <col min="2563" max="2564" width="13.5703125" style="475" customWidth="1"/>
    <col min="2565" max="2565" width="16.28515625" style="475" customWidth="1"/>
    <col min="2566" max="2813" width="9.140625" style="475"/>
    <col min="2814" max="2814" width="15.28515625" style="475" customWidth="1"/>
    <col min="2815" max="2815" width="18.7109375" style="475" customWidth="1"/>
    <col min="2816" max="2816" width="19.5703125" style="475" customWidth="1"/>
    <col min="2817" max="2818" width="9.140625" style="475"/>
    <col min="2819" max="2820" width="13.5703125" style="475" customWidth="1"/>
    <col min="2821" max="2821" width="16.28515625" style="475" customWidth="1"/>
    <col min="2822" max="3069" width="9.140625" style="475"/>
    <col min="3070" max="3070" width="15.28515625" style="475" customWidth="1"/>
    <col min="3071" max="3071" width="18.7109375" style="475" customWidth="1"/>
    <col min="3072" max="3072" width="19.5703125" style="475" customWidth="1"/>
    <col min="3073" max="3074" width="9.140625" style="475"/>
    <col min="3075" max="3076" width="13.5703125" style="475" customWidth="1"/>
    <col min="3077" max="3077" width="16.28515625" style="475" customWidth="1"/>
    <col min="3078" max="3325" width="9.140625" style="475"/>
    <col min="3326" max="3326" width="15.28515625" style="475" customWidth="1"/>
    <col min="3327" max="3327" width="18.7109375" style="475" customWidth="1"/>
    <col min="3328" max="3328" width="19.5703125" style="475" customWidth="1"/>
    <col min="3329" max="3330" width="9.140625" style="475"/>
    <col min="3331" max="3332" width="13.5703125" style="475" customWidth="1"/>
    <col min="3333" max="3333" width="16.28515625" style="475" customWidth="1"/>
    <col min="3334" max="3581" width="9.140625" style="475"/>
    <col min="3582" max="3582" width="15.28515625" style="475" customWidth="1"/>
    <col min="3583" max="3583" width="18.7109375" style="475" customWidth="1"/>
    <col min="3584" max="3584" width="19.5703125" style="475" customWidth="1"/>
    <col min="3585" max="3586" width="9.140625" style="475"/>
    <col min="3587" max="3588" width="13.5703125" style="475" customWidth="1"/>
    <col min="3589" max="3589" width="16.28515625" style="475" customWidth="1"/>
    <col min="3590" max="3837" width="9.140625" style="475"/>
    <col min="3838" max="3838" width="15.28515625" style="475" customWidth="1"/>
    <col min="3839" max="3839" width="18.7109375" style="475" customWidth="1"/>
    <col min="3840" max="3840" width="19.5703125" style="475" customWidth="1"/>
    <col min="3841" max="3842" width="9.140625" style="475"/>
    <col min="3843" max="3844" width="13.5703125" style="475" customWidth="1"/>
    <col min="3845" max="3845" width="16.28515625" style="475" customWidth="1"/>
    <col min="3846" max="4093" width="9.140625" style="475"/>
    <col min="4094" max="4094" width="15.28515625" style="475" customWidth="1"/>
    <col min="4095" max="4095" width="18.7109375" style="475" customWidth="1"/>
    <col min="4096" max="4096" width="19.5703125" style="475" customWidth="1"/>
    <col min="4097" max="4098" width="9.140625" style="475"/>
    <col min="4099" max="4100" width="13.5703125" style="475" customWidth="1"/>
    <col min="4101" max="4101" width="16.28515625" style="475" customWidth="1"/>
    <col min="4102" max="4349" width="9.140625" style="475"/>
    <col min="4350" max="4350" width="15.28515625" style="475" customWidth="1"/>
    <col min="4351" max="4351" width="18.7109375" style="475" customWidth="1"/>
    <col min="4352" max="4352" width="19.5703125" style="475" customWidth="1"/>
    <col min="4353" max="4354" width="9.140625" style="475"/>
    <col min="4355" max="4356" width="13.5703125" style="475" customWidth="1"/>
    <col min="4357" max="4357" width="16.28515625" style="475" customWidth="1"/>
    <col min="4358" max="4605" width="9.140625" style="475"/>
    <col min="4606" max="4606" width="15.28515625" style="475" customWidth="1"/>
    <col min="4607" max="4607" width="18.7109375" style="475" customWidth="1"/>
    <col min="4608" max="4608" width="19.5703125" style="475" customWidth="1"/>
    <col min="4609" max="4610" width="9.140625" style="475"/>
    <col min="4611" max="4612" width="13.5703125" style="475" customWidth="1"/>
    <col min="4613" max="4613" width="16.28515625" style="475" customWidth="1"/>
    <col min="4614" max="4861" width="9.140625" style="475"/>
    <col min="4862" max="4862" width="15.28515625" style="475" customWidth="1"/>
    <col min="4863" max="4863" width="18.7109375" style="475" customWidth="1"/>
    <col min="4864" max="4864" width="19.5703125" style="475" customWidth="1"/>
    <col min="4865" max="4866" width="9.140625" style="475"/>
    <col min="4867" max="4868" width="13.5703125" style="475" customWidth="1"/>
    <col min="4869" max="4869" width="16.28515625" style="475" customWidth="1"/>
    <col min="4870" max="5117" width="9.140625" style="475"/>
    <col min="5118" max="5118" width="15.28515625" style="475" customWidth="1"/>
    <col min="5119" max="5119" width="18.7109375" style="475" customWidth="1"/>
    <col min="5120" max="5120" width="19.5703125" style="475" customWidth="1"/>
    <col min="5121" max="5122" width="9.140625" style="475"/>
    <col min="5123" max="5124" width="13.5703125" style="475" customWidth="1"/>
    <col min="5125" max="5125" width="16.28515625" style="475" customWidth="1"/>
    <col min="5126" max="5373" width="9.140625" style="475"/>
    <col min="5374" max="5374" width="15.28515625" style="475" customWidth="1"/>
    <col min="5375" max="5375" width="18.7109375" style="475" customWidth="1"/>
    <col min="5376" max="5376" width="19.5703125" style="475" customWidth="1"/>
    <col min="5377" max="5378" width="9.140625" style="475"/>
    <col min="5379" max="5380" width="13.5703125" style="475" customWidth="1"/>
    <col min="5381" max="5381" width="16.28515625" style="475" customWidth="1"/>
    <col min="5382" max="5629" width="9.140625" style="475"/>
    <col min="5630" max="5630" width="15.28515625" style="475" customWidth="1"/>
    <col min="5631" max="5631" width="18.7109375" style="475" customWidth="1"/>
    <col min="5632" max="5632" width="19.5703125" style="475" customWidth="1"/>
    <col min="5633" max="5634" width="9.140625" style="475"/>
    <col min="5635" max="5636" width="13.5703125" style="475" customWidth="1"/>
    <col min="5637" max="5637" width="16.28515625" style="475" customWidth="1"/>
    <col min="5638" max="5885" width="9.140625" style="475"/>
    <col min="5886" max="5886" width="15.28515625" style="475" customWidth="1"/>
    <col min="5887" max="5887" width="18.7109375" style="475" customWidth="1"/>
    <col min="5888" max="5888" width="19.5703125" style="475" customWidth="1"/>
    <col min="5889" max="5890" width="9.140625" style="475"/>
    <col min="5891" max="5892" width="13.5703125" style="475" customWidth="1"/>
    <col min="5893" max="5893" width="16.28515625" style="475" customWidth="1"/>
    <col min="5894" max="6141" width="9.140625" style="475"/>
    <col min="6142" max="6142" width="15.28515625" style="475" customWidth="1"/>
    <col min="6143" max="6143" width="18.7109375" style="475" customWidth="1"/>
    <col min="6144" max="6144" width="19.5703125" style="475" customWidth="1"/>
    <col min="6145" max="6146" width="9.140625" style="475"/>
    <col min="6147" max="6148" width="13.5703125" style="475" customWidth="1"/>
    <col min="6149" max="6149" width="16.28515625" style="475" customWidth="1"/>
    <col min="6150" max="6397" width="9.140625" style="475"/>
    <col min="6398" max="6398" width="15.28515625" style="475" customWidth="1"/>
    <col min="6399" max="6399" width="18.7109375" style="475" customWidth="1"/>
    <col min="6400" max="6400" width="19.5703125" style="475" customWidth="1"/>
    <col min="6401" max="6402" width="9.140625" style="475"/>
    <col min="6403" max="6404" width="13.5703125" style="475" customWidth="1"/>
    <col min="6405" max="6405" width="16.28515625" style="475" customWidth="1"/>
    <col min="6406" max="6653" width="9.140625" style="475"/>
    <col min="6654" max="6654" width="15.28515625" style="475" customWidth="1"/>
    <col min="6655" max="6655" width="18.7109375" style="475" customWidth="1"/>
    <col min="6656" max="6656" width="19.5703125" style="475" customWidth="1"/>
    <col min="6657" max="6658" width="9.140625" style="475"/>
    <col min="6659" max="6660" width="13.5703125" style="475" customWidth="1"/>
    <col min="6661" max="6661" width="16.28515625" style="475" customWidth="1"/>
    <col min="6662" max="6909" width="9.140625" style="475"/>
    <col min="6910" max="6910" width="15.28515625" style="475" customWidth="1"/>
    <col min="6911" max="6911" width="18.7109375" style="475" customWidth="1"/>
    <col min="6912" max="6912" width="19.5703125" style="475" customWidth="1"/>
    <col min="6913" max="6914" width="9.140625" style="475"/>
    <col min="6915" max="6916" width="13.5703125" style="475" customWidth="1"/>
    <col min="6917" max="6917" width="16.28515625" style="475" customWidth="1"/>
    <col min="6918" max="7165" width="9.140625" style="475"/>
    <col min="7166" max="7166" width="15.28515625" style="475" customWidth="1"/>
    <col min="7167" max="7167" width="18.7109375" style="475" customWidth="1"/>
    <col min="7168" max="7168" width="19.5703125" style="475" customWidth="1"/>
    <col min="7169" max="7170" width="9.140625" style="475"/>
    <col min="7171" max="7172" width="13.5703125" style="475" customWidth="1"/>
    <col min="7173" max="7173" width="16.28515625" style="475" customWidth="1"/>
    <col min="7174" max="7421" width="9.140625" style="475"/>
    <col min="7422" max="7422" width="15.28515625" style="475" customWidth="1"/>
    <col min="7423" max="7423" width="18.7109375" style="475" customWidth="1"/>
    <col min="7424" max="7424" width="19.5703125" style="475" customWidth="1"/>
    <col min="7425" max="7426" width="9.140625" style="475"/>
    <col min="7427" max="7428" width="13.5703125" style="475" customWidth="1"/>
    <col min="7429" max="7429" width="16.28515625" style="475" customWidth="1"/>
    <col min="7430" max="7677" width="9.140625" style="475"/>
    <col min="7678" max="7678" width="15.28515625" style="475" customWidth="1"/>
    <col min="7679" max="7679" width="18.7109375" style="475" customWidth="1"/>
    <col min="7680" max="7680" width="19.5703125" style="475" customWidth="1"/>
    <col min="7681" max="7682" width="9.140625" style="475"/>
    <col min="7683" max="7684" width="13.5703125" style="475" customWidth="1"/>
    <col min="7685" max="7685" width="16.28515625" style="475" customWidth="1"/>
    <col min="7686" max="7933" width="9.140625" style="475"/>
    <col min="7934" max="7934" width="15.28515625" style="475" customWidth="1"/>
    <col min="7935" max="7935" width="18.7109375" style="475" customWidth="1"/>
    <col min="7936" max="7936" width="19.5703125" style="475" customWidth="1"/>
    <col min="7937" max="7938" width="9.140625" style="475"/>
    <col min="7939" max="7940" width="13.5703125" style="475" customWidth="1"/>
    <col min="7941" max="7941" width="16.28515625" style="475" customWidth="1"/>
    <col min="7942" max="8189" width="9.140625" style="475"/>
    <col min="8190" max="8190" width="15.28515625" style="475" customWidth="1"/>
    <col min="8191" max="8191" width="18.7109375" style="475" customWidth="1"/>
    <col min="8192" max="8192" width="19.5703125" style="475" customWidth="1"/>
    <col min="8193" max="8194" width="9.140625" style="475"/>
    <col min="8195" max="8196" width="13.5703125" style="475" customWidth="1"/>
    <col min="8197" max="8197" width="16.28515625" style="475" customWidth="1"/>
    <col min="8198" max="8445" width="9.140625" style="475"/>
    <col min="8446" max="8446" width="15.28515625" style="475" customWidth="1"/>
    <col min="8447" max="8447" width="18.7109375" style="475" customWidth="1"/>
    <col min="8448" max="8448" width="19.5703125" style="475" customWidth="1"/>
    <col min="8449" max="8450" width="9.140625" style="475"/>
    <col min="8451" max="8452" width="13.5703125" style="475" customWidth="1"/>
    <col min="8453" max="8453" width="16.28515625" style="475" customWidth="1"/>
    <col min="8454" max="8701" width="9.140625" style="475"/>
    <col min="8702" max="8702" width="15.28515625" style="475" customWidth="1"/>
    <col min="8703" max="8703" width="18.7109375" style="475" customWidth="1"/>
    <col min="8704" max="8704" width="19.5703125" style="475" customWidth="1"/>
    <col min="8705" max="8706" width="9.140625" style="475"/>
    <col min="8707" max="8708" width="13.5703125" style="475" customWidth="1"/>
    <col min="8709" max="8709" width="16.28515625" style="475" customWidth="1"/>
    <col min="8710" max="8957" width="9.140625" style="475"/>
    <col min="8958" max="8958" width="15.28515625" style="475" customWidth="1"/>
    <col min="8959" max="8959" width="18.7109375" style="475" customWidth="1"/>
    <col min="8960" max="8960" width="19.5703125" style="475" customWidth="1"/>
    <col min="8961" max="8962" width="9.140625" style="475"/>
    <col min="8963" max="8964" width="13.5703125" style="475" customWidth="1"/>
    <col min="8965" max="8965" width="16.28515625" style="475" customWidth="1"/>
    <col min="8966" max="9213" width="9.140625" style="475"/>
    <col min="9214" max="9214" width="15.28515625" style="475" customWidth="1"/>
    <col min="9215" max="9215" width="18.7109375" style="475" customWidth="1"/>
    <col min="9216" max="9216" width="19.5703125" style="475" customWidth="1"/>
    <col min="9217" max="9218" width="9.140625" style="475"/>
    <col min="9219" max="9220" width="13.5703125" style="475" customWidth="1"/>
    <col min="9221" max="9221" width="16.28515625" style="475" customWidth="1"/>
    <col min="9222" max="9469" width="9.140625" style="475"/>
    <col min="9470" max="9470" width="15.28515625" style="475" customWidth="1"/>
    <col min="9471" max="9471" width="18.7109375" style="475" customWidth="1"/>
    <col min="9472" max="9472" width="19.5703125" style="475" customWidth="1"/>
    <col min="9473" max="9474" width="9.140625" style="475"/>
    <col min="9475" max="9476" width="13.5703125" style="475" customWidth="1"/>
    <col min="9477" max="9477" width="16.28515625" style="475" customWidth="1"/>
    <col min="9478" max="9725" width="9.140625" style="475"/>
    <col min="9726" max="9726" width="15.28515625" style="475" customWidth="1"/>
    <col min="9727" max="9727" width="18.7109375" style="475" customWidth="1"/>
    <col min="9728" max="9728" width="19.5703125" style="475" customWidth="1"/>
    <col min="9729" max="9730" width="9.140625" style="475"/>
    <col min="9731" max="9732" width="13.5703125" style="475" customWidth="1"/>
    <col min="9733" max="9733" width="16.28515625" style="475" customWidth="1"/>
    <col min="9734" max="9981" width="9.140625" style="475"/>
    <col min="9982" max="9982" width="15.28515625" style="475" customWidth="1"/>
    <col min="9983" max="9983" width="18.7109375" style="475" customWidth="1"/>
    <col min="9984" max="9984" width="19.5703125" style="475" customWidth="1"/>
    <col min="9985" max="9986" width="9.140625" style="475"/>
    <col min="9987" max="9988" width="13.5703125" style="475" customWidth="1"/>
    <col min="9989" max="9989" width="16.28515625" style="475" customWidth="1"/>
    <col min="9990" max="10237" width="9.140625" style="475"/>
    <col min="10238" max="10238" width="15.28515625" style="475" customWidth="1"/>
    <col min="10239" max="10239" width="18.7109375" style="475" customWidth="1"/>
    <col min="10240" max="10240" width="19.5703125" style="475" customWidth="1"/>
    <col min="10241" max="10242" width="9.140625" style="475"/>
    <col min="10243" max="10244" width="13.5703125" style="475" customWidth="1"/>
    <col min="10245" max="10245" width="16.28515625" style="475" customWidth="1"/>
    <col min="10246" max="10493" width="9.140625" style="475"/>
    <col min="10494" max="10494" width="15.28515625" style="475" customWidth="1"/>
    <col min="10495" max="10495" width="18.7109375" style="475" customWidth="1"/>
    <col min="10496" max="10496" width="19.5703125" style="475" customWidth="1"/>
    <col min="10497" max="10498" width="9.140625" style="475"/>
    <col min="10499" max="10500" width="13.5703125" style="475" customWidth="1"/>
    <col min="10501" max="10501" width="16.28515625" style="475" customWidth="1"/>
    <col min="10502" max="10749" width="9.140625" style="475"/>
    <col min="10750" max="10750" width="15.28515625" style="475" customWidth="1"/>
    <col min="10751" max="10751" width="18.7109375" style="475" customWidth="1"/>
    <col min="10752" max="10752" width="19.5703125" style="475" customWidth="1"/>
    <col min="10753" max="10754" width="9.140625" style="475"/>
    <col min="10755" max="10756" width="13.5703125" style="475" customWidth="1"/>
    <col min="10757" max="10757" width="16.28515625" style="475" customWidth="1"/>
    <col min="10758" max="11005" width="9.140625" style="475"/>
    <col min="11006" max="11006" width="15.28515625" style="475" customWidth="1"/>
    <col min="11007" max="11007" width="18.7109375" style="475" customWidth="1"/>
    <col min="11008" max="11008" width="19.5703125" style="475" customWidth="1"/>
    <col min="11009" max="11010" width="9.140625" style="475"/>
    <col min="11011" max="11012" width="13.5703125" style="475" customWidth="1"/>
    <col min="11013" max="11013" width="16.28515625" style="475" customWidth="1"/>
    <col min="11014" max="11261" width="9.140625" style="475"/>
    <col min="11262" max="11262" width="15.28515625" style="475" customWidth="1"/>
    <col min="11263" max="11263" width="18.7109375" style="475" customWidth="1"/>
    <col min="11264" max="11264" width="19.5703125" style="475" customWidth="1"/>
    <col min="11265" max="11266" width="9.140625" style="475"/>
    <col min="11267" max="11268" width="13.5703125" style="475" customWidth="1"/>
    <col min="11269" max="11269" width="16.28515625" style="475" customWidth="1"/>
    <col min="11270" max="11517" width="9.140625" style="475"/>
    <col min="11518" max="11518" width="15.28515625" style="475" customWidth="1"/>
    <col min="11519" max="11519" width="18.7109375" style="475" customWidth="1"/>
    <col min="11520" max="11520" width="19.5703125" style="475" customWidth="1"/>
    <col min="11521" max="11522" width="9.140625" style="475"/>
    <col min="11523" max="11524" width="13.5703125" style="475" customWidth="1"/>
    <col min="11525" max="11525" width="16.28515625" style="475" customWidth="1"/>
    <col min="11526" max="11773" width="9.140625" style="475"/>
    <col min="11774" max="11774" width="15.28515625" style="475" customWidth="1"/>
    <col min="11775" max="11775" width="18.7109375" style="475" customWidth="1"/>
    <col min="11776" max="11776" width="19.5703125" style="475" customWidth="1"/>
    <col min="11777" max="11778" width="9.140625" style="475"/>
    <col min="11779" max="11780" width="13.5703125" style="475" customWidth="1"/>
    <col min="11781" max="11781" width="16.28515625" style="475" customWidth="1"/>
    <col min="11782" max="12029" width="9.140625" style="475"/>
    <col min="12030" max="12030" width="15.28515625" style="475" customWidth="1"/>
    <col min="12031" max="12031" width="18.7109375" style="475" customWidth="1"/>
    <col min="12032" max="12032" width="19.5703125" style="475" customWidth="1"/>
    <col min="12033" max="12034" width="9.140625" style="475"/>
    <col min="12035" max="12036" width="13.5703125" style="475" customWidth="1"/>
    <col min="12037" max="12037" width="16.28515625" style="475" customWidth="1"/>
    <col min="12038" max="12285" width="9.140625" style="475"/>
    <col min="12286" max="12286" width="15.28515625" style="475" customWidth="1"/>
    <col min="12287" max="12287" width="18.7109375" style="475" customWidth="1"/>
    <col min="12288" max="12288" width="19.5703125" style="475" customWidth="1"/>
    <col min="12289" max="12290" width="9.140625" style="475"/>
    <col min="12291" max="12292" width="13.5703125" style="475" customWidth="1"/>
    <col min="12293" max="12293" width="16.28515625" style="475" customWidth="1"/>
    <col min="12294" max="12541" width="9.140625" style="475"/>
    <col min="12542" max="12542" width="15.28515625" style="475" customWidth="1"/>
    <col min="12543" max="12543" width="18.7109375" style="475" customWidth="1"/>
    <col min="12544" max="12544" width="19.5703125" style="475" customWidth="1"/>
    <col min="12545" max="12546" width="9.140625" style="475"/>
    <col min="12547" max="12548" width="13.5703125" style="475" customWidth="1"/>
    <col min="12549" max="12549" width="16.28515625" style="475" customWidth="1"/>
    <col min="12550" max="12797" width="9.140625" style="475"/>
    <col min="12798" max="12798" width="15.28515625" style="475" customWidth="1"/>
    <col min="12799" max="12799" width="18.7109375" style="475" customWidth="1"/>
    <col min="12800" max="12800" width="19.5703125" style="475" customWidth="1"/>
    <col min="12801" max="12802" width="9.140625" style="475"/>
    <col min="12803" max="12804" width="13.5703125" style="475" customWidth="1"/>
    <col min="12805" max="12805" width="16.28515625" style="475" customWidth="1"/>
    <col min="12806" max="13053" width="9.140625" style="475"/>
    <col min="13054" max="13054" width="15.28515625" style="475" customWidth="1"/>
    <col min="13055" max="13055" width="18.7109375" style="475" customWidth="1"/>
    <col min="13056" max="13056" width="19.5703125" style="475" customWidth="1"/>
    <col min="13057" max="13058" width="9.140625" style="475"/>
    <col min="13059" max="13060" width="13.5703125" style="475" customWidth="1"/>
    <col min="13061" max="13061" width="16.28515625" style="475" customWidth="1"/>
    <col min="13062" max="13309" width="9.140625" style="475"/>
    <col min="13310" max="13310" width="15.28515625" style="475" customWidth="1"/>
    <col min="13311" max="13311" width="18.7109375" style="475" customWidth="1"/>
    <col min="13312" max="13312" width="19.5703125" style="475" customWidth="1"/>
    <col min="13313" max="13314" width="9.140625" style="475"/>
    <col min="13315" max="13316" width="13.5703125" style="475" customWidth="1"/>
    <col min="13317" max="13317" width="16.28515625" style="475" customWidth="1"/>
    <col min="13318" max="13565" width="9.140625" style="475"/>
    <col min="13566" max="13566" width="15.28515625" style="475" customWidth="1"/>
    <col min="13567" max="13567" width="18.7109375" style="475" customWidth="1"/>
    <col min="13568" max="13568" width="19.5703125" style="475" customWidth="1"/>
    <col min="13569" max="13570" width="9.140625" style="475"/>
    <col min="13571" max="13572" width="13.5703125" style="475" customWidth="1"/>
    <col min="13573" max="13573" width="16.28515625" style="475" customWidth="1"/>
    <col min="13574" max="13821" width="9.140625" style="475"/>
    <col min="13822" max="13822" width="15.28515625" style="475" customWidth="1"/>
    <col min="13823" max="13823" width="18.7109375" style="475" customWidth="1"/>
    <col min="13824" max="13824" width="19.5703125" style="475" customWidth="1"/>
    <col min="13825" max="13826" width="9.140625" style="475"/>
    <col min="13827" max="13828" width="13.5703125" style="475" customWidth="1"/>
    <col min="13829" max="13829" width="16.28515625" style="475" customWidth="1"/>
    <col min="13830" max="14077" width="9.140625" style="475"/>
    <col min="14078" max="14078" width="15.28515625" style="475" customWidth="1"/>
    <col min="14079" max="14079" width="18.7109375" style="475" customWidth="1"/>
    <col min="14080" max="14080" width="19.5703125" style="475" customWidth="1"/>
    <col min="14081" max="14082" width="9.140625" style="475"/>
    <col min="14083" max="14084" width="13.5703125" style="475" customWidth="1"/>
    <col min="14085" max="14085" width="16.28515625" style="475" customWidth="1"/>
    <col min="14086" max="14333" width="9.140625" style="475"/>
    <col min="14334" max="14334" width="15.28515625" style="475" customWidth="1"/>
    <col min="14335" max="14335" width="18.7109375" style="475" customWidth="1"/>
    <col min="14336" max="14336" width="19.5703125" style="475" customWidth="1"/>
    <col min="14337" max="14338" width="9.140625" style="475"/>
    <col min="14339" max="14340" width="13.5703125" style="475" customWidth="1"/>
    <col min="14341" max="14341" width="16.28515625" style="475" customWidth="1"/>
    <col min="14342" max="14589" width="9.140625" style="475"/>
    <col min="14590" max="14590" width="15.28515625" style="475" customWidth="1"/>
    <col min="14591" max="14591" width="18.7109375" style="475" customWidth="1"/>
    <col min="14592" max="14592" width="19.5703125" style="475" customWidth="1"/>
    <col min="14593" max="14594" width="9.140625" style="475"/>
    <col min="14595" max="14596" width="13.5703125" style="475" customWidth="1"/>
    <col min="14597" max="14597" width="16.28515625" style="475" customWidth="1"/>
    <col min="14598" max="14845" width="9.140625" style="475"/>
    <col min="14846" max="14846" width="15.28515625" style="475" customWidth="1"/>
    <col min="14847" max="14847" width="18.7109375" style="475" customWidth="1"/>
    <col min="14848" max="14848" width="19.5703125" style="475" customWidth="1"/>
    <col min="14849" max="14850" width="9.140625" style="475"/>
    <col min="14851" max="14852" width="13.5703125" style="475" customWidth="1"/>
    <col min="14853" max="14853" width="16.28515625" style="475" customWidth="1"/>
    <col min="14854" max="15101" width="9.140625" style="475"/>
    <col min="15102" max="15102" width="15.28515625" style="475" customWidth="1"/>
    <col min="15103" max="15103" width="18.7109375" style="475" customWidth="1"/>
    <col min="15104" max="15104" width="19.5703125" style="475" customWidth="1"/>
    <col min="15105" max="15106" width="9.140625" style="475"/>
    <col min="15107" max="15108" width="13.5703125" style="475" customWidth="1"/>
    <col min="15109" max="15109" width="16.28515625" style="475" customWidth="1"/>
    <col min="15110" max="15357" width="9.140625" style="475"/>
    <col min="15358" max="15358" width="15.28515625" style="475" customWidth="1"/>
    <col min="15359" max="15359" width="18.7109375" style="475" customWidth="1"/>
    <col min="15360" max="15360" width="19.5703125" style="475" customWidth="1"/>
    <col min="15361" max="15362" width="9.140625" style="475"/>
    <col min="15363" max="15364" width="13.5703125" style="475" customWidth="1"/>
    <col min="15365" max="15365" width="16.28515625" style="475" customWidth="1"/>
    <col min="15366" max="15613" width="9.140625" style="475"/>
    <col min="15614" max="15614" width="15.28515625" style="475" customWidth="1"/>
    <col min="15615" max="15615" width="18.7109375" style="475" customWidth="1"/>
    <col min="15616" max="15616" width="19.5703125" style="475" customWidth="1"/>
    <col min="15617" max="15618" width="9.140625" style="475"/>
    <col min="15619" max="15620" width="13.5703125" style="475" customWidth="1"/>
    <col min="15621" max="15621" width="16.28515625" style="475" customWidth="1"/>
    <col min="15622" max="15869" width="9.140625" style="475"/>
    <col min="15870" max="15870" width="15.28515625" style="475" customWidth="1"/>
    <col min="15871" max="15871" width="18.7109375" style="475" customWidth="1"/>
    <col min="15872" max="15872" width="19.5703125" style="475" customWidth="1"/>
    <col min="15873" max="15874" width="9.140625" style="475"/>
    <col min="15875" max="15876" width="13.5703125" style="475" customWidth="1"/>
    <col min="15877" max="15877" width="16.28515625" style="475" customWidth="1"/>
    <col min="15878" max="16125" width="9.140625" style="475"/>
    <col min="16126" max="16126" width="15.28515625" style="475" customWidth="1"/>
    <col min="16127" max="16127" width="18.7109375" style="475" customWidth="1"/>
    <col min="16128" max="16128" width="19.5703125" style="475" customWidth="1"/>
    <col min="16129" max="16130" width="9.140625" style="475"/>
    <col min="16131" max="16132" width="13.5703125" style="475" customWidth="1"/>
    <col min="16133" max="16133" width="16.28515625" style="475" customWidth="1"/>
    <col min="16134" max="16384" width="9.140625" style="475"/>
  </cols>
  <sheetData>
    <row r="1" spans="1:7" s="474" customFormat="1" ht="36" customHeight="1">
      <c r="A1" s="839" t="str">
        <f>Master!A2</f>
        <v>dk;kZy; jktdh; mPp ek/;fed fo|ky;] :iiqjk ¼dqpkeu flVh½</v>
      </c>
      <c r="B1" s="839"/>
      <c r="C1" s="839"/>
      <c r="D1" s="839"/>
      <c r="E1" s="839"/>
      <c r="F1" s="482"/>
      <c r="G1" s="473"/>
    </row>
    <row r="2" spans="1:7">
      <c r="A2" s="876" t="s">
        <v>580</v>
      </c>
      <c r="B2" s="876"/>
      <c r="C2" s="876"/>
      <c r="D2" s="876"/>
      <c r="E2" s="876"/>
      <c r="F2" s="483"/>
    </row>
    <row r="3" spans="1:7" s="484" customFormat="1" ht="20.25" customHeight="1">
      <c r="A3" s="879" t="s">
        <v>574</v>
      </c>
      <c r="B3" s="880" t="s">
        <v>581</v>
      </c>
      <c r="C3" s="880" t="s">
        <v>581</v>
      </c>
      <c r="D3" s="880"/>
      <c r="E3" s="880"/>
    </row>
    <row r="4" spans="1:7" s="484" customFormat="1" ht="31.5">
      <c r="A4" s="879"/>
      <c r="B4" s="880"/>
      <c r="C4" s="485" t="s">
        <v>582</v>
      </c>
      <c r="D4" s="485" t="s">
        <v>583</v>
      </c>
      <c r="E4" s="485" t="s">
        <v>584</v>
      </c>
    </row>
    <row r="5" spans="1:7" s="487" customFormat="1">
      <c r="A5" s="477">
        <v>1</v>
      </c>
      <c r="B5" s="486">
        <v>2</v>
      </c>
      <c r="C5" s="477">
        <v>3</v>
      </c>
      <c r="D5" s="486">
        <v>4</v>
      </c>
      <c r="E5" s="477">
        <v>5</v>
      </c>
    </row>
    <row r="6" spans="1:7" ht="74.25" customHeight="1">
      <c r="A6" s="488">
        <v>1</v>
      </c>
      <c r="B6" s="489" t="str">
        <f>A1</f>
        <v>dk;kZy; jktdh; mPp ek/;fed fo|ky;] :iiqjk ¼dqpkeu flVh½</v>
      </c>
      <c r="C6" s="488"/>
      <c r="D6" s="488"/>
      <c r="E6" s="488"/>
    </row>
    <row r="9" spans="1:7">
      <c r="D9" s="853" t="str">
        <f>Master!R1</f>
        <v>iz/kkukpk;Z</v>
      </c>
      <c r="E9" s="853"/>
    </row>
    <row r="10" spans="1:7" ht="60.75" customHeight="1">
      <c r="D10" s="853" t="str">
        <f>Master!R2</f>
        <v>jktdh; mPp ek/;fed fo|ky;] :iiqjk</v>
      </c>
      <c r="E10" s="853"/>
    </row>
  </sheetData>
  <sheetProtection password="DBAD" sheet="1" objects="1" scenarios="1" formatCells="0" formatColumns="0" formatRows="0"/>
  <mergeCells count="7">
    <mergeCell ref="A2:E2"/>
    <mergeCell ref="A1:E1"/>
    <mergeCell ref="D9:E9"/>
    <mergeCell ref="D10:E10"/>
    <mergeCell ref="A3:A4"/>
    <mergeCell ref="B3:B4"/>
    <mergeCell ref="C3:E3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9FF66"/>
  </sheetPr>
  <dimension ref="A1:O44"/>
  <sheetViews>
    <sheetView view="pageBreakPreview" zoomScaleNormal="100" zoomScaleSheetLayoutView="100" workbookViewId="0">
      <selection activeCell="C6" sqref="C6"/>
    </sheetView>
  </sheetViews>
  <sheetFormatPr defaultRowHeight="15"/>
  <cols>
    <col min="1" max="1" width="14.42578125" style="2" customWidth="1"/>
    <col min="2" max="2" width="10.42578125" style="2" customWidth="1"/>
    <col min="3" max="14" width="8.7109375" style="2" customWidth="1"/>
    <col min="15" max="15" width="12" style="2" customWidth="1"/>
    <col min="16" max="256" width="9.140625" style="2"/>
    <col min="257" max="257" width="14.42578125" style="2" customWidth="1"/>
    <col min="258" max="258" width="10.28515625" style="2" customWidth="1"/>
    <col min="259" max="259" width="8.5703125" style="2" customWidth="1"/>
    <col min="260" max="261" width="8.42578125" style="2" customWidth="1"/>
    <col min="262" max="262" width="8.5703125" style="2" customWidth="1"/>
    <col min="263" max="263" width="8.42578125" style="2" customWidth="1"/>
    <col min="264" max="264" width="9.140625" style="2"/>
    <col min="265" max="266" width="8.7109375" style="2" customWidth="1"/>
    <col min="267" max="267" width="8.85546875" style="2" customWidth="1"/>
    <col min="268" max="268" width="8.5703125" style="2" customWidth="1"/>
    <col min="269" max="270" width="8.85546875" style="2" customWidth="1"/>
    <col min="271" max="271" width="12" style="2" customWidth="1"/>
    <col min="272" max="512" width="9.140625" style="2"/>
    <col min="513" max="513" width="14.42578125" style="2" customWidth="1"/>
    <col min="514" max="514" width="10.28515625" style="2" customWidth="1"/>
    <col min="515" max="515" width="8.5703125" style="2" customWidth="1"/>
    <col min="516" max="517" width="8.42578125" style="2" customWidth="1"/>
    <col min="518" max="518" width="8.5703125" style="2" customWidth="1"/>
    <col min="519" max="519" width="8.42578125" style="2" customWidth="1"/>
    <col min="520" max="520" width="9.140625" style="2"/>
    <col min="521" max="522" width="8.7109375" style="2" customWidth="1"/>
    <col min="523" max="523" width="8.85546875" style="2" customWidth="1"/>
    <col min="524" max="524" width="8.5703125" style="2" customWidth="1"/>
    <col min="525" max="526" width="8.85546875" style="2" customWidth="1"/>
    <col min="527" max="527" width="12" style="2" customWidth="1"/>
    <col min="528" max="768" width="9.140625" style="2"/>
    <col min="769" max="769" width="14.42578125" style="2" customWidth="1"/>
    <col min="770" max="770" width="10.28515625" style="2" customWidth="1"/>
    <col min="771" max="771" width="8.5703125" style="2" customWidth="1"/>
    <col min="772" max="773" width="8.42578125" style="2" customWidth="1"/>
    <col min="774" max="774" width="8.5703125" style="2" customWidth="1"/>
    <col min="775" max="775" width="8.42578125" style="2" customWidth="1"/>
    <col min="776" max="776" width="9.140625" style="2"/>
    <col min="777" max="778" width="8.7109375" style="2" customWidth="1"/>
    <col min="779" max="779" width="8.85546875" style="2" customWidth="1"/>
    <col min="780" max="780" width="8.5703125" style="2" customWidth="1"/>
    <col min="781" max="782" width="8.85546875" style="2" customWidth="1"/>
    <col min="783" max="783" width="12" style="2" customWidth="1"/>
    <col min="784" max="1024" width="9.140625" style="2"/>
    <col min="1025" max="1025" width="14.42578125" style="2" customWidth="1"/>
    <col min="1026" max="1026" width="10.28515625" style="2" customWidth="1"/>
    <col min="1027" max="1027" width="8.5703125" style="2" customWidth="1"/>
    <col min="1028" max="1029" width="8.42578125" style="2" customWidth="1"/>
    <col min="1030" max="1030" width="8.5703125" style="2" customWidth="1"/>
    <col min="1031" max="1031" width="8.42578125" style="2" customWidth="1"/>
    <col min="1032" max="1032" width="9.140625" style="2"/>
    <col min="1033" max="1034" width="8.7109375" style="2" customWidth="1"/>
    <col min="1035" max="1035" width="8.85546875" style="2" customWidth="1"/>
    <col min="1036" max="1036" width="8.5703125" style="2" customWidth="1"/>
    <col min="1037" max="1038" width="8.85546875" style="2" customWidth="1"/>
    <col min="1039" max="1039" width="12" style="2" customWidth="1"/>
    <col min="1040" max="1280" width="9.140625" style="2"/>
    <col min="1281" max="1281" width="14.42578125" style="2" customWidth="1"/>
    <col min="1282" max="1282" width="10.28515625" style="2" customWidth="1"/>
    <col min="1283" max="1283" width="8.5703125" style="2" customWidth="1"/>
    <col min="1284" max="1285" width="8.42578125" style="2" customWidth="1"/>
    <col min="1286" max="1286" width="8.5703125" style="2" customWidth="1"/>
    <col min="1287" max="1287" width="8.42578125" style="2" customWidth="1"/>
    <col min="1288" max="1288" width="9.140625" style="2"/>
    <col min="1289" max="1290" width="8.7109375" style="2" customWidth="1"/>
    <col min="1291" max="1291" width="8.85546875" style="2" customWidth="1"/>
    <col min="1292" max="1292" width="8.5703125" style="2" customWidth="1"/>
    <col min="1293" max="1294" width="8.85546875" style="2" customWidth="1"/>
    <col min="1295" max="1295" width="12" style="2" customWidth="1"/>
    <col min="1296" max="1536" width="9.140625" style="2"/>
    <col min="1537" max="1537" width="14.42578125" style="2" customWidth="1"/>
    <col min="1538" max="1538" width="10.28515625" style="2" customWidth="1"/>
    <col min="1539" max="1539" width="8.5703125" style="2" customWidth="1"/>
    <col min="1540" max="1541" width="8.42578125" style="2" customWidth="1"/>
    <col min="1542" max="1542" width="8.5703125" style="2" customWidth="1"/>
    <col min="1543" max="1543" width="8.42578125" style="2" customWidth="1"/>
    <col min="1544" max="1544" width="9.140625" style="2"/>
    <col min="1545" max="1546" width="8.7109375" style="2" customWidth="1"/>
    <col min="1547" max="1547" width="8.85546875" style="2" customWidth="1"/>
    <col min="1548" max="1548" width="8.5703125" style="2" customWidth="1"/>
    <col min="1549" max="1550" width="8.85546875" style="2" customWidth="1"/>
    <col min="1551" max="1551" width="12" style="2" customWidth="1"/>
    <col min="1552" max="1792" width="9.140625" style="2"/>
    <col min="1793" max="1793" width="14.42578125" style="2" customWidth="1"/>
    <col min="1794" max="1794" width="10.28515625" style="2" customWidth="1"/>
    <col min="1795" max="1795" width="8.5703125" style="2" customWidth="1"/>
    <col min="1796" max="1797" width="8.42578125" style="2" customWidth="1"/>
    <col min="1798" max="1798" width="8.5703125" style="2" customWidth="1"/>
    <col min="1799" max="1799" width="8.42578125" style="2" customWidth="1"/>
    <col min="1800" max="1800" width="9.140625" style="2"/>
    <col min="1801" max="1802" width="8.7109375" style="2" customWidth="1"/>
    <col min="1803" max="1803" width="8.85546875" style="2" customWidth="1"/>
    <col min="1804" max="1804" width="8.5703125" style="2" customWidth="1"/>
    <col min="1805" max="1806" width="8.85546875" style="2" customWidth="1"/>
    <col min="1807" max="1807" width="12" style="2" customWidth="1"/>
    <col min="1808" max="2048" width="9.140625" style="2"/>
    <col min="2049" max="2049" width="14.42578125" style="2" customWidth="1"/>
    <col min="2050" max="2050" width="10.28515625" style="2" customWidth="1"/>
    <col min="2051" max="2051" width="8.5703125" style="2" customWidth="1"/>
    <col min="2052" max="2053" width="8.42578125" style="2" customWidth="1"/>
    <col min="2054" max="2054" width="8.5703125" style="2" customWidth="1"/>
    <col min="2055" max="2055" width="8.42578125" style="2" customWidth="1"/>
    <col min="2056" max="2056" width="9.140625" style="2"/>
    <col min="2057" max="2058" width="8.7109375" style="2" customWidth="1"/>
    <col min="2059" max="2059" width="8.85546875" style="2" customWidth="1"/>
    <col min="2060" max="2060" width="8.5703125" style="2" customWidth="1"/>
    <col min="2061" max="2062" width="8.85546875" style="2" customWidth="1"/>
    <col min="2063" max="2063" width="12" style="2" customWidth="1"/>
    <col min="2064" max="2304" width="9.140625" style="2"/>
    <col min="2305" max="2305" width="14.42578125" style="2" customWidth="1"/>
    <col min="2306" max="2306" width="10.28515625" style="2" customWidth="1"/>
    <col min="2307" max="2307" width="8.5703125" style="2" customWidth="1"/>
    <col min="2308" max="2309" width="8.42578125" style="2" customWidth="1"/>
    <col min="2310" max="2310" width="8.5703125" style="2" customWidth="1"/>
    <col min="2311" max="2311" width="8.42578125" style="2" customWidth="1"/>
    <col min="2312" max="2312" width="9.140625" style="2"/>
    <col min="2313" max="2314" width="8.7109375" style="2" customWidth="1"/>
    <col min="2315" max="2315" width="8.85546875" style="2" customWidth="1"/>
    <col min="2316" max="2316" width="8.5703125" style="2" customWidth="1"/>
    <col min="2317" max="2318" width="8.85546875" style="2" customWidth="1"/>
    <col min="2319" max="2319" width="12" style="2" customWidth="1"/>
    <col min="2320" max="2560" width="9.140625" style="2"/>
    <col min="2561" max="2561" width="14.42578125" style="2" customWidth="1"/>
    <col min="2562" max="2562" width="10.28515625" style="2" customWidth="1"/>
    <col min="2563" max="2563" width="8.5703125" style="2" customWidth="1"/>
    <col min="2564" max="2565" width="8.42578125" style="2" customWidth="1"/>
    <col min="2566" max="2566" width="8.5703125" style="2" customWidth="1"/>
    <col min="2567" max="2567" width="8.42578125" style="2" customWidth="1"/>
    <col min="2568" max="2568" width="9.140625" style="2"/>
    <col min="2569" max="2570" width="8.7109375" style="2" customWidth="1"/>
    <col min="2571" max="2571" width="8.85546875" style="2" customWidth="1"/>
    <col min="2572" max="2572" width="8.5703125" style="2" customWidth="1"/>
    <col min="2573" max="2574" width="8.85546875" style="2" customWidth="1"/>
    <col min="2575" max="2575" width="12" style="2" customWidth="1"/>
    <col min="2576" max="2816" width="9.140625" style="2"/>
    <col min="2817" max="2817" width="14.42578125" style="2" customWidth="1"/>
    <col min="2818" max="2818" width="10.28515625" style="2" customWidth="1"/>
    <col min="2819" max="2819" width="8.5703125" style="2" customWidth="1"/>
    <col min="2820" max="2821" width="8.42578125" style="2" customWidth="1"/>
    <col min="2822" max="2822" width="8.5703125" style="2" customWidth="1"/>
    <col min="2823" max="2823" width="8.42578125" style="2" customWidth="1"/>
    <col min="2824" max="2824" width="9.140625" style="2"/>
    <col min="2825" max="2826" width="8.7109375" style="2" customWidth="1"/>
    <col min="2827" max="2827" width="8.85546875" style="2" customWidth="1"/>
    <col min="2828" max="2828" width="8.5703125" style="2" customWidth="1"/>
    <col min="2829" max="2830" width="8.85546875" style="2" customWidth="1"/>
    <col min="2831" max="2831" width="12" style="2" customWidth="1"/>
    <col min="2832" max="3072" width="9.140625" style="2"/>
    <col min="3073" max="3073" width="14.42578125" style="2" customWidth="1"/>
    <col min="3074" max="3074" width="10.28515625" style="2" customWidth="1"/>
    <col min="3075" max="3075" width="8.5703125" style="2" customWidth="1"/>
    <col min="3076" max="3077" width="8.42578125" style="2" customWidth="1"/>
    <col min="3078" max="3078" width="8.5703125" style="2" customWidth="1"/>
    <col min="3079" max="3079" width="8.42578125" style="2" customWidth="1"/>
    <col min="3080" max="3080" width="9.140625" style="2"/>
    <col min="3081" max="3082" width="8.7109375" style="2" customWidth="1"/>
    <col min="3083" max="3083" width="8.85546875" style="2" customWidth="1"/>
    <col min="3084" max="3084" width="8.5703125" style="2" customWidth="1"/>
    <col min="3085" max="3086" width="8.85546875" style="2" customWidth="1"/>
    <col min="3087" max="3087" width="12" style="2" customWidth="1"/>
    <col min="3088" max="3328" width="9.140625" style="2"/>
    <col min="3329" max="3329" width="14.42578125" style="2" customWidth="1"/>
    <col min="3330" max="3330" width="10.28515625" style="2" customWidth="1"/>
    <col min="3331" max="3331" width="8.5703125" style="2" customWidth="1"/>
    <col min="3332" max="3333" width="8.42578125" style="2" customWidth="1"/>
    <col min="3334" max="3334" width="8.5703125" style="2" customWidth="1"/>
    <col min="3335" max="3335" width="8.42578125" style="2" customWidth="1"/>
    <col min="3336" max="3336" width="9.140625" style="2"/>
    <col min="3337" max="3338" width="8.7109375" style="2" customWidth="1"/>
    <col min="3339" max="3339" width="8.85546875" style="2" customWidth="1"/>
    <col min="3340" max="3340" width="8.5703125" style="2" customWidth="1"/>
    <col min="3341" max="3342" width="8.85546875" style="2" customWidth="1"/>
    <col min="3343" max="3343" width="12" style="2" customWidth="1"/>
    <col min="3344" max="3584" width="9.140625" style="2"/>
    <col min="3585" max="3585" width="14.42578125" style="2" customWidth="1"/>
    <col min="3586" max="3586" width="10.28515625" style="2" customWidth="1"/>
    <col min="3587" max="3587" width="8.5703125" style="2" customWidth="1"/>
    <col min="3588" max="3589" width="8.42578125" style="2" customWidth="1"/>
    <col min="3590" max="3590" width="8.5703125" style="2" customWidth="1"/>
    <col min="3591" max="3591" width="8.42578125" style="2" customWidth="1"/>
    <col min="3592" max="3592" width="9.140625" style="2"/>
    <col min="3593" max="3594" width="8.7109375" style="2" customWidth="1"/>
    <col min="3595" max="3595" width="8.85546875" style="2" customWidth="1"/>
    <col min="3596" max="3596" width="8.5703125" style="2" customWidth="1"/>
    <col min="3597" max="3598" width="8.85546875" style="2" customWidth="1"/>
    <col min="3599" max="3599" width="12" style="2" customWidth="1"/>
    <col min="3600" max="3840" width="9.140625" style="2"/>
    <col min="3841" max="3841" width="14.42578125" style="2" customWidth="1"/>
    <col min="3842" max="3842" width="10.28515625" style="2" customWidth="1"/>
    <col min="3843" max="3843" width="8.5703125" style="2" customWidth="1"/>
    <col min="3844" max="3845" width="8.42578125" style="2" customWidth="1"/>
    <col min="3846" max="3846" width="8.5703125" style="2" customWidth="1"/>
    <col min="3847" max="3847" width="8.42578125" style="2" customWidth="1"/>
    <col min="3848" max="3848" width="9.140625" style="2"/>
    <col min="3849" max="3850" width="8.7109375" style="2" customWidth="1"/>
    <col min="3851" max="3851" width="8.85546875" style="2" customWidth="1"/>
    <col min="3852" max="3852" width="8.5703125" style="2" customWidth="1"/>
    <col min="3853" max="3854" width="8.85546875" style="2" customWidth="1"/>
    <col min="3855" max="3855" width="12" style="2" customWidth="1"/>
    <col min="3856" max="4096" width="9.140625" style="2"/>
    <col min="4097" max="4097" width="14.42578125" style="2" customWidth="1"/>
    <col min="4098" max="4098" width="10.28515625" style="2" customWidth="1"/>
    <col min="4099" max="4099" width="8.5703125" style="2" customWidth="1"/>
    <col min="4100" max="4101" width="8.42578125" style="2" customWidth="1"/>
    <col min="4102" max="4102" width="8.5703125" style="2" customWidth="1"/>
    <col min="4103" max="4103" width="8.42578125" style="2" customWidth="1"/>
    <col min="4104" max="4104" width="9.140625" style="2"/>
    <col min="4105" max="4106" width="8.7109375" style="2" customWidth="1"/>
    <col min="4107" max="4107" width="8.85546875" style="2" customWidth="1"/>
    <col min="4108" max="4108" width="8.5703125" style="2" customWidth="1"/>
    <col min="4109" max="4110" width="8.85546875" style="2" customWidth="1"/>
    <col min="4111" max="4111" width="12" style="2" customWidth="1"/>
    <col min="4112" max="4352" width="9.140625" style="2"/>
    <col min="4353" max="4353" width="14.42578125" style="2" customWidth="1"/>
    <col min="4354" max="4354" width="10.28515625" style="2" customWidth="1"/>
    <col min="4355" max="4355" width="8.5703125" style="2" customWidth="1"/>
    <col min="4356" max="4357" width="8.42578125" style="2" customWidth="1"/>
    <col min="4358" max="4358" width="8.5703125" style="2" customWidth="1"/>
    <col min="4359" max="4359" width="8.42578125" style="2" customWidth="1"/>
    <col min="4360" max="4360" width="9.140625" style="2"/>
    <col min="4361" max="4362" width="8.7109375" style="2" customWidth="1"/>
    <col min="4363" max="4363" width="8.85546875" style="2" customWidth="1"/>
    <col min="4364" max="4364" width="8.5703125" style="2" customWidth="1"/>
    <col min="4365" max="4366" width="8.85546875" style="2" customWidth="1"/>
    <col min="4367" max="4367" width="12" style="2" customWidth="1"/>
    <col min="4368" max="4608" width="9.140625" style="2"/>
    <col min="4609" max="4609" width="14.42578125" style="2" customWidth="1"/>
    <col min="4610" max="4610" width="10.28515625" style="2" customWidth="1"/>
    <col min="4611" max="4611" width="8.5703125" style="2" customWidth="1"/>
    <col min="4612" max="4613" width="8.42578125" style="2" customWidth="1"/>
    <col min="4614" max="4614" width="8.5703125" style="2" customWidth="1"/>
    <col min="4615" max="4615" width="8.42578125" style="2" customWidth="1"/>
    <col min="4616" max="4616" width="9.140625" style="2"/>
    <col min="4617" max="4618" width="8.7109375" style="2" customWidth="1"/>
    <col min="4619" max="4619" width="8.85546875" style="2" customWidth="1"/>
    <col min="4620" max="4620" width="8.5703125" style="2" customWidth="1"/>
    <col min="4621" max="4622" width="8.85546875" style="2" customWidth="1"/>
    <col min="4623" max="4623" width="12" style="2" customWidth="1"/>
    <col min="4624" max="4864" width="9.140625" style="2"/>
    <col min="4865" max="4865" width="14.42578125" style="2" customWidth="1"/>
    <col min="4866" max="4866" width="10.28515625" style="2" customWidth="1"/>
    <col min="4867" max="4867" width="8.5703125" style="2" customWidth="1"/>
    <col min="4868" max="4869" width="8.42578125" style="2" customWidth="1"/>
    <col min="4870" max="4870" width="8.5703125" style="2" customWidth="1"/>
    <col min="4871" max="4871" width="8.42578125" style="2" customWidth="1"/>
    <col min="4872" max="4872" width="9.140625" style="2"/>
    <col min="4873" max="4874" width="8.7109375" style="2" customWidth="1"/>
    <col min="4875" max="4875" width="8.85546875" style="2" customWidth="1"/>
    <col min="4876" max="4876" width="8.5703125" style="2" customWidth="1"/>
    <col min="4877" max="4878" width="8.85546875" style="2" customWidth="1"/>
    <col min="4879" max="4879" width="12" style="2" customWidth="1"/>
    <col min="4880" max="5120" width="9.140625" style="2"/>
    <col min="5121" max="5121" width="14.42578125" style="2" customWidth="1"/>
    <col min="5122" max="5122" width="10.28515625" style="2" customWidth="1"/>
    <col min="5123" max="5123" width="8.5703125" style="2" customWidth="1"/>
    <col min="5124" max="5125" width="8.42578125" style="2" customWidth="1"/>
    <col min="5126" max="5126" width="8.5703125" style="2" customWidth="1"/>
    <col min="5127" max="5127" width="8.42578125" style="2" customWidth="1"/>
    <col min="5128" max="5128" width="9.140625" style="2"/>
    <col min="5129" max="5130" width="8.7109375" style="2" customWidth="1"/>
    <col min="5131" max="5131" width="8.85546875" style="2" customWidth="1"/>
    <col min="5132" max="5132" width="8.5703125" style="2" customWidth="1"/>
    <col min="5133" max="5134" width="8.85546875" style="2" customWidth="1"/>
    <col min="5135" max="5135" width="12" style="2" customWidth="1"/>
    <col min="5136" max="5376" width="9.140625" style="2"/>
    <col min="5377" max="5377" width="14.42578125" style="2" customWidth="1"/>
    <col min="5378" max="5378" width="10.28515625" style="2" customWidth="1"/>
    <col min="5379" max="5379" width="8.5703125" style="2" customWidth="1"/>
    <col min="5380" max="5381" width="8.42578125" style="2" customWidth="1"/>
    <col min="5382" max="5382" width="8.5703125" style="2" customWidth="1"/>
    <col min="5383" max="5383" width="8.42578125" style="2" customWidth="1"/>
    <col min="5384" max="5384" width="9.140625" style="2"/>
    <col min="5385" max="5386" width="8.7109375" style="2" customWidth="1"/>
    <col min="5387" max="5387" width="8.85546875" style="2" customWidth="1"/>
    <col min="5388" max="5388" width="8.5703125" style="2" customWidth="1"/>
    <col min="5389" max="5390" width="8.85546875" style="2" customWidth="1"/>
    <col min="5391" max="5391" width="12" style="2" customWidth="1"/>
    <col min="5392" max="5632" width="9.140625" style="2"/>
    <col min="5633" max="5633" width="14.42578125" style="2" customWidth="1"/>
    <col min="5634" max="5634" width="10.28515625" style="2" customWidth="1"/>
    <col min="5635" max="5635" width="8.5703125" style="2" customWidth="1"/>
    <col min="5636" max="5637" width="8.42578125" style="2" customWidth="1"/>
    <col min="5638" max="5638" width="8.5703125" style="2" customWidth="1"/>
    <col min="5639" max="5639" width="8.42578125" style="2" customWidth="1"/>
    <col min="5640" max="5640" width="9.140625" style="2"/>
    <col min="5641" max="5642" width="8.7109375" style="2" customWidth="1"/>
    <col min="5643" max="5643" width="8.85546875" style="2" customWidth="1"/>
    <col min="5644" max="5644" width="8.5703125" style="2" customWidth="1"/>
    <col min="5645" max="5646" width="8.85546875" style="2" customWidth="1"/>
    <col min="5647" max="5647" width="12" style="2" customWidth="1"/>
    <col min="5648" max="5888" width="9.140625" style="2"/>
    <col min="5889" max="5889" width="14.42578125" style="2" customWidth="1"/>
    <col min="5890" max="5890" width="10.28515625" style="2" customWidth="1"/>
    <col min="5891" max="5891" width="8.5703125" style="2" customWidth="1"/>
    <col min="5892" max="5893" width="8.42578125" style="2" customWidth="1"/>
    <col min="5894" max="5894" width="8.5703125" style="2" customWidth="1"/>
    <col min="5895" max="5895" width="8.42578125" style="2" customWidth="1"/>
    <col min="5896" max="5896" width="9.140625" style="2"/>
    <col min="5897" max="5898" width="8.7109375" style="2" customWidth="1"/>
    <col min="5899" max="5899" width="8.85546875" style="2" customWidth="1"/>
    <col min="5900" max="5900" width="8.5703125" style="2" customWidth="1"/>
    <col min="5901" max="5902" width="8.85546875" style="2" customWidth="1"/>
    <col min="5903" max="5903" width="12" style="2" customWidth="1"/>
    <col min="5904" max="6144" width="9.140625" style="2"/>
    <col min="6145" max="6145" width="14.42578125" style="2" customWidth="1"/>
    <col min="6146" max="6146" width="10.28515625" style="2" customWidth="1"/>
    <col min="6147" max="6147" width="8.5703125" style="2" customWidth="1"/>
    <col min="6148" max="6149" width="8.42578125" style="2" customWidth="1"/>
    <col min="6150" max="6150" width="8.5703125" style="2" customWidth="1"/>
    <col min="6151" max="6151" width="8.42578125" style="2" customWidth="1"/>
    <col min="6152" max="6152" width="9.140625" style="2"/>
    <col min="6153" max="6154" width="8.7109375" style="2" customWidth="1"/>
    <col min="6155" max="6155" width="8.85546875" style="2" customWidth="1"/>
    <col min="6156" max="6156" width="8.5703125" style="2" customWidth="1"/>
    <col min="6157" max="6158" width="8.85546875" style="2" customWidth="1"/>
    <col min="6159" max="6159" width="12" style="2" customWidth="1"/>
    <col min="6160" max="6400" width="9.140625" style="2"/>
    <col min="6401" max="6401" width="14.42578125" style="2" customWidth="1"/>
    <col min="6402" max="6402" width="10.28515625" style="2" customWidth="1"/>
    <col min="6403" max="6403" width="8.5703125" style="2" customWidth="1"/>
    <col min="6404" max="6405" width="8.42578125" style="2" customWidth="1"/>
    <col min="6406" max="6406" width="8.5703125" style="2" customWidth="1"/>
    <col min="6407" max="6407" width="8.42578125" style="2" customWidth="1"/>
    <col min="6408" max="6408" width="9.140625" style="2"/>
    <col min="6409" max="6410" width="8.7109375" style="2" customWidth="1"/>
    <col min="6411" max="6411" width="8.85546875" style="2" customWidth="1"/>
    <col min="6412" max="6412" width="8.5703125" style="2" customWidth="1"/>
    <col min="6413" max="6414" width="8.85546875" style="2" customWidth="1"/>
    <col min="6415" max="6415" width="12" style="2" customWidth="1"/>
    <col min="6416" max="6656" width="9.140625" style="2"/>
    <col min="6657" max="6657" width="14.42578125" style="2" customWidth="1"/>
    <col min="6658" max="6658" width="10.28515625" style="2" customWidth="1"/>
    <col min="6659" max="6659" width="8.5703125" style="2" customWidth="1"/>
    <col min="6660" max="6661" width="8.42578125" style="2" customWidth="1"/>
    <col min="6662" max="6662" width="8.5703125" style="2" customWidth="1"/>
    <col min="6663" max="6663" width="8.42578125" style="2" customWidth="1"/>
    <col min="6664" max="6664" width="9.140625" style="2"/>
    <col min="6665" max="6666" width="8.7109375" style="2" customWidth="1"/>
    <col min="6667" max="6667" width="8.85546875" style="2" customWidth="1"/>
    <col min="6668" max="6668" width="8.5703125" style="2" customWidth="1"/>
    <col min="6669" max="6670" width="8.85546875" style="2" customWidth="1"/>
    <col min="6671" max="6671" width="12" style="2" customWidth="1"/>
    <col min="6672" max="6912" width="9.140625" style="2"/>
    <col min="6913" max="6913" width="14.42578125" style="2" customWidth="1"/>
    <col min="6914" max="6914" width="10.28515625" style="2" customWidth="1"/>
    <col min="6915" max="6915" width="8.5703125" style="2" customWidth="1"/>
    <col min="6916" max="6917" width="8.42578125" style="2" customWidth="1"/>
    <col min="6918" max="6918" width="8.5703125" style="2" customWidth="1"/>
    <col min="6919" max="6919" width="8.42578125" style="2" customWidth="1"/>
    <col min="6920" max="6920" width="9.140625" style="2"/>
    <col min="6921" max="6922" width="8.7109375" style="2" customWidth="1"/>
    <col min="6923" max="6923" width="8.85546875" style="2" customWidth="1"/>
    <col min="6924" max="6924" width="8.5703125" style="2" customWidth="1"/>
    <col min="6925" max="6926" width="8.85546875" style="2" customWidth="1"/>
    <col min="6927" max="6927" width="12" style="2" customWidth="1"/>
    <col min="6928" max="7168" width="9.140625" style="2"/>
    <col min="7169" max="7169" width="14.42578125" style="2" customWidth="1"/>
    <col min="7170" max="7170" width="10.28515625" style="2" customWidth="1"/>
    <col min="7171" max="7171" width="8.5703125" style="2" customWidth="1"/>
    <col min="7172" max="7173" width="8.42578125" style="2" customWidth="1"/>
    <col min="7174" max="7174" width="8.5703125" style="2" customWidth="1"/>
    <col min="7175" max="7175" width="8.42578125" style="2" customWidth="1"/>
    <col min="7176" max="7176" width="9.140625" style="2"/>
    <col min="7177" max="7178" width="8.7109375" style="2" customWidth="1"/>
    <col min="7179" max="7179" width="8.85546875" style="2" customWidth="1"/>
    <col min="7180" max="7180" width="8.5703125" style="2" customWidth="1"/>
    <col min="7181" max="7182" width="8.85546875" style="2" customWidth="1"/>
    <col min="7183" max="7183" width="12" style="2" customWidth="1"/>
    <col min="7184" max="7424" width="9.140625" style="2"/>
    <col min="7425" max="7425" width="14.42578125" style="2" customWidth="1"/>
    <col min="7426" max="7426" width="10.28515625" style="2" customWidth="1"/>
    <col min="7427" max="7427" width="8.5703125" style="2" customWidth="1"/>
    <col min="7428" max="7429" width="8.42578125" style="2" customWidth="1"/>
    <col min="7430" max="7430" width="8.5703125" style="2" customWidth="1"/>
    <col min="7431" max="7431" width="8.42578125" style="2" customWidth="1"/>
    <col min="7432" max="7432" width="9.140625" style="2"/>
    <col min="7433" max="7434" width="8.7109375" style="2" customWidth="1"/>
    <col min="7435" max="7435" width="8.85546875" style="2" customWidth="1"/>
    <col min="7436" max="7436" width="8.5703125" style="2" customWidth="1"/>
    <col min="7437" max="7438" width="8.85546875" style="2" customWidth="1"/>
    <col min="7439" max="7439" width="12" style="2" customWidth="1"/>
    <col min="7440" max="7680" width="9.140625" style="2"/>
    <col min="7681" max="7681" width="14.42578125" style="2" customWidth="1"/>
    <col min="7682" max="7682" width="10.28515625" style="2" customWidth="1"/>
    <col min="7683" max="7683" width="8.5703125" style="2" customWidth="1"/>
    <col min="7684" max="7685" width="8.42578125" style="2" customWidth="1"/>
    <col min="7686" max="7686" width="8.5703125" style="2" customWidth="1"/>
    <col min="7687" max="7687" width="8.42578125" style="2" customWidth="1"/>
    <col min="7688" max="7688" width="9.140625" style="2"/>
    <col min="7689" max="7690" width="8.7109375" style="2" customWidth="1"/>
    <col min="7691" max="7691" width="8.85546875" style="2" customWidth="1"/>
    <col min="7692" max="7692" width="8.5703125" style="2" customWidth="1"/>
    <col min="7693" max="7694" width="8.85546875" style="2" customWidth="1"/>
    <col min="7695" max="7695" width="12" style="2" customWidth="1"/>
    <col min="7696" max="7936" width="9.140625" style="2"/>
    <col min="7937" max="7937" width="14.42578125" style="2" customWidth="1"/>
    <col min="7938" max="7938" width="10.28515625" style="2" customWidth="1"/>
    <col min="7939" max="7939" width="8.5703125" style="2" customWidth="1"/>
    <col min="7940" max="7941" width="8.42578125" style="2" customWidth="1"/>
    <col min="7942" max="7942" width="8.5703125" style="2" customWidth="1"/>
    <col min="7943" max="7943" width="8.42578125" style="2" customWidth="1"/>
    <col min="7944" max="7944" width="9.140625" style="2"/>
    <col min="7945" max="7946" width="8.7109375" style="2" customWidth="1"/>
    <col min="7947" max="7947" width="8.85546875" style="2" customWidth="1"/>
    <col min="7948" max="7948" width="8.5703125" style="2" customWidth="1"/>
    <col min="7949" max="7950" width="8.85546875" style="2" customWidth="1"/>
    <col min="7951" max="7951" width="12" style="2" customWidth="1"/>
    <col min="7952" max="8192" width="9.140625" style="2"/>
    <col min="8193" max="8193" width="14.42578125" style="2" customWidth="1"/>
    <col min="8194" max="8194" width="10.28515625" style="2" customWidth="1"/>
    <col min="8195" max="8195" width="8.5703125" style="2" customWidth="1"/>
    <col min="8196" max="8197" width="8.42578125" style="2" customWidth="1"/>
    <col min="8198" max="8198" width="8.5703125" style="2" customWidth="1"/>
    <col min="8199" max="8199" width="8.42578125" style="2" customWidth="1"/>
    <col min="8200" max="8200" width="9.140625" style="2"/>
    <col min="8201" max="8202" width="8.7109375" style="2" customWidth="1"/>
    <col min="8203" max="8203" width="8.85546875" style="2" customWidth="1"/>
    <col min="8204" max="8204" width="8.5703125" style="2" customWidth="1"/>
    <col min="8205" max="8206" width="8.85546875" style="2" customWidth="1"/>
    <col min="8207" max="8207" width="12" style="2" customWidth="1"/>
    <col min="8208" max="8448" width="9.140625" style="2"/>
    <col min="8449" max="8449" width="14.42578125" style="2" customWidth="1"/>
    <col min="8450" max="8450" width="10.28515625" style="2" customWidth="1"/>
    <col min="8451" max="8451" width="8.5703125" style="2" customWidth="1"/>
    <col min="8452" max="8453" width="8.42578125" style="2" customWidth="1"/>
    <col min="8454" max="8454" width="8.5703125" style="2" customWidth="1"/>
    <col min="8455" max="8455" width="8.42578125" style="2" customWidth="1"/>
    <col min="8456" max="8456" width="9.140625" style="2"/>
    <col min="8457" max="8458" width="8.7109375" style="2" customWidth="1"/>
    <col min="8459" max="8459" width="8.85546875" style="2" customWidth="1"/>
    <col min="8460" max="8460" width="8.5703125" style="2" customWidth="1"/>
    <col min="8461" max="8462" width="8.85546875" style="2" customWidth="1"/>
    <col min="8463" max="8463" width="12" style="2" customWidth="1"/>
    <col min="8464" max="8704" width="9.140625" style="2"/>
    <col min="8705" max="8705" width="14.42578125" style="2" customWidth="1"/>
    <col min="8706" max="8706" width="10.28515625" style="2" customWidth="1"/>
    <col min="8707" max="8707" width="8.5703125" style="2" customWidth="1"/>
    <col min="8708" max="8709" width="8.42578125" style="2" customWidth="1"/>
    <col min="8710" max="8710" width="8.5703125" style="2" customWidth="1"/>
    <col min="8711" max="8711" width="8.42578125" style="2" customWidth="1"/>
    <col min="8712" max="8712" width="9.140625" style="2"/>
    <col min="8713" max="8714" width="8.7109375" style="2" customWidth="1"/>
    <col min="8715" max="8715" width="8.85546875" style="2" customWidth="1"/>
    <col min="8716" max="8716" width="8.5703125" style="2" customWidth="1"/>
    <col min="8717" max="8718" width="8.85546875" style="2" customWidth="1"/>
    <col min="8719" max="8719" width="12" style="2" customWidth="1"/>
    <col min="8720" max="8960" width="9.140625" style="2"/>
    <col min="8961" max="8961" width="14.42578125" style="2" customWidth="1"/>
    <col min="8962" max="8962" width="10.28515625" style="2" customWidth="1"/>
    <col min="8963" max="8963" width="8.5703125" style="2" customWidth="1"/>
    <col min="8964" max="8965" width="8.42578125" style="2" customWidth="1"/>
    <col min="8966" max="8966" width="8.5703125" style="2" customWidth="1"/>
    <col min="8967" max="8967" width="8.42578125" style="2" customWidth="1"/>
    <col min="8968" max="8968" width="9.140625" style="2"/>
    <col min="8969" max="8970" width="8.7109375" style="2" customWidth="1"/>
    <col min="8971" max="8971" width="8.85546875" style="2" customWidth="1"/>
    <col min="8972" max="8972" width="8.5703125" style="2" customWidth="1"/>
    <col min="8973" max="8974" width="8.85546875" style="2" customWidth="1"/>
    <col min="8975" max="8975" width="12" style="2" customWidth="1"/>
    <col min="8976" max="9216" width="9.140625" style="2"/>
    <col min="9217" max="9217" width="14.42578125" style="2" customWidth="1"/>
    <col min="9218" max="9218" width="10.28515625" style="2" customWidth="1"/>
    <col min="9219" max="9219" width="8.5703125" style="2" customWidth="1"/>
    <col min="9220" max="9221" width="8.42578125" style="2" customWidth="1"/>
    <col min="9222" max="9222" width="8.5703125" style="2" customWidth="1"/>
    <col min="9223" max="9223" width="8.42578125" style="2" customWidth="1"/>
    <col min="9224" max="9224" width="9.140625" style="2"/>
    <col min="9225" max="9226" width="8.7109375" style="2" customWidth="1"/>
    <col min="9227" max="9227" width="8.85546875" style="2" customWidth="1"/>
    <col min="9228" max="9228" width="8.5703125" style="2" customWidth="1"/>
    <col min="9229" max="9230" width="8.85546875" style="2" customWidth="1"/>
    <col min="9231" max="9231" width="12" style="2" customWidth="1"/>
    <col min="9232" max="9472" width="9.140625" style="2"/>
    <col min="9473" max="9473" width="14.42578125" style="2" customWidth="1"/>
    <col min="9474" max="9474" width="10.28515625" style="2" customWidth="1"/>
    <col min="9475" max="9475" width="8.5703125" style="2" customWidth="1"/>
    <col min="9476" max="9477" width="8.42578125" style="2" customWidth="1"/>
    <col min="9478" max="9478" width="8.5703125" style="2" customWidth="1"/>
    <col min="9479" max="9479" width="8.42578125" style="2" customWidth="1"/>
    <col min="9480" max="9480" width="9.140625" style="2"/>
    <col min="9481" max="9482" width="8.7109375" style="2" customWidth="1"/>
    <col min="9483" max="9483" width="8.85546875" style="2" customWidth="1"/>
    <col min="9484" max="9484" width="8.5703125" style="2" customWidth="1"/>
    <col min="9485" max="9486" width="8.85546875" style="2" customWidth="1"/>
    <col min="9487" max="9487" width="12" style="2" customWidth="1"/>
    <col min="9488" max="9728" width="9.140625" style="2"/>
    <col min="9729" max="9729" width="14.42578125" style="2" customWidth="1"/>
    <col min="9730" max="9730" width="10.28515625" style="2" customWidth="1"/>
    <col min="9731" max="9731" width="8.5703125" style="2" customWidth="1"/>
    <col min="9732" max="9733" width="8.42578125" style="2" customWidth="1"/>
    <col min="9734" max="9734" width="8.5703125" style="2" customWidth="1"/>
    <col min="9735" max="9735" width="8.42578125" style="2" customWidth="1"/>
    <col min="9736" max="9736" width="9.140625" style="2"/>
    <col min="9737" max="9738" width="8.7109375" style="2" customWidth="1"/>
    <col min="9739" max="9739" width="8.85546875" style="2" customWidth="1"/>
    <col min="9740" max="9740" width="8.5703125" style="2" customWidth="1"/>
    <col min="9741" max="9742" width="8.85546875" style="2" customWidth="1"/>
    <col min="9743" max="9743" width="12" style="2" customWidth="1"/>
    <col min="9744" max="9984" width="9.140625" style="2"/>
    <col min="9985" max="9985" width="14.42578125" style="2" customWidth="1"/>
    <col min="9986" max="9986" width="10.28515625" style="2" customWidth="1"/>
    <col min="9987" max="9987" width="8.5703125" style="2" customWidth="1"/>
    <col min="9988" max="9989" width="8.42578125" style="2" customWidth="1"/>
    <col min="9990" max="9990" width="8.5703125" style="2" customWidth="1"/>
    <col min="9991" max="9991" width="8.42578125" style="2" customWidth="1"/>
    <col min="9992" max="9992" width="9.140625" style="2"/>
    <col min="9993" max="9994" width="8.7109375" style="2" customWidth="1"/>
    <col min="9995" max="9995" width="8.85546875" style="2" customWidth="1"/>
    <col min="9996" max="9996" width="8.5703125" style="2" customWidth="1"/>
    <col min="9997" max="9998" width="8.85546875" style="2" customWidth="1"/>
    <col min="9999" max="9999" width="12" style="2" customWidth="1"/>
    <col min="10000" max="10240" width="9.140625" style="2"/>
    <col min="10241" max="10241" width="14.42578125" style="2" customWidth="1"/>
    <col min="10242" max="10242" width="10.28515625" style="2" customWidth="1"/>
    <col min="10243" max="10243" width="8.5703125" style="2" customWidth="1"/>
    <col min="10244" max="10245" width="8.42578125" style="2" customWidth="1"/>
    <col min="10246" max="10246" width="8.5703125" style="2" customWidth="1"/>
    <col min="10247" max="10247" width="8.42578125" style="2" customWidth="1"/>
    <col min="10248" max="10248" width="9.140625" style="2"/>
    <col min="10249" max="10250" width="8.7109375" style="2" customWidth="1"/>
    <col min="10251" max="10251" width="8.85546875" style="2" customWidth="1"/>
    <col min="10252" max="10252" width="8.5703125" style="2" customWidth="1"/>
    <col min="10253" max="10254" width="8.85546875" style="2" customWidth="1"/>
    <col min="10255" max="10255" width="12" style="2" customWidth="1"/>
    <col min="10256" max="10496" width="9.140625" style="2"/>
    <col min="10497" max="10497" width="14.42578125" style="2" customWidth="1"/>
    <col min="10498" max="10498" width="10.28515625" style="2" customWidth="1"/>
    <col min="10499" max="10499" width="8.5703125" style="2" customWidth="1"/>
    <col min="10500" max="10501" width="8.42578125" style="2" customWidth="1"/>
    <col min="10502" max="10502" width="8.5703125" style="2" customWidth="1"/>
    <col min="10503" max="10503" width="8.42578125" style="2" customWidth="1"/>
    <col min="10504" max="10504" width="9.140625" style="2"/>
    <col min="10505" max="10506" width="8.7109375" style="2" customWidth="1"/>
    <col min="10507" max="10507" width="8.85546875" style="2" customWidth="1"/>
    <col min="10508" max="10508" width="8.5703125" style="2" customWidth="1"/>
    <col min="10509" max="10510" width="8.85546875" style="2" customWidth="1"/>
    <col min="10511" max="10511" width="12" style="2" customWidth="1"/>
    <col min="10512" max="10752" width="9.140625" style="2"/>
    <col min="10753" max="10753" width="14.42578125" style="2" customWidth="1"/>
    <col min="10754" max="10754" width="10.28515625" style="2" customWidth="1"/>
    <col min="10755" max="10755" width="8.5703125" style="2" customWidth="1"/>
    <col min="10756" max="10757" width="8.42578125" style="2" customWidth="1"/>
    <col min="10758" max="10758" width="8.5703125" style="2" customWidth="1"/>
    <col min="10759" max="10759" width="8.42578125" style="2" customWidth="1"/>
    <col min="10760" max="10760" width="9.140625" style="2"/>
    <col min="10761" max="10762" width="8.7109375" style="2" customWidth="1"/>
    <col min="10763" max="10763" width="8.85546875" style="2" customWidth="1"/>
    <col min="10764" max="10764" width="8.5703125" style="2" customWidth="1"/>
    <col min="10765" max="10766" width="8.85546875" style="2" customWidth="1"/>
    <col min="10767" max="10767" width="12" style="2" customWidth="1"/>
    <col min="10768" max="11008" width="9.140625" style="2"/>
    <col min="11009" max="11009" width="14.42578125" style="2" customWidth="1"/>
    <col min="11010" max="11010" width="10.28515625" style="2" customWidth="1"/>
    <col min="11011" max="11011" width="8.5703125" style="2" customWidth="1"/>
    <col min="11012" max="11013" width="8.42578125" style="2" customWidth="1"/>
    <col min="11014" max="11014" width="8.5703125" style="2" customWidth="1"/>
    <col min="11015" max="11015" width="8.42578125" style="2" customWidth="1"/>
    <col min="11016" max="11016" width="9.140625" style="2"/>
    <col min="11017" max="11018" width="8.7109375" style="2" customWidth="1"/>
    <col min="11019" max="11019" width="8.85546875" style="2" customWidth="1"/>
    <col min="11020" max="11020" width="8.5703125" style="2" customWidth="1"/>
    <col min="11021" max="11022" width="8.85546875" style="2" customWidth="1"/>
    <col min="11023" max="11023" width="12" style="2" customWidth="1"/>
    <col min="11024" max="11264" width="9.140625" style="2"/>
    <col min="11265" max="11265" width="14.42578125" style="2" customWidth="1"/>
    <col min="11266" max="11266" width="10.28515625" style="2" customWidth="1"/>
    <col min="11267" max="11267" width="8.5703125" style="2" customWidth="1"/>
    <col min="11268" max="11269" width="8.42578125" style="2" customWidth="1"/>
    <col min="11270" max="11270" width="8.5703125" style="2" customWidth="1"/>
    <col min="11271" max="11271" width="8.42578125" style="2" customWidth="1"/>
    <col min="11272" max="11272" width="9.140625" style="2"/>
    <col min="11273" max="11274" width="8.7109375" style="2" customWidth="1"/>
    <col min="11275" max="11275" width="8.85546875" style="2" customWidth="1"/>
    <col min="11276" max="11276" width="8.5703125" style="2" customWidth="1"/>
    <col min="11277" max="11278" width="8.85546875" style="2" customWidth="1"/>
    <col min="11279" max="11279" width="12" style="2" customWidth="1"/>
    <col min="11280" max="11520" width="9.140625" style="2"/>
    <col min="11521" max="11521" width="14.42578125" style="2" customWidth="1"/>
    <col min="11522" max="11522" width="10.28515625" style="2" customWidth="1"/>
    <col min="11523" max="11523" width="8.5703125" style="2" customWidth="1"/>
    <col min="11524" max="11525" width="8.42578125" style="2" customWidth="1"/>
    <col min="11526" max="11526" width="8.5703125" style="2" customWidth="1"/>
    <col min="11527" max="11527" width="8.42578125" style="2" customWidth="1"/>
    <col min="11528" max="11528" width="9.140625" style="2"/>
    <col min="11529" max="11530" width="8.7109375" style="2" customWidth="1"/>
    <col min="11531" max="11531" width="8.85546875" style="2" customWidth="1"/>
    <col min="11532" max="11532" width="8.5703125" style="2" customWidth="1"/>
    <col min="11533" max="11534" width="8.85546875" style="2" customWidth="1"/>
    <col min="11535" max="11535" width="12" style="2" customWidth="1"/>
    <col min="11536" max="11776" width="9.140625" style="2"/>
    <col min="11777" max="11777" width="14.42578125" style="2" customWidth="1"/>
    <col min="11778" max="11778" width="10.28515625" style="2" customWidth="1"/>
    <col min="11779" max="11779" width="8.5703125" style="2" customWidth="1"/>
    <col min="11780" max="11781" width="8.42578125" style="2" customWidth="1"/>
    <col min="11782" max="11782" width="8.5703125" style="2" customWidth="1"/>
    <col min="11783" max="11783" width="8.42578125" style="2" customWidth="1"/>
    <col min="11784" max="11784" width="9.140625" style="2"/>
    <col min="11785" max="11786" width="8.7109375" style="2" customWidth="1"/>
    <col min="11787" max="11787" width="8.85546875" style="2" customWidth="1"/>
    <col min="11788" max="11788" width="8.5703125" style="2" customWidth="1"/>
    <col min="11789" max="11790" width="8.85546875" style="2" customWidth="1"/>
    <col min="11791" max="11791" width="12" style="2" customWidth="1"/>
    <col min="11792" max="12032" width="9.140625" style="2"/>
    <col min="12033" max="12033" width="14.42578125" style="2" customWidth="1"/>
    <col min="12034" max="12034" width="10.28515625" style="2" customWidth="1"/>
    <col min="12035" max="12035" width="8.5703125" style="2" customWidth="1"/>
    <col min="12036" max="12037" width="8.42578125" style="2" customWidth="1"/>
    <col min="12038" max="12038" width="8.5703125" style="2" customWidth="1"/>
    <col min="12039" max="12039" width="8.42578125" style="2" customWidth="1"/>
    <col min="12040" max="12040" width="9.140625" style="2"/>
    <col min="12041" max="12042" width="8.7109375" style="2" customWidth="1"/>
    <col min="12043" max="12043" width="8.85546875" style="2" customWidth="1"/>
    <col min="12044" max="12044" width="8.5703125" style="2" customWidth="1"/>
    <col min="12045" max="12046" width="8.85546875" style="2" customWidth="1"/>
    <col min="12047" max="12047" width="12" style="2" customWidth="1"/>
    <col min="12048" max="12288" width="9.140625" style="2"/>
    <col min="12289" max="12289" width="14.42578125" style="2" customWidth="1"/>
    <col min="12290" max="12290" width="10.28515625" style="2" customWidth="1"/>
    <col min="12291" max="12291" width="8.5703125" style="2" customWidth="1"/>
    <col min="12292" max="12293" width="8.42578125" style="2" customWidth="1"/>
    <col min="12294" max="12294" width="8.5703125" style="2" customWidth="1"/>
    <col min="12295" max="12295" width="8.42578125" style="2" customWidth="1"/>
    <col min="12296" max="12296" width="9.140625" style="2"/>
    <col min="12297" max="12298" width="8.7109375" style="2" customWidth="1"/>
    <col min="12299" max="12299" width="8.85546875" style="2" customWidth="1"/>
    <col min="12300" max="12300" width="8.5703125" style="2" customWidth="1"/>
    <col min="12301" max="12302" width="8.85546875" style="2" customWidth="1"/>
    <col min="12303" max="12303" width="12" style="2" customWidth="1"/>
    <col min="12304" max="12544" width="9.140625" style="2"/>
    <col min="12545" max="12545" width="14.42578125" style="2" customWidth="1"/>
    <col min="12546" max="12546" width="10.28515625" style="2" customWidth="1"/>
    <col min="12547" max="12547" width="8.5703125" style="2" customWidth="1"/>
    <col min="12548" max="12549" width="8.42578125" style="2" customWidth="1"/>
    <col min="12550" max="12550" width="8.5703125" style="2" customWidth="1"/>
    <col min="12551" max="12551" width="8.42578125" style="2" customWidth="1"/>
    <col min="12552" max="12552" width="9.140625" style="2"/>
    <col min="12553" max="12554" width="8.7109375" style="2" customWidth="1"/>
    <col min="12555" max="12555" width="8.85546875" style="2" customWidth="1"/>
    <col min="12556" max="12556" width="8.5703125" style="2" customWidth="1"/>
    <col min="12557" max="12558" width="8.85546875" style="2" customWidth="1"/>
    <col min="12559" max="12559" width="12" style="2" customWidth="1"/>
    <col min="12560" max="12800" width="9.140625" style="2"/>
    <col min="12801" max="12801" width="14.42578125" style="2" customWidth="1"/>
    <col min="12802" max="12802" width="10.28515625" style="2" customWidth="1"/>
    <col min="12803" max="12803" width="8.5703125" style="2" customWidth="1"/>
    <col min="12804" max="12805" width="8.42578125" style="2" customWidth="1"/>
    <col min="12806" max="12806" width="8.5703125" style="2" customWidth="1"/>
    <col min="12807" max="12807" width="8.42578125" style="2" customWidth="1"/>
    <col min="12808" max="12808" width="9.140625" style="2"/>
    <col min="12809" max="12810" width="8.7109375" style="2" customWidth="1"/>
    <col min="12811" max="12811" width="8.85546875" style="2" customWidth="1"/>
    <col min="12812" max="12812" width="8.5703125" style="2" customWidth="1"/>
    <col min="12813" max="12814" width="8.85546875" style="2" customWidth="1"/>
    <col min="12815" max="12815" width="12" style="2" customWidth="1"/>
    <col min="12816" max="13056" width="9.140625" style="2"/>
    <col min="13057" max="13057" width="14.42578125" style="2" customWidth="1"/>
    <col min="13058" max="13058" width="10.28515625" style="2" customWidth="1"/>
    <col min="13059" max="13059" width="8.5703125" style="2" customWidth="1"/>
    <col min="13060" max="13061" width="8.42578125" style="2" customWidth="1"/>
    <col min="13062" max="13062" width="8.5703125" style="2" customWidth="1"/>
    <col min="13063" max="13063" width="8.42578125" style="2" customWidth="1"/>
    <col min="13064" max="13064" width="9.140625" style="2"/>
    <col min="13065" max="13066" width="8.7109375" style="2" customWidth="1"/>
    <col min="13067" max="13067" width="8.85546875" style="2" customWidth="1"/>
    <col min="13068" max="13068" width="8.5703125" style="2" customWidth="1"/>
    <col min="13069" max="13070" width="8.85546875" style="2" customWidth="1"/>
    <col min="13071" max="13071" width="12" style="2" customWidth="1"/>
    <col min="13072" max="13312" width="9.140625" style="2"/>
    <col min="13313" max="13313" width="14.42578125" style="2" customWidth="1"/>
    <col min="13314" max="13314" width="10.28515625" style="2" customWidth="1"/>
    <col min="13315" max="13315" width="8.5703125" style="2" customWidth="1"/>
    <col min="13316" max="13317" width="8.42578125" style="2" customWidth="1"/>
    <col min="13318" max="13318" width="8.5703125" style="2" customWidth="1"/>
    <col min="13319" max="13319" width="8.42578125" style="2" customWidth="1"/>
    <col min="13320" max="13320" width="9.140625" style="2"/>
    <col min="13321" max="13322" width="8.7109375" style="2" customWidth="1"/>
    <col min="13323" max="13323" width="8.85546875" style="2" customWidth="1"/>
    <col min="13324" max="13324" width="8.5703125" style="2" customWidth="1"/>
    <col min="13325" max="13326" width="8.85546875" style="2" customWidth="1"/>
    <col min="13327" max="13327" width="12" style="2" customWidth="1"/>
    <col min="13328" max="13568" width="9.140625" style="2"/>
    <col min="13569" max="13569" width="14.42578125" style="2" customWidth="1"/>
    <col min="13570" max="13570" width="10.28515625" style="2" customWidth="1"/>
    <col min="13571" max="13571" width="8.5703125" style="2" customWidth="1"/>
    <col min="13572" max="13573" width="8.42578125" style="2" customWidth="1"/>
    <col min="13574" max="13574" width="8.5703125" style="2" customWidth="1"/>
    <col min="13575" max="13575" width="8.42578125" style="2" customWidth="1"/>
    <col min="13576" max="13576" width="9.140625" style="2"/>
    <col min="13577" max="13578" width="8.7109375" style="2" customWidth="1"/>
    <col min="13579" max="13579" width="8.85546875" style="2" customWidth="1"/>
    <col min="13580" max="13580" width="8.5703125" style="2" customWidth="1"/>
    <col min="13581" max="13582" width="8.85546875" style="2" customWidth="1"/>
    <col min="13583" max="13583" width="12" style="2" customWidth="1"/>
    <col min="13584" max="13824" width="9.140625" style="2"/>
    <col min="13825" max="13825" width="14.42578125" style="2" customWidth="1"/>
    <col min="13826" max="13826" width="10.28515625" style="2" customWidth="1"/>
    <col min="13827" max="13827" width="8.5703125" style="2" customWidth="1"/>
    <col min="13828" max="13829" width="8.42578125" style="2" customWidth="1"/>
    <col min="13830" max="13830" width="8.5703125" style="2" customWidth="1"/>
    <col min="13831" max="13831" width="8.42578125" style="2" customWidth="1"/>
    <col min="13832" max="13832" width="9.140625" style="2"/>
    <col min="13833" max="13834" width="8.7109375" style="2" customWidth="1"/>
    <col min="13835" max="13835" width="8.85546875" style="2" customWidth="1"/>
    <col min="13836" max="13836" width="8.5703125" style="2" customWidth="1"/>
    <col min="13837" max="13838" width="8.85546875" style="2" customWidth="1"/>
    <col min="13839" max="13839" width="12" style="2" customWidth="1"/>
    <col min="13840" max="14080" width="9.140625" style="2"/>
    <col min="14081" max="14081" width="14.42578125" style="2" customWidth="1"/>
    <col min="14082" max="14082" width="10.28515625" style="2" customWidth="1"/>
    <col min="14083" max="14083" width="8.5703125" style="2" customWidth="1"/>
    <col min="14084" max="14085" width="8.42578125" style="2" customWidth="1"/>
    <col min="14086" max="14086" width="8.5703125" style="2" customWidth="1"/>
    <col min="14087" max="14087" width="8.42578125" style="2" customWidth="1"/>
    <col min="14088" max="14088" width="9.140625" style="2"/>
    <col min="14089" max="14090" width="8.7109375" style="2" customWidth="1"/>
    <col min="14091" max="14091" width="8.85546875" style="2" customWidth="1"/>
    <col min="14092" max="14092" width="8.5703125" style="2" customWidth="1"/>
    <col min="14093" max="14094" width="8.85546875" style="2" customWidth="1"/>
    <col min="14095" max="14095" width="12" style="2" customWidth="1"/>
    <col min="14096" max="14336" width="9.140625" style="2"/>
    <col min="14337" max="14337" width="14.42578125" style="2" customWidth="1"/>
    <col min="14338" max="14338" width="10.28515625" style="2" customWidth="1"/>
    <col min="14339" max="14339" width="8.5703125" style="2" customWidth="1"/>
    <col min="14340" max="14341" width="8.42578125" style="2" customWidth="1"/>
    <col min="14342" max="14342" width="8.5703125" style="2" customWidth="1"/>
    <col min="14343" max="14343" width="8.42578125" style="2" customWidth="1"/>
    <col min="14344" max="14344" width="9.140625" style="2"/>
    <col min="14345" max="14346" width="8.7109375" style="2" customWidth="1"/>
    <col min="14347" max="14347" width="8.85546875" style="2" customWidth="1"/>
    <col min="14348" max="14348" width="8.5703125" style="2" customWidth="1"/>
    <col min="14349" max="14350" width="8.85546875" style="2" customWidth="1"/>
    <col min="14351" max="14351" width="12" style="2" customWidth="1"/>
    <col min="14352" max="14592" width="9.140625" style="2"/>
    <col min="14593" max="14593" width="14.42578125" style="2" customWidth="1"/>
    <col min="14594" max="14594" width="10.28515625" style="2" customWidth="1"/>
    <col min="14595" max="14595" width="8.5703125" style="2" customWidth="1"/>
    <col min="14596" max="14597" width="8.42578125" style="2" customWidth="1"/>
    <col min="14598" max="14598" width="8.5703125" style="2" customWidth="1"/>
    <col min="14599" max="14599" width="8.42578125" style="2" customWidth="1"/>
    <col min="14600" max="14600" width="9.140625" style="2"/>
    <col min="14601" max="14602" width="8.7109375" style="2" customWidth="1"/>
    <col min="14603" max="14603" width="8.85546875" style="2" customWidth="1"/>
    <col min="14604" max="14604" width="8.5703125" style="2" customWidth="1"/>
    <col min="14605" max="14606" width="8.85546875" style="2" customWidth="1"/>
    <col min="14607" max="14607" width="12" style="2" customWidth="1"/>
    <col min="14608" max="14848" width="9.140625" style="2"/>
    <col min="14849" max="14849" width="14.42578125" style="2" customWidth="1"/>
    <col min="14850" max="14850" width="10.28515625" style="2" customWidth="1"/>
    <col min="14851" max="14851" width="8.5703125" style="2" customWidth="1"/>
    <col min="14852" max="14853" width="8.42578125" style="2" customWidth="1"/>
    <col min="14854" max="14854" width="8.5703125" style="2" customWidth="1"/>
    <col min="14855" max="14855" width="8.42578125" style="2" customWidth="1"/>
    <col min="14856" max="14856" width="9.140625" style="2"/>
    <col min="14857" max="14858" width="8.7109375" style="2" customWidth="1"/>
    <col min="14859" max="14859" width="8.85546875" style="2" customWidth="1"/>
    <col min="14860" max="14860" width="8.5703125" style="2" customWidth="1"/>
    <col min="14861" max="14862" width="8.85546875" style="2" customWidth="1"/>
    <col min="14863" max="14863" width="12" style="2" customWidth="1"/>
    <col min="14864" max="15104" width="9.140625" style="2"/>
    <col min="15105" max="15105" width="14.42578125" style="2" customWidth="1"/>
    <col min="15106" max="15106" width="10.28515625" style="2" customWidth="1"/>
    <col min="15107" max="15107" width="8.5703125" style="2" customWidth="1"/>
    <col min="15108" max="15109" width="8.42578125" style="2" customWidth="1"/>
    <col min="15110" max="15110" width="8.5703125" style="2" customWidth="1"/>
    <col min="15111" max="15111" width="8.42578125" style="2" customWidth="1"/>
    <col min="15112" max="15112" width="9.140625" style="2"/>
    <col min="15113" max="15114" width="8.7109375" style="2" customWidth="1"/>
    <col min="15115" max="15115" width="8.85546875" style="2" customWidth="1"/>
    <col min="15116" max="15116" width="8.5703125" style="2" customWidth="1"/>
    <col min="15117" max="15118" width="8.85546875" style="2" customWidth="1"/>
    <col min="15119" max="15119" width="12" style="2" customWidth="1"/>
    <col min="15120" max="15360" width="9.140625" style="2"/>
    <col min="15361" max="15361" width="14.42578125" style="2" customWidth="1"/>
    <col min="15362" max="15362" width="10.28515625" style="2" customWidth="1"/>
    <col min="15363" max="15363" width="8.5703125" style="2" customWidth="1"/>
    <col min="15364" max="15365" width="8.42578125" style="2" customWidth="1"/>
    <col min="15366" max="15366" width="8.5703125" style="2" customWidth="1"/>
    <col min="15367" max="15367" width="8.42578125" style="2" customWidth="1"/>
    <col min="15368" max="15368" width="9.140625" style="2"/>
    <col min="15369" max="15370" width="8.7109375" style="2" customWidth="1"/>
    <col min="15371" max="15371" width="8.85546875" style="2" customWidth="1"/>
    <col min="15372" max="15372" width="8.5703125" style="2" customWidth="1"/>
    <col min="15373" max="15374" width="8.85546875" style="2" customWidth="1"/>
    <col min="15375" max="15375" width="12" style="2" customWidth="1"/>
    <col min="15376" max="15616" width="9.140625" style="2"/>
    <col min="15617" max="15617" width="14.42578125" style="2" customWidth="1"/>
    <col min="15618" max="15618" width="10.28515625" style="2" customWidth="1"/>
    <col min="15619" max="15619" width="8.5703125" style="2" customWidth="1"/>
    <col min="15620" max="15621" width="8.42578125" style="2" customWidth="1"/>
    <col min="15622" max="15622" width="8.5703125" style="2" customWidth="1"/>
    <col min="15623" max="15623" width="8.42578125" style="2" customWidth="1"/>
    <col min="15624" max="15624" width="9.140625" style="2"/>
    <col min="15625" max="15626" width="8.7109375" style="2" customWidth="1"/>
    <col min="15627" max="15627" width="8.85546875" style="2" customWidth="1"/>
    <col min="15628" max="15628" width="8.5703125" style="2" customWidth="1"/>
    <col min="15629" max="15630" width="8.85546875" style="2" customWidth="1"/>
    <col min="15631" max="15631" width="12" style="2" customWidth="1"/>
    <col min="15632" max="15872" width="9.140625" style="2"/>
    <col min="15873" max="15873" width="14.42578125" style="2" customWidth="1"/>
    <col min="15874" max="15874" width="10.28515625" style="2" customWidth="1"/>
    <col min="15875" max="15875" width="8.5703125" style="2" customWidth="1"/>
    <col min="15876" max="15877" width="8.42578125" style="2" customWidth="1"/>
    <col min="15878" max="15878" width="8.5703125" style="2" customWidth="1"/>
    <col min="15879" max="15879" width="8.42578125" style="2" customWidth="1"/>
    <col min="15880" max="15880" width="9.140625" style="2"/>
    <col min="15881" max="15882" width="8.7109375" style="2" customWidth="1"/>
    <col min="15883" max="15883" width="8.85546875" style="2" customWidth="1"/>
    <col min="15884" max="15884" width="8.5703125" style="2" customWidth="1"/>
    <col min="15885" max="15886" width="8.85546875" style="2" customWidth="1"/>
    <col min="15887" max="15887" width="12" style="2" customWidth="1"/>
    <col min="15888" max="16128" width="9.140625" style="2"/>
    <col min="16129" max="16129" width="14.42578125" style="2" customWidth="1"/>
    <col min="16130" max="16130" width="10.28515625" style="2" customWidth="1"/>
    <col min="16131" max="16131" width="8.5703125" style="2" customWidth="1"/>
    <col min="16132" max="16133" width="8.42578125" style="2" customWidth="1"/>
    <col min="16134" max="16134" width="8.5703125" style="2" customWidth="1"/>
    <col min="16135" max="16135" width="8.42578125" style="2" customWidth="1"/>
    <col min="16136" max="16136" width="9.140625" style="2"/>
    <col min="16137" max="16138" width="8.7109375" style="2" customWidth="1"/>
    <col min="16139" max="16139" width="8.85546875" style="2" customWidth="1"/>
    <col min="16140" max="16140" width="8.5703125" style="2" customWidth="1"/>
    <col min="16141" max="16142" width="8.85546875" style="2" customWidth="1"/>
    <col min="16143" max="16143" width="12" style="2" customWidth="1"/>
    <col min="16144" max="16384" width="9.140625" style="2"/>
  </cols>
  <sheetData>
    <row r="1" spans="1:15" ht="24.95" customHeight="1">
      <c r="A1" s="576" t="str">
        <f>Master!A2</f>
        <v>dk;kZy; jktdh; mPp ek/;fed fo|ky;] :iiqjk ¼dqpkeu flVh½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</row>
    <row r="2" spans="1:15" ht="24.95" customHeight="1">
      <c r="A2" s="107" t="s">
        <v>195</v>
      </c>
      <c r="B2" s="100"/>
      <c r="C2" s="100"/>
      <c r="D2" s="559" t="str">
        <f>Master!C3&amp;" "&amp;Master!E3</f>
        <v>2202-02-109-02-00 SF</v>
      </c>
      <c r="E2" s="559"/>
      <c r="F2" s="559"/>
      <c r="G2" s="559"/>
      <c r="H2" s="559"/>
      <c r="I2" s="559"/>
      <c r="J2" s="560"/>
      <c r="K2" s="561" t="s">
        <v>31</v>
      </c>
      <c r="L2" s="561"/>
      <c r="M2" s="562">
        <f>Master!K3</f>
        <v>26887</v>
      </c>
      <c r="N2" s="563"/>
      <c r="O2" s="564"/>
    </row>
    <row r="3" spans="1:15" ht="24.95" customHeight="1">
      <c r="A3" s="577" t="s">
        <v>207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</row>
    <row r="4" spans="1:15" ht="24.95" customHeight="1">
      <c r="A4" s="541" t="s">
        <v>196</v>
      </c>
      <c r="B4" s="541" t="s">
        <v>197</v>
      </c>
      <c r="C4" s="541" t="s">
        <v>198</v>
      </c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 t="s">
        <v>131</v>
      </c>
    </row>
    <row r="5" spans="1:15" ht="24.95" customHeight="1">
      <c r="A5" s="541"/>
      <c r="B5" s="541"/>
      <c r="C5" s="108">
        <v>43566</v>
      </c>
      <c r="D5" s="108">
        <v>43596</v>
      </c>
      <c r="E5" s="108">
        <v>43627</v>
      </c>
      <c r="F5" s="108">
        <v>43657</v>
      </c>
      <c r="G5" s="108">
        <v>43688</v>
      </c>
      <c r="H5" s="108">
        <v>43719</v>
      </c>
      <c r="I5" s="108">
        <v>43749</v>
      </c>
      <c r="J5" s="108">
        <v>43780</v>
      </c>
      <c r="K5" s="108">
        <v>43810</v>
      </c>
      <c r="L5" s="108">
        <v>43841</v>
      </c>
      <c r="M5" s="108">
        <v>43872</v>
      </c>
      <c r="N5" s="108">
        <v>43901</v>
      </c>
      <c r="O5" s="541"/>
    </row>
    <row r="6" spans="1:15" ht="24.95" customHeight="1">
      <c r="A6" s="109" t="s">
        <v>199</v>
      </c>
      <c r="B6" s="101"/>
      <c r="C6" s="45">
        <v>100</v>
      </c>
      <c r="D6" s="45">
        <v>100</v>
      </c>
      <c r="E6" s="45">
        <v>100</v>
      </c>
      <c r="F6" s="45">
        <v>100</v>
      </c>
      <c r="G6" s="45">
        <v>100</v>
      </c>
      <c r="H6" s="45">
        <v>100</v>
      </c>
      <c r="I6" s="45">
        <v>100</v>
      </c>
      <c r="J6" s="45">
        <v>100</v>
      </c>
      <c r="K6" s="45">
        <v>100</v>
      </c>
      <c r="L6" s="45">
        <v>100</v>
      </c>
      <c r="M6" s="45">
        <v>100</v>
      </c>
      <c r="N6" s="45">
        <v>100</v>
      </c>
      <c r="O6" s="105">
        <f>SUM(C6:N6)</f>
        <v>1200</v>
      </c>
    </row>
    <row r="7" spans="1:15" ht="24.95" customHeight="1">
      <c r="A7" s="109" t="s">
        <v>200</v>
      </c>
      <c r="B7" s="10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105">
        <f t="shared" ref="O7:O16" si="0">SUM(C7:N7)</f>
        <v>0</v>
      </c>
    </row>
    <row r="8" spans="1:15" ht="24.95" customHeight="1">
      <c r="A8" s="109" t="s">
        <v>201</v>
      </c>
      <c r="B8" s="10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05">
        <f t="shared" si="0"/>
        <v>0</v>
      </c>
    </row>
    <row r="9" spans="1:15" ht="24.95" customHeight="1">
      <c r="A9" s="109" t="s">
        <v>202</v>
      </c>
      <c r="B9" s="10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05">
        <f t="shared" si="0"/>
        <v>0</v>
      </c>
    </row>
    <row r="10" spans="1:15" ht="24.95" customHeight="1">
      <c r="A10" s="110" t="s">
        <v>462</v>
      </c>
      <c r="B10" s="10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05">
        <f t="shared" si="0"/>
        <v>0</v>
      </c>
    </row>
    <row r="11" spans="1:15" ht="24.95" customHeight="1">
      <c r="A11" s="110" t="s">
        <v>463</v>
      </c>
      <c r="B11" s="10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05">
        <f t="shared" si="0"/>
        <v>0</v>
      </c>
    </row>
    <row r="12" spans="1:15" ht="24.95" customHeight="1">
      <c r="A12" s="110" t="s">
        <v>464</v>
      </c>
      <c r="B12" s="101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05">
        <f t="shared" si="0"/>
        <v>0</v>
      </c>
    </row>
    <row r="13" spans="1:15" ht="24.95" customHeight="1">
      <c r="A13" s="110" t="s">
        <v>465</v>
      </c>
      <c r="B13" s="10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05">
        <f t="shared" si="0"/>
        <v>0</v>
      </c>
    </row>
    <row r="14" spans="1:15" ht="24.95" customHeight="1">
      <c r="A14" s="110" t="s">
        <v>466</v>
      </c>
      <c r="B14" s="10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05">
        <f t="shared" si="0"/>
        <v>0</v>
      </c>
    </row>
    <row r="15" spans="1:15" ht="24.95" customHeight="1">
      <c r="A15" s="109" t="s">
        <v>203</v>
      </c>
      <c r="B15" s="10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05">
        <f t="shared" si="0"/>
        <v>0</v>
      </c>
    </row>
    <row r="16" spans="1:15" ht="24.95" customHeight="1">
      <c r="A16" s="111" t="s">
        <v>496</v>
      </c>
      <c r="B16" s="104">
        <f>SUM(B6:B15)</f>
        <v>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05">
        <f t="shared" si="0"/>
        <v>0</v>
      </c>
    </row>
    <row r="17" spans="1:15" ht="30" customHeight="1">
      <c r="A17" s="553" t="s">
        <v>204</v>
      </c>
      <c r="B17" s="554"/>
      <c r="C17" s="104">
        <f t="shared" ref="C17:N17" si="1">SUM(C6:C16)</f>
        <v>100</v>
      </c>
      <c r="D17" s="104">
        <f t="shared" si="1"/>
        <v>100</v>
      </c>
      <c r="E17" s="104">
        <f t="shared" si="1"/>
        <v>100</v>
      </c>
      <c r="F17" s="104">
        <f t="shared" si="1"/>
        <v>100</v>
      </c>
      <c r="G17" s="104">
        <f t="shared" si="1"/>
        <v>100</v>
      </c>
      <c r="H17" s="104">
        <f t="shared" si="1"/>
        <v>100</v>
      </c>
      <c r="I17" s="104">
        <f t="shared" si="1"/>
        <v>100</v>
      </c>
      <c r="J17" s="104">
        <f t="shared" si="1"/>
        <v>100</v>
      </c>
      <c r="K17" s="104">
        <f t="shared" si="1"/>
        <v>100</v>
      </c>
      <c r="L17" s="104">
        <f t="shared" si="1"/>
        <v>100</v>
      </c>
      <c r="M17" s="104">
        <f t="shared" si="1"/>
        <v>100</v>
      </c>
      <c r="N17" s="104">
        <f t="shared" si="1"/>
        <v>100</v>
      </c>
      <c r="O17" s="104">
        <f>SUM(O6:O16)</f>
        <v>1200</v>
      </c>
    </row>
    <row r="18" spans="1:15" ht="30" customHeight="1">
      <c r="A18" s="574" t="s">
        <v>205</v>
      </c>
      <c r="B18" s="575"/>
      <c r="C18" s="102">
        <v>0</v>
      </c>
      <c r="D18" s="104">
        <f>C18+D17</f>
        <v>100</v>
      </c>
      <c r="E18" s="104">
        <f t="shared" ref="E18:N18" si="2">D18+E17</f>
        <v>200</v>
      </c>
      <c r="F18" s="104">
        <f t="shared" si="2"/>
        <v>300</v>
      </c>
      <c r="G18" s="104">
        <f t="shared" si="2"/>
        <v>400</v>
      </c>
      <c r="H18" s="104">
        <f t="shared" si="2"/>
        <v>500</v>
      </c>
      <c r="I18" s="104">
        <f t="shared" si="2"/>
        <v>600</v>
      </c>
      <c r="J18" s="104">
        <f t="shared" si="2"/>
        <v>700</v>
      </c>
      <c r="K18" s="104">
        <f t="shared" si="2"/>
        <v>800</v>
      </c>
      <c r="L18" s="104">
        <f t="shared" si="2"/>
        <v>900</v>
      </c>
      <c r="M18" s="104">
        <f t="shared" si="2"/>
        <v>1000</v>
      </c>
      <c r="N18" s="104">
        <f t="shared" si="2"/>
        <v>1100</v>
      </c>
      <c r="O18" s="555"/>
    </row>
    <row r="19" spans="1:15" ht="30" customHeight="1">
      <c r="A19" s="553" t="s">
        <v>206</v>
      </c>
      <c r="B19" s="554"/>
      <c r="C19" s="104">
        <f>SUM(C17:C18)</f>
        <v>100</v>
      </c>
      <c r="D19" s="104">
        <f t="shared" ref="D19:N19" si="3">SUM(D17:D18)</f>
        <v>200</v>
      </c>
      <c r="E19" s="104">
        <f t="shared" si="3"/>
        <v>300</v>
      </c>
      <c r="F19" s="104">
        <f t="shared" si="3"/>
        <v>400</v>
      </c>
      <c r="G19" s="104">
        <f t="shared" si="3"/>
        <v>500</v>
      </c>
      <c r="H19" s="104">
        <f t="shared" si="3"/>
        <v>600</v>
      </c>
      <c r="I19" s="104">
        <f t="shared" si="3"/>
        <v>700</v>
      </c>
      <c r="J19" s="104">
        <f t="shared" si="3"/>
        <v>800</v>
      </c>
      <c r="K19" s="104">
        <f t="shared" si="3"/>
        <v>900</v>
      </c>
      <c r="L19" s="104">
        <f t="shared" si="3"/>
        <v>1000</v>
      </c>
      <c r="M19" s="104">
        <f t="shared" si="3"/>
        <v>1100</v>
      </c>
      <c r="N19" s="104">
        <f t="shared" si="3"/>
        <v>1200</v>
      </c>
      <c r="O19" s="556"/>
    </row>
    <row r="20" spans="1:15" ht="15.75">
      <c r="A20" s="103"/>
    </row>
    <row r="21" spans="1:15" ht="15.75">
      <c r="A21" s="103"/>
      <c r="L21" s="557"/>
      <c r="M21" s="557"/>
      <c r="N21" s="557"/>
    </row>
    <row r="22" spans="1:15" ht="15.75">
      <c r="L22" s="557"/>
      <c r="M22" s="557"/>
      <c r="N22" s="557"/>
    </row>
    <row r="25" spans="1:15" ht="24.95" customHeight="1">
      <c r="A25" s="576" t="str">
        <f>Master!A2</f>
        <v>dk;kZy; jktdh; mPp ek/;fed fo|ky;] :iiqjk ¼dqpkeu flVh½</v>
      </c>
      <c r="B25" s="576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</row>
    <row r="26" spans="1:15" ht="24.95" customHeight="1">
      <c r="A26" s="107" t="s">
        <v>195</v>
      </c>
      <c r="B26" s="100"/>
      <c r="C26" s="100"/>
      <c r="D26" s="559" t="str">
        <f>Master!C3&amp;" "&amp;Master!E3</f>
        <v>2202-02-109-02-00 SF</v>
      </c>
      <c r="E26" s="559"/>
      <c r="F26" s="559"/>
      <c r="G26" s="559"/>
      <c r="H26" s="559"/>
      <c r="I26" s="559"/>
      <c r="J26" s="560"/>
      <c r="K26" s="561" t="s">
        <v>31</v>
      </c>
      <c r="L26" s="561"/>
      <c r="M26" s="562">
        <f>Master!K3</f>
        <v>26887</v>
      </c>
      <c r="N26" s="563"/>
      <c r="O26" s="564"/>
    </row>
    <row r="27" spans="1:15" ht="24.95" customHeight="1">
      <c r="A27" s="558" t="s">
        <v>495</v>
      </c>
      <c r="B27" s="558"/>
      <c r="C27" s="558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</row>
    <row r="28" spans="1:15" ht="24.95" customHeight="1">
      <c r="A28" s="541" t="s">
        <v>196</v>
      </c>
      <c r="B28" s="541" t="s">
        <v>197</v>
      </c>
      <c r="C28" s="541" t="s">
        <v>198</v>
      </c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 t="s">
        <v>131</v>
      </c>
    </row>
    <row r="29" spans="1:15" ht="24.95" customHeight="1">
      <c r="A29" s="541"/>
      <c r="B29" s="541"/>
      <c r="C29" s="108">
        <v>43932</v>
      </c>
      <c r="D29" s="108">
        <v>43962</v>
      </c>
      <c r="E29" s="108">
        <v>43993</v>
      </c>
      <c r="F29" s="108">
        <v>44023</v>
      </c>
      <c r="G29" s="108">
        <v>44054</v>
      </c>
      <c r="H29" s="108">
        <v>44085</v>
      </c>
      <c r="I29" s="108">
        <v>44115</v>
      </c>
      <c r="J29" s="108">
        <v>44146</v>
      </c>
      <c r="K29" s="108">
        <v>44176</v>
      </c>
      <c r="L29" s="108">
        <v>44207</v>
      </c>
      <c r="M29" s="108">
        <v>44238</v>
      </c>
      <c r="N29" s="108">
        <v>44266</v>
      </c>
      <c r="O29" s="541"/>
    </row>
    <row r="30" spans="1:15" ht="24.95" customHeight="1">
      <c r="A30" s="109" t="s">
        <v>199</v>
      </c>
      <c r="B30" s="106">
        <f>'Old Expend 01'!C4</f>
        <v>100</v>
      </c>
      <c r="C30" s="45">
        <v>100</v>
      </c>
      <c r="D30" s="45">
        <v>100</v>
      </c>
      <c r="E30" s="45">
        <v>100</v>
      </c>
      <c r="F30" s="45">
        <v>100</v>
      </c>
      <c r="G30" s="565"/>
      <c r="H30" s="566"/>
      <c r="I30" s="566"/>
      <c r="J30" s="566"/>
      <c r="K30" s="566"/>
      <c r="L30" s="566"/>
      <c r="M30" s="566"/>
      <c r="N30" s="567"/>
      <c r="O30" s="105">
        <f>SUM(C30:N30)</f>
        <v>400</v>
      </c>
    </row>
    <row r="31" spans="1:15" ht="24.95" customHeight="1">
      <c r="A31" s="109" t="s">
        <v>200</v>
      </c>
      <c r="B31" s="106">
        <f>'Old Expend 01'!C5</f>
        <v>100</v>
      </c>
      <c r="C31" s="45"/>
      <c r="D31" s="45"/>
      <c r="E31" s="45"/>
      <c r="F31" s="45"/>
      <c r="G31" s="568"/>
      <c r="H31" s="569"/>
      <c r="I31" s="569"/>
      <c r="J31" s="569"/>
      <c r="K31" s="569"/>
      <c r="L31" s="569"/>
      <c r="M31" s="569"/>
      <c r="N31" s="570"/>
      <c r="O31" s="105">
        <f t="shared" ref="O31:O40" si="4">SUM(C31:N31)</f>
        <v>0</v>
      </c>
    </row>
    <row r="32" spans="1:15" ht="24.95" customHeight="1">
      <c r="A32" s="109" t="s">
        <v>201</v>
      </c>
      <c r="B32" s="106">
        <f>'Old Expend 01'!C6</f>
        <v>100</v>
      </c>
      <c r="C32" s="45"/>
      <c r="D32" s="45"/>
      <c r="E32" s="45"/>
      <c r="F32" s="45"/>
      <c r="G32" s="568"/>
      <c r="H32" s="569"/>
      <c r="I32" s="569"/>
      <c r="J32" s="569"/>
      <c r="K32" s="569"/>
      <c r="L32" s="569"/>
      <c r="M32" s="569"/>
      <c r="N32" s="570"/>
      <c r="O32" s="105">
        <f t="shared" si="4"/>
        <v>0</v>
      </c>
    </row>
    <row r="33" spans="1:15" ht="24.95" customHeight="1">
      <c r="A33" s="109" t="s">
        <v>202</v>
      </c>
      <c r="B33" s="106">
        <f>'Old Expend 01'!C17</f>
        <v>2500</v>
      </c>
      <c r="C33" s="45"/>
      <c r="D33" s="45"/>
      <c r="E33" s="45"/>
      <c r="F33" s="45"/>
      <c r="G33" s="568"/>
      <c r="H33" s="569"/>
      <c r="I33" s="569"/>
      <c r="J33" s="569"/>
      <c r="K33" s="569"/>
      <c r="L33" s="569"/>
      <c r="M33" s="569"/>
      <c r="N33" s="570"/>
      <c r="O33" s="105">
        <f t="shared" si="4"/>
        <v>0</v>
      </c>
    </row>
    <row r="34" spans="1:15" ht="24.95" customHeight="1">
      <c r="A34" s="110" t="s">
        <v>462</v>
      </c>
      <c r="B34" s="106">
        <f>'Old Expend 01'!C18</f>
        <v>100</v>
      </c>
      <c r="C34" s="45"/>
      <c r="D34" s="45"/>
      <c r="E34" s="45"/>
      <c r="F34" s="45"/>
      <c r="G34" s="568"/>
      <c r="H34" s="569"/>
      <c r="I34" s="569"/>
      <c r="J34" s="569"/>
      <c r="K34" s="569"/>
      <c r="L34" s="569"/>
      <c r="M34" s="569"/>
      <c r="N34" s="570"/>
      <c r="O34" s="105">
        <f t="shared" si="4"/>
        <v>0</v>
      </c>
    </row>
    <row r="35" spans="1:15" ht="24.95" customHeight="1">
      <c r="A35" s="110" t="s">
        <v>463</v>
      </c>
      <c r="B35" s="106">
        <f>'Old Expend 01'!C19</f>
        <v>100</v>
      </c>
      <c r="C35" s="45"/>
      <c r="D35" s="45"/>
      <c r="E35" s="45"/>
      <c r="F35" s="45"/>
      <c r="G35" s="568"/>
      <c r="H35" s="569"/>
      <c r="I35" s="569"/>
      <c r="J35" s="569"/>
      <c r="K35" s="569"/>
      <c r="L35" s="569"/>
      <c r="M35" s="569"/>
      <c r="N35" s="570"/>
      <c r="O35" s="105">
        <f t="shared" si="4"/>
        <v>0</v>
      </c>
    </row>
    <row r="36" spans="1:15" ht="24.95" customHeight="1">
      <c r="A36" s="110" t="s">
        <v>464</v>
      </c>
      <c r="B36" s="106">
        <f>'Old Expend 01'!C20</f>
        <v>100</v>
      </c>
      <c r="C36" s="45"/>
      <c r="D36" s="45"/>
      <c r="E36" s="45"/>
      <c r="F36" s="45"/>
      <c r="G36" s="568"/>
      <c r="H36" s="569"/>
      <c r="I36" s="569"/>
      <c r="J36" s="569"/>
      <c r="K36" s="569"/>
      <c r="L36" s="569"/>
      <c r="M36" s="569"/>
      <c r="N36" s="570"/>
      <c r="O36" s="105">
        <f t="shared" si="4"/>
        <v>0</v>
      </c>
    </row>
    <row r="37" spans="1:15" ht="24.95" customHeight="1">
      <c r="A37" s="110" t="s">
        <v>465</v>
      </c>
      <c r="B37" s="106">
        <f>'Old Expend 01'!C21</f>
        <v>100</v>
      </c>
      <c r="C37" s="45"/>
      <c r="D37" s="45"/>
      <c r="E37" s="45"/>
      <c r="F37" s="45"/>
      <c r="G37" s="568"/>
      <c r="H37" s="569"/>
      <c r="I37" s="569"/>
      <c r="J37" s="569"/>
      <c r="K37" s="569"/>
      <c r="L37" s="569"/>
      <c r="M37" s="569"/>
      <c r="N37" s="570"/>
      <c r="O37" s="105">
        <f t="shared" si="4"/>
        <v>0</v>
      </c>
    </row>
    <row r="38" spans="1:15" ht="24.95" customHeight="1">
      <c r="A38" s="110" t="s">
        <v>466</v>
      </c>
      <c r="B38" s="106">
        <f>'Old Expend 01'!C22</f>
        <v>1650</v>
      </c>
      <c r="C38" s="45"/>
      <c r="D38" s="45"/>
      <c r="E38" s="45"/>
      <c r="F38" s="45"/>
      <c r="G38" s="568"/>
      <c r="H38" s="569"/>
      <c r="I38" s="569"/>
      <c r="J38" s="569"/>
      <c r="K38" s="569"/>
      <c r="L38" s="569"/>
      <c r="M38" s="569"/>
      <c r="N38" s="570"/>
      <c r="O38" s="105">
        <f t="shared" si="4"/>
        <v>0</v>
      </c>
    </row>
    <row r="39" spans="1:15" ht="24.95" customHeight="1">
      <c r="A39" s="109" t="s">
        <v>203</v>
      </c>
      <c r="B39" s="101"/>
      <c r="C39" s="45"/>
      <c r="D39" s="45"/>
      <c r="E39" s="45"/>
      <c r="F39" s="45"/>
      <c r="G39" s="568"/>
      <c r="H39" s="569"/>
      <c r="I39" s="569"/>
      <c r="J39" s="569"/>
      <c r="K39" s="569"/>
      <c r="L39" s="569"/>
      <c r="M39" s="569"/>
      <c r="N39" s="570"/>
      <c r="O39" s="105">
        <f t="shared" si="4"/>
        <v>0</v>
      </c>
    </row>
    <row r="40" spans="1:15" ht="24.95" customHeight="1">
      <c r="A40" s="111" t="s">
        <v>496</v>
      </c>
      <c r="B40" s="104">
        <f>SUM(B30:B39)</f>
        <v>4850</v>
      </c>
      <c r="C40" s="45"/>
      <c r="D40" s="45"/>
      <c r="E40" s="45"/>
      <c r="F40" s="45"/>
      <c r="G40" s="571"/>
      <c r="H40" s="572"/>
      <c r="I40" s="572"/>
      <c r="J40" s="572"/>
      <c r="K40" s="572"/>
      <c r="L40" s="572"/>
      <c r="M40" s="572"/>
      <c r="N40" s="573"/>
      <c r="O40" s="105">
        <f t="shared" si="4"/>
        <v>0</v>
      </c>
    </row>
    <row r="41" spans="1:15" ht="30" customHeight="1">
      <c r="A41" s="553" t="s">
        <v>204</v>
      </c>
      <c r="B41" s="554"/>
      <c r="C41" s="104">
        <f t="shared" ref="C41" si="5">SUM(C30:C40)</f>
        <v>100</v>
      </c>
      <c r="D41" s="104">
        <f t="shared" ref="D41" si="6">SUM(D30:D40)</f>
        <v>100</v>
      </c>
      <c r="E41" s="104">
        <f t="shared" ref="E41" si="7">SUM(E30:E40)</f>
        <v>100</v>
      </c>
      <c r="F41" s="104">
        <f t="shared" ref="F41" si="8">SUM(F30:F40)</f>
        <v>100</v>
      </c>
      <c r="G41" s="104">
        <f t="shared" ref="G41" si="9">SUM(G30:G40)</f>
        <v>0</v>
      </c>
      <c r="H41" s="104">
        <f t="shared" ref="H41" si="10">SUM(H30:H40)</f>
        <v>0</v>
      </c>
      <c r="I41" s="104">
        <f t="shared" ref="I41" si="11">SUM(I30:I40)</f>
        <v>0</v>
      </c>
      <c r="J41" s="104">
        <f t="shared" ref="J41" si="12">SUM(J30:J40)</f>
        <v>0</v>
      </c>
      <c r="K41" s="104">
        <f t="shared" ref="K41" si="13">SUM(K30:K40)</f>
        <v>0</v>
      </c>
      <c r="L41" s="104">
        <f t="shared" ref="L41" si="14">SUM(L30:L40)</f>
        <v>0</v>
      </c>
      <c r="M41" s="104">
        <f t="shared" ref="M41" si="15">SUM(M30:M40)</f>
        <v>0</v>
      </c>
      <c r="N41" s="104">
        <f t="shared" ref="N41" si="16">SUM(N30:N40)</f>
        <v>0</v>
      </c>
      <c r="O41" s="104">
        <f>SUM(O30:O40)</f>
        <v>400</v>
      </c>
    </row>
    <row r="42" spans="1:15" ht="30" customHeight="1">
      <c r="A42" s="552" t="s">
        <v>205</v>
      </c>
      <c r="B42" s="552"/>
      <c r="C42" s="102">
        <v>0</v>
      </c>
      <c r="D42" s="104">
        <f>C42+D41</f>
        <v>100</v>
      </c>
      <c r="E42" s="104">
        <f t="shared" ref="E42" si="17">D42+E41</f>
        <v>200</v>
      </c>
      <c r="F42" s="104">
        <f t="shared" ref="F42" si="18">E42+F41</f>
        <v>300</v>
      </c>
      <c r="G42" s="104">
        <f t="shared" ref="G42" si="19">F42+G41</f>
        <v>300</v>
      </c>
      <c r="H42" s="104">
        <f t="shared" ref="H42" si="20">G42+H41</f>
        <v>300</v>
      </c>
      <c r="I42" s="104">
        <f t="shared" ref="I42" si="21">H42+I41</f>
        <v>300</v>
      </c>
      <c r="J42" s="104">
        <f t="shared" ref="J42" si="22">I42+J41</f>
        <v>300</v>
      </c>
      <c r="K42" s="104">
        <f t="shared" ref="K42" si="23">J42+K41</f>
        <v>300</v>
      </c>
      <c r="L42" s="104">
        <f t="shared" ref="L42" si="24">K42+L41</f>
        <v>300</v>
      </c>
      <c r="M42" s="104">
        <f t="shared" ref="M42" si="25">L42+M41</f>
        <v>300</v>
      </c>
      <c r="N42" s="104">
        <f t="shared" ref="N42" si="26">M42+N41</f>
        <v>300</v>
      </c>
      <c r="O42" s="555"/>
    </row>
    <row r="43" spans="1:15" ht="30" customHeight="1">
      <c r="A43" s="552" t="s">
        <v>206</v>
      </c>
      <c r="B43" s="552"/>
      <c r="C43" s="104">
        <f>SUM(C41:C42)</f>
        <v>100</v>
      </c>
      <c r="D43" s="104">
        <f t="shared" ref="D43" si="27">SUM(D41:D42)</f>
        <v>200</v>
      </c>
      <c r="E43" s="104">
        <f t="shared" ref="E43" si="28">SUM(E41:E42)</f>
        <v>300</v>
      </c>
      <c r="F43" s="104">
        <f t="shared" ref="F43" si="29">SUM(F41:F42)</f>
        <v>400</v>
      </c>
      <c r="G43" s="104">
        <f t="shared" ref="G43" si="30">SUM(G41:G42)</f>
        <v>300</v>
      </c>
      <c r="H43" s="104">
        <f t="shared" ref="H43" si="31">SUM(H41:H42)</f>
        <v>300</v>
      </c>
      <c r="I43" s="104">
        <f t="shared" ref="I43" si="32">SUM(I41:I42)</f>
        <v>300</v>
      </c>
      <c r="J43" s="104">
        <f t="shared" ref="J43" si="33">SUM(J41:J42)</f>
        <v>300</v>
      </c>
      <c r="K43" s="104">
        <f t="shared" ref="K43" si="34">SUM(K41:K42)</f>
        <v>300</v>
      </c>
      <c r="L43" s="104">
        <f t="shared" ref="L43" si="35">SUM(L41:L42)</f>
        <v>300</v>
      </c>
      <c r="M43" s="104">
        <f t="shared" ref="M43" si="36">SUM(M41:M42)</f>
        <v>300</v>
      </c>
      <c r="N43" s="104">
        <f t="shared" ref="N43" si="37">SUM(N41:N42)</f>
        <v>300</v>
      </c>
      <c r="O43" s="556"/>
    </row>
    <row r="44" spans="1: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</sheetData>
  <sheetProtection password="DBAD" sheet="1" objects="1" scenarios="1" formatCells="0" formatColumns="0" formatRows="0"/>
  <mergeCells count="29">
    <mergeCell ref="A3:O3"/>
    <mergeCell ref="A1:O1"/>
    <mergeCell ref="K2:L2"/>
    <mergeCell ref="M2:O2"/>
    <mergeCell ref="D2:J2"/>
    <mergeCell ref="O4:O5"/>
    <mergeCell ref="A17:B17"/>
    <mergeCell ref="A18:B18"/>
    <mergeCell ref="A25:O25"/>
    <mergeCell ref="A4:A5"/>
    <mergeCell ref="B4:B5"/>
    <mergeCell ref="C4:N4"/>
    <mergeCell ref="A19:B19"/>
    <mergeCell ref="L21:N21"/>
    <mergeCell ref="A43:B43"/>
    <mergeCell ref="A41:B41"/>
    <mergeCell ref="A42:B42"/>
    <mergeCell ref="O18:O19"/>
    <mergeCell ref="O42:O43"/>
    <mergeCell ref="L22:N22"/>
    <mergeCell ref="A27:O27"/>
    <mergeCell ref="D26:J26"/>
    <mergeCell ref="K26:L26"/>
    <mergeCell ref="M26:O26"/>
    <mergeCell ref="A28:A29"/>
    <mergeCell ref="B28:B29"/>
    <mergeCell ref="C28:N28"/>
    <mergeCell ref="O28:O29"/>
    <mergeCell ref="G30:N40"/>
  </mergeCells>
  <pageMargins left="0.27559055118110237" right="0.27559055118110237" top="0.27559055118110237" bottom="0.27559055118110237" header="0" footer="0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L11"/>
  <sheetViews>
    <sheetView view="pageBreakPreview" zoomScaleNormal="100" zoomScaleSheetLayoutView="100" workbookViewId="0">
      <selection activeCell="E7" sqref="E7"/>
    </sheetView>
  </sheetViews>
  <sheetFormatPr defaultRowHeight="20.25"/>
  <cols>
    <col min="1" max="1" width="7.5703125" style="475" customWidth="1"/>
    <col min="2" max="2" width="32" style="475" customWidth="1"/>
    <col min="3" max="4" width="15.7109375" style="475" customWidth="1"/>
    <col min="5" max="5" width="26.5703125" style="475" customWidth="1"/>
    <col min="6" max="6" width="15.7109375" style="475" customWidth="1"/>
    <col min="7" max="256" width="9.140625" style="475"/>
    <col min="257" max="257" width="32" style="475" customWidth="1"/>
    <col min="258" max="258" width="17.28515625" style="475" customWidth="1"/>
    <col min="259" max="260" width="15.7109375" style="475" customWidth="1"/>
    <col min="261" max="261" width="26.5703125" style="475" customWidth="1"/>
    <col min="262" max="262" width="15.7109375" style="475" customWidth="1"/>
    <col min="263" max="512" width="9.140625" style="475"/>
    <col min="513" max="513" width="32" style="475" customWidth="1"/>
    <col min="514" max="514" width="17.28515625" style="475" customWidth="1"/>
    <col min="515" max="516" width="15.7109375" style="475" customWidth="1"/>
    <col min="517" max="517" width="26.5703125" style="475" customWidth="1"/>
    <col min="518" max="518" width="15.7109375" style="475" customWidth="1"/>
    <col min="519" max="768" width="9.140625" style="475"/>
    <col min="769" max="769" width="32" style="475" customWidth="1"/>
    <col min="770" max="770" width="17.28515625" style="475" customWidth="1"/>
    <col min="771" max="772" width="15.7109375" style="475" customWidth="1"/>
    <col min="773" max="773" width="26.5703125" style="475" customWidth="1"/>
    <col min="774" max="774" width="15.7109375" style="475" customWidth="1"/>
    <col min="775" max="1024" width="9.140625" style="475"/>
    <col min="1025" max="1025" width="32" style="475" customWidth="1"/>
    <col min="1026" max="1026" width="17.28515625" style="475" customWidth="1"/>
    <col min="1027" max="1028" width="15.7109375" style="475" customWidth="1"/>
    <col min="1029" max="1029" width="26.5703125" style="475" customWidth="1"/>
    <col min="1030" max="1030" width="15.7109375" style="475" customWidth="1"/>
    <col min="1031" max="1280" width="9.140625" style="475"/>
    <col min="1281" max="1281" width="32" style="475" customWidth="1"/>
    <col min="1282" max="1282" width="17.28515625" style="475" customWidth="1"/>
    <col min="1283" max="1284" width="15.7109375" style="475" customWidth="1"/>
    <col min="1285" max="1285" width="26.5703125" style="475" customWidth="1"/>
    <col min="1286" max="1286" width="15.7109375" style="475" customWidth="1"/>
    <col min="1287" max="1536" width="9.140625" style="475"/>
    <col min="1537" max="1537" width="32" style="475" customWidth="1"/>
    <col min="1538" max="1538" width="17.28515625" style="475" customWidth="1"/>
    <col min="1539" max="1540" width="15.7109375" style="475" customWidth="1"/>
    <col min="1541" max="1541" width="26.5703125" style="475" customWidth="1"/>
    <col min="1542" max="1542" width="15.7109375" style="475" customWidth="1"/>
    <col min="1543" max="1792" width="9.140625" style="475"/>
    <col min="1793" max="1793" width="32" style="475" customWidth="1"/>
    <col min="1794" max="1794" width="17.28515625" style="475" customWidth="1"/>
    <col min="1795" max="1796" width="15.7109375" style="475" customWidth="1"/>
    <col min="1797" max="1797" width="26.5703125" style="475" customWidth="1"/>
    <col min="1798" max="1798" width="15.7109375" style="475" customWidth="1"/>
    <col min="1799" max="2048" width="9.140625" style="475"/>
    <col min="2049" max="2049" width="32" style="475" customWidth="1"/>
    <col min="2050" max="2050" width="17.28515625" style="475" customWidth="1"/>
    <col min="2051" max="2052" width="15.7109375" style="475" customWidth="1"/>
    <col min="2053" max="2053" width="26.5703125" style="475" customWidth="1"/>
    <col min="2054" max="2054" width="15.7109375" style="475" customWidth="1"/>
    <col min="2055" max="2304" width="9.140625" style="475"/>
    <col min="2305" max="2305" width="32" style="475" customWidth="1"/>
    <col min="2306" max="2306" width="17.28515625" style="475" customWidth="1"/>
    <col min="2307" max="2308" width="15.7109375" style="475" customWidth="1"/>
    <col min="2309" max="2309" width="26.5703125" style="475" customWidth="1"/>
    <col min="2310" max="2310" width="15.7109375" style="475" customWidth="1"/>
    <col min="2311" max="2560" width="9.140625" style="475"/>
    <col min="2561" max="2561" width="32" style="475" customWidth="1"/>
    <col min="2562" max="2562" width="17.28515625" style="475" customWidth="1"/>
    <col min="2563" max="2564" width="15.7109375" style="475" customWidth="1"/>
    <col min="2565" max="2565" width="26.5703125" style="475" customWidth="1"/>
    <col min="2566" max="2566" width="15.7109375" style="475" customWidth="1"/>
    <col min="2567" max="2816" width="9.140625" style="475"/>
    <col min="2817" max="2817" width="32" style="475" customWidth="1"/>
    <col min="2818" max="2818" width="17.28515625" style="475" customWidth="1"/>
    <col min="2819" max="2820" width="15.7109375" style="475" customWidth="1"/>
    <col min="2821" max="2821" width="26.5703125" style="475" customWidth="1"/>
    <col min="2822" max="2822" width="15.7109375" style="475" customWidth="1"/>
    <col min="2823" max="3072" width="9.140625" style="475"/>
    <col min="3073" max="3073" width="32" style="475" customWidth="1"/>
    <col min="3074" max="3074" width="17.28515625" style="475" customWidth="1"/>
    <col min="3075" max="3076" width="15.7109375" style="475" customWidth="1"/>
    <col min="3077" max="3077" width="26.5703125" style="475" customWidth="1"/>
    <col min="3078" max="3078" width="15.7109375" style="475" customWidth="1"/>
    <col min="3079" max="3328" width="9.140625" style="475"/>
    <col min="3329" max="3329" width="32" style="475" customWidth="1"/>
    <col min="3330" max="3330" width="17.28515625" style="475" customWidth="1"/>
    <col min="3331" max="3332" width="15.7109375" style="475" customWidth="1"/>
    <col min="3333" max="3333" width="26.5703125" style="475" customWidth="1"/>
    <col min="3334" max="3334" width="15.7109375" style="475" customWidth="1"/>
    <col min="3335" max="3584" width="9.140625" style="475"/>
    <col min="3585" max="3585" width="32" style="475" customWidth="1"/>
    <col min="3586" max="3586" width="17.28515625" style="475" customWidth="1"/>
    <col min="3587" max="3588" width="15.7109375" style="475" customWidth="1"/>
    <col min="3589" max="3589" width="26.5703125" style="475" customWidth="1"/>
    <col min="3590" max="3590" width="15.7109375" style="475" customWidth="1"/>
    <col min="3591" max="3840" width="9.140625" style="475"/>
    <col min="3841" max="3841" width="32" style="475" customWidth="1"/>
    <col min="3842" max="3842" width="17.28515625" style="475" customWidth="1"/>
    <col min="3843" max="3844" width="15.7109375" style="475" customWidth="1"/>
    <col min="3845" max="3845" width="26.5703125" style="475" customWidth="1"/>
    <col min="3846" max="3846" width="15.7109375" style="475" customWidth="1"/>
    <col min="3847" max="4096" width="9.140625" style="475"/>
    <col min="4097" max="4097" width="32" style="475" customWidth="1"/>
    <col min="4098" max="4098" width="17.28515625" style="475" customWidth="1"/>
    <col min="4099" max="4100" width="15.7109375" style="475" customWidth="1"/>
    <col min="4101" max="4101" width="26.5703125" style="475" customWidth="1"/>
    <col min="4102" max="4102" width="15.7109375" style="475" customWidth="1"/>
    <col min="4103" max="4352" width="9.140625" style="475"/>
    <col min="4353" max="4353" width="32" style="475" customWidth="1"/>
    <col min="4354" max="4354" width="17.28515625" style="475" customWidth="1"/>
    <col min="4355" max="4356" width="15.7109375" style="475" customWidth="1"/>
    <col min="4357" max="4357" width="26.5703125" style="475" customWidth="1"/>
    <col min="4358" max="4358" width="15.7109375" style="475" customWidth="1"/>
    <col min="4359" max="4608" width="9.140625" style="475"/>
    <col min="4609" max="4609" width="32" style="475" customWidth="1"/>
    <col min="4610" max="4610" width="17.28515625" style="475" customWidth="1"/>
    <col min="4611" max="4612" width="15.7109375" style="475" customWidth="1"/>
    <col min="4613" max="4613" width="26.5703125" style="475" customWidth="1"/>
    <col min="4614" max="4614" width="15.7109375" style="475" customWidth="1"/>
    <col min="4615" max="4864" width="9.140625" style="475"/>
    <col min="4865" max="4865" width="32" style="475" customWidth="1"/>
    <col min="4866" max="4866" width="17.28515625" style="475" customWidth="1"/>
    <col min="4867" max="4868" width="15.7109375" style="475" customWidth="1"/>
    <col min="4869" max="4869" width="26.5703125" style="475" customWidth="1"/>
    <col min="4870" max="4870" width="15.7109375" style="475" customWidth="1"/>
    <col min="4871" max="5120" width="9.140625" style="475"/>
    <col min="5121" max="5121" width="32" style="475" customWidth="1"/>
    <col min="5122" max="5122" width="17.28515625" style="475" customWidth="1"/>
    <col min="5123" max="5124" width="15.7109375" style="475" customWidth="1"/>
    <col min="5125" max="5125" width="26.5703125" style="475" customWidth="1"/>
    <col min="5126" max="5126" width="15.7109375" style="475" customWidth="1"/>
    <col min="5127" max="5376" width="9.140625" style="475"/>
    <col min="5377" max="5377" width="32" style="475" customWidth="1"/>
    <col min="5378" max="5378" width="17.28515625" style="475" customWidth="1"/>
    <col min="5379" max="5380" width="15.7109375" style="475" customWidth="1"/>
    <col min="5381" max="5381" width="26.5703125" style="475" customWidth="1"/>
    <col min="5382" max="5382" width="15.7109375" style="475" customWidth="1"/>
    <col min="5383" max="5632" width="9.140625" style="475"/>
    <col min="5633" max="5633" width="32" style="475" customWidth="1"/>
    <col min="5634" max="5634" width="17.28515625" style="475" customWidth="1"/>
    <col min="5635" max="5636" width="15.7109375" style="475" customWidth="1"/>
    <col min="5637" max="5637" width="26.5703125" style="475" customWidth="1"/>
    <col min="5638" max="5638" width="15.7109375" style="475" customWidth="1"/>
    <col min="5639" max="5888" width="9.140625" style="475"/>
    <col min="5889" max="5889" width="32" style="475" customWidth="1"/>
    <col min="5890" max="5890" width="17.28515625" style="475" customWidth="1"/>
    <col min="5891" max="5892" width="15.7109375" style="475" customWidth="1"/>
    <col min="5893" max="5893" width="26.5703125" style="475" customWidth="1"/>
    <col min="5894" max="5894" width="15.7109375" style="475" customWidth="1"/>
    <col min="5895" max="6144" width="9.140625" style="475"/>
    <col min="6145" max="6145" width="32" style="475" customWidth="1"/>
    <col min="6146" max="6146" width="17.28515625" style="475" customWidth="1"/>
    <col min="6147" max="6148" width="15.7109375" style="475" customWidth="1"/>
    <col min="6149" max="6149" width="26.5703125" style="475" customWidth="1"/>
    <col min="6150" max="6150" width="15.7109375" style="475" customWidth="1"/>
    <col min="6151" max="6400" width="9.140625" style="475"/>
    <col min="6401" max="6401" width="32" style="475" customWidth="1"/>
    <col min="6402" max="6402" width="17.28515625" style="475" customWidth="1"/>
    <col min="6403" max="6404" width="15.7109375" style="475" customWidth="1"/>
    <col min="6405" max="6405" width="26.5703125" style="475" customWidth="1"/>
    <col min="6406" max="6406" width="15.7109375" style="475" customWidth="1"/>
    <col min="6407" max="6656" width="9.140625" style="475"/>
    <col min="6657" max="6657" width="32" style="475" customWidth="1"/>
    <col min="6658" max="6658" width="17.28515625" style="475" customWidth="1"/>
    <col min="6659" max="6660" width="15.7109375" style="475" customWidth="1"/>
    <col min="6661" max="6661" width="26.5703125" style="475" customWidth="1"/>
    <col min="6662" max="6662" width="15.7109375" style="475" customWidth="1"/>
    <col min="6663" max="6912" width="9.140625" style="475"/>
    <col min="6913" max="6913" width="32" style="475" customWidth="1"/>
    <col min="6914" max="6914" width="17.28515625" style="475" customWidth="1"/>
    <col min="6915" max="6916" width="15.7109375" style="475" customWidth="1"/>
    <col min="6917" max="6917" width="26.5703125" style="475" customWidth="1"/>
    <col min="6918" max="6918" width="15.7109375" style="475" customWidth="1"/>
    <col min="6919" max="7168" width="9.140625" style="475"/>
    <col min="7169" max="7169" width="32" style="475" customWidth="1"/>
    <col min="7170" max="7170" width="17.28515625" style="475" customWidth="1"/>
    <col min="7171" max="7172" width="15.7109375" style="475" customWidth="1"/>
    <col min="7173" max="7173" width="26.5703125" style="475" customWidth="1"/>
    <col min="7174" max="7174" width="15.7109375" style="475" customWidth="1"/>
    <col min="7175" max="7424" width="9.140625" style="475"/>
    <col min="7425" max="7425" width="32" style="475" customWidth="1"/>
    <col min="7426" max="7426" width="17.28515625" style="475" customWidth="1"/>
    <col min="7427" max="7428" width="15.7109375" style="475" customWidth="1"/>
    <col min="7429" max="7429" width="26.5703125" style="475" customWidth="1"/>
    <col min="7430" max="7430" width="15.7109375" style="475" customWidth="1"/>
    <col min="7431" max="7680" width="9.140625" style="475"/>
    <col min="7681" max="7681" width="32" style="475" customWidth="1"/>
    <col min="7682" max="7682" width="17.28515625" style="475" customWidth="1"/>
    <col min="7683" max="7684" width="15.7109375" style="475" customWidth="1"/>
    <col min="7685" max="7685" width="26.5703125" style="475" customWidth="1"/>
    <col min="7686" max="7686" width="15.7109375" style="475" customWidth="1"/>
    <col min="7687" max="7936" width="9.140625" style="475"/>
    <col min="7937" max="7937" width="32" style="475" customWidth="1"/>
    <col min="7938" max="7938" width="17.28515625" style="475" customWidth="1"/>
    <col min="7939" max="7940" width="15.7109375" style="475" customWidth="1"/>
    <col min="7941" max="7941" width="26.5703125" style="475" customWidth="1"/>
    <col min="7942" max="7942" width="15.7109375" style="475" customWidth="1"/>
    <col min="7943" max="8192" width="9.140625" style="475"/>
    <col min="8193" max="8193" width="32" style="475" customWidth="1"/>
    <col min="8194" max="8194" width="17.28515625" style="475" customWidth="1"/>
    <col min="8195" max="8196" width="15.7109375" style="475" customWidth="1"/>
    <col min="8197" max="8197" width="26.5703125" style="475" customWidth="1"/>
    <col min="8198" max="8198" width="15.7109375" style="475" customWidth="1"/>
    <col min="8199" max="8448" width="9.140625" style="475"/>
    <col min="8449" max="8449" width="32" style="475" customWidth="1"/>
    <col min="8450" max="8450" width="17.28515625" style="475" customWidth="1"/>
    <col min="8451" max="8452" width="15.7109375" style="475" customWidth="1"/>
    <col min="8453" max="8453" width="26.5703125" style="475" customWidth="1"/>
    <col min="8454" max="8454" width="15.7109375" style="475" customWidth="1"/>
    <col min="8455" max="8704" width="9.140625" style="475"/>
    <col min="8705" max="8705" width="32" style="475" customWidth="1"/>
    <col min="8706" max="8706" width="17.28515625" style="475" customWidth="1"/>
    <col min="8707" max="8708" width="15.7109375" style="475" customWidth="1"/>
    <col min="8709" max="8709" width="26.5703125" style="475" customWidth="1"/>
    <col min="8710" max="8710" width="15.7109375" style="475" customWidth="1"/>
    <col min="8711" max="8960" width="9.140625" style="475"/>
    <col min="8961" max="8961" width="32" style="475" customWidth="1"/>
    <col min="8962" max="8962" width="17.28515625" style="475" customWidth="1"/>
    <col min="8963" max="8964" width="15.7109375" style="475" customWidth="1"/>
    <col min="8965" max="8965" width="26.5703125" style="475" customWidth="1"/>
    <col min="8966" max="8966" width="15.7109375" style="475" customWidth="1"/>
    <col min="8967" max="9216" width="9.140625" style="475"/>
    <col min="9217" max="9217" width="32" style="475" customWidth="1"/>
    <col min="9218" max="9218" width="17.28515625" style="475" customWidth="1"/>
    <col min="9219" max="9220" width="15.7109375" style="475" customWidth="1"/>
    <col min="9221" max="9221" width="26.5703125" style="475" customWidth="1"/>
    <col min="9222" max="9222" width="15.7109375" style="475" customWidth="1"/>
    <col min="9223" max="9472" width="9.140625" style="475"/>
    <col min="9473" max="9473" width="32" style="475" customWidth="1"/>
    <col min="9474" max="9474" width="17.28515625" style="475" customWidth="1"/>
    <col min="9475" max="9476" width="15.7109375" style="475" customWidth="1"/>
    <col min="9477" max="9477" width="26.5703125" style="475" customWidth="1"/>
    <col min="9478" max="9478" width="15.7109375" style="475" customWidth="1"/>
    <col min="9479" max="9728" width="9.140625" style="475"/>
    <col min="9729" max="9729" width="32" style="475" customWidth="1"/>
    <col min="9730" max="9730" width="17.28515625" style="475" customWidth="1"/>
    <col min="9731" max="9732" width="15.7109375" style="475" customWidth="1"/>
    <col min="9733" max="9733" width="26.5703125" style="475" customWidth="1"/>
    <col min="9734" max="9734" width="15.7109375" style="475" customWidth="1"/>
    <col min="9735" max="9984" width="9.140625" style="475"/>
    <col min="9985" max="9985" width="32" style="475" customWidth="1"/>
    <col min="9986" max="9986" width="17.28515625" style="475" customWidth="1"/>
    <col min="9987" max="9988" width="15.7109375" style="475" customWidth="1"/>
    <col min="9989" max="9989" width="26.5703125" style="475" customWidth="1"/>
    <col min="9990" max="9990" width="15.7109375" style="475" customWidth="1"/>
    <col min="9991" max="10240" width="9.140625" style="475"/>
    <col min="10241" max="10241" width="32" style="475" customWidth="1"/>
    <col min="10242" max="10242" width="17.28515625" style="475" customWidth="1"/>
    <col min="10243" max="10244" width="15.7109375" style="475" customWidth="1"/>
    <col min="10245" max="10245" width="26.5703125" style="475" customWidth="1"/>
    <col min="10246" max="10246" width="15.7109375" style="475" customWidth="1"/>
    <col min="10247" max="10496" width="9.140625" style="475"/>
    <col min="10497" max="10497" width="32" style="475" customWidth="1"/>
    <col min="10498" max="10498" width="17.28515625" style="475" customWidth="1"/>
    <col min="10499" max="10500" width="15.7109375" style="475" customWidth="1"/>
    <col min="10501" max="10501" width="26.5703125" style="475" customWidth="1"/>
    <col min="10502" max="10502" width="15.7109375" style="475" customWidth="1"/>
    <col min="10503" max="10752" width="9.140625" style="475"/>
    <col min="10753" max="10753" width="32" style="475" customWidth="1"/>
    <col min="10754" max="10754" width="17.28515625" style="475" customWidth="1"/>
    <col min="10755" max="10756" width="15.7109375" style="475" customWidth="1"/>
    <col min="10757" max="10757" width="26.5703125" style="475" customWidth="1"/>
    <col min="10758" max="10758" width="15.7109375" style="475" customWidth="1"/>
    <col min="10759" max="11008" width="9.140625" style="475"/>
    <col min="11009" max="11009" width="32" style="475" customWidth="1"/>
    <col min="11010" max="11010" width="17.28515625" style="475" customWidth="1"/>
    <col min="11011" max="11012" width="15.7109375" style="475" customWidth="1"/>
    <col min="11013" max="11013" width="26.5703125" style="475" customWidth="1"/>
    <col min="11014" max="11014" width="15.7109375" style="475" customWidth="1"/>
    <col min="11015" max="11264" width="9.140625" style="475"/>
    <col min="11265" max="11265" width="32" style="475" customWidth="1"/>
    <col min="11266" max="11266" width="17.28515625" style="475" customWidth="1"/>
    <col min="11267" max="11268" width="15.7109375" style="475" customWidth="1"/>
    <col min="11269" max="11269" width="26.5703125" style="475" customWidth="1"/>
    <col min="11270" max="11270" width="15.7109375" style="475" customWidth="1"/>
    <col min="11271" max="11520" width="9.140625" style="475"/>
    <col min="11521" max="11521" width="32" style="475" customWidth="1"/>
    <col min="11522" max="11522" width="17.28515625" style="475" customWidth="1"/>
    <col min="11523" max="11524" width="15.7109375" style="475" customWidth="1"/>
    <col min="11525" max="11525" width="26.5703125" style="475" customWidth="1"/>
    <col min="11526" max="11526" width="15.7109375" style="475" customWidth="1"/>
    <col min="11527" max="11776" width="9.140625" style="475"/>
    <col min="11777" max="11777" width="32" style="475" customWidth="1"/>
    <col min="11778" max="11778" width="17.28515625" style="475" customWidth="1"/>
    <col min="11779" max="11780" width="15.7109375" style="475" customWidth="1"/>
    <col min="11781" max="11781" width="26.5703125" style="475" customWidth="1"/>
    <col min="11782" max="11782" width="15.7109375" style="475" customWidth="1"/>
    <col min="11783" max="12032" width="9.140625" style="475"/>
    <col min="12033" max="12033" width="32" style="475" customWidth="1"/>
    <col min="12034" max="12034" width="17.28515625" style="475" customWidth="1"/>
    <col min="12035" max="12036" width="15.7109375" style="475" customWidth="1"/>
    <col min="12037" max="12037" width="26.5703125" style="475" customWidth="1"/>
    <col min="12038" max="12038" width="15.7109375" style="475" customWidth="1"/>
    <col min="12039" max="12288" width="9.140625" style="475"/>
    <col min="12289" max="12289" width="32" style="475" customWidth="1"/>
    <col min="12290" max="12290" width="17.28515625" style="475" customWidth="1"/>
    <col min="12291" max="12292" width="15.7109375" style="475" customWidth="1"/>
    <col min="12293" max="12293" width="26.5703125" style="475" customWidth="1"/>
    <col min="12294" max="12294" width="15.7109375" style="475" customWidth="1"/>
    <col min="12295" max="12544" width="9.140625" style="475"/>
    <col min="12545" max="12545" width="32" style="475" customWidth="1"/>
    <col min="12546" max="12546" width="17.28515625" style="475" customWidth="1"/>
    <col min="12547" max="12548" width="15.7109375" style="475" customWidth="1"/>
    <col min="12549" max="12549" width="26.5703125" style="475" customWidth="1"/>
    <col min="12550" max="12550" width="15.7109375" style="475" customWidth="1"/>
    <col min="12551" max="12800" width="9.140625" style="475"/>
    <col min="12801" max="12801" width="32" style="475" customWidth="1"/>
    <col min="12802" max="12802" width="17.28515625" style="475" customWidth="1"/>
    <col min="12803" max="12804" width="15.7109375" style="475" customWidth="1"/>
    <col min="12805" max="12805" width="26.5703125" style="475" customWidth="1"/>
    <col min="12806" max="12806" width="15.7109375" style="475" customWidth="1"/>
    <col min="12807" max="13056" width="9.140625" style="475"/>
    <col min="13057" max="13057" width="32" style="475" customWidth="1"/>
    <col min="13058" max="13058" width="17.28515625" style="475" customWidth="1"/>
    <col min="13059" max="13060" width="15.7109375" style="475" customWidth="1"/>
    <col min="13061" max="13061" width="26.5703125" style="475" customWidth="1"/>
    <col min="13062" max="13062" width="15.7109375" style="475" customWidth="1"/>
    <col min="13063" max="13312" width="9.140625" style="475"/>
    <col min="13313" max="13313" width="32" style="475" customWidth="1"/>
    <col min="13314" max="13314" width="17.28515625" style="475" customWidth="1"/>
    <col min="13315" max="13316" width="15.7109375" style="475" customWidth="1"/>
    <col min="13317" max="13317" width="26.5703125" style="475" customWidth="1"/>
    <col min="13318" max="13318" width="15.7109375" style="475" customWidth="1"/>
    <col min="13319" max="13568" width="9.140625" style="475"/>
    <col min="13569" max="13569" width="32" style="475" customWidth="1"/>
    <col min="13570" max="13570" width="17.28515625" style="475" customWidth="1"/>
    <col min="13571" max="13572" width="15.7109375" style="475" customWidth="1"/>
    <col min="13573" max="13573" width="26.5703125" style="475" customWidth="1"/>
    <col min="13574" max="13574" width="15.7109375" style="475" customWidth="1"/>
    <col min="13575" max="13824" width="9.140625" style="475"/>
    <col min="13825" max="13825" width="32" style="475" customWidth="1"/>
    <col min="13826" max="13826" width="17.28515625" style="475" customWidth="1"/>
    <col min="13827" max="13828" width="15.7109375" style="475" customWidth="1"/>
    <col min="13829" max="13829" width="26.5703125" style="475" customWidth="1"/>
    <col min="13830" max="13830" width="15.7109375" style="475" customWidth="1"/>
    <col min="13831" max="14080" width="9.140625" style="475"/>
    <col min="14081" max="14081" width="32" style="475" customWidth="1"/>
    <col min="14082" max="14082" width="17.28515625" style="475" customWidth="1"/>
    <col min="14083" max="14084" width="15.7109375" style="475" customWidth="1"/>
    <col min="14085" max="14085" width="26.5703125" style="475" customWidth="1"/>
    <col min="14086" max="14086" width="15.7109375" style="475" customWidth="1"/>
    <col min="14087" max="14336" width="9.140625" style="475"/>
    <col min="14337" max="14337" width="32" style="475" customWidth="1"/>
    <col min="14338" max="14338" width="17.28515625" style="475" customWidth="1"/>
    <col min="14339" max="14340" width="15.7109375" style="475" customWidth="1"/>
    <col min="14341" max="14341" width="26.5703125" style="475" customWidth="1"/>
    <col min="14342" max="14342" width="15.7109375" style="475" customWidth="1"/>
    <col min="14343" max="14592" width="9.140625" style="475"/>
    <col min="14593" max="14593" width="32" style="475" customWidth="1"/>
    <col min="14594" max="14594" width="17.28515625" style="475" customWidth="1"/>
    <col min="14595" max="14596" width="15.7109375" style="475" customWidth="1"/>
    <col min="14597" max="14597" width="26.5703125" style="475" customWidth="1"/>
    <col min="14598" max="14598" width="15.7109375" style="475" customWidth="1"/>
    <col min="14599" max="14848" width="9.140625" style="475"/>
    <col min="14849" max="14849" width="32" style="475" customWidth="1"/>
    <col min="14850" max="14850" width="17.28515625" style="475" customWidth="1"/>
    <col min="14851" max="14852" width="15.7109375" style="475" customWidth="1"/>
    <col min="14853" max="14853" width="26.5703125" style="475" customWidth="1"/>
    <col min="14854" max="14854" width="15.7109375" style="475" customWidth="1"/>
    <col min="14855" max="15104" width="9.140625" style="475"/>
    <col min="15105" max="15105" width="32" style="475" customWidth="1"/>
    <col min="15106" max="15106" width="17.28515625" style="475" customWidth="1"/>
    <col min="15107" max="15108" width="15.7109375" style="475" customWidth="1"/>
    <col min="15109" max="15109" width="26.5703125" style="475" customWidth="1"/>
    <col min="15110" max="15110" width="15.7109375" style="475" customWidth="1"/>
    <col min="15111" max="15360" width="9.140625" style="475"/>
    <col min="15361" max="15361" width="32" style="475" customWidth="1"/>
    <col min="15362" max="15362" width="17.28515625" style="475" customWidth="1"/>
    <col min="15363" max="15364" width="15.7109375" style="475" customWidth="1"/>
    <col min="15365" max="15365" width="26.5703125" style="475" customWidth="1"/>
    <col min="15366" max="15366" width="15.7109375" style="475" customWidth="1"/>
    <col min="15367" max="15616" width="9.140625" style="475"/>
    <col min="15617" max="15617" width="32" style="475" customWidth="1"/>
    <col min="15618" max="15618" width="17.28515625" style="475" customWidth="1"/>
    <col min="15619" max="15620" width="15.7109375" style="475" customWidth="1"/>
    <col min="15621" max="15621" width="26.5703125" style="475" customWidth="1"/>
    <col min="15622" max="15622" width="15.7109375" style="475" customWidth="1"/>
    <col min="15623" max="15872" width="9.140625" style="475"/>
    <col min="15873" max="15873" width="32" style="475" customWidth="1"/>
    <col min="15874" max="15874" width="17.28515625" style="475" customWidth="1"/>
    <col min="15875" max="15876" width="15.7109375" style="475" customWidth="1"/>
    <col min="15877" max="15877" width="26.5703125" style="475" customWidth="1"/>
    <col min="15878" max="15878" width="15.7109375" style="475" customWidth="1"/>
    <col min="15879" max="16128" width="9.140625" style="475"/>
    <col min="16129" max="16129" width="32" style="475" customWidth="1"/>
    <col min="16130" max="16130" width="17.28515625" style="475" customWidth="1"/>
    <col min="16131" max="16132" width="15.7109375" style="475" customWidth="1"/>
    <col min="16133" max="16133" width="26.5703125" style="475" customWidth="1"/>
    <col min="16134" max="16134" width="15.7109375" style="475" customWidth="1"/>
    <col min="16135" max="16384" width="9.140625" style="475"/>
  </cols>
  <sheetData>
    <row r="1" spans="1:12" s="474" customFormat="1" ht="26.25">
      <c r="A1" s="882" t="str">
        <f>Master!A2</f>
        <v>dk;kZy; jktdh; mPp ek/;fed fo|ky;] :iiqjk ¼dqpkeu flVh½</v>
      </c>
      <c r="B1" s="882"/>
      <c r="C1" s="882"/>
      <c r="D1" s="882"/>
      <c r="E1" s="882"/>
      <c r="F1" s="482"/>
      <c r="G1" s="473"/>
      <c r="H1" s="473"/>
      <c r="I1" s="473"/>
      <c r="J1" s="473"/>
    </row>
    <row r="2" spans="1:12" ht="20.25" customHeight="1">
      <c r="A2" s="490"/>
      <c r="C2" s="483"/>
      <c r="E2" s="483"/>
      <c r="F2" s="491"/>
      <c r="G2" s="483"/>
      <c r="H2" s="483"/>
      <c r="I2" s="483"/>
      <c r="J2" s="483"/>
      <c r="L2" s="483"/>
    </row>
    <row r="3" spans="1:12">
      <c r="A3" s="876" t="s">
        <v>573</v>
      </c>
      <c r="B3" s="876"/>
      <c r="C3" s="876"/>
      <c r="D3" s="876"/>
      <c r="E3" s="876"/>
    </row>
    <row r="4" spans="1:12" s="487" customFormat="1">
      <c r="A4" s="881" t="s">
        <v>574</v>
      </c>
      <c r="B4" s="881" t="s">
        <v>575</v>
      </c>
      <c r="C4" s="881" t="s">
        <v>576</v>
      </c>
      <c r="D4" s="881"/>
      <c r="E4" s="881"/>
    </row>
    <row r="5" spans="1:12" s="476" customFormat="1">
      <c r="A5" s="881"/>
      <c r="B5" s="881"/>
      <c r="C5" s="486" t="s">
        <v>577</v>
      </c>
      <c r="D5" s="486" t="s">
        <v>578</v>
      </c>
      <c r="E5" s="486" t="s">
        <v>579</v>
      </c>
    </row>
    <row r="6" spans="1:12" s="476" customFormat="1">
      <c r="A6" s="486">
        <v>1</v>
      </c>
      <c r="B6" s="486">
        <v>2</v>
      </c>
      <c r="C6" s="486">
        <v>3</v>
      </c>
      <c r="D6" s="486">
        <v>4</v>
      </c>
      <c r="E6" s="486">
        <v>5</v>
      </c>
    </row>
    <row r="7" spans="1:12" s="476" customFormat="1" ht="70.5" customHeight="1">
      <c r="A7" s="479">
        <v>1</v>
      </c>
      <c r="B7" s="494" t="str">
        <f>A1</f>
        <v>dk;kZy; jktdh; mPp ek/;fed fo|ky;] :iiqjk ¼dqpkeu flVh½</v>
      </c>
      <c r="C7" s="492"/>
      <c r="D7" s="492"/>
      <c r="E7" s="492"/>
    </row>
    <row r="10" spans="1:12">
      <c r="E10" s="495" t="str">
        <f>Master!R1</f>
        <v>iz/kkukpk;Z</v>
      </c>
      <c r="F10" s="493"/>
    </row>
    <row r="11" spans="1:12" ht="59.25" customHeight="1">
      <c r="E11" s="495" t="str">
        <f>Master!R2</f>
        <v>jktdh; mPp ek/;fed fo|ky;] :iiqjk</v>
      </c>
      <c r="F11" s="493"/>
    </row>
  </sheetData>
  <sheetProtection password="DBAD" sheet="1" objects="1" scenarios="1" formatCells="0" formatColumns="0" formatRows="0"/>
  <mergeCells count="5">
    <mergeCell ref="A4:A5"/>
    <mergeCell ref="B4:B5"/>
    <mergeCell ref="C4:E4"/>
    <mergeCell ref="A1:E1"/>
    <mergeCell ref="A3:E3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9FF66"/>
  </sheetPr>
  <dimension ref="A1:O75"/>
  <sheetViews>
    <sheetView zoomScale="130" zoomScaleNormal="130" workbookViewId="0">
      <pane ySplit="4" topLeftCell="A5" activePane="bottomLeft" state="frozen"/>
      <selection pane="bottomLeft" activeCell="B30" sqref="B30:B33"/>
    </sheetView>
  </sheetViews>
  <sheetFormatPr defaultRowHeight="15"/>
  <cols>
    <col min="1" max="1" width="18.5703125" style="2" customWidth="1"/>
    <col min="2" max="3" width="9.140625" style="2"/>
    <col min="4" max="4" width="8.5703125" style="2" customWidth="1"/>
    <col min="5" max="5" width="7.85546875" style="2" customWidth="1"/>
    <col min="6" max="6" width="8" style="2" customWidth="1"/>
    <col min="7" max="7" width="8.28515625" style="2" customWidth="1"/>
    <col min="8" max="11" width="9.140625" style="2"/>
    <col min="12" max="12" width="8.140625" style="2" customWidth="1"/>
    <col min="13" max="14" width="9.140625" style="2"/>
    <col min="15" max="15" width="18.42578125" style="2" customWidth="1"/>
    <col min="16" max="16384" width="9.140625" style="2"/>
  </cols>
  <sheetData>
    <row r="1" spans="1:15" ht="20.25">
      <c r="A1" s="578" t="str">
        <f>Master!A2</f>
        <v>dk;kZy; jktdh; mPp ek/;fed fo|ky;] :iiqjk ¼dqpkeu flVh½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</row>
    <row r="2" spans="1:15" ht="18.75">
      <c r="A2" s="581" t="s">
        <v>651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ht="20.25">
      <c r="A3" s="579" t="s">
        <v>454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</row>
    <row r="4" spans="1:15" ht="56.25">
      <c r="A4" s="112" t="s">
        <v>2</v>
      </c>
      <c r="B4" s="112" t="s">
        <v>4</v>
      </c>
      <c r="C4" s="112" t="s">
        <v>5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2" t="s">
        <v>13</v>
      </c>
      <c r="L4" s="112" t="s">
        <v>14</v>
      </c>
      <c r="M4" s="112" t="s">
        <v>15</v>
      </c>
      <c r="N4" s="112" t="s">
        <v>16</v>
      </c>
      <c r="O4" s="112" t="s">
        <v>17</v>
      </c>
    </row>
    <row r="5" spans="1:15">
      <c r="A5" s="113">
        <v>43556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2">
        <f>SUM(B5:N5)</f>
        <v>0</v>
      </c>
    </row>
    <row r="6" spans="1:15">
      <c r="A6" s="113">
        <v>43586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32">
        <f t="shared" ref="O6:O8" si="0">SUM(B6:N6)</f>
        <v>0</v>
      </c>
    </row>
    <row r="7" spans="1:15">
      <c r="A7" s="113">
        <v>43617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32">
        <f t="shared" si="0"/>
        <v>0</v>
      </c>
    </row>
    <row r="8" spans="1:15">
      <c r="A8" s="113">
        <v>43647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32">
        <f t="shared" si="0"/>
        <v>0</v>
      </c>
    </row>
    <row r="9" spans="1:15">
      <c r="A9" s="27" t="s">
        <v>259</v>
      </c>
      <c r="B9" s="30">
        <f>SUM(B5:B8)</f>
        <v>0</v>
      </c>
      <c r="C9" s="30">
        <f t="shared" ref="C9:O9" si="1">SUM(C5:C8)</f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30">
        <f t="shared" si="1"/>
        <v>0</v>
      </c>
      <c r="L9" s="30">
        <f t="shared" si="1"/>
        <v>0</v>
      </c>
      <c r="M9" s="30">
        <f t="shared" si="1"/>
        <v>0</v>
      </c>
      <c r="N9" s="30">
        <f t="shared" si="1"/>
        <v>0</v>
      </c>
      <c r="O9" s="30">
        <f t="shared" si="1"/>
        <v>0</v>
      </c>
    </row>
    <row r="10" spans="1:15">
      <c r="A10" s="113">
        <v>43678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32">
        <f>SUM(B10:N10)</f>
        <v>0</v>
      </c>
    </row>
    <row r="11" spans="1:15">
      <c r="A11" s="113">
        <v>43709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32">
        <f t="shared" ref="O11:O17" si="2">SUM(B11:N11)</f>
        <v>0</v>
      </c>
    </row>
    <row r="12" spans="1:15">
      <c r="A12" s="113">
        <v>43739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32">
        <f t="shared" si="2"/>
        <v>0</v>
      </c>
    </row>
    <row r="13" spans="1:15">
      <c r="A13" s="113">
        <v>43770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32">
        <f t="shared" si="2"/>
        <v>0</v>
      </c>
    </row>
    <row r="14" spans="1:15">
      <c r="A14" s="113">
        <v>43800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32">
        <f t="shared" si="2"/>
        <v>0</v>
      </c>
    </row>
    <row r="15" spans="1:15">
      <c r="A15" s="113">
        <v>43831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2">
        <f t="shared" si="2"/>
        <v>0</v>
      </c>
    </row>
    <row r="16" spans="1:15">
      <c r="A16" s="113">
        <v>43862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32">
        <f t="shared" si="2"/>
        <v>0</v>
      </c>
    </row>
    <row r="17" spans="1:15">
      <c r="A17" s="113">
        <v>43891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32">
        <f t="shared" si="2"/>
        <v>0</v>
      </c>
    </row>
    <row r="18" spans="1:15">
      <c r="A18" s="114" t="s">
        <v>260</v>
      </c>
      <c r="B18" s="30">
        <f>SUM(B10:B17)</f>
        <v>0</v>
      </c>
      <c r="C18" s="30">
        <f t="shared" ref="C18:O18" si="3">SUM(C10:C17)</f>
        <v>0</v>
      </c>
      <c r="D18" s="30">
        <f t="shared" si="3"/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</row>
    <row r="19" spans="1:15">
      <c r="A19" s="115" t="s">
        <v>261</v>
      </c>
      <c r="B19" s="31">
        <f>SUM(B9+B18)</f>
        <v>0</v>
      </c>
      <c r="C19" s="31">
        <f t="shared" ref="C19:O19" si="4">SUM(C9+C18)</f>
        <v>0</v>
      </c>
      <c r="D19" s="31">
        <f t="shared" si="4"/>
        <v>0</v>
      </c>
      <c r="E19" s="31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0</v>
      </c>
      <c r="I19" s="31">
        <f t="shared" si="4"/>
        <v>0</v>
      </c>
      <c r="J19" s="31">
        <f t="shared" si="4"/>
        <v>0</v>
      </c>
      <c r="K19" s="31">
        <f t="shared" si="4"/>
        <v>0</v>
      </c>
      <c r="L19" s="31">
        <f t="shared" si="4"/>
        <v>0</v>
      </c>
      <c r="M19" s="31">
        <f t="shared" si="4"/>
        <v>0</v>
      </c>
      <c r="N19" s="31">
        <f t="shared" si="4"/>
        <v>0</v>
      </c>
      <c r="O19" s="31">
        <f t="shared" si="4"/>
        <v>0</v>
      </c>
    </row>
    <row r="20" spans="1:15">
      <c r="A20" s="113">
        <v>43922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32">
        <f t="shared" ref="O20:O23" si="5">SUM(B20:N20)</f>
        <v>0</v>
      </c>
    </row>
    <row r="21" spans="1:15">
      <c r="A21" s="113">
        <v>43952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32">
        <f t="shared" si="5"/>
        <v>0</v>
      </c>
    </row>
    <row r="22" spans="1:15">
      <c r="A22" s="113">
        <v>43983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32">
        <f t="shared" si="5"/>
        <v>0</v>
      </c>
    </row>
    <row r="23" spans="1:15">
      <c r="A23" s="113">
        <v>44013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32">
        <f t="shared" si="5"/>
        <v>0</v>
      </c>
    </row>
    <row r="24" spans="1:15">
      <c r="A24" s="114" t="s">
        <v>262</v>
      </c>
      <c r="B24" s="30">
        <f>SUM(B20:B23)</f>
        <v>0</v>
      </c>
      <c r="C24" s="30">
        <f t="shared" ref="C24:O24" si="6">SUM(C20:C23)</f>
        <v>0</v>
      </c>
      <c r="D24" s="30">
        <f t="shared" si="6"/>
        <v>0</v>
      </c>
      <c r="E24" s="30">
        <f t="shared" si="6"/>
        <v>0</v>
      </c>
      <c r="F24" s="30">
        <f t="shared" si="6"/>
        <v>0</v>
      </c>
      <c r="G24" s="30">
        <f t="shared" si="6"/>
        <v>0</v>
      </c>
      <c r="H24" s="30">
        <f t="shared" si="6"/>
        <v>0</v>
      </c>
      <c r="I24" s="30">
        <f t="shared" si="6"/>
        <v>0</v>
      </c>
      <c r="J24" s="30">
        <f t="shared" si="6"/>
        <v>0</v>
      </c>
      <c r="K24" s="30">
        <f t="shared" si="6"/>
        <v>0</v>
      </c>
      <c r="L24" s="30">
        <f t="shared" si="6"/>
        <v>0</v>
      </c>
      <c r="M24" s="30">
        <f t="shared" si="6"/>
        <v>0</v>
      </c>
      <c r="N24" s="30">
        <f t="shared" si="6"/>
        <v>0</v>
      </c>
      <c r="O24" s="30">
        <f t="shared" si="6"/>
        <v>0</v>
      </c>
    </row>
    <row r="25" spans="1:15">
      <c r="A25" s="580"/>
      <c r="B25" s="580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</row>
    <row r="26" spans="1: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8" spans="1:15" ht="20.25">
      <c r="A28" s="579" t="s">
        <v>475</v>
      </c>
      <c r="B28" s="579"/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</row>
    <row r="29" spans="1:15" ht="56.25">
      <c r="A29" s="112" t="s">
        <v>2</v>
      </c>
      <c r="B29" s="112" t="s">
        <v>4</v>
      </c>
      <c r="C29" s="112" t="s">
        <v>5</v>
      </c>
      <c r="D29" s="112" t="s">
        <v>6</v>
      </c>
      <c r="E29" s="112" t="s">
        <v>7</v>
      </c>
      <c r="F29" s="112" t="s">
        <v>8</v>
      </c>
      <c r="G29" s="112" t="s">
        <v>9</v>
      </c>
      <c r="H29" s="112" t="s">
        <v>10</v>
      </c>
      <c r="I29" s="112" t="s">
        <v>11</v>
      </c>
      <c r="J29" s="112" t="s">
        <v>12</v>
      </c>
      <c r="K29" s="112" t="s">
        <v>13</v>
      </c>
      <c r="L29" s="112" t="s">
        <v>14</v>
      </c>
      <c r="M29" s="112" t="s">
        <v>15</v>
      </c>
      <c r="N29" s="112" t="s">
        <v>16</v>
      </c>
      <c r="O29" s="112" t="s">
        <v>17</v>
      </c>
    </row>
    <row r="30" spans="1:15">
      <c r="A30" s="113">
        <v>43556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32">
        <f>SUM(B30:N30)</f>
        <v>0</v>
      </c>
    </row>
    <row r="31" spans="1:15">
      <c r="A31" s="113">
        <v>43586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32">
        <f t="shared" ref="O31:O33" si="7">SUM(B31:N31)</f>
        <v>0</v>
      </c>
    </row>
    <row r="32" spans="1:15">
      <c r="A32" s="113">
        <v>43617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2">
        <f t="shared" si="7"/>
        <v>0</v>
      </c>
    </row>
    <row r="33" spans="1:15">
      <c r="A33" s="113">
        <v>43647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32">
        <f t="shared" si="7"/>
        <v>0</v>
      </c>
    </row>
    <row r="34" spans="1:15">
      <c r="A34" s="114" t="s">
        <v>259</v>
      </c>
      <c r="B34" s="30">
        <f>SUM(B30:B33)</f>
        <v>0</v>
      </c>
      <c r="C34" s="30">
        <f t="shared" ref="C34" si="8">SUM(C30:C33)</f>
        <v>0</v>
      </c>
      <c r="D34" s="30">
        <f t="shared" ref="D34" si="9">SUM(D30:D33)</f>
        <v>0</v>
      </c>
      <c r="E34" s="30">
        <f t="shared" ref="E34" si="10">SUM(E30:E33)</f>
        <v>0</v>
      </c>
      <c r="F34" s="30">
        <f t="shared" ref="F34" si="11">SUM(F30:F33)</f>
        <v>0</v>
      </c>
      <c r="G34" s="30">
        <f t="shared" ref="G34" si="12">SUM(G30:G33)</f>
        <v>0</v>
      </c>
      <c r="H34" s="30">
        <f t="shared" ref="H34" si="13">SUM(H30:H33)</f>
        <v>0</v>
      </c>
      <c r="I34" s="30">
        <f t="shared" ref="I34" si="14">SUM(I30:I33)</f>
        <v>0</v>
      </c>
      <c r="J34" s="30">
        <f t="shared" ref="J34" si="15">SUM(J30:J33)</f>
        <v>0</v>
      </c>
      <c r="K34" s="30">
        <f t="shared" ref="K34" si="16">SUM(K30:K33)</f>
        <v>0</v>
      </c>
      <c r="L34" s="30">
        <f t="shared" ref="L34" si="17">SUM(L30:L33)</f>
        <v>0</v>
      </c>
      <c r="M34" s="30">
        <f t="shared" ref="M34" si="18">SUM(M30:M33)</f>
        <v>0</v>
      </c>
      <c r="N34" s="30">
        <f t="shared" ref="N34" si="19">SUM(N30:N33)</f>
        <v>0</v>
      </c>
      <c r="O34" s="30">
        <f t="shared" ref="O34" si="20">SUM(O30:O33)</f>
        <v>0</v>
      </c>
    </row>
    <row r="35" spans="1:15">
      <c r="A35" s="113">
        <v>43678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32">
        <f>SUM(B35:N35)</f>
        <v>0</v>
      </c>
    </row>
    <row r="36" spans="1:15">
      <c r="A36" s="113">
        <v>43709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32">
        <f t="shared" ref="O36:O42" si="21">SUM(B36:N36)</f>
        <v>0</v>
      </c>
    </row>
    <row r="37" spans="1:15">
      <c r="A37" s="113">
        <v>43739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32">
        <f t="shared" si="21"/>
        <v>0</v>
      </c>
    </row>
    <row r="38" spans="1:15">
      <c r="A38" s="113">
        <v>43770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32">
        <f t="shared" si="21"/>
        <v>0</v>
      </c>
    </row>
    <row r="39" spans="1:15">
      <c r="A39" s="113">
        <v>43800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32">
        <f t="shared" si="21"/>
        <v>0</v>
      </c>
    </row>
    <row r="40" spans="1:15">
      <c r="A40" s="113">
        <v>43831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32">
        <f t="shared" si="21"/>
        <v>0</v>
      </c>
    </row>
    <row r="41" spans="1:15">
      <c r="A41" s="113">
        <v>43862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32">
        <f t="shared" si="21"/>
        <v>0</v>
      </c>
    </row>
    <row r="42" spans="1:15">
      <c r="A42" s="113">
        <v>43891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32">
        <f t="shared" si="21"/>
        <v>0</v>
      </c>
    </row>
    <row r="43" spans="1:15">
      <c r="A43" s="114" t="s">
        <v>260</v>
      </c>
      <c r="B43" s="30">
        <f>SUM(B35:B42)</f>
        <v>0</v>
      </c>
      <c r="C43" s="30">
        <f t="shared" ref="C43" si="22">SUM(C35:C42)</f>
        <v>0</v>
      </c>
      <c r="D43" s="30">
        <f t="shared" ref="D43" si="23">SUM(D35:D42)</f>
        <v>0</v>
      </c>
      <c r="E43" s="30">
        <f t="shared" ref="E43" si="24">SUM(E35:E42)</f>
        <v>0</v>
      </c>
      <c r="F43" s="30">
        <f t="shared" ref="F43" si="25">SUM(F35:F42)</f>
        <v>0</v>
      </c>
      <c r="G43" s="30">
        <f t="shared" ref="G43" si="26">SUM(G35:G42)</f>
        <v>0</v>
      </c>
      <c r="H43" s="30">
        <f t="shared" ref="H43" si="27">SUM(H35:H42)</f>
        <v>0</v>
      </c>
      <c r="I43" s="30">
        <f t="shared" ref="I43" si="28">SUM(I35:I42)</f>
        <v>0</v>
      </c>
      <c r="J43" s="30">
        <f t="shared" ref="J43" si="29">SUM(J35:J42)</f>
        <v>0</v>
      </c>
      <c r="K43" s="30">
        <f t="shared" ref="K43" si="30">SUM(K35:K42)</f>
        <v>0</v>
      </c>
      <c r="L43" s="30">
        <f t="shared" ref="L43" si="31">SUM(L35:L42)</f>
        <v>0</v>
      </c>
      <c r="M43" s="30">
        <f t="shared" ref="M43" si="32">SUM(M35:M42)</f>
        <v>0</v>
      </c>
      <c r="N43" s="30">
        <f t="shared" ref="N43" si="33">SUM(N35:N42)</f>
        <v>0</v>
      </c>
      <c r="O43" s="30">
        <f t="shared" ref="O43" si="34">SUM(O35:O42)</f>
        <v>0</v>
      </c>
    </row>
    <row r="44" spans="1:15">
      <c r="A44" s="115" t="s">
        <v>261</v>
      </c>
      <c r="B44" s="31">
        <f>SUM(B34+B43)</f>
        <v>0</v>
      </c>
      <c r="C44" s="31">
        <f t="shared" ref="C44" si="35">SUM(C34+C43)</f>
        <v>0</v>
      </c>
      <c r="D44" s="31">
        <f t="shared" ref="D44" si="36">SUM(D34+D43)</f>
        <v>0</v>
      </c>
      <c r="E44" s="31">
        <f t="shared" ref="E44" si="37">SUM(E34+E43)</f>
        <v>0</v>
      </c>
      <c r="F44" s="31">
        <f t="shared" ref="F44" si="38">SUM(F34+F43)</f>
        <v>0</v>
      </c>
      <c r="G44" s="31">
        <f t="shared" ref="G44" si="39">SUM(G34+G43)</f>
        <v>0</v>
      </c>
      <c r="H44" s="31">
        <f t="shared" ref="H44" si="40">SUM(H34+H43)</f>
        <v>0</v>
      </c>
      <c r="I44" s="31">
        <f t="shared" ref="I44" si="41">SUM(I34+I43)</f>
        <v>0</v>
      </c>
      <c r="J44" s="31">
        <f t="shared" ref="J44" si="42">SUM(J34+J43)</f>
        <v>0</v>
      </c>
      <c r="K44" s="31">
        <f t="shared" ref="K44" si="43">SUM(K34+K43)</f>
        <v>0</v>
      </c>
      <c r="L44" s="31">
        <f t="shared" ref="L44" si="44">SUM(L34+L43)</f>
        <v>0</v>
      </c>
      <c r="M44" s="31">
        <f t="shared" ref="M44" si="45">SUM(M34+M43)</f>
        <v>0</v>
      </c>
      <c r="N44" s="31">
        <f t="shared" ref="N44" si="46">SUM(N34+N43)</f>
        <v>0</v>
      </c>
      <c r="O44" s="31">
        <f t="shared" ref="O44" si="47">SUM(O34+O43)</f>
        <v>0</v>
      </c>
    </row>
    <row r="45" spans="1:15">
      <c r="A45" s="113">
        <v>43922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32">
        <f t="shared" ref="O45:O48" si="48">SUM(B45:N45)</f>
        <v>0</v>
      </c>
    </row>
    <row r="46" spans="1:15">
      <c r="A46" s="113">
        <v>43952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32">
        <f t="shared" si="48"/>
        <v>0</v>
      </c>
    </row>
    <row r="47" spans="1:15">
      <c r="A47" s="113">
        <v>43983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32">
        <f t="shared" si="48"/>
        <v>0</v>
      </c>
    </row>
    <row r="48" spans="1:15">
      <c r="A48" s="113">
        <v>44013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32">
        <f t="shared" si="48"/>
        <v>0</v>
      </c>
    </row>
    <row r="49" spans="1:15">
      <c r="A49" s="114" t="s">
        <v>262</v>
      </c>
      <c r="B49" s="30">
        <f>SUM(B45:B48)</f>
        <v>0</v>
      </c>
      <c r="C49" s="30">
        <f t="shared" ref="C49" si="49">SUM(C45:C48)</f>
        <v>0</v>
      </c>
      <c r="D49" s="30">
        <f t="shared" ref="D49" si="50">SUM(D45:D48)</f>
        <v>0</v>
      </c>
      <c r="E49" s="30">
        <f t="shared" ref="E49" si="51">SUM(E45:E48)</f>
        <v>0</v>
      </c>
      <c r="F49" s="30">
        <f t="shared" ref="F49" si="52">SUM(F45:F48)</f>
        <v>0</v>
      </c>
      <c r="G49" s="30">
        <f t="shared" ref="G49" si="53">SUM(G45:G48)</f>
        <v>0</v>
      </c>
      <c r="H49" s="30">
        <f t="shared" ref="H49" si="54">SUM(H45:H48)</f>
        <v>0</v>
      </c>
      <c r="I49" s="30">
        <f t="shared" ref="I49" si="55">SUM(I45:I48)</f>
        <v>0</v>
      </c>
      <c r="J49" s="30">
        <f t="shared" ref="J49" si="56">SUM(J45:J48)</f>
        <v>0</v>
      </c>
      <c r="K49" s="30">
        <f t="shared" ref="K49" si="57">SUM(K45:K48)</f>
        <v>0</v>
      </c>
      <c r="L49" s="30">
        <f t="shared" ref="L49" si="58">SUM(L45:L48)</f>
        <v>0</v>
      </c>
      <c r="M49" s="30">
        <f t="shared" ref="M49" si="59">SUM(M45:M48)</f>
        <v>0</v>
      </c>
      <c r="N49" s="30">
        <f t="shared" ref="N49" si="60">SUM(N45:N48)</f>
        <v>0</v>
      </c>
      <c r="O49" s="30">
        <f t="shared" ref="O49" si="61">SUM(O45:O48)</f>
        <v>0</v>
      </c>
    </row>
    <row r="50" spans="1:15">
      <c r="A50" s="580"/>
      <c r="B50" s="580"/>
      <c r="C50" s="580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</row>
    <row r="53" spans="1:15" ht="20.25">
      <c r="A53" s="579" t="s">
        <v>476</v>
      </c>
      <c r="B53" s="579"/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</row>
    <row r="54" spans="1:15" ht="56.25">
      <c r="A54" s="112" t="s">
        <v>2</v>
      </c>
      <c r="B54" s="112" t="s">
        <v>4</v>
      </c>
      <c r="C54" s="112" t="s">
        <v>5</v>
      </c>
      <c r="D54" s="112" t="s">
        <v>6</v>
      </c>
      <c r="E54" s="112" t="s">
        <v>7</v>
      </c>
      <c r="F54" s="112" t="s">
        <v>8</v>
      </c>
      <c r="G54" s="112" t="s">
        <v>9</v>
      </c>
      <c r="H54" s="112" t="s">
        <v>10</v>
      </c>
      <c r="I54" s="112" t="s">
        <v>11</v>
      </c>
      <c r="J54" s="112" t="s">
        <v>12</v>
      </c>
      <c r="K54" s="112" t="s">
        <v>13</v>
      </c>
      <c r="L54" s="112" t="s">
        <v>14</v>
      </c>
      <c r="M54" s="112" t="s">
        <v>15</v>
      </c>
      <c r="N54" s="112" t="s">
        <v>16</v>
      </c>
      <c r="O54" s="112" t="s">
        <v>17</v>
      </c>
    </row>
    <row r="55" spans="1:15">
      <c r="A55" s="113">
        <v>43556</v>
      </c>
      <c r="B55" s="32">
        <f>B5-B30</f>
        <v>0</v>
      </c>
      <c r="C55" s="32">
        <f t="shared" ref="C55:N55" si="62">C5-C30</f>
        <v>0</v>
      </c>
      <c r="D55" s="32">
        <f t="shared" si="62"/>
        <v>0</v>
      </c>
      <c r="E55" s="32">
        <f t="shared" si="62"/>
        <v>0</v>
      </c>
      <c r="F55" s="32">
        <f t="shared" si="62"/>
        <v>0</v>
      </c>
      <c r="G55" s="32">
        <f t="shared" si="62"/>
        <v>0</v>
      </c>
      <c r="H55" s="32">
        <f t="shared" si="62"/>
        <v>0</v>
      </c>
      <c r="I55" s="32">
        <f t="shared" si="62"/>
        <v>0</v>
      </c>
      <c r="J55" s="32">
        <f t="shared" si="62"/>
        <v>0</v>
      </c>
      <c r="K55" s="32">
        <f t="shared" si="62"/>
        <v>0</v>
      </c>
      <c r="L55" s="32">
        <f t="shared" si="62"/>
        <v>0</v>
      </c>
      <c r="M55" s="32">
        <f t="shared" si="62"/>
        <v>0</v>
      </c>
      <c r="N55" s="32">
        <f t="shared" si="62"/>
        <v>0</v>
      </c>
      <c r="O55" s="32">
        <f>SUM(B55:N55)</f>
        <v>0</v>
      </c>
    </row>
    <row r="56" spans="1:15">
      <c r="A56" s="113">
        <v>43586</v>
      </c>
      <c r="B56" s="32">
        <f t="shared" ref="B56:N58" si="63">B6-B31</f>
        <v>0</v>
      </c>
      <c r="C56" s="32">
        <f t="shared" si="63"/>
        <v>0</v>
      </c>
      <c r="D56" s="32">
        <f t="shared" si="63"/>
        <v>0</v>
      </c>
      <c r="E56" s="32">
        <f t="shared" si="63"/>
        <v>0</v>
      </c>
      <c r="F56" s="32">
        <f t="shared" si="63"/>
        <v>0</v>
      </c>
      <c r="G56" s="32">
        <f t="shared" si="63"/>
        <v>0</v>
      </c>
      <c r="H56" s="32">
        <f t="shared" si="63"/>
        <v>0</v>
      </c>
      <c r="I56" s="32">
        <f t="shared" si="63"/>
        <v>0</v>
      </c>
      <c r="J56" s="32">
        <f t="shared" si="63"/>
        <v>0</v>
      </c>
      <c r="K56" s="32">
        <f t="shared" si="63"/>
        <v>0</v>
      </c>
      <c r="L56" s="32">
        <f t="shared" si="63"/>
        <v>0</v>
      </c>
      <c r="M56" s="32">
        <f t="shared" si="63"/>
        <v>0</v>
      </c>
      <c r="N56" s="32">
        <f t="shared" si="63"/>
        <v>0</v>
      </c>
      <c r="O56" s="32">
        <f t="shared" ref="O56:O58" si="64">SUM(B56:N56)</f>
        <v>0</v>
      </c>
    </row>
    <row r="57" spans="1:15">
      <c r="A57" s="113">
        <v>43617</v>
      </c>
      <c r="B57" s="32">
        <f t="shared" si="63"/>
        <v>0</v>
      </c>
      <c r="C57" s="32">
        <f t="shared" si="63"/>
        <v>0</v>
      </c>
      <c r="D57" s="32">
        <f t="shared" si="63"/>
        <v>0</v>
      </c>
      <c r="E57" s="32">
        <f t="shared" si="63"/>
        <v>0</v>
      </c>
      <c r="F57" s="32">
        <f t="shared" si="63"/>
        <v>0</v>
      </c>
      <c r="G57" s="32">
        <f t="shared" si="63"/>
        <v>0</v>
      </c>
      <c r="H57" s="32">
        <f t="shared" si="63"/>
        <v>0</v>
      </c>
      <c r="I57" s="32">
        <f t="shared" si="63"/>
        <v>0</v>
      </c>
      <c r="J57" s="32">
        <f t="shared" si="63"/>
        <v>0</v>
      </c>
      <c r="K57" s="32">
        <f t="shared" si="63"/>
        <v>0</v>
      </c>
      <c r="L57" s="32">
        <f t="shared" si="63"/>
        <v>0</v>
      </c>
      <c r="M57" s="32">
        <f t="shared" si="63"/>
        <v>0</v>
      </c>
      <c r="N57" s="32">
        <f t="shared" si="63"/>
        <v>0</v>
      </c>
      <c r="O57" s="32">
        <f t="shared" si="64"/>
        <v>0</v>
      </c>
    </row>
    <row r="58" spans="1:15">
      <c r="A58" s="113">
        <v>43647</v>
      </c>
      <c r="B58" s="32">
        <f t="shared" si="63"/>
        <v>0</v>
      </c>
      <c r="C58" s="32">
        <f t="shared" si="63"/>
        <v>0</v>
      </c>
      <c r="D58" s="32">
        <f t="shared" si="63"/>
        <v>0</v>
      </c>
      <c r="E58" s="32">
        <f t="shared" si="63"/>
        <v>0</v>
      </c>
      <c r="F58" s="32">
        <f t="shared" si="63"/>
        <v>0</v>
      </c>
      <c r="G58" s="32">
        <f t="shared" si="63"/>
        <v>0</v>
      </c>
      <c r="H58" s="32">
        <f t="shared" si="63"/>
        <v>0</v>
      </c>
      <c r="I58" s="32">
        <f t="shared" si="63"/>
        <v>0</v>
      </c>
      <c r="J58" s="32">
        <f t="shared" si="63"/>
        <v>0</v>
      </c>
      <c r="K58" s="32">
        <f t="shared" si="63"/>
        <v>0</v>
      </c>
      <c r="L58" s="32">
        <f t="shared" si="63"/>
        <v>0</v>
      </c>
      <c r="M58" s="32">
        <f t="shared" si="63"/>
        <v>0</v>
      </c>
      <c r="N58" s="32">
        <f t="shared" si="63"/>
        <v>0</v>
      </c>
      <c r="O58" s="32">
        <f t="shared" si="64"/>
        <v>0</v>
      </c>
    </row>
    <row r="59" spans="1:15">
      <c r="A59" s="114" t="s">
        <v>259</v>
      </c>
      <c r="B59" s="30">
        <f>SUM(B55:B58)</f>
        <v>0</v>
      </c>
      <c r="C59" s="30">
        <f t="shared" ref="C59" si="65">SUM(C55:C58)</f>
        <v>0</v>
      </c>
      <c r="D59" s="30">
        <f t="shared" ref="D59" si="66">SUM(D55:D58)</f>
        <v>0</v>
      </c>
      <c r="E59" s="30">
        <f t="shared" ref="E59" si="67">SUM(E55:E58)</f>
        <v>0</v>
      </c>
      <c r="F59" s="30">
        <f t="shared" ref="F59" si="68">SUM(F55:F58)</f>
        <v>0</v>
      </c>
      <c r="G59" s="30">
        <f t="shared" ref="G59" si="69">SUM(G55:G58)</f>
        <v>0</v>
      </c>
      <c r="H59" s="30">
        <f t="shared" ref="H59" si="70">SUM(H55:H58)</f>
        <v>0</v>
      </c>
      <c r="I59" s="30">
        <f t="shared" ref="I59" si="71">SUM(I55:I58)</f>
        <v>0</v>
      </c>
      <c r="J59" s="30">
        <f t="shared" ref="J59" si="72">SUM(J55:J58)</f>
        <v>0</v>
      </c>
      <c r="K59" s="30">
        <f t="shared" ref="K59" si="73">SUM(K55:K58)</f>
        <v>0</v>
      </c>
      <c r="L59" s="30">
        <f t="shared" ref="L59" si="74">SUM(L55:L58)</f>
        <v>0</v>
      </c>
      <c r="M59" s="30">
        <f t="shared" ref="M59" si="75">SUM(M55:M58)</f>
        <v>0</v>
      </c>
      <c r="N59" s="30">
        <f t="shared" ref="N59" si="76">SUM(N55:N58)</f>
        <v>0</v>
      </c>
      <c r="O59" s="30">
        <f t="shared" ref="O59" si="77">SUM(O55:O58)</f>
        <v>0</v>
      </c>
    </row>
    <row r="60" spans="1:15">
      <c r="A60" s="113">
        <v>43678</v>
      </c>
      <c r="B60" s="32">
        <f>B10-B35</f>
        <v>0</v>
      </c>
      <c r="C60" s="32">
        <f t="shared" ref="C60:N60" si="78">C10-C35</f>
        <v>0</v>
      </c>
      <c r="D60" s="32">
        <f t="shared" si="78"/>
        <v>0</v>
      </c>
      <c r="E60" s="32">
        <f t="shared" si="78"/>
        <v>0</v>
      </c>
      <c r="F60" s="32">
        <f t="shared" si="78"/>
        <v>0</v>
      </c>
      <c r="G60" s="32">
        <f t="shared" si="78"/>
        <v>0</v>
      </c>
      <c r="H60" s="32">
        <f t="shared" si="78"/>
        <v>0</v>
      </c>
      <c r="I60" s="32">
        <f t="shared" si="78"/>
        <v>0</v>
      </c>
      <c r="J60" s="32">
        <f t="shared" si="78"/>
        <v>0</v>
      </c>
      <c r="K60" s="32">
        <f t="shared" si="78"/>
        <v>0</v>
      </c>
      <c r="L60" s="32">
        <f t="shared" si="78"/>
        <v>0</v>
      </c>
      <c r="M60" s="32">
        <f t="shared" si="78"/>
        <v>0</v>
      </c>
      <c r="N60" s="32">
        <f t="shared" si="78"/>
        <v>0</v>
      </c>
      <c r="O60" s="32">
        <f>SUM(B60:N60)</f>
        <v>0</v>
      </c>
    </row>
    <row r="61" spans="1:15">
      <c r="A61" s="113">
        <v>43709</v>
      </c>
      <c r="B61" s="32">
        <f t="shared" ref="B61:N67" si="79">B11-B36</f>
        <v>0</v>
      </c>
      <c r="C61" s="32">
        <f t="shared" si="79"/>
        <v>0</v>
      </c>
      <c r="D61" s="32">
        <f t="shared" si="79"/>
        <v>0</v>
      </c>
      <c r="E61" s="32">
        <f t="shared" si="79"/>
        <v>0</v>
      </c>
      <c r="F61" s="32">
        <f t="shared" si="79"/>
        <v>0</v>
      </c>
      <c r="G61" s="32">
        <f t="shared" si="79"/>
        <v>0</v>
      </c>
      <c r="H61" s="32">
        <f t="shared" si="79"/>
        <v>0</v>
      </c>
      <c r="I61" s="32">
        <f t="shared" si="79"/>
        <v>0</v>
      </c>
      <c r="J61" s="32">
        <f t="shared" si="79"/>
        <v>0</v>
      </c>
      <c r="K61" s="32">
        <f t="shared" si="79"/>
        <v>0</v>
      </c>
      <c r="L61" s="32">
        <f t="shared" si="79"/>
        <v>0</v>
      </c>
      <c r="M61" s="32">
        <f t="shared" si="79"/>
        <v>0</v>
      </c>
      <c r="N61" s="32">
        <f t="shared" si="79"/>
        <v>0</v>
      </c>
      <c r="O61" s="32">
        <f t="shared" ref="O61:O67" si="80">SUM(B61:N61)</f>
        <v>0</v>
      </c>
    </row>
    <row r="62" spans="1:15">
      <c r="A62" s="113">
        <v>43739</v>
      </c>
      <c r="B62" s="32">
        <f t="shared" si="79"/>
        <v>0</v>
      </c>
      <c r="C62" s="32">
        <f t="shared" si="79"/>
        <v>0</v>
      </c>
      <c r="D62" s="32">
        <f t="shared" si="79"/>
        <v>0</v>
      </c>
      <c r="E62" s="32">
        <f t="shared" si="79"/>
        <v>0</v>
      </c>
      <c r="F62" s="32">
        <f t="shared" si="79"/>
        <v>0</v>
      </c>
      <c r="G62" s="32">
        <f t="shared" si="79"/>
        <v>0</v>
      </c>
      <c r="H62" s="32">
        <f t="shared" si="79"/>
        <v>0</v>
      </c>
      <c r="I62" s="32">
        <f t="shared" si="79"/>
        <v>0</v>
      </c>
      <c r="J62" s="32">
        <f t="shared" si="79"/>
        <v>0</v>
      </c>
      <c r="K62" s="32">
        <f t="shared" si="79"/>
        <v>0</v>
      </c>
      <c r="L62" s="32">
        <f t="shared" si="79"/>
        <v>0</v>
      </c>
      <c r="M62" s="32">
        <f t="shared" si="79"/>
        <v>0</v>
      </c>
      <c r="N62" s="32">
        <f t="shared" si="79"/>
        <v>0</v>
      </c>
      <c r="O62" s="32">
        <f t="shared" si="80"/>
        <v>0</v>
      </c>
    </row>
    <row r="63" spans="1:15">
      <c r="A63" s="113">
        <v>43770</v>
      </c>
      <c r="B63" s="32">
        <f t="shared" si="79"/>
        <v>0</v>
      </c>
      <c r="C63" s="32">
        <f t="shared" si="79"/>
        <v>0</v>
      </c>
      <c r="D63" s="32">
        <f t="shared" si="79"/>
        <v>0</v>
      </c>
      <c r="E63" s="32">
        <f t="shared" si="79"/>
        <v>0</v>
      </c>
      <c r="F63" s="32">
        <f t="shared" si="79"/>
        <v>0</v>
      </c>
      <c r="G63" s="32">
        <f t="shared" si="79"/>
        <v>0</v>
      </c>
      <c r="H63" s="32">
        <f t="shared" si="79"/>
        <v>0</v>
      </c>
      <c r="I63" s="32">
        <f t="shared" si="79"/>
        <v>0</v>
      </c>
      <c r="J63" s="32">
        <f t="shared" si="79"/>
        <v>0</v>
      </c>
      <c r="K63" s="32">
        <f t="shared" si="79"/>
        <v>0</v>
      </c>
      <c r="L63" s="32">
        <f t="shared" si="79"/>
        <v>0</v>
      </c>
      <c r="M63" s="32">
        <f t="shared" si="79"/>
        <v>0</v>
      </c>
      <c r="N63" s="32">
        <f t="shared" si="79"/>
        <v>0</v>
      </c>
      <c r="O63" s="32">
        <f t="shared" si="80"/>
        <v>0</v>
      </c>
    </row>
    <row r="64" spans="1:15">
      <c r="A64" s="113">
        <v>43800</v>
      </c>
      <c r="B64" s="32">
        <f t="shared" si="79"/>
        <v>0</v>
      </c>
      <c r="C64" s="32">
        <f t="shared" si="79"/>
        <v>0</v>
      </c>
      <c r="D64" s="32">
        <f t="shared" si="79"/>
        <v>0</v>
      </c>
      <c r="E64" s="32">
        <f t="shared" si="79"/>
        <v>0</v>
      </c>
      <c r="F64" s="32">
        <f t="shared" si="79"/>
        <v>0</v>
      </c>
      <c r="G64" s="32">
        <f t="shared" si="79"/>
        <v>0</v>
      </c>
      <c r="H64" s="32">
        <f t="shared" si="79"/>
        <v>0</v>
      </c>
      <c r="I64" s="32">
        <f t="shared" si="79"/>
        <v>0</v>
      </c>
      <c r="J64" s="32">
        <f t="shared" si="79"/>
        <v>0</v>
      </c>
      <c r="K64" s="32">
        <f t="shared" si="79"/>
        <v>0</v>
      </c>
      <c r="L64" s="32">
        <f t="shared" si="79"/>
        <v>0</v>
      </c>
      <c r="M64" s="32">
        <f t="shared" si="79"/>
        <v>0</v>
      </c>
      <c r="N64" s="32">
        <f t="shared" si="79"/>
        <v>0</v>
      </c>
      <c r="O64" s="32">
        <f t="shared" si="80"/>
        <v>0</v>
      </c>
    </row>
    <row r="65" spans="1:15">
      <c r="A65" s="113">
        <v>43831</v>
      </c>
      <c r="B65" s="32">
        <f t="shared" si="79"/>
        <v>0</v>
      </c>
      <c r="C65" s="32">
        <f t="shared" si="79"/>
        <v>0</v>
      </c>
      <c r="D65" s="32">
        <f t="shared" si="79"/>
        <v>0</v>
      </c>
      <c r="E65" s="32">
        <f t="shared" si="79"/>
        <v>0</v>
      </c>
      <c r="F65" s="32">
        <f t="shared" si="79"/>
        <v>0</v>
      </c>
      <c r="G65" s="32">
        <f t="shared" si="79"/>
        <v>0</v>
      </c>
      <c r="H65" s="32">
        <f t="shared" si="79"/>
        <v>0</v>
      </c>
      <c r="I65" s="32">
        <f t="shared" si="79"/>
        <v>0</v>
      </c>
      <c r="J65" s="32">
        <f t="shared" si="79"/>
        <v>0</v>
      </c>
      <c r="K65" s="32">
        <f t="shared" si="79"/>
        <v>0</v>
      </c>
      <c r="L65" s="32">
        <f t="shared" si="79"/>
        <v>0</v>
      </c>
      <c r="M65" s="32">
        <f t="shared" si="79"/>
        <v>0</v>
      </c>
      <c r="N65" s="32">
        <f t="shared" si="79"/>
        <v>0</v>
      </c>
      <c r="O65" s="32">
        <f t="shared" si="80"/>
        <v>0</v>
      </c>
    </row>
    <row r="66" spans="1:15">
      <c r="A66" s="113">
        <v>43862</v>
      </c>
      <c r="B66" s="32">
        <f t="shared" si="79"/>
        <v>0</v>
      </c>
      <c r="C66" s="32">
        <f t="shared" si="79"/>
        <v>0</v>
      </c>
      <c r="D66" s="32">
        <f t="shared" si="79"/>
        <v>0</v>
      </c>
      <c r="E66" s="32">
        <f t="shared" si="79"/>
        <v>0</v>
      </c>
      <c r="F66" s="32">
        <f t="shared" si="79"/>
        <v>0</v>
      </c>
      <c r="G66" s="32">
        <f t="shared" si="79"/>
        <v>0</v>
      </c>
      <c r="H66" s="32">
        <f t="shared" si="79"/>
        <v>0</v>
      </c>
      <c r="I66" s="32">
        <f t="shared" si="79"/>
        <v>0</v>
      </c>
      <c r="J66" s="32">
        <f t="shared" si="79"/>
        <v>0</v>
      </c>
      <c r="K66" s="32">
        <f t="shared" si="79"/>
        <v>0</v>
      </c>
      <c r="L66" s="32">
        <f t="shared" si="79"/>
        <v>0</v>
      </c>
      <c r="M66" s="32">
        <f t="shared" si="79"/>
        <v>0</v>
      </c>
      <c r="N66" s="32">
        <f t="shared" si="79"/>
        <v>0</v>
      </c>
      <c r="O66" s="32">
        <f t="shared" si="80"/>
        <v>0</v>
      </c>
    </row>
    <row r="67" spans="1:15">
      <c r="A67" s="113">
        <v>43891</v>
      </c>
      <c r="B67" s="32">
        <f t="shared" si="79"/>
        <v>0</v>
      </c>
      <c r="C67" s="32">
        <f t="shared" si="79"/>
        <v>0</v>
      </c>
      <c r="D67" s="32">
        <f t="shared" si="79"/>
        <v>0</v>
      </c>
      <c r="E67" s="32">
        <f t="shared" si="79"/>
        <v>0</v>
      </c>
      <c r="F67" s="32">
        <f t="shared" si="79"/>
        <v>0</v>
      </c>
      <c r="G67" s="32">
        <f t="shared" si="79"/>
        <v>0</v>
      </c>
      <c r="H67" s="32">
        <f t="shared" si="79"/>
        <v>0</v>
      </c>
      <c r="I67" s="32">
        <f t="shared" si="79"/>
        <v>0</v>
      </c>
      <c r="J67" s="32">
        <f t="shared" si="79"/>
        <v>0</v>
      </c>
      <c r="K67" s="32">
        <f t="shared" si="79"/>
        <v>0</v>
      </c>
      <c r="L67" s="32">
        <f t="shared" si="79"/>
        <v>0</v>
      </c>
      <c r="M67" s="32">
        <f t="shared" si="79"/>
        <v>0</v>
      </c>
      <c r="N67" s="32">
        <f t="shared" si="79"/>
        <v>0</v>
      </c>
      <c r="O67" s="32">
        <f t="shared" si="80"/>
        <v>0</v>
      </c>
    </row>
    <row r="68" spans="1:15">
      <c r="A68" s="114" t="s">
        <v>260</v>
      </c>
      <c r="B68" s="30">
        <f>SUM(B60:B67)</f>
        <v>0</v>
      </c>
      <c r="C68" s="30">
        <f t="shared" ref="C68" si="81">SUM(C60:C67)</f>
        <v>0</v>
      </c>
      <c r="D68" s="30">
        <f t="shared" ref="D68" si="82">SUM(D60:D67)</f>
        <v>0</v>
      </c>
      <c r="E68" s="30">
        <f t="shared" ref="E68" si="83">SUM(E60:E67)</f>
        <v>0</v>
      </c>
      <c r="F68" s="30">
        <f t="shared" ref="F68" si="84">SUM(F60:F67)</f>
        <v>0</v>
      </c>
      <c r="G68" s="30">
        <f t="shared" ref="G68" si="85">SUM(G60:G67)</f>
        <v>0</v>
      </c>
      <c r="H68" s="30">
        <f t="shared" ref="H68" si="86">SUM(H60:H67)</f>
        <v>0</v>
      </c>
      <c r="I68" s="30">
        <f t="shared" ref="I68" si="87">SUM(I60:I67)</f>
        <v>0</v>
      </c>
      <c r="J68" s="30">
        <f t="shared" ref="J68" si="88">SUM(J60:J67)</f>
        <v>0</v>
      </c>
      <c r="K68" s="30">
        <f t="shared" ref="K68" si="89">SUM(K60:K67)</f>
        <v>0</v>
      </c>
      <c r="L68" s="30">
        <f t="shared" ref="L68" si="90">SUM(L60:L67)</f>
        <v>0</v>
      </c>
      <c r="M68" s="30">
        <f t="shared" ref="M68" si="91">SUM(M60:M67)</f>
        <v>0</v>
      </c>
      <c r="N68" s="30">
        <f t="shared" ref="N68" si="92">SUM(N60:N67)</f>
        <v>0</v>
      </c>
      <c r="O68" s="30">
        <f t="shared" ref="O68" si="93">SUM(O60:O67)</f>
        <v>0</v>
      </c>
    </row>
    <row r="69" spans="1:15">
      <c r="A69" s="115" t="s">
        <v>261</v>
      </c>
      <c r="B69" s="31">
        <f>SUM(B59+B68)</f>
        <v>0</v>
      </c>
      <c r="C69" s="31">
        <f t="shared" ref="C69" si="94">SUM(C59+C68)</f>
        <v>0</v>
      </c>
      <c r="D69" s="31">
        <f t="shared" ref="D69" si="95">SUM(D59+D68)</f>
        <v>0</v>
      </c>
      <c r="E69" s="31">
        <f t="shared" ref="E69" si="96">SUM(E59+E68)</f>
        <v>0</v>
      </c>
      <c r="F69" s="31">
        <f t="shared" ref="F69" si="97">SUM(F59+F68)</f>
        <v>0</v>
      </c>
      <c r="G69" s="31">
        <f t="shared" ref="G69" si="98">SUM(G59+G68)</f>
        <v>0</v>
      </c>
      <c r="H69" s="31">
        <f t="shared" ref="H69" si="99">SUM(H59+H68)</f>
        <v>0</v>
      </c>
      <c r="I69" s="31">
        <f t="shared" ref="I69" si="100">SUM(I59+I68)</f>
        <v>0</v>
      </c>
      <c r="J69" s="31">
        <f t="shared" ref="J69" si="101">SUM(J59+J68)</f>
        <v>0</v>
      </c>
      <c r="K69" s="31">
        <f t="shared" ref="K69" si="102">SUM(K59+K68)</f>
        <v>0</v>
      </c>
      <c r="L69" s="31">
        <f t="shared" ref="L69" si="103">SUM(L59+L68)</f>
        <v>0</v>
      </c>
      <c r="M69" s="31">
        <f t="shared" ref="M69" si="104">SUM(M59+M68)</f>
        <v>0</v>
      </c>
      <c r="N69" s="31">
        <f t="shared" ref="N69" si="105">SUM(N59+N68)</f>
        <v>0</v>
      </c>
      <c r="O69" s="31">
        <f t="shared" ref="O69" si="106">SUM(O59+O68)</f>
        <v>0</v>
      </c>
    </row>
    <row r="70" spans="1:15">
      <c r="A70" s="113">
        <v>43922</v>
      </c>
      <c r="B70" s="32">
        <f>B20-B45</f>
        <v>0</v>
      </c>
      <c r="C70" s="32">
        <f t="shared" ref="C70:N70" si="107">C20-C45</f>
        <v>0</v>
      </c>
      <c r="D70" s="32">
        <f t="shared" si="107"/>
        <v>0</v>
      </c>
      <c r="E70" s="32">
        <f t="shared" si="107"/>
        <v>0</v>
      </c>
      <c r="F70" s="32">
        <f t="shared" si="107"/>
        <v>0</v>
      </c>
      <c r="G70" s="32">
        <f t="shared" si="107"/>
        <v>0</v>
      </c>
      <c r="H70" s="32">
        <f t="shared" si="107"/>
        <v>0</v>
      </c>
      <c r="I70" s="32">
        <f t="shared" si="107"/>
        <v>0</v>
      </c>
      <c r="J70" s="32">
        <f t="shared" si="107"/>
        <v>0</v>
      </c>
      <c r="K70" s="32">
        <f t="shared" si="107"/>
        <v>0</v>
      </c>
      <c r="L70" s="32">
        <f t="shared" si="107"/>
        <v>0</v>
      </c>
      <c r="M70" s="32">
        <f t="shared" si="107"/>
        <v>0</v>
      </c>
      <c r="N70" s="32">
        <f t="shared" si="107"/>
        <v>0</v>
      </c>
      <c r="O70" s="32">
        <f t="shared" ref="O70:O73" si="108">SUM(B70:N70)</f>
        <v>0</v>
      </c>
    </row>
    <row r="71" spans="1:15">
      <c r="A71" s="113">
        <v>43952</v>
      </c>
      <c r="B71" s="32">
        <f t="shared" ref="B71:N73" si="109">B21-B46</f>
        <v>0</v>
      </c>
      <c r="C71" s="32">
        <f t="shared" si="109"/>
        <v>0</v>
      </c>
      <c r="D71" s="32">
        <f t="shared" si="109"/>
        <v>0</v>
      </c>
      <c r="E71" s="32">
        <f t="shared" si="109"/>
        <v>0</v>
      </c>
      <c r="F71" s="32">
        <f t="shared" si="109"/>
        <v>0</v>
      </c>
      <c r="G71" s="32">
        <f t="shared" si="109"/>
        <v>0</v>
      </c>
      <c r="H71" s="32">
        <f t="shared" si="109"/>
        <v>0</v>
      </c>
      <c r="I71" s="32">
        <f t="shared" si="109"/>
        <v>0</v>
      </c>
      <c r="J71" s="32">
        <f t="shared" si="109"/>
        <v>0</v>
      </c>
      <c r="K71" s="32">
        <f t="shared" si="109"/>
        <v>0</v>
      </c>
      <c r="L71" s="32">
        <f t="shared" si="109"/>
        <v>0</v>
      </c>
      <c r="M71" s="32">
        <f t="shared" si="109"/>
        <v>0</v>
      </c>
      <c r="N71" s="32">
        <f t="shared" si="109"/>
        <v>0</v>
      </c>
      <c r="O71" s="32">
        <f t="shared" si="108"/>
        <v>0</v>
      </c>
    </row>
    <row r="72" spans="1:15">
      <c r="A72" s="113">
        <v>43983</v>
      </c>
      <c r="B72" s="32">
        <f t="shared" si="109"/>
        <v>0</v>
      </c>
      <c r="C72" s="32">
        <f t="shared" si="109"/>
        <v>0</v>
      </c>
      <c r="D72" s="32">
        <f t="shared" si="109"/>
        <v>0</v>
      </c>
      <c r="E72" s="32">
        <f t="shared" si="109"/>
        <v>0</v>
      </c>
      <c r="F72" s="32">
        <f t="shared" si="109"/>
        <v>0</v>
      </c>
      <c r="G72" s="32">
        <f t="shared" si="109"/>
        <v>0</v>
      </c>
      <c r="H72" s="32">
        <f t="shared" si="109"/>
        <v>0</v>
      </c>
      <c r="I72" s="32">
        <f t="shared" si="109"/>
        <v>0</v>
      </c>
      <c r="J72" s="32">
        <f t="shared" si="109"/>
        <v>0</v>
      </c>
      <c r="K72" s="32">
        <f t="shared" si="109"/>
        <v>0</v>
      </c>
      <c r="L72" s="32">
        <f t="shared" si="109"/>
        <v>0</v>
      </c>
      <c r="M72" s="32">
        <f t="shared" si="109"/>
        <v>0</v>
      </c>
      <c r="N72" s="32">
        <f t="shared" si="109"/>
        <v>0</v>
      </c>
      <c r="O72" s="32">
        <f t="shared" si="108"/>
        <v>0</v>
      </c>
    </row>
    <row r="73" spans="1:15">
      <c r="A73" s="113">
        <v>44013</v>
      </c>
      <c r="B73" s="32">
        <f t="shared" si="109"/>
        <v>0</v>
      </c>
      <c r="C73" s="32">
        <f t="shared" si="109"/>
        <v>0</v>
      </c>
      <c r="D73" s="32">
        <f t="shared" si="109"/>
        <v>0</v>
      </c>
      <c r="E73" s="32">
        <f t="shared" si="109"/>
        <v>0</v>
      </c>
      <c r="F73" s="32">
        <f t="shared" si="109"/>
        <v>0</v>
      </c>
      <c r="G73" s="32">
        <f t="shared" si="109"/>
        <v>0</v>
      </c>
      <c r="H73" s="32">
        <f t="shared" si="109"/>
        <v>0</v>
      </c>
      <c r="I73" s="32">
        <f t="shared" si="109"/>
        <v>0</v>
      </c>
      <c r="J73" s="32">
        <f t="shared" si="109"/>
        <v>0</v>
      </c>
      <c r="K73" s="32">
        <f t="shared" si="109"/>
        <v>0</v>
      </c>
      <c r="L73" s="32">
        <f t="shared" si="109"/>
        <v>0</v>
      </c>
      <c r="M73" s="32">
        <f t="shared" si="109"/>
        <v>0</v>
      </c>
      <c r="N73" s="32">
        <f t="shared" si="109"/>
        <v>0</v>
      </c>
      <c r="O73" s="32">
        <f t="shared" si="108"/>
        <v>0</v>
      </c>
    </row>
    <row r="74" spans="1:15">
      <c r="A74" s="114" t="s">
        <v>262</v>
      </c>
      <c r="B74" s="30">
        <f>SUM(B70:B73)</f>
        <v>0</v>
      </c>
      <c r="C74" s="30">
        <f t="shared" ref="C74" si="110">SUM(C70:C73)</f>
        <v>0</v>
      </c>
      <c r="D74" s="30">
        <f t="shared" ref="D74" si="111">SUM(D70:D73)</f>
        <v>0</v>
      </c>
      <c r="E74" s="30">
        <f t="shared" ref="E74" si="112">SUM(E70:E73)</f>
        <v>0</v>
      </c>
      <c r="F74" s="30">
        <f t="shared" ref="F74" si="113">SUM(F70:F73)</f>
        <v>0</v>
      </c>
      <c r="G74" s="30">
        <f t="shared" ref="G74" si="114">SUM(G70:G73)</f>
        <v>0</v>
      </c>
      <c r="H74" s="30">
        <f t="shared" ref="H74" si="115">SUM(H70:H73)</f>
        <v>0</v>
      </c>
      <c r="I74" s="30">
        <f t="shared" ref="I74" si="116">SUM(I70:I73)</f>
        <v>0</v>
      </c>
      <c r="J74" s="30">
        <f t="shared" ref="J74" si="117">SUM(J70:J73)</f>
        <v>0</v>
      </c>
      <c r="K74" s="30">
        <f t="shared" ref="K74" si="118">SUM(K70:K73)</f>
        <v>0</v>
      </c>
      <c r="L74" s="30">
        <f t="shared" ref="L74" si="119">SUM(L70:L73)</f>
        <v>0</v>
      </c>
      <c r="M74" s="30">
        <f t="shared" ref="M74" si="120">SUM(M70:M73)</f>
        <v>0</v>
      </c>
      <c r="N74" s="30">
        <f t="shared" ref="N74" si="121">SUM(N70:N73)</f>
        <v>0</v>
      </c>
      <c r="O74" s="30">
        <f t="shared" ref="O74" si="122">SUM(O70:O73)</f>
        <v>0</v>
      </c>
    </row>
    <row r="75" spans="1:15">
      <c r="A75" s="580"/>
      <c r="B75" s="580"/>
      <c r="C75" s="580"/>
      <c r="D75" s="580"/>
      <c r="E75" s="580"/>
      <c r="F75" s="580"/>
      <c r="G75" s="580"/>
      <c r="H75" s="580"/>
      <c r="I75" s="580"/>
      <c r="J75" s="580"/>
      <c r="K75" s="580"/>
      <c r="L75" s="580"/>
      <c r="M75" s="580"/>
      <c r="N75" s="580"/>
      <c r="O75" s="580"/>
    </row>
  </sheetData>
  <sheetProtection password="DBAD" sheet="1" objects="1" scenarios="1" formatCells="0" formatColumns="0" formatRows="0"/>
  <mergeCells count="8">
    <mergeCell ref="A1:O1"/>
    <mergeCell ref="A28:O28"/>
    <mergeCell ref="A50:O50"/>
    <mergeCell ref="A53:O53"/>
    <mergeCell ref="A75:O75"/>
    <mergeCell ref="A3:O3"/>
    <mergeCell ref="A25:O25"/>
    <mergeCell ref="A2:O2"/>
  </mergeCells>
  <pageMargins left="1" right="1" top="1" bottom="1" header="0.5" footer="0.5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FF66"/>
  </sheetPr>
  <dimension ref="A1:P22"/>
  <sheetViews>
    <sheetView zoomScale="130" zoomScaleNormal="130" workbookViewId="0">
      <pane ySplit="6" topLeftCell="A7" activePane="bottomLeft" state="frozen"/>
      <selection pane="bottomLeft" activeCell="B7" sqref="B7"/>
    </sheetView>
  </sheetViews>
  <sheetFormatPr defaultRowHeight="15"/>
  <cols>
    <col min="1" max="1" width="5.42578125" style="122" customWidth="1"/>
    <col min="2" max="2" width="21.85546875" style="2" customWidth="1"/>
    <col min="3" max="3" width="15.42578125" style="2" customWidth="1"/>
    <col min="4" max="4" width="5.140625" style="2" customWidth="1"/>
    <col min="5" max="5" width="13.42578125" style="2" customWidth="1"/>
    <col min="6" max="13" width="8.7109375" style="2" customWidth="1"/>
    <col min="14" max="14" width="9.140625" style="2" customWidth="1"/>
    <col min="15" max="16" width="9.140625" style="2" hidden="1" customWidth="1"/>
    <col min="17" max="19" width="9.140625" style="2" customWidth="1"/>
    <col min="20" max="16384" width="9.140625" style="2"/>
  </cols>
  <sheetData>
    <row r="1" spans="1:16" ht="29.25" customHeight="1">
      <c r="A1" s="582" t="str">
        <f>Master!A2</f>
        <v>dk;kZy; jktdh; mPp ek/;fed fo|ky;] :iiqjk ¼dqpkeu flVh½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</row>
    <row r="2" spans="1:16" ht="18.75">
      <c r="A2" s="127" t="s">
        <v>263</v>
      </c>
      <c r="B2" s="116"/>
      <c r="C2" s="583">
        <f>Master!K3</f>
        <v>26887</v>
      </c>
      <c r="D2" s="583"/>
      <c r="E2" s="583"/>
      <c r="F2" s="47"/>
      <c r="G2" s="47"/>
    </row>
    <row r="3" spans="1:16" ht="24.75" customHeight="1">
      <c r="A3" s="588" t="s">
        <v>527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</row>
    <row r="4" spans="1:16" ht="18.75">
      <c r="A4" s="128" t="s">
        <v>379</v>
      </c>
      <c r="B4" s="117"/>
      <c r="C4" s="583" t="str">
        <f>Master!C3</f>
        <v>2202-02-109-02-00</v>
      </c>
      <c r="D4" s="583"/>
      <c r="E4" s="583"/>
      <c r="F4" s="47"/>
      <c r="G4" s="47"/>
      <c r="H4" s="123" t="str">
        <f>Master!E3</f>
        <v>SF</v>
      </c>
      <c r="L4" s="589" t="s">
        <v>568</v>
      </c>
      <c r="M4" s="589"/>
    </row>
    <row r="5" spans="1:16">
      <c r="A5" s="585"/>
      <c r="B5" s="586"/>
      <c r="C5" s="586"/>
      <c r="D5" s="586"/>
      <c r="E5" s="587"/>
      <c r="F5" s="584" t="s">
        <v>522</v>
      </c>
      <c r="G5" s="584"/>
      <c r="H5" s="584"/>
      <c r="I5" s="584"/>
      <c r="J5" s="584" t="s">
        <v>523</v>
      </c>
      <c r="K5" s="584"/>
      <c r="L5" s="584"/>
      <c r="M5" s="584"/>
    </row>
    <row r="6" spans="1:16" ht="42.75" customHeight="1">
      <c r="A6" s="129" t="s">
        <v>79</v>
      </c>
      <c r="B6" s="129" t="s">
        <v>134</v>
      </c>
      <c r="C6" s="130" t="s">
        <v>83</v>
      </c>
      <c r="D6" s="130" t="s">
        <v>520</v>
      </c>
      <c r="E6" s="131" t="s">
        <v>138</v>
      </c>
      <c r="F6" s="132" t="s">
        <v>436</v>
      </c>
      <c r="G6" s="132" t="s">
        <v>433</v>
      </c>
      <c r="H6" s="132" t="s">
        <v>437</v>
      </c>
      <c r="I6" s="132" t="s">
        <v>434</v>
      </c>
      <c r="J6" s="132" t="s">
        <v>436</v>
      </c>
      <c r="K6" s="132" t="s">
        <v>433</v>
      </c>
      <c r="L6" s="132" t="s">
        <v>437</v>
      </c>
      <c r="M6" s="132" t="s">
        <v>434</v>
      </c>
      <c r="O6" s="119" t="s">
        <v>525</v>
      </c>
      <c r="P6" s="119" t="s">
        <v>526</v>
      </c>
    </row>
    <row r="7" spans="1:16" ht="18" customHeight="1">
      <c r="A7" s="133">
        <v>1</v>
      </c>
      <c r="B7" s="124" t="str">
        <f>IFERROR(VLOOKUP($L$4&amp;"_"&amp;$A7,Master!V6:Z54,3,0),"")</f>
        <v>vkfnR; tk[kM+</v>
      </c>
      <c r="C7" s="32" t="str">
        <f>IFERROR(VLOOKUP($L$4&amp;"_"&amp;$A7,Master!V6:Z54,4,0),"")</f>
        <v>LDC</v>
      </c>
      <c r="D7" s="125" t="str">
        <f>IFERROR(VLOOKUP($L$4&amp;"_"&amp;$A7,Master!V6:Z54,5,0),"")</f>
        <v>L5</v>
      </c>
      <c r="E7" s="120">
        <v>43208</v>
      </c>
      <c r="F7" s="46">
        <v>14600</v>
      </c>
      <c r="G7" s="46">
        <v>1</v>
      </c>
      <c r="H7" s="46">
        <v>20800</v>
      </c>
      <c r="I7" s="46">
        <v>11</v>
      </c>
      <c r="J7" s="46">
        <v>0</v>
      </c>
      <c r="K7" s="46">
        <v>0</v>
      </c>
      <c r="L7" s="46">
        <v>21400</v>
      </c>
      <c r="M7" s="46">
        <v>12</v>
      </c>
      <c r="O7" s="126">
        <f>SUM(F7*G7,H7*1.25*I7)</f>
        <v>300600</v>
      </c>
      <c r="P7" s="126">
        <f>SUM(J7*K7,L7*1.25*M7)</f>
        <v>321000</v>
      </c>
    </row>
    <row r="8" spans="1:16" ht="18" customHeight="1">
      <c r="A8" s="133">
        <v>2</v>
      </c>
      <c r="B8" s="124" t="str">
        <f>IFERROR(VLOOKUP($L$4&amp;"_"&amp;$A8,Master!V7:Z55,3,0),"")</f>
        <v>uUnflag jkBkSM+</v>
      </c>
      <c r="C8" s="32" t="str">
        <f>IFERROR(VLOOKUP($L$4&amp;"_"&amp;$A8,Master!V7:Z55,4,0),"")</f>
        <v>LECTURER</v>
      </c>
      <c r="D8" s="125" t="str">
        <f>IFERROR(VLOOKUP($L$4&amp;"_"&amp;$A8,Master!V7:Z55,5,0),"")</f>
        <v>L12</v>
      </c>
      <c r="E8" s="120">
        <v>43922</v>
      </c>
      <c r="F8" s="46">
        <v>23700</v>
      </c>
      <c r="G8" s="46">
        <v>12</v>
      </c>
      <c r="H8" s="46">
        <v>0</v>
      </c>
      <c r="I8" s="46">
        <v>0</v>
      </c>
      <c r="J8" s="46">
        <v>23700</v>
      </c>
      <c r="K8" s="46">
        <v>12</v>
      </c>
      <c r="L8" s="46">
        <v>0</v>
      </c>
      <c r="M8" s="46">
        <v>0</v>
      </c>
      <c r="O8" s="126">
        <f t="shared" ref="O8:O22" si="0">SUM(F8*G8,H8*1.25*I8)</f>
        <v>284400</v>
      </c>
      <c r="P8" s="126">
        <f t="shared" ref="P8:P22" si="1">SUM(J8*K8,L8*1.25*M8)</f>
        <v>284400</v>
      </c>
    </row>
    <row r="9" spans="1:16" ht="18" customHeight="1">
      <c r="A9" s="133">
        <v>3</v>
      </c>
      <c r="B9" s="124" t="str">
        <f>IFERROR(VLOOKUP($L$4&amp;"_"&amp;$A9,Master!V8:Z56,3,0),"")</f>
        <v/>
      </c>
      <c r="C9" s="32" t="str">
        <f>IFERROR(VLOOKUP($L$4&amp;"_"&amp;$A9,Master!V8:Z56,4,0),"")</f>
        <v/>
      </c>
      <c r="D9" s="125" t="str">
        <f>IFERROR(VLOOKUP($L$4&amp;"_"&amp;$A9,Master!V8:Z56,5,0),"")</f>
        <v/>
      </c>
      <c r="E9" s="120">
        <v>43435</v>
      </c>
      <c r="F9" s="46">
        <v>31100</v>
      </c>
      <c r="G9" s="46">
        <v>9</v>
      </c>
      <c r="H9" s="46">
        <v>44300</v>
      </c>
      <c r="I9" s="46">
        <v>3</v>
      </c>
      <c r="J9" s="46">
        <v>0</v>
      </c>
      <c r="K9" s="46">
        <v>0</v>
      </c>
      <c r="L9" s="46">
        <v>44300</v>
      </c>
      <c r="M9" s="46">
        <v>12</v>
      </c>
      <c r="O9" s="126">
        <f t="shared" si="0"/>
        <v>446025</v>
      </c>
      <c r="P9" s="126">
        <f t="shared" si="1"/>
        <v>664500</v>
      </c>
    </row>
    <row r="10" spans="1:16" ht="18" customHeight="1">
      <c r="A10" s="133">
        <v>4</v>
      </c>
      <c r="B10" s="124" t="str">
        <f>IFERROR(VLOOKUP($L$4&amp;"_"&amp;$A10,Master!V9:Z57,3,0),"")</f>
        <v/>
      </c>
      <c r="C10" s="32" t="str">
        <f>IFERROR(VLOOKUP($L$4&amp;"_"&amp;$A10,Master!V9:Z57,4,0),"")</f>
        <v/>
      </c>
      <c r="D10" s="125" t="str">
        <f>IFERROR(VLOOKUP($L$4&amp;"_"&amp;$A10,Master!V9:Z57,5,0),"")</f>
        <v/>
      </c>
      <c r="E10" s="121"/>
      <c r="F10" s="46"/>
      <c r="G10" s="46"/>
      <c r="H10" s="46"/>
      <c r="I10" s="46"/>
      <c r="J10" s="46"/>
      <c r="K10" s="46"/>
      <c r="L10" s="46"/>
      <c r="M10" s="46"/>
      <c r="O10" s="126">
        <f t="shared" si="0"/>
        <v>0</v>
      </c>
      <c r="P10" s="126">
        <f t="shared" si="1"/>
        <v>0</v>
      </c>
    </row>
    <row r="11" spans="1:16" ht="18" customHeight="1">
      <c r="A11" s="133">
        <v>5</v>
      </c>
      <c r="B11" s="124" t="str">
        <f>IFERROR(VLOOKUP($L$4&amp;"_"&amp;$A11,Master!V10:Z58,3,0),"")</f>
        <v/>
      </c>
      <c r="C11" s="32" t="str">
        <f>IFERROR(VLOOKUP($L$4&amp;"_"&amp;$A11,Master!V10:Z58,4,0),"")</f>
        <v/>
      </c>
      <c r="D11" s="125" t="str">
        <f>IFERROR(VLOOKUP($L$4&amp;"_"&amp;$A11,Master!V10:Z58,5,0),"")</f>
        <v/>
      </c>
      <c r="E11" s="121"/>
      <c r="F11" s="46"/>
      <c r="G11" s="46"/>
      <c r="H11" s="46"/>
      <c r="I11" s="46"/>
      <c r="J11" s="46"/>
      <c r="K11" s="46"/>
      <c r="L11" s="46"/>
      <c r="M11" s="46"/>
      <c r="O11" s="126">
        <f t="shared" si="0"/>
        <v>0</v>
      </c>
      <c r="P11" s="126">
        <f t="shared" si="1"/>
        <v>0</v>
      </c>
    </row>
    <row r="12" spans="1:16" ht="18" customHeight="1">
      <c r="A12" s="133">
        <v>6</v>
      </c>
      <c r="B12" s="124" t="str">
        <f>IFERROR(VLOOKUP($L$4&amp;"_"&amp;$A12,Master!V11:Z59,3,0),"")</f>
        <v/>
      </c>
      <c r="C12" s="32" t="str">
        <f>IFERROR(VLOOKUP($L$4&amp;"_"&amp;$A12,Master!V11:Z59,4,0),"")</f>
        <v/>
      </c>
      <c r="D12" s="125" t="str">
        <f>IFERROR(VLOOKUP($L$4&amp;"_"&amp;$A12,Master!V11:Z59,5,0),"")</f>
        <v/>
      </c>
      <c r="E12" s="121"/>
      <c r="F12" s="46"/>
      <c r="G12" s="46"/>
      <c r="H12" s="46"/>
      <c r="I12" s="46"/>
      <c r="J12" s="46"/>
      <c r="K12" s="46"/>
      <c r="L12" s="46"/>
      <c r="M12" s="46"/>
      <c r="O12" s="126">
        <f t="shared" si="0"/>
        <v>0</v>
      </c>
      <c r="P12" s="126">
        <f t="shared" si="1"/>
        <v>0</v>
      </c>
    </row>
    <row r="13" spans="1:16" ht="18" customHeight="1">
      <c r="A13" s="133">
        <v>7</v>
      </c>
      <c r="B13" s="124" t="str">
        <f>IFERROR(VLOOKUP($L$4&amp;"_"&amp;$A13,Master!V12:Z60,3,0),"")</f>
        <v/>
      </c>
      <c r="C13" s="32" t="str">
        <f>IFERROR(VLOOKUP($L$4&amp;"_"&amp;$A13,Master!V12:Z60,4,0),"")</f>
        <v/>
      </c>
      <c r="D13" s="125" t="str">
        <f>IFERROR(VLOOKUP($L$4&amp;"_"&amp;$A13,Master!V12:Z60,5,0),"")</f>
        <v/>
      </c>
      <c r="E13" s="121"/>
      <c r="F13" s="46"/>
      <c r="G13" s="46"/>
      <c r="H13" s="46"/>
      <c r="I13" s="46"/>
      <c r="J13" s="46"/>
      <c r="K13" s="46"/>
      <c r="L13" s="46"/>
      <c r="M13" s="46"/>
      <c r="O13" s="126">
        <f t="shared" si="0"/>
        <v>0</v>
      </c>
      <c r="P13" s="126">
        <f t="shared" si="1"/>
        <v>0</v>
      </c>
    </row>
    <row r="14" spans="1:16" ht="18" customHeight="1">
      <c r="A14" s="133">
        <v>8</v>
      </c>
      <c r="B14" s="124" t="str">
        <f>IFERROR(VLOOKUP($L$4&amp;"_"&amp;$A14,Master!V13:Z61,3,0),"")</f>
        <v/>
      </c>
      <c r="C14" s="32" t="str">
        <f>IFERROR(VLOOKUP($L$4&amp;"_"&amp;$A14,Master!V13:Z61,4,0),"")</f>
        <v/>
      </c>
      <c r="D14" s="125" t="str">
        <f>IFERROR(VLOOKUP($L$4&amp;"_"&amp;$A14,Master!V13:Z61,5,0),"")</f>
        <v/>
      </c>
      <c r="E14" s="121"/>
      <c r="F14" s="46"/>
      <c r="G14" s="46"/>
      <c r="H14" s="46"/>
      <c r="I14" s="46"/>
      <c r="J14" s="46"/>
      <c r="K14" s="46"/>
      <c r="L14" s="46"/>
      <c r="M14" s="46"/>
      <c r="O14" s="126">
        <f t="shared" si="0"/>
        <v>0</v>
      </c>
      <c r="P14" s="126">
        <f t="shared" si="1"/>
        <v>0</v>
      </c>
    </row>
    <row r="15" spans="1:16" ht="18" customHeight="1">
      <c r="A15" s="133">
        <v>9</v>
      </c>
      <c r="B15" s="124" t="str">
        <f>IFERROR(VLOOKUP($L$4&amp;"_"&amp;$A15,Master!V14:Z62,3,0),"")</f>
        <v/>
      </c>
      <c r="C15" s="32" t="str">
        <f>IFERROR(VLOOKUP($L$4&amp;"_"&amp;$A15,Master!V14:Z62,4,0),"")</f>
        <v/>
      </c>
      <c r="D15" s="125" t="str">
        <f>IFERROR(VLOOKUP($L$4&amp;"_"&amp;$A15,Master!V14:Z62,5,0),"")</f>
        <v/>
      </c>
      <c r="E15" s="121"/>
      <c r="F15" s="46"/>
      <c r="G15" s="46"/>
      <c r="H15" s="46"/>
      <c r="I15" s="46"/>
      <c r="J15" s="46"/>
      <c r="K15" s="46"/>
      <c r="L15" s="46"/>
      <c r="M15" s="46"/>
      <c r="O15" s="126">
        <f t="shared" si="0"/>
        <v>0</v>
      </c>
      <c r="P15" s="126">
        <f t="shared" si="1"/>
        <v>0</v>
      </c>
    </row>
    <row r="16" spans="1:16" ht="18" customHeight="1">
      <c r="A16" s="133">
        <v>10</v>
      </c>
      <c r="B16" s="124" t="str">
        <f>IFERROR(VLOOKUP($L$4&amp;"_"&amp;$A16,Master!V15:Z63,3,0),"")</f>
        <v/>
      </c>
      <c r="C16" s="32" t="str">
        <f>IFERROR(VLOOKUP($L$4&amp;"_"&amp;$A16,Master!V15:Z63,4,0),"")</f>
        <v/>
      </c>
      <c r="D16" s="125" t="str">
        <f>IFERROR(VLOOKUP($L$4&amp;"_"&amp;$A16,Master!V15:Z63,5,0),"")</f>
        <v/>
      </c>
      <c r="E16" s="121"/>
      <c r="F16" s="46"/>
      <c r="G16" s="46"/>
      <c r="H16" s="46"/>
      <c r="I16" s="46"/>
      <c r="J16" s="46"/>
      <c r="K16" s="46"/>
      <c r="L16" s="46"/>
      <c r="M16" s="46"/>
      <c r="O16" s="126">
        <f t="shared" si="0"/>
        <v>0</v>
      </c>
      <c r="P16" s="126">
        <f t="shared" si="1"/>
        <v>0</v>
      </c>
    </row>
    <row r="17" spans="1:16" ht="18" customHeight="1">
      <c r="A17" s="133">
        <v>11</v>
      </c>
      <c r="B17" s="124" t="str">
        <f>IFERROR(VLOOKUP($L$4&amp;"_"&amp;$A17,Master!V16:Z64,3,0),"")</f>
        <v/>
      </c>
      <c r="C17" s="32" t="str">
        <f>IFERROR(VLOOKUP($L$4&amp;"_"&amp;$A17,Master!V16:Z64,4,0),"")</f>
        <v/>
      </c>
      <c r="D17" s="125" t="str">
        <f>IFERROR(VLOOKUP($L$4&amp;"_"&amp;$A17,Master!V16:Z64,5,0),"")</f>
        <v/>
      </c>
      <c r="E17" s="121"/>
      <c r="F17" s="46"/>
      <c r="G17" s="46"/>
      <c r="H17" s="46"/>
      <c r="I17" s="46"/>
      <c r="J17" s="46"/>
      <c r="K17" s="46"/>
      <c r="L17" s="46"/>
      <c r="M17" s="46"/>
      <c r="O17" s="126">
        <f t="shared" si="0"/>
        <v>0</v>
      </c>
      <c r="P17" s="126">
        <f t="shared" si="1"/>
        <v>0</v>
      </c>
    </row>
    <row r="18" spans="1:16" ht="18" customHeight="1">
      <c r="A18" s="133">
        <v>12</v>
      </c>
      <c r="B18" s="124" t="str">
        <f>IFERROR(VLOOKUP($L$4&amp;"_"&amp;$A18,Master!V17:Z65,3,0),"")</f>
        <v/>
      </c>
      <c r="C18" s="32" t="str">
        <f>IFERROR(VLOOKUP($L$4&amp;"_"&amp;$A18,Master!V17:Z65,4,0),"")</f>
        <v/>
      </c>
      <c r="D18" s="125" t="str">
        <f>IFERROR(VLOOKUP($L$4&amp;"_"&amp;$A18,Master!V17:Z65,5,0),"")</f>
        <v/>
      </c>
      <c r="E18" s="121"/>
      <c r="F18" s="46"/>
      <c r="G18" s="46"/>
      <c r="H18" s="46"/>
      <c r="I18" s="46"/>
      <c r="J18" s="46"/>
      <c r="K18" s="46"/>
      <c r="L18" s="46"/>
      <c r="M18" s="46"/>
      <c r="O18" s="126">
        <f t="shared" si="0"/>
        <v>0</v>
      </c>
      <c r="P18" s="126">
        <f t="shared" si="1"/>
        <v>0</v>
      </c>
    </row>
    <row r="19" spans="1:16" ht="18" customHeight="1">
      <c r="A19" s="133">
        <v>13</v>
      </c>
      <c r="B19" s="124" t="str">
        <f>IFERROR(VLOOKUP($L$4&amp;"_"&amp;$A19,Master!V18:Z66,3,0),"")</f>
        <v/>
      </c>
      <c r="C19" s="32" t="str">
        <f>IFERROR(VLOOKUP($L$4&amp;"_"&amp;$A19,Master!V18:Z66,4,0),"")</f>
        <v/>
      </c>
      <c r="D19" s="125" t="str">
        <f>IFERROR(VLOOKUP($L$4&amp;"_"&amp;$A19,Master!V18:Z66,5,0),"")</f>
        <v/>
      </c>
      <c r="E19" s="121"/>
      <c r="F19" s="46"/>
      <c r="G19" s="46"/>
      <c r="H19" s="46"/>
      <c r="I19" s="46"/>
      <c r="J19" s="46"/>
      <c r="K19" s="46"/>
      <c r="L19" s="46"/>
      <c r="M19" s="46"/>
      <c r="O19" s="126">
        <f t="shared" si="0"/>
        <v>0</v>
      </c>
      <c r="P19" s="126">
        <f t="shared" si="1"/>
        <v>0</v>
      </c>
    </row>
    <row r="20" spans="1:16" ht="18" customHeight="1">
      <c r="A20" s="133">
        <v>14</v>
      </c>
      <c r="B20" s="124" t="str">
        <f>IFERROR(VLOOKUP($L$4&amp;"_"&amp;$A20,Master!V19:Z67,3,0),"")</f>
        <v/>
      </c>
      <c r="C20" s="32" t="str">
        <f>IFERROR(VLOOKUP($L$4&amp;"_"&amp;$A20,Master!V19:Z67,4,0),"")</f>
        <v/>
      </c>
      <c r="D20" s="125" t="str">
        <f>IFERROR(VLOOKUP($L$4&amp;"_"&amp;$A20,Master!V19:Z67,5,0),"")</f>
        <v/>
      </c>
      <c r="E20" s="121"/>
      <c r="F20" s="46"/>
      <c r="G20" s="46"/>
      <c r="H20" s="46"/>
      <c r="I20" s="46"/>
      <c r="J20" s="46"/>
      <c r="K20" s="46"/>
      <c r="L20" s="46"/>
      <c r="M20" s="46"/>
      <c r="O20" s="126">
        <f t="shared" si="0"/>
        <v>0</v>
      </c>
      <c r="P20" s="126">
        <f t="shared" si="1"/>
        <v>0</v>
      </c>
    </row>
    <row r="21" spans="1:16" ht="18" customHeight="1">
      <c r="A21" s="133">
        <v>15</v>
      </c>
      <c r="B21" s="124" t="str">
        <f>IFERROR(VLOOKUP($L$4&amp;"_"&amp;$A21,Master!V20:Z68,3,0),"")</f>
        <v/>
      </c>
      <c r="C21" s="32" t="str">
        <f>IFERROR(VLOOKUP($L$4&amp;"_"&amp;$A21,Master!V20:Z68,4,0),"")</f>
        <v/>
      </c>
      <c r="D21" s="125" t="str">
        <f>IFERROR(VLOOKUP($L$4&amp;"_"&amp;$A21,Master!V20:Z68,5,0),"")</f>
        <v/>
      </c>
      <c r="E21" s="121"/>
      <c r="F21" s="46"/>
      <c r="G21" s="46"/>
      <c r="H21" s="46"/>
      <c r="I21" s="46"/>
      <c r="J21" s="46"/>
      <c r="K21" s="46"/>
      <c r="L21" s="46"/>
      <c r="M21" s="46"/>
      <c r="O21" s="126">
        <f t="shared" si="0"/>
        <v>0</v>
      </c>
      <c r="P21" s="126">
        <f t="shared" si="1"/>
        <v>0</v>
      </c>
    </row>
    <row r="22" spans="1:16" ht="18" customHeight="1">
      <c r="A22" s="133">
        <v>16</v>
      </c>
      <c r="B22" s="124" t="str">
        <f>IFERROR(VLOOKUP($L$4&amp;"_"&amp;$A22,Master!V21:Z69,3,0),"")</f>
        <v/>
      </c>
      <c r="C22" s="32" t="str">
        <f>IFERROR(VLOOKUP($L$4&amp;"_"&amp;$A22,Master!V21:Z69,4,0),"")</f>
        <v/>
      </c>
      <c r="D22" s="125" t="str">
        <f>IFERROR(VLOOKUP($L$4&amp;"_"&amp;$A22,Master!V21:Z69,5,0),"")</f>
        <v/>
      </c>
      <c r="E22" s="121"/>
      <c r="F22" s="46"/>
      <c r="G22" s="46"/>
      <c r="H22" s="46"/>
      <c r="I22" s="46"/>
      <c r="J22" s="46"/>
      <c r="K22" s="46"/>
      <c r="L22" s="46"/>
      <c r="M22" s="46"/>
      <c r="O22" s="126">
        <f t="shared" si="0"/>
        <v>0</v>
      </c>
      <c r="P22" s="126">
        <f t="shared" si="1"/>
        <v>0</v>
      </c>
    </row>
  </sheetData>
  <sheetProtection password="DBAD" sheet="1" objects="1" scenarios="1" formatCells="0" formatColumns="0" formatRows="0"/>
  <mergeCells count="8">
    <mergeCell ref="A1:M1"/>
    <mergeCell ref="C4:E4"/>
    <mergeCell ref="C2:E2"/>
    <mergeCell ref="F5:I5"/>
    <mergeCell ref="J5:M5"/>
    <mergeCell ref="A5:E5"/>
    <mergeCell ref="A3:M3"/>
    <mergeCell ref="L4:M4"/>
  </mergeCells>
  <pageMargins left="0.7" right="0.7" top="0.7" bottom="0.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00000"/>
  </sheetPr>
  <dimension ref="A1:H36"/>
  <sheetViews>
    <sheetView view="pageBreakPreview" zoomScaleNormal="100" zoomScaleSheetLayoutView="100" workbookViewId="0">
      <pane ySplit="4" topLeftCell="A5" activePane="bottomLeft" state="frozen"/>
      <selection activeCell="I4" sqref="I4"/>
      <selection pane="bottomLeft" activeCell="G5" sqref="G5"/>
    </sheetView>
  </sheetViews>
  <sheetFormatPr defaultRowHeight="12.75"/>
  <cols>
    <col min="1" max="1" width="4.85546875" style="1" customWidth="1"/>
    <col min="2" max="2" width="23.28515625" style="1" customWidth="1"/>
    <col min="3" max="3" width="12.140625" style="1" customWidth="1"/>
    <col min="4" max="4" width="4.85546875" style="1" customWidth="1"/>
    <col min="5" max="5" width="14.42578125" style="1" customWidth="1"/>
    <col min="6" max="6" width="8.28515625" style="1" customWidth="1"/>
    <col min="7" max="8" width="14.7109375" style="1" customWidth="1"/>
    <col min="9" max="257" width="9.140625" style="1"/>
    <col min="258" max="258" width="5.5703125" style="1" customWidth="1"/>
    <col min="259" max="259" width="23.28515625" style="1" customWidth="1"/>
    <col min="260" max="260" width="22.5703125" style="1" customWidth="1"/>
    <col min="261" max="261" width="17.140625" style="1" customWidth="1"/>
    <col min="262" max="262" width="17" style="1" customWidth="1"/>
    <col min="263" max="263" width="20.5703125" style="1" customWidth="1"/>
    <col min="264" max="264" width="19.5703125" style="1" customWidth="1"/>
    <col min="265" max="513" width="9.140625" style="1"/>
    <col min="514" max="514" width="5.5703125" style="1" customWidth="1"/>
    <col min="515" max="515" width="23.28515625" style="1" customWidth="1"/>
    <col min="516" max="516" width="22.5703125" style="1" customWidth="1"/>
    <col min="517" max="517" width="17.140625" style="1" customWidth="1"/>
    <col min="518" max="518" width="17" style="1" customWidth="1"/>
    <col min="519" max="519" width="20.5703125" style="1" customWidth="1"/>
    <col min="520" max="520" width="19.5703125" style="1" customWidth="1"/>
    <col min="521" max="769" width="9.140625" style="1"/>
    <col min="770" max="770" width="5.5703125" style="1" customWidth="1"/>
    <col min="771" max="771" width="23.28515625" style="1" customWidth="1"/>
    <col min="772" max="772" width="22.5703125" style="1" customWidth="1"/>
    <col min="773" max="773" width="17.140625" style="1" customWidth="1"/>
    <col min="774" max="774" width="17" style="1" customWidth="1"/>
    <col min="775" max="775" width="20.5703125" style="1" customWidth="1"/>
    <col min="776" max="776" width="19.5703125" style="1" customWidth="1"/>
    <col min="777" max="1025" width="9.140625" style="1"/>
    <col min="1026" max="1026" width="5.5703125" style="1" customWidth="1"/>
    <col min="1027" max="1027" width="23.28515625" style="1" customWidth="1"/>
    <col min="1028" max="1028" width="22.5703125" style="1" customWidth="1"/>
    <col min="1029" max="1029" width="17.140625" style="1" customWidth="1"/>
    <col min="1030" max="1030" width="17" style="1" customWidth="1"/>
    <col min="1031" max="1031" width="20.5703125" style="1" customWidth="1"/>
    <col min="1032" max="1032" width="19.5703125" style="1" customWidth="1"/>
    <col min="1033" max="1281" width="9.140625" style="1"/>
    <col min="1282" max="1282" width="5.5703125" style="1" customWidth="1"/>
    <col min="1283" max="1283" width="23.28515625" style="1" customWidth="1"/>
    <col min="1284" max="1284" width="22.5703125" style="1" customWidth="1"/>
    <col min="1285" max="1285" width="17.140625" style="1" customWidth="1"/>
    <col min="1286" max="1286" width="17" style="1" customWidth="1"/>
    <col min="1287" max="1287" width="20.5703125" style="1" customWidth="1"/>
    <col min="1288" max="1288" width="19.5703125" style="1" customWidth="1"/>
    <col min="1289" max="1537" width="9.140625" style="1"/>
    <col min="1538" max="1538" width="5.5703125" style="1" customWidth="1"/>
    <col min="1539" max="1539" width="23.28515625" style="1" customWidth="1"/>
    <col min="1540" max="1540" width="22.5703125" style="1" customWidth="1"/>
    <col min="1541" max="1541" width="17.140625" style="1" customWidth="1"/>
    <col min="1542" max="1542" width="17" style="1" customWidth="1"/>
    <col min="1543" max="1543" width="20.5703125" style="1" customWidth="1"/>
    <col min="1544" max="1544" width="19.5703125" style="1" customWidth="1"/>
    <col min="1545" max="1793" width="9.140625" style="1"/>
    <col min="1794" max="1794" width="5.5703125" style="1" customWidth="1"/>
    <col min="1795" max="1795" width="23.28515625" style="1" customWidth="1"/>
    <col min="1796" max="1796" width="22.5703125" style="1" customWidth="1"/>
    <col min="1797" max="1797" width="17.140625" style="1" customWidth="1"/>
    <col min="1798" max="1798" width="17" style="1" customWidth="1"/>
    <col min="1799" max="1799" width="20.5703125" style="1" customWidth="1"/>
    <col min="1800" max="1800" width="19.5703125" style="1" customWidth="1"/>
    <col min="1801" max="2049" width="9.140625" style="1"/>
    <col min="2050" max="2050" width="5.5703125" style="1" customWidth="1"/>
    <col min="2051" max="2051" width="23.28515625" style="1" customWidth="1"/>
    <col min="2052" max="2052" width="22.5703125" style="1" customWidth="1"/>
    <col min="2053" max="2053" width="17.140625" style="1" customWidth="1"/>
    <col min="2054" max="2054" width="17" style="1" customWidth="1"/>
    <col min="2055" max="2055" width="20.5703125" style="1" customWidth="1"/>
    <col min="2056" max="2056" width="19.5703125" style="1" customWidth="1"/>
    <col min="2057" max="2305" width="9.140625" style="1"/>
    <col min="2306" max="2306" width="5.5703125" style="1" customWidth="1"/>
    <col min="2307" max="2307" width="23.28515625" style="1" customWidth="1"/>
    <col min="2308" max="2308" width="22.5703125" style="1" customWidth="1"/>
    <col min="2309" max="2309" width="17.140625" style="1" customWidth="1"/>
    <col min="2310" max="2310" width="17" style="1" customWidth="1"/>
    <col min="2311" max="2311" width="20.5703125" style="1" customWidth="1"/>
    <col min="2312" max="2312" width="19.5703125" style="1" customWidth="1"/>
    <col min="2313" max="2561" width="9.140625" style="1"/>
    <col min="2562" max="2562" width="5.5703125" style="1" customWidth="1"/>
    <col min="2563" max="2563" width="23.28515625" style="1" customWidth="1"/>
    <col min="2564" max="2564" width="22.5703125" style="1" customWidth="1"/>
    <col min="2565" max="2565" width="17.140625" style="1" customWidth="1"/>
    <col min="2566" max="2566" width="17" style="1" customWidth="1"/>
    <col min="2567" max="2567" width="20.5703125" style="1" customWidth="1"/>
    <col min="2568" max="2568" width="19.5703125" style="1" customWidth="1"/>
    <col min="2569" max="2817" width="9.140625" style="1"/>
    <col min="2818" max="2818" width="5.5703125" style="1" customWidth="1"/>
    <col min="2819" max="2819" width="23.28515625" style="1" customWidth="1"/>
    <col min="2820" max="2820" width="22.5703125" style="1" customWidth="1"/>
    <col min="2821" max="2821" width="17.140625" style="1" customWidth="1"/>
    <col min="2822" max="2822" width="17" style="1" customWidth="1"/>
    <col min="2823" max="2823" width="20.5703125" style="1" customWidth="1"/>
    <col min="2824" max="2824" width="19.5703125" style="1" customWidth="1"/>
    <col min="2825" max="3073" width="9.140625" style="1"/>
    <col min="3074" max="3074" width="5.5703125" style="1" customWidth="1"/>
    <col min="3075" max="3075" width="23.28515625" style="1" customWidth="1"/>
    <col min="3076" max="3076" width="22.5703125" style="1" customWidth="1"/>
    <col min="3077" max="3077" width="17.140625" style="1" customWidth="1"/>
    <col min="3078" max="3078" width="17" style="1" customWidth="1"/>
    <col min="3079" max="3079" width="20.5703125" style="1" customWidth="1"/>
    <col min="3080" max="3080" width="19.5703125" style="1" customWidth="1"/>
    <col min="3081" max="3329" width="9.140625" style="1"/>
    <col min="3330" max="3330" width="5.5703125" style="1" customWidth="1"/>
    <col min="3331" max="3331" width="23.28515625" style="1" customWidth="1"/>
    <col min="3332" max="3332" width="22.5703125" style="1" customWidth="1"/>
    <col min="3333" max="3333" width="17.140625" style="1" customWidth="1"/>
    <col min="3334" max="3334" width="17" style="1" customWidth="1"/>
    <col min="3335" max="3335" width="20.5703125" style="1" customWidth="1"/>
    <col min="3336" max="3336" width="19.5703125" style="1" customWidth="1"/>
    <col min="3337" max="3585" width="9.140625" style="1"/>
    <col min="3586" max="3586" width="5.5703125" style="1" customWidth="1"/>
    <col min="3587" max="3587" width="23.28515625" style="1" customWidth="1"/>
    <col min="3588" max="3588" width="22.5703125" style="1" customWidth="1"/>
    <col min="3589" max="3589" width="17.140625" style="1" customWidth="1"/>
    <col min="3590" max="3590" width="17" style="1" customWidth="1"/>
    <col min="3591" max="3591" width="20.5703125" style="1" customWidth="1"/>
    <col min="3592" max="3592" width="19.5703125" style="1" customWidth="1"/>
    <col min="3593" max="3841" width="9.140625" style="1"/>
    <col min="3842" max="3842" width="5.5703125" style="1" customWidth="1"/>
    <col min="3843" max="3843" width="23.28515625" style="1" customWidth="1"/>
    <col min="3844" max="3844" width="22.5703125" style="1" customWidth="1"/>
    <col min="3845" max="3845" width="17.140625" style="1" customWidth="1"/>
    <col min="3846" max="3846" width="17" style="1" customWidth="1"/>
    <col min="3847" max="3847" width="20.5703125" style="1" customWidth="1"/>
    <col min="3848" max="3848" width="19.5703125" style="1" customWidth="1"/>
    <col min="3849" max="4097" width="9.140625" style="1"/>
    <col min="4098" max="4098" width="5.5703125" style="1" customWidth="1"/>
    <col min="4099" max="4099" width="23.28515625" style="1" customWidth="1"/>
    <col min="4100" max="4100" width="22.5703125" style="1" customWidth="1"/>
    <col min="4101" max="4101" width="17.140625" style="1" customWidth="1"/>
    <col min="4102" max="4102" width="17" style="1" customWidth="1"/>
    <col min="4103" max="4103" width="20.5703125" style="1" customWidth="1"/>
    <col min="4104" max="4104" width="19.5703125" style="1" customWidth="1"/>
    <col min="4105" max="4353" width="9.140625" style="1"/>
    <col min="4354" max="4354" width="5.5703125" style="1" customWidth="1"/>
    <col min="4355" max="4355" width="23.28515625" style="1" customWidth="1"/>
    <col min="4356" max="4356" width="22.5703125" style="1" customWidth="1"/>
    <col min="4357" max="4357" width="17.140625" style="1" customWidth="1"/>
    <col min="4358" max="4358" width="17" style="1" customWidth="1"/>
    <col min="4359" max="4359" width="20.5703125" style="1" customWidth="1"/>
    <col min="4360" max="4360" width="19.5703125" style="1" customWidth="1"/>
    <col min="4361" max="4609" width="9.140625" style="1"/>
    <col min="4610" max="4610" width="5.5703125" style="1" customWidth="1"/>
    <col min="4611" max="4611" width="23.28515625" style="1" customWidth="1"/>
    <col min="4612" max="4612" width="22.5703125" style="1" customWidth="1"/>
    <col min="4613" max="4613" width="17.140625" style="1" customWidth="1"/>
    <col min="4614" max="4614" width="17" style="1" customWidth="1"/>
    <col min="4615" max="4615" width="20.5703125" style="1" customWidth="1"/>
    <col min="4616" max="4616" width="19.5703125" style="1" customWidth="1"/>
    <col min="4617" max="4865" width="9.140625" style="1"/>
    <col min="4866" max="4866" width="5.5703125" style="1" customWidth="1"/>
    <col min="4867" max="4867" width="23.28515625" style="1" customWidth="1"/>
    <col min="4868" max="4868" width="22.5703125" style="1" customWidth="1"/>
    <col min="4869" max="4869" width="17.140625" style="1" customWidth="1"/>
    <col min="4870" max="4870" width="17" style="1" customWidth="1"/>
    <col min="4871" max="4871" width="20.5703125" style="1" customWidth="1"/>
    <col min="4872" max="4872" width="19.5703125" style="1" customWidth="1"/>
    <col min="4873" max="5121" width="9.140625" style="1"/>
    <col min="5122" max="5122" width="5.5703125" style="1" customWidth="1"/>
    <col min="5123" max="5123" width="23.28515625" style="1" customWidth="1"/>
    <col min="5124" max="5124" width="22.5703125" style="1" customWidth="1"/>
    <col min="5125" max="5125" width="17.140625" style="1" customWidth="1"/>
    <col min="5126" max="5126" width="17" style="1" customWidth="1"/>
    <col min="5127" max="5127" width="20.5703125" style="1" customWidth="1"/>
    <col min="5128" max="5128" width="19.5703125" style="1" customWidth="1"/>
    <col min="5129" max="5377" width="9.140625" style="1"/>
    <col min="5378" max="5378" width="5.5703125" style="1" customWidth="1"/>
    <col min="5379" max="5379" width="23.28515625" style="1" customWidth="1"/>
    <col min="5380" max="5380" width="22.5703125" style="1" customWidth="1"/>
    <col min="5381" max="5381" width="17.140625" style="1" customWidth="1"/>
    <col min="5382" max="5382" width="17" style="1" customWidth="1"/>
    <col min="5383" max="5383" width="20.5703125" style="1" customWidth="1"/>
    <col min="5384" max="5384" width="19.5703125" style="1" customWidth="1"/>
    <col min="5385" max="5633" width="9.140625" style="1"/>
    <col min="5634" max="5634" width="5.5703125" style="1" customWidth="1"/>
    <col min="5635" max="5635" width="23.28515625" style="1" customWidth="1"/>
    <col min="5636" max="5636" width="22.5703125" style="1" customWidth="1"/>
    <col min="5637" max="5637" width="17.140625" style="1" customWidth="1"/>
    <col min="5638" max="5638" width="17" style="1" customWidth="1"/>
    <col min="5639" max="5639" width="20.5703125" style="1" customWidth="1"/>
    <col min="5640" max="5640" width="19.5703125" style="1" customWidth="1"/>
    <col min="5641" max="5889" width="9.140625" style="1"/>
    <col min="5890" max="5890" width="5.5703125" style="1" customWidth="1"/>
    <col min="5891" max="5891" width="23.28515625" style="1" customWidth="1"/>
    <col min="5892" max="5892" width="22.5703125" style="1" customWidth="1"/>
    <col min="5893" max="5893" width="17.140625" style="1" customWidth="1"/>
    <col min="5894" max="5894" width="17" style="1" customWidth="1"/>
    <col min="5895" max="5895" width="20.5703125" style="1" customWidth="1"/>
    <col min="5896" max="5896" width="19.5703125" style="1" customWidth="1"/>
    <col min="5897" max="6145" width="9.140625" style="1"/>
    <col min="6146" max="6146" width="5.5703125" style="1" customWidth="1"/>
    <col min="6147" max="6147" width="23.28515625" style="1" customWidth="1"/>
    <col min="6148" max="6148" width="22.5703125" style="1" customWidth="1"/>
    <col min="6149" max="6149" width="17.140625" style="1" customWidth="1"/>
    <col min="6150" max="6150" width="17" style="1" customWidth="1"/>
    <col min="6151" max="6151" width="20.5703125" style="1" customWidth="1"/>
    <col min="6152" max="6152" width="19.5703125" style="1" customWidth="1"/>
    <col min="6153" max="6401" width="9.140625" style="1"/>
    <col min="6402" max="6402" width="5.5703125" style="1" customWidth="1"/>
    <col min="6403" max="6403" width="23.28515625" style="1" customWidth="1"/>
    <col min="6404" max="6404" width="22.5703125" style="1" customWidth="1"/>
    <col min="6405" max="6405" width="17.140625" style="1" customWidth="1"/>
    <col min="6406" max="6406" width="17" style="1" customWidth="1"/>
    <col min="6407" max="6407" width="20.5703125" style="1" customWidth="1"/>
    <col min="6408" max="6408" width="19.5703125" style="1" customWidth="1"/>
    <col min="6409" max="6657" width="9.140625" style="1"/>
    <col min="6658" max="6658" width="5.5703125" style="1" customWidth="1"/>
    <col min="6659" max="6659" width="23.28515625" style="1" customWidth="1"/>
    <col min="6660" max="6660" width="22.5703125" style="1" customWidth="1"/>
    <col min="6661" max="6661" width="17.140625" style="1" customWidth="1"/>
    <col min="6662" max="6662" width="17" style="1" customWidth="1"/>
    <col min="6663" max="6663" width="20.5703125" style="1" customWidth="1"/>
    <col min="6664" max="6664" width="19.5703125" style="1" customWidth="1"/>
    <col min="6665" max="6913" width="9.140625" style="1"/>
    <col min="6914" max="6914" width="5.5703125" style="1" customWidth="1"/>
    <col min="6915" max="6915" width="23.28515625" style="1" customWidth="1"/>
    <col min="6916" max="6916" width="22.5703125" style="1" customWidth="1"/>
    <col min="6917" max="6917" width="17.140625" style="1" customWidth="1"/>
    <col min="6918" max="6918" width="17" style="1" customWidth="1"/>
    <col min="6919" max="6919" width="20.5703125" style="1" customWidth="1"/>
    <col min="6920" max="6920" width="19.5703125" style="1" customWidth="1"/>
    <col min="6921" max="7169" width="9.140625" style="1"/>
    <col min="7170" max="7170" width="5.5703125" style="1" customWidth="1"/>
    <col min="7171" max="7171" width="23.28515625" style="1" customWidth="1"/>
    <col min="7172" max="7172" width="22.5703125" style="1" customWidth="1"/>
    <col min="7173" max="7173" width="17.140625" style="1" customWidth="1"/>
    <col min="7174" max="7174" width="17" style="1" customWidth="1"/>
    <col min="7175" max="7175" width="20.5703125" style="1" customWidth="1"/>
    <col min="7176" max="7176" width="19.5703125" style="1" customWidth="1"/>
    <col min="7177" max="7425" width="9.140625" style="1"/>
    <col min="7426" max="7426" width="5.5703125" style="1" customWidth="1"/>
    <col min="7427" max="7427" width="23.28515625" style="1" customWidth="1"/>
    <col min="7428" max="7428" width="22.5703125" style="1" customWidth="1"/>
    <col min="7429" max="7429" width="17.140625" style="1" customWidth="1"/>
    <col min="7430" max="7430" width="17" style="1" customWidth="1"/>
    <col min="7431" max="7431" width="20.5703125" style="1" customWidth="1"/>
    <col min="7432" max="7432" width="19.5703125" style="1" customWidth="1"/>
    <col min="7433" max="7681" width="9.140625" style="1"/>
    <col min="7682" max="7682" width="5.5703125" style="1" customWidth="1"/>
    <col min="7683" max="7683" width="23.28515625" style="1" customWidth="1"/>
    <col min="7684" max="7684" width="22.5703125" style="1" customWidth="1"/>
    <col min="7685" max="7685" width="17.140625" style="1" customWidth="1"/>
    <col min="7686" max="7686" width="17" style="1" customWidth="1"/>
    <col min="7687" max="7687" width="20.5703125" style="1" customWidth="1"/>
    <col min="7688" max="7688" width="19.5703125" style="1" customWidth="1"/>
    <col min="7689" max="7937" width="9.140625" style="1"/>
    <col min="7938" max="7938" width="5.5703125" style="1" customWidth="1"/>
    <col min="7939" max="7939" width="23.28515625" style="1" customWidth="1"/>
    <col min="7940" max="7940" width="22.5703125" style="1" customWidth="1"/>
    <col min="7941" max="7941" width="17.140625" style="1" customWidth="1"/>
    <col min="7942" max="7942" width="17" style="1" customWidth="1"/>
    <col min="7943" max="7943" width="20.5703125" style="1" customWidth="1"/>
    <col min="7944" max="7944" width="19.5703125" style="1" customWidth="1"/>
    <col min="7945" max="8193" width="9.140625" style="1"/>
    <col min="8194" max="8194" width="5.5703125" style="1" customWidth="1"/>
    <col min="8195" max="8195" width="23.28515625" style="1" customWidth="1"/>
    <col min="8196" max="8196" width="22.5703125" style="1" customWidth="1"/>
    <col min="8197" max="8197" width="17.140625" style="1" customWidth="1"/>
    <col min="8198" max="8198" width="17" style="1" customWidth="1"/>
    <col min="8199" max="8199" width="20.5703125" style="1" customWidth="1"/>
    <col min="8200" max="8200" width="19.5703125" style="1" customWidth="1"/>
    <col min="8201" max="8449" width="9.140625" style="1"/>
    <col min="8450" max="8450" width="5.5703125" style="1" customWidth="1"/>
    <col min="8451" max="8451" width="23.28515625" style="1" customWidth="1"/>
    <col min="8452" max="8452" width="22.5703125" style="1" customWidth="1"/>
    <col min="8453" max="8453" width="17.140625" style="1" customWidth="1"/>
    <col min="8454" max="8454" width="17" style="1" customWidth="1"/>
    <col min="8455" max="8455" width="20.5703125" style="1" customWidth="1"/>
    <col min="8456" max="8456" width="19.5703125" style="1" customWidth="1"/>
    <col min="8457" max="8705" width="9.140625" style="1"/>
    <col min="8706" max="8706" width="5.5703125" style="1" customWidth="1"/>
    <col min="8707" max="8707" width="23.28515625" style="1" customWidth="1"/>
    <col min="8708" max="8708" width="22.5703125" style="1" customWidth="1"/>
    <col min="8709" max="8709" width="17.140625" style="1" customWidth="1"/>
    <col min="8710" max="8710" width="17" style="1" customWidth="1"/>
    <col min="8711" max="8711" width="20.5703125" style="1" customWidth="1"/>
    <col min="8712" max="8712" width="19.5703125" style="1" customWidth="1"/>
    <col min="8713" max="8961" width="9.140625" style="1"/>
    <col min="8962" max="8962" width="5.5703125" style="1" customWidth="1"/>
    <col min="8963" max="8963" width="23.28515625" style="1" customWidth="1"/>
    <col min="8964" max="8964" width="22.5703125" style="1" customWidth="1"/>
    <col min="8965" max="8965" width="17.140625" style="1" customWidth="1"/>
    <col min="8966" max="8966" width="17" style="1" customWidth="1"/>
    <col min="8967" max="8967" width="20.5703125" style="1" customWidth="1"/>
    <col min="8968" max="8968" width="19.5703125" style="1" customWidth="1"/>
    <col min="8969" max="9217" width="9.140625" style="1"/>
    <col min="9218" max="9218" width="5.5703125" style="1" customWidth="1"/>
    <col min="9219" max="9219" width="23.28515625" style="1" customWidth="1"/>
    <col min="9220" max="9220" width="22.5703125" style="1" customWidth="1"/>
    <col min="9221" max="9221" width="17.140625" style="1" customWidth="1"/>
    <col min="9222" max="9222" width="17" style="1" customWidth="1"/>
    <col min="9223" max="9223" width="20.5703125" style="1" customWidth="1"/>
    <col min="9224" max="9224" width="19.5703125" style="1" customWidth="1"/>
    <col min="9225" max="9473" width="9.140625" style="1"/>
    <col min="9474" max="9474" width="5.5703125" style="1" customWidth="1"/>
    <col min="9475" max="9475" width="23.28515625" style="1" customWidth="1"/>
    <col min="9476" max="9476" width="22.5703125" style="1" customWidth="1"/>
    <col min="9477" max="9477" width="17.140625" style="1" customWidth="1"/>
    <col min="9478" max="9478" width="17" style="1" customWidth="1"/>
    <col min="9479" max="9479" width="20.5703125" style="1" customWidth="1"/>
    <col min="9480" max="9480" width="19.5703125" style="1" customWidth="1"/>
    <col min="9481" max="9729" width="9.140625" style="1"/>
    <col min="9730" max="9730" width="5.5703125" style="1" customWidth="1"/>
    <col min="9731" max="9731" width="23.28515625" style="1" customWidth="1"/>
    <col min="9732" max="9732" width="22.5703125" style="1" customWidth="1"/>
    <col min="9733" max="9733" width="17.140625" style="1" customWidth="1"/>
    <col min="9734" max="9734" width="17" style="1" customWidth="1"/>
    <col min="9735" max="9735" width="20.5703125" style="1" customWidth="1"/>
    <col min="9736" max="9736" width="19.5703125" style="1" customWidth="1"/>
    <col min="9737" max="9985" width="9.140625" style="1"/>
    <col min="9986" max="9986" width="5.5703125" style="1" customWidth="1"/>
    <col min="9987" max="9987" width="23.28515625" style="1" customWidth="1"/>
    <col min="9988" max="9988" width="22.5703125" style="1" customWidth="1"/>
    <col min="9989" max="9989" width="17.140625" style="1" customWidth="1"/>
    <col min="9990" max="9990" width="17" style="1" customWidth="1"/>
    <col min="9991" max="9991" width="20.5703125" style="1" customWidth="1"/>
    <col min="9992" max="9992" width="19.5703125" style="1" customWidth="1"/>
    <col min="9993" max="10241" width="9.140625" style="1"/>
    <col min="10242" max="10242" width="5.5703125" style="1" customWidth="1"/>
    <col min="10243" max="10243" width="23.28515625" style="1" customWidth="1"/>
    <col min="10244" max="10244" width="22.5703125" style="1" customWidth="1"/>
    <col min="10245" max="10245" width="17.140625" style="1" customWidth="1"/>
    <col min="10246" max="10246" width="17" style="1" customWidth="1"/>
    <col min="10247" max="10247" width="20.5703125" style="1" customWidth="1"/>
    <col min="10248" max="10248" width="19.5703125" style="1" customWidth="1"/>
    <col min="10249" max="10497" width="9.140625" style="1"/>
    <col min="10498" max="10498" width="5.5703125" style="1" customWidth="1"/>
    <col min="10499" max="10499" width="23.28515625" style="1" customWidth="1"/>
    <col min="10500" max="10500" width="22.5703125" style="1" customWidth="1"/>
    <col min="10501" max="10501" width="17.140625" style="1" customWidth="1"/>
    <col min="10502" max="10502" width="17" style="1" customWidth="1"/>
    <col min="10503" max="10503" width="20.5703125" style="1" customWidth="1"/>
    <col min="10504" max="10504" width="19.5703125" style="1" customWidth="1"/>
    <col min="10505" max="10753" width="9.140625" style="1"/>
    <col min="10754" max="10754" width="5.5703125" style="1" customWidth="1"/>
    <col min="10755" max="10755" width="23.28515625" style="1" customWidth="1"/>
    <col min="10756" max="10756" width="22.5703125" style="1" customWidth="1"/>
    <col min="10757" max="10757" width="17.140625" style="1" customWidth="1"/>
    <col min="10758" max="10758" width="17" style="1" customWidth="1"/>
    <col min="10759" max="10759" width="20.5703125" style="1" customWidth="1"/>
    <col min="10760" max="10760" width="19.5703125" style="1" customWidth="1"/>
    <col min="10761" max="11009" width="9.140625" style="1"/>
    <col min="11010" max="11010" width="5.5703125" style="1" customWidth="1"/>
    <col min="11011" max="11011" width="23.28515625" style="1" customWidth="1"/>
    <col min="11012" max="11012" width="22.5703125" style="1" customWidth="1"/>
    <col min="11013" max="11013" width="17.140625" style="1" customWidth="1"/>
    <col min="11014" max="11014" width="17" style="1" customWidth="1"/>
    <col min="11015" max="11015" width="20.5703125" style="1" customWidth="1"/>
    <col min="11016" max="11016" width="19.5703125" style="1" customWidth="1"/>
    <col min="11017" max="11265" width="9.140625" style="1"/>
    <col min="11266" max="11266" width="5.5703125" style="1" customWidth="1"/>
    <col min="11267" max="11267" width="23.28515625" style="1" customWidth="1"/>
    <col min="11268" max="11268" width="22.5703125" style="1" customWidth="1"/>
    <col min="11269" max="11269" width="17.140625" style="1" customWidth="1"/>
    <col min="11270" max="11270" width="17" style="1" customWidth="1"/>
    <col min="11271" max="11271" width="20.5703125" style="1" customWidth="1"/>
    <col min="11272" max="11272" width="19.5703125" style="1" customWidth="1"/>
    <col min="11273" max="11521" width="9.140625" style="1"/>
    <col min="11522" max="11522" width="5.5703125" style="1" customWidth="1"/>
    <col min="11523" max="11523" width="23.28515625" style="1" customWidth="1"/>
    <col min="11524" max="11524" width="22.5703125" style="1" customWidth="1"/>
    <col min="11525" max="11525" width="17.140625" style="1" customWidth="1"/>
    <col min="11526" max="11526" width="17" style="1" customWidth="1"/>
    <col min="11527" max="11527" width="20.5703125" style="1" customWidth="1"/>
    <col min="11528" max="11528" width="19.5703125" style="1" customWidth="1"/>
    <col min="11529" max="11777" width="9.140625" style="1"/>
    <col min="11778" max="11778" width="5.5703125" style="1" customWidth="1"/>
    <col min="11779" max="11779" width="23.28515625" style="1" customWidth="1"/>
    <col min="11780" max="11780" width="22.5703125" style="1" customWidth="1"/>
    <col min="11781" max="11781" width="17.140625" style="1" customWidth="1"/>
    <col min="11782" max="11782" width="17" style="1" customWidth="1"/>
    <col min="11783" max="11783" width="20.5703125" style="1" customWidth="1"/>
    <col min="11784" max="11784" width="19.5703125" style="1" customWidth="1"/>
    <col min="11785" max="12033" width="9.140625" style="1"/>
    <col min="12034" max="12034" width="5.5703125" style="1" customWidth="1"/>
    <col min="12035" max="12035" width="23.28515625" style="1" customWidth="1"/>
    <col min="12036" max="12036" width="22.5703125" style="1" customWidth="1"/>
    <col min="12037" max="12037" width="17.140625" style="1" customWidth="1"/>
    <col min="12038" max="12038" width="17" style="1" customWidth="1"/>
    <col min="12039" max="12039" width="20.5703125" style="1" customWidth="1"/>
    <col min="12040" max="12040" width="19.5703125" style="1" customWidth="1"/>
    <col min="12041" max="12289" width="9.140625" style="1"/>
    <col min="12290" max="12290" width="5.5703125" style="1" customWidth="1"/>
    <col min="12291" max="12291" width="23.28515625" style="1" customWidth="1"/>
    <col min="12292" max="12292" width="22.5703125" style="1" customWidth="1"/>
    <col min="12293" max="12293" width="17.140625" style="1" customWidth="1"/>
    <col min="12294" max="12294" width="17" style="1" customWidth="1"/>
    <col min="12295" max="12295" width="20.5703125" style="1" customWidth="1"/>
    <col min="12296" max="12296" width="19.5703125" style="1" customWidth="1"/>
    <col min="12297" max="12545" width="9.140625" style="1"/>
    <col min="12546" max="12546" width="5.5703125" style="1" customWidth="1"/>
    <col min="12547" max="12547" width="23.28515625" style="1" customWidth="1"/>
    <col min="12548" max="12548" width="22.5703125" style="1" customWidth="1"/>
    <col min="12549" max="12549" width="17.140625" style="1" customWidth="1"/>
    <col min="12550" max="12550" width="17" style="1" customWidth="1"/>
    <col min="12551" max="12551" width="20.5703125" style="1" customWidth="1"/>
    <col min="12552" max="12552" width="19.5703125" style="1" customWidth="1"/>
    <col min="12553" max="12801" width="9.140625" style="1"/>
    <col min="12802" max="12802" width="5.5703125" style="1" customWidth="1"/>
    <col min="12803" max="12803" width="23.28515625" style="1" customWidth="1"/>
    <col min="12804" max="12804" width="22.5703125" style="1" customWidth="1"/>
    <col min="12805" max="12805" width="17.140625" style="1" customWidth="1"/>
    <col min="12806" max="12806" width="17" style="1" customWidth="1"/>
    <col min="12807" max="12807" width="20.5703125" style="1" customWidth="1"/>
    <col min="12808" max="12808" width="19.5703125" style="1" customWidth="1"/>
    <col min="12809" max="13057" width="9.140625" style="1"/>
    <col min="13058" max="13058" width="5.5703125" style="1" customWidth="1"/>
    <col min="13059" max="13059" width="23.28515625" style="1" customWidth="1"/>
    <col min="13060" max="13060" width="22.5703125" style="1" customWidth="1"/>
    <col min="13061" max="13061" width="17.140625" style="1" customWidth="1"/>
    <col min="13062" max="13062" width="17" style="1" customWidth="1"/>
    <col min="13063" max="13063" width="20.5703125" style="1" customWidth="1"/>
    <col min="13064" max="13064" width="19.5703125" style="1" customWidth="1"/>
    <col min="13065" max="13313" width="9.140625" style="1"/>
    <col min="13314" max="13314" width="5.5703125" style="1" customWidth="1"/>
    <col min="13315" max="13315" width="23.28515625" style="1" customWidth="1"/>
    <col min="13316" max="13316" width="22.5703125" style="1" customWidth="1"/>
    <col min="13317" max="13317" width="17.140625" style="1" customWidth="1"/>
    <col min="13318" max="13318" width="17" style="1" customWidth="1"/>
    <col min="13319" max="13319" width="20.5703125" style="1" customWidth="1"/>
    <col min="13320" max="13320" width="19.5703125" style="1" customWidth="1"/>
    <col min="13321" max="13569" width="9.140625" style="1"/>
    <col min="13570" max="13570" width="5.5703125" style="1" customWidth="1"/>
    <col min="13571" max="13571" width="23.28515625" style="1" customWidth="1"/>
    <col min="13572" max="13572" width="22.5703125" style="1" customWidth="1"/>
    <col min="13573" max="13573" width="17.140625" style="1" customWidth="1"/>
    <col min="13574" max="13574" width="17" style="1" customWidth="1"/>
    <col min="13575" max="13575" width="20.5703125" style="1" customWidth="1"/>
    <col min="13576" max="13576" width="19.5703125" style="1" customWidth="1"/>
    <col min="13577" max="13825" width="9.140625" style="1"/>
    <col min="13826" max="13826" width="5.5703125" style="1" customWidth="1"/>
    <col min="13827" max="13827" width="23.28515625" style="1" customWidth="1"/>
    <col min="13828" max="13828" width="22.5703125" style="1" customWidth="1"/>
    <col min="13829" max="13829" width="17.140625" style="1" customWidth="1"/>
    <col min="13830" max="13830" width="17" style="1" customWidth="1"/>
    <col min="13831" max="13831" width="20.5703125" style="1" customWidth="1"/>
    <col min="13832" max="13832" width="19.5703125" style="1" customWidth="1"/>
    <col min="13833" max="14081" width="9.140625" style="1"/>
    <col min="14082" max="14082" width="5.5703125" style="1" customWidth="1"/>
    <col min="14083" max="14083" width="23.28515625" style="1" customWidth="1"/>
    <col min="14084" max="14084" width="22.5703125" style="1" customWidth="1"/>
    <col min="14085" max="14085" width="17.140625" style="1" customWidth="1"/>
    <col min="14086" max="14086" width="17" style="1" customWidth="1"/>
    <col min="14087" max="14087" width="20.5703125" style="1" customWidth="1"/>
    <col min="14088" max="14088" width="19.5703125" style="1" customWidth="1"/>
    <col min="14089" max="14337" width="9.140625" style="1"/>
    <col min="14338" max="14338" width="5.5703125" style="1" customWidth="1"/>
    <col min="14339" max="14339" width="23.28515625" style="1" customWidth="1"/>
    <col min="14340" max="14340" width="22.5703125" style="1" customWidth="1"/>
    <col min="14341" max="14341" width="17.140625" style="1" customWidth="1"/>
    <col min="14342" max="14342" width="17" style="1" customWidth="1"/>
    <col min="14343" max="14343" width="20.5703125" style="1" customWidth="1"/>
    <col min="14344" max="14344" width="19.5703125" style="1" customWidth="1"/>
    <col min="14345" max="14593" width="9.140625" style="1"/>
    <col min="14594" max="14594" width="5.5703125" style="1" customWidth="1"/>
    <col min="14595" max="14595" width="23.28515625" style="1" customWidth="1"/>
    <col min="14596" max="14596" width="22.5703125" style="1" customWidth="1"/>
    <col min="14597" max="14597" width="17.140625" style="1" customWidth="1"/>
    <col min="14598" max="14598" width="17" style="1" customWidth="1"/>
    <col min="14599" max="14599" width="20.5703125" style="1" customWidth="1"/>
    <col min="14600" max="14600" width="19.5703125" style="1" customWidth="1"/>
    <col min="14601" max="14849" width="9.140625" style="1"/>
    <col min="14850" max="14850" width="5.5703125" style="1" customWidth="1"/>
    <col min="14851" max="14851" width="23.28515625" style="1" customWidth="1"/>
    <col min="14852" max="14852" width="22.5703125" style="1" customWidth="1"/>
    <col min="14853" max="14853" width="17.140625" style="1" customWidth="1"/>
    <col min="14854" max="14854" width="17" style="1" customWidth="1"/>
    <col min="14855" max="14855" width="20.5703125" style="1" customWidth="1"/>
    <col min="14856" max="14856" width="19.5703125" style="1" customWidth="1"/>
    <col min="14857" max="15105" width="9.140625" style="1"/>
    <col min="15106" max="15106" width="5.5703125" style="1" customWidth="1"/>
    <col min="15107" max="15107" width="23.28515625" style="1" customWidth="1"/>
    <col min="15108" max="15108" width="22.5703125" style="1" customWidth="1"/>
    <col min="15109" max="15109" width="17.140625" style="1" customWidth="1"/>
    <col min="15110" max="15110" width="17" style="1" customWidth="1"/>
    <col min="15111" max="15111" width="20.5703125" style="1" customWidth="1"/>
    <col min="15112" max="15112" width="19.5703125" style="1" customWidth="1"/>
    <col min="15113" max="15361" width="9.140625" style="1"/>
    <col min="15362" max="15362" width="5.5703125" style="1" customWidth="1"/>
    <col min="15363" max="15363" width="23.28515625" style="1" customWidth="1"/>
    <col min="15364" max="15364" width="22.5703125" style="1" customWidth="1"/>
    <col min="15365" max="15365" width="17.140625" style="1" customWidth="1"/>
    <col min="15366" max="15366" width="17" style="1" customWidth="1"/>
    <col min="15367" max="15367" width="20.5703125" style="1" customWidth="1"/>
    <col min="15368" max="15368" width="19.5703125" style="1" customWidth="1"/>
    <col min="15369" max="15617" width="9.140625" style="1"/>
    <col min="15618" max="15618" width="5.5703125" style="1" customWidth="1"/>
    <col min="15619" max="15619" width="23.28515625" style="1" customWidth="1"/>
    <col min="15620" max="15620" width="22.5703125" style="1" customWidth="1"/>
    <col min="15621" max="15621" width="17.140625" style="1" customWidth="1"/>
    <col min="15622" max="15622" width="17" style="1" customWidth="1"/>
    <col min="15623" max="15623" width="20.5703125" style="1" customWidth="1"/>
    <col min="15624" max="15624" width="19.5703125" style="1" customWidth="1"/>
    <col min="15625" max="15873" width="9.140625" style="1"/>
    <col min="15874" max="15874" width="5.5703125" style="1" customWidth="1"/>
    <col min="15875" max="15875" width="23.28515625" style="1" customWidth="1"/>
    <col min="15876" max="15876" width="22.5703125" style="1" customWidth="1"/>
    <col min="15877" max="15877" width="17.140625" style="1" customWidth="1"/>
    <col min="15878" max="15878" width="17" style="1" customWidth="1"/>
    <col min="15879" max="15879" width="20.5703125" style="1" customWidth="1"/>
    <col min="15880" max="15880" width="19.5703125" style="1" customWidth="1"/>
    <col min="15881" max="16129" width="9.140625" style="1"/>
    <col min="16130" max="16130" width="5.5703125" style="1" customWidth="1"/>
    <col min="16131" max="16131" width="23.28515625" style="1" customWidth="1"/>
    <col min="16132" max="16132" width="22.5703125" style="1" customWidth="1"/>
    <col min="16133" max="16133" width="17.140625" style="1" customWidth="1"/>
    <col min="16134" max="16134" width="17" style="1" customWidth="1"/>
    <col min="16135" max="16135" width="20.5703125" style="1" customWidth="1"/>
    <col min="16136" max="16136" width="19.5703125" style="1" customWidth="1"/>
    <col min="16137" max="16384" width="9.140625" style="1"/>
  </cols>
  <sheetData>
    <row r="1" spans="1:8" ht="29.25" customHeight="1">
      <c r="A1" s="591" t="str">
        <f>Master!A2</f>
        <v>dk;kZy; jktdh; mPp ek/;fed fo|ky;] :iiqjk ¼dqpkeu flVh½</v>
      </c>
      <c r="B1" s="591"/>
      <c r="C1" s="591"/>
      <c r="D1" s="591"/>
      <c r="E1" s="591"/>
      <c r="F1" s="591"/>
      <c r="G1" s="592"/>
      <c r="H1" s="139">
        <f>Master!K3</f>
        <v>26887</v>
      </c>
    </row>
    <row r="2" spans="1:8" ht="20.25">
      <c r="A2" s="595" t="s">
        <v>477</v>
      </c>
      <c r="B2" s="595"/>
      <c r="C2" s="596" t="str">
        <f>Master!C3</f>
        <v>2202-02-109-02-00</v>
      </c>
      <c r="D2" s="596"/>
      <c r="E2" s="596"/>
      <c r="F2" s="596"/>
      <c r="G2" s="596"/>
      <c r="H2" s="140" t="str">
        <f>Master!E3</f>
        <v>SF</v>
      </c>
    </row>
    <row r="3" spans="1:8" ht="20.25">
      <c r="A3" s="593" t="s">
        <v>137</v>
      </c>
      <c r="B3" s="593"/>
      <c r="C3" s="593"/>
      <c r="D3" s="593"/>
      <c r="E3" s="593"/>
      <c r="F3" s="593"/>
      <c r="G3" s="593"/>
      <c r="H3" s="593"/>
    </row>
    <row r="4" spans="1:8" ht="47.25">
      <c r="A4" s="149" t="s">
        <v>32</v>
      </c>
      <c r="B4" s="149" t="s">
        <v>134</v>
      </c>
      <c r="C4" s="149" t="s">
        <v>48</v>
      </c>
      <c r="D4" s="149" t="s">
        <v>520</v>
      </c>
      <c r="E4" s="149" t="s">
        <v>138</v>
      </c>
      <c r="F4" s="150" t="s">
        <v>139</v>
      </c>
      <c r="G4" s="150" t="s">
        <v>377</v>
      </c>
      <c r="H4" s="150" t="s">
        <v>378</v>
      </c>
    </row>
    <row r="5" spans="1:8" ht="18.75">
      <c r="A5" s="141">
        <f>IF('Master Fix Pay'!A7="","",'Master Fix Pay'!A7)</f>
        <v>1</v>
      </c>
      <c r="B5" s="142" t="str">
        <f>IF('Master Fix Pay'!B7="","",'Master Fix Pay'!B7)</f>
        <v>vkfnR; tk[kM+</v>
      </c>
      <c r="C5" s="143" t="str">
        <f>IF('Master Fix Pay'!C7="","",'Master Fix Pay'!C7)</f>
        <v>LDC</v>
      </c>
      <c r="D5" s="144" t="str">
        <f>IF('Master Fix Pay'!D7="","",'Master Fix Pay'!D7)</f>
        <v>L5</v>
      </c>
      <c r="E5" s="145">
        <f>IF('Master Fix Pay'!E7="","",'Master Fix Pay'!E7)</f>
        <v>43208</v>
      </c>
      <c r="F5" s="146">
        <f>IF('Master Fix Pay'!F7="","",'Master Fix Pay'!F7)</f>
        <v>14600</v>
      </c>
      <c r="G5" s="147">
        <f>'Master Fix Pay'!O7</f>
        <v>300600</v>
      </c>
      <c r="H5" s="147">
        <f>'Master Fix Pay'!P7</f>
        <v>321000</v>
      </c>
    </row>
    <row r="6" spans="1:8" ht="18.75">
      <c r="A6" s="141">
        <f>IF('Master Fix Pay'!A8="","",'Master Fix Pay'!A8)</f>
        <v>2</v>
      </c>
      <c r="B6" s="142" t="str">
        <f>IF('Master Fix Pay'!B8="","",'Master Fix Pay'!B8)</f>
        <v>uUnflag jkBkSM+</v>
      </c>
      <c r="C6" s="143" t="str">
        <f>IF('Master Fix Pay'!C8="","",'Master Fix Pay'!C8)</f>
        <v>LECTURER</v>
      </c>
      <c r="D6" s="144" t="str">
        <f>IF('Master Fix Pay'!D8="","",'Master Fix Pay'!D8)</f>
        <v>L12</v>
      </c>
      <c r="E6" s="145">
        <f>IF('Master Fix Pay'!E8="","",'Master Fix Pay'!E8)</f>
        <v>43922</v>
      </c>
      <c r="F6" s="146">
        <f>IF('Master Fix Pay'!F8="","",'Master Fix Pay'!F8)</f>
        <v>23700</v>
      </c>
      <c r="G6" s="147">
        <f>'Master Fix Pay'!O8</f>
        <v>284400</v>
      </c>
      <c r="H6" s="147">
        <f>'Master Fix Pay'!P8</f>
        <v>284400</v>
      </c>
    </row>
    <row r="7" spans="1:8" ht="18.75">
      <c r="A7" s="141">
        <f>IF('Master Fix Pay'!A9="","",'Master Fix Pay'!A9)</f>
        <v>3</v>
      </c>
      <c r="B7" s="142" t="str">
        <f>IF('Master Fix Pay'!B9="","",'Master Fix Pay'!B9)</f>
        <v/>
      </c>
      <c r="C7" s="143" t="str">
        <f>IF('Master Fix Pay'!C9="","",'Master Fix Pay'!C9)</f>
        <v/>
      </c>
      <c r="D7" s="144" t="str">
        <f>IF('Master Fix Pay'!D9="","",'Master Fix Pay'!D9)</f>
        <v/>
      </c>
      <c r="E7" s="145">
        <f>IF('Master Fix Pay'!E9="","",'Master Fix Pay'!E9)</f>
        <v>43435</v>
      </c>
      <c r="F7" s="146">
        <f>IF('Master Fix Pay'!F9="","",'Master Fix Pay'!F9)</f>
        <v>31100</v>
      </c>
      <c r="G7" s="147">
        <f>'Master Fix Pay'!O9</f>
        <v>446025</v>
      </c>
      <c r="H7" s="147">
        <f>'Master Fix Pay'!P9</f>
        <v>664500</v>
      </c>
    </row>
    <row r="8" spans="1:8" ht="18.75">
      <c r="A8" s="141">
        <f>IF('Master Fix Pay'!A10="","",'Master Fix Pay'!A10)</f>
        <v>4</v>
      </c>
      <c r="B8" s="142" t="str">
        <f>IF('Master Fix Pay'!B10="","",'Master Fix Pay'!B10)</f>
        <v/>
      </c>
      <c r="C8" s="143" t="str">
        <f>IF('Master Fix Pay'!C10="","",'Master Fix Pay'!C10)</f>
        <v/>
      </c>
      <c r="D8" s="144" t="str">
        <f>IF('Master Fix Pay'!D10="","",'Master Fix Pay'!D10)</f>
        <v/>
      </c>
      <c r="E8" s="145" t="str">
        <f>IF('Master Fix Pay'!E10="","",'Master Fix Pay'!E10)</f>
        <v/>
      </c>
      <c r="F8" s="146" t="str">
        <f>IF('Master Fix Pay'!F10="","",'Master Fix Pay'!F10)</f>
        <v/>
      </c>
      <c r="G8" s="147">
        <f>'Master Fix Pay'!O10</f>
        <v>0</v>
      </c>
      <c r="H8" s="147">
        <f>'Master Fix Pay'!P10</f>
        <v>0</v>
      </c>
    </row>
    <row r="9" spans="1:8" ht="18.75">
      <c r="A9" s="141">
        <f>IF('Master Fix Pay'!A11="","",'Master Fix Pay'!A11)</f>
        <v>5</v>
      </c>
      <c r="B9" s="142" t="str">
        <f>IF('Master Fix Pay'!B11="","",'Master Fix Pay'!B11)</f>
        <v/>
      </c>
      <c r="C9" s="143" t="str">
        <f>IF('Master Fix Pay'!C11="","",'Master Fix Pay'!C11)</f>
        <v/>
      </c>
      <c r="D9" s="144" t="str">
        <f>IF('Master Fix Pay'!D11="","",'Master Fix Pay'!D11)</f>
        <v/>
      </c>
      <c r="E9" s="145" t="str">
        <f>IF('Master Fix Pay'!E11="","",'Master Fix Pay'!E11)</f>
        <v/>
      </c>
      <c r="F9" s="146" t="str">
        <f>IF('Master Fix Pay'!F11="","",'Master Fix Pay'!F11)</f>
        <v/>
      </c>
      <c r="G9" s="147">
        <f>'Master Fix Pay'!O11</f>
        <v>0</v>
      </c>
      <c r="H9" s="147">
        <f>'Master Fix Pay'!P11</f>
        <v>0</v>
      </c>
    </row>
    <row r="10" spans="1:8" ht="18.75">
      <c r="A10" s="141">
        <f>IF('Master Fix Pay'!A12="","",'Master Fix Pay'!A12)</f>
        <v>6</v>
      </c>
      <c r="B10" s="142" t="str">
        <f>IF('Master Fix Pay'!B12="","",'Master Fix Pay'!B12)</f>
        <v/>
      </c>
      <c r="C10" s="143" t="str">
        <f>IF('Master Fix Pay'!C12="","",'Master Fix Pay'!C12)</f>
        <v/>
      </c>
      <c r="D10" s="144" t="str">
        <f>IF('Master Fix Pay'!D12="","",'Master Fix Pay'!D12)</f>
        <v/>
      </c>
      <c r="E10" s="145" t="str">
        <f>IF('Master Fix Pay'!E12="","",'Master Fix Pay'!E12)</f>
        <v/>
      </c>
      <c r="F10" s="146" t="str">
        <f>IF('Master Fix Pay'!F12="","",'Master Fix Pay'!F12)</f>
        <v/>
      </c>
      <c r="G10" s="147">
        <f>'Master Fix Pay'!O12</f>
        <v>0</v>
      </c>
      <c r="H10" s="147">
        <f>'Master Fix Pay'!P12</f>
        <v>0</v>
      </c>
    </row>
    <row r="11" spans="1:8" ht="18.75">
      <c r="A11" s="141">
        <f>IF('Master Fix Pay'!A13="","",'Master Fix Pay'!A13)</f>
        <v>7</v>
      </c>
      <c r="B11" s="142" t="str">
        <f>IF('Master Fix Pay'!B13="","",'Master Fix Pay'!B13)</f>
        <v/>
      </c>
      <c r="C11" s="143" t="str">
        <f>IF('Master Fix Pay'!C13="","",'Master Fix Pay'!C13)</f>
        <v/>
      </c>
      <c r="D11" s="144" t="str">
        <f>IF('Master Fix Pay'!D13="","",'Master Fix Pay'!D13)</f>
        <v/>
      </c>
      <c r="E11" s="145" t="str">
        <f>IF('Master Fix Pay'!E13="","",'Master Fix Pay'!E13)</f>
        <v/>
      </c>
      <c r="F11" s="146" t="str">
        <f>IF('Master Fix Pay'!F13="","",'Master Fix Pay'!F13)</f>
        <v/>
      </c>
      <c r="G11" s="147">
        <f>'Master Fix Pay'!O13</f>
        <v>0</v>
      </c>
      <c r="H11" s="147">
        <f>'Master Fix Pay'!P13</f>
        <v>0</v>
      </c>
    </row>
    <row r="12" spans="1:8" ht="18.75">
      <c r="A12" s="141">
        <f>IF('Master Fix Pay'!A14="","",'Master Fix Pay'!A14)</f>
        <v>8</v>
      </c>
      <c r="B12" s="142" t="str">
        <f>IF('Master Fix Pay'!B14="","",'Master Fix Pay'!B14)</f>
        <v/>
      </c>
      <c r="C12" s="143" t="str">
        <f>IF('Master Fix Pay'!C14="","",'Master Fix Pay'!C14)</f>
        <v/>
      </c>
      <c r="D12" s="144" t="str">
        <f>IF('Master Fix Pay'!D14="","",'Master Fix Pay'!D14)</f>
        <v/>
      </c>
      <c r="E12" s="145" t="str">
        <f>IF('Master Fix Pay'!E14="","",'Master Fix Pay'!E14)</f>
        <v/>
      </c>
      <c r="F12" s="146" t="str">
        <f>IF('Master Fix Pay'!F14="","",'Master Fix Pay'!F14)</f>
        <v/>
      </c>
      <c r="G12" s="147">
        <f>'Master Fix Pay'!O14</f>
        <v>0</v>
      </c>
      <c r="H12" s="147">
        <f>'Master Fix Pay'!P14</f>
        <v>0</v>
      </c>
    </row>
    <row r="13" spans="1:8" ht="18.75">
      <c r="A13" s="141">
        <f>IF('Master Fix Pay'!A15="","",'Master Fix Pay'!A15)</f>
        <v>9</v>
      </c>
      <c r="B13" s="142" t="str">
        <f>IF('Master Fix Pay'!B15="","",'Master Fix Pay'!B15)</f>
        <v/>
      </c>
      <c r="C13" s="143" t="str">
        <f>IF('Master Fix Pay'!C15="","",'Master Fix Pay'!C15)</f>
        <v/>
      </c>
      <c r="D13" s="144" t="str">
        <f>IF('Master Fix Pay'!D15="","",'Master Fix Pay'!D15)</f>
        <v/>
      </c>
      <c r="E13" s="145" t="str">
        <f>IF('Master Fix Pay'!E15="","",'Master Fix Pay'!E15)</f>
        <v/>
      </c>
      <c r="F13" s="146" t="str">
        <f>IF('Master Fix Pay'!F15="","",'Master Fix Pay'!F15)</f>
        <v/>
      </c>
      <c r="G13" s="147">
        <f>'Master Fix Pay'!O15</f>
        <v>0</v>
      </c>
      <c r="H13" s="147">
        <f>'Master Fix Pay'!P15</f>
        <v>0</v>
      </c>
    </row>
    <row r="14" spans="1:8" ht="18.75">
      <c r="A14" s="141">
        <f>IF('Master Fix Pay'!A16="","",'Master Fix Pay'!A16)</f>
        <v>10</v>
      </c>
      <c r="B14" s="142" t="str">
        <f>IF('Master Fix Pay'!B16="","",'Master Fix Pay'!B16)</f>
        <v/>
      </c>
      <c r="C14" s="143" t="str">
        <f>IF('Master Fix Pay'!C16="","",'Master Fix Pay'!C16)</f>
        <v/>
      </c>
      <c r="D14" s="144" t="str">
        <f>IF('Master Fix Pay'!D16="","",'Master Fix Pay'!D16)</f>
        <v/>
      </c>
      <c r="E14" s="145" t="str">
        <f>IF('Master Fix Pay'!E16="","",'Master Fix Pay'!E16)</f>
        <v/>
      </c>
      <c r="F14" s="146" t="str">
        <f>IF('Master Fix Pay'!F16="","",'Master Fix Pay'!F16)</f>
        <v/>
      </c>
      <c r="G14" s="147">
        <f>'Master Fix Pay'!O16</f>
        <v>0</v>
      </c>
      <c r="H14" s="147">
        <f>'Master Fix Pay'!P16</f>
        <v>0</v>
      </c>
    </row>
    <row r="15" spans="1:8" ht="18.75">
      <c r="A15" s="141">
        <f>IF('Master Fix Pay'!A17="","",'Master Fix Pay'!A17)</f>
        <v>11</v>
      </c>
      <c r="B15" s="142" t="str">
        <f>IF('Master Fix Pay'!B17="","",'Master Fix Pay'!B17)</f>
        <v/>
      </c>
      <c r="C15" s="143" t="str">
        <f>IF('Master Fix Pay'!C17="","",'Master Fix Pay'!C17)</f>
        <v/>
      </c>
      <c r="D15" s="144" t="str">
        <f>IF('Master Fix Pay'!D17="","",'Master Fix Pay'!D17)</f>
        <v/>
      </c>
      <c r="E15" s="145" t="str">
        <f>IF('Master Fix Pay'!E17="","",'Master Fix Pay'!E17)</f>
        <v/>
      </c>
      <c r="F15" s="146" t="str">
        <f>IF('Master Fix Pay'!F17="","",'Master Fix Pay'!F17)</f>
        <v/>
      </c>
      <c r="G15" s="147">
        <f>'Master Fix Pay'!O17</f>
        <v>0</v>
      </c>
      <c r="H15" s="147">
        <f>'Master Fix Pay'!P17</f>
        <v>0</v>
      </c>
    </row>
    <row r="16" spans="1:8" ht="18.75">
      <c r="A16" s="141">
        <f>IF('Master Fix Pay'!A18="","",'Master Fix Pay'!A18)</f>
        <v>12</v>
      </c>
      <c r="B16" s="142" t="str">
        <f>IF('Master Fix Pay'!B18="","",'Master Fix Pay'!B18)</f>
        <v/>
      </c>
      <c r="C16" s="143" t="str">
        <f>IF('Master Fix Pay'!C18="","",'Master Fix Pay'!C18)</f>
        <v/>
      </c>
      <c r="D16" s="144" t="str">
        <f>IF('Master Fix Pay'!D18="","",'Master Fix Pay'!D18)</f>
        <v/>
      </c>
      <c r="E16" s="145" t="str">
        <f>IF('Master Fix Pay'!E18="","",'Master Fix Pay'!E18)</f>
        <v/>
      </c>
      <c r="F16" s="146" t="str">
        <f>IF('Master Fix Pay'!F18="","",'Master Fix Pay'!F18)</f>
        <v/>
      </c>
      <c r="G16" s="147">
        <f>'Master Fix Pay'!O18</f>
        <v>0</v>
      </c>
      <c r="H16" s="147">
        <f>'Master Fix Pay'!P18</f>
        <v>0</v>
      </c>
    </row>
    <row r="17" spans="1:8" ht="18.75">
      <c r="A17" s="141">
        <f>IF('Master Fix Pay'!A19="","",'Master Fix Pay'!A19)</f>
        <v>13</v>
      </c>
      <c r="B17" s="142" t="str">
        <f>IF('Master Fix Pay'!B19="","",'Master Fix Pay'!B19)</f>
        <v/>
      </c>
      <c r="C17" s="143" t="str">
        <f>IF('Master Fix Pay'!C19="","",'Master Fix Pay'!C19)</f>
        <v/>
      </c>
      <c r="D17" s="144" t="str">
        <f>IF('Master Fix Pay'!D19="","",'Master Fix Pay'!D19)</f>
        <v/>
      </c>
      <c r="E17" s="145" t="str">
        <f>IF('Master Fix Pay'!E19="","",'Master Fix Pay'!E19)</f>
        <v/>
      </c>
      <c r="F17" s="146" t="str">
        <f>IF('Master Fix Pay'!F19="","",'Master Fix Pay'!F19)</f>
        <v/>
      </c>
      <c r="G17" s="147">
        <f>'Master Fix Pay'!O19</f>
        <v>0</v>
      </c>
      <c r="H17" s="147">
        <f>'Master Fix Pay'!P19</f>
        <v>0</v>
      </c>
    </row>
    <row r="18" spans="1:8" ht="18.75">
      <c r="A18" s="141">
        <f>IF('Master Fix Pay'!A20="","",'Master Fix Pay'!A20)</f>
        <v>14</v>
      </c>
      <c r="B18" s="142" t="str">
        <f>IF('Master Fix Pay'!B20="","",'Master Fix Pay'!B20)</f>
        <v/>
      </c>
      <c r="C18" s="143" t="str">
        <f>IF('Master Fix Pay'!C20="","",'Master Fix Pay'!C20)</f>
        <v/>
      </c>
      <c r="D18" s="144" t="str">
        <f>IF('Master Fix Pay'!D20="","",'Master Fix Pay'!D20)</f>
        <v/>
      </c>
      <c r="E18" s="145" t="str">
        <f>IF('Master Fix Pay'!E20="","",'Master Fix Pay'!E20)</f>
        <v/>
      </c>
      <c r="F18" s="146" t="str">
        <f>IF('Master Fix Pay'!F20="","",'Master Fix Pay'!F20)</f>
        <v/>
      </c>
      <c r="G18" s="147">
        <f>'Master Fix Pay'!O20</f>
        <v>0</v>
      </c>
      <c r="H18" s="147">
        <f>'Master Fix Pay'!P20</f>
        <v>0</v>
      </c>
    </row>
    <row r="19" spans="1:8" ht="18.75">
      <c r="A19" s="141">
        <f>IF('Master Fix Pay'!A21="","",'Master Fix Pay'!A21)</f>
        <v>15</v>
      </c>
      <c r="B19" s="142" t="str">
        <f>IF('Master Fix Pay'!B21="","",'Master Fix Pay'!B21)</f>
        <v/>
      </c>
      <c r="C19" s="143" t="str">
        <f>IF('Master Fix Pay'!C21="","",'Master Fix Pay'!C21)</f>
        <v/>
      </c>
      <c r="D19" s="144" t="str">
        <f>IF('Master Fix Pay'!D21="","",'Master Fix Pay'!D21)</f>
        <v/>
      </c>
      <c r="E19" s="145" t="str">
        <f>IF('Master Fix Pay'!E21="","",'Master Fix Pay'!E21)</f>
        <v/>
      </c>
      <c r="F19" s="146" t="str">
        <f>IF('Master Fix Pay'!F21="","",'Master Fix Pay'!F21)</f>
        <v/>
      </c>
      <c r="G19" s="147">
        <f>'Master Fix Pay'!O21</f>
        <v>0</v>
      </c>
      <c r="H19" s="147">
        <f>'Master Fix Pay'!P21</f>
        <v>0</v>
      </c>
    </row>
    <row r="20" spans="1:8" ht="18.75">
      <c r="A20" s="141">
        <f>IF('Master Fix Pay'!A22="","",'Master Fix Pay'!A22)</f>
        <v>16</v>
      </c>
      <c r="B20" s="142" t="str">
        <f>IF('Master Fix Pay'!B22="","",'Master Fix Pay'!B22)</f>
        <v/>
      </c>
      <c r="C20" s="143" t="str">
        <f>IF('Master Fix Pay'!C22="","",'Master Fix Pay'!C22)</f>
        <v/>
      </c>
      <c r="D20" s="144" t="str">
        <f>IF('Master Fix Pay'!D22="","",'Master Fix Pay'!D22)</f>
        <v/>
      </c>
      <c r="E20" s="145" t="str">
        <f>IF('Master Fix Pay'!E22="","",'Master Fix Pay'!E22)</f>
        <v/>
      </c>
      <c r="F20" s="146" t="str">
        <f>IF('Master Fix Pay'!F22="","",'Master Fix Pay'!F22)</f>
        <v/>
      </c>
      <c r="G20" s="147">
        <f>'Master Fix Pay'!O22</f>
        <v>0</v>
      </c>
      <c r="H20" s="147">
        <f>'Master Fix Pay'!P22</f>
        <v>0</v>
      </c>
    </row>
    <row r="21" spans="1:8" ht="18.75">
      <c r="A21" s="141" t="str">
        <f>IF('Master Fix Pay'!A23="","",'Master Fix Pay'!A23)</f>
        <v/>
      </c>
      <c r="B21" s="142" t="str">
        <f>IF('Master Fix Pay'!B23="","",'Master Fix Pay'!B23)</f>
        <v/>
      </c>
      <c r="C21" s="143" t="str">
        <f>IF('Master Fix Pay'!C23="","",'Master Fix Pay'!C23)</f>
        <v/>
      </c>
      <c r="D21" s="144" t="str">
        <f>IF('Master Fix Pay'!D23="","",'Master Fix Pay'!D23)</f>
        <v/>
      </c>
      <c r="E21" s="145" t="str">
        <f>IF('Master Fix Pay'!E23="","",'Master Fix Pay'!E23)</f>
        <v/>
      </c>
      <c r="F21" s="146" t="str">
        <f>IF('Master Fix Pay'!F23="","",'Master Fix Pay'!F23)</f>
        <v/>
      </c>
      <c r="G21" s="147">
        <f>'Master Fix Pay'!O23</f>
        <v>0</v>
      </c>
      <c r="H21" s="147">
        <f>'Master Fix Pay'!P23</f>
        <v>0</v>
      </c>
    </row>
    <row r="22" spans="1:8" ht="18.75">
      <c r="A22" s="141" t="str">
        <f>IF('Master Fix Pay'!A24="","",'Master Fix Pay'!A24)</f>
        <v/>
      </c>
      <c r="B22" s="142" t="str">
        <f>IF('Master Fix Pay'!B24="","",'Master Fix Pay'!B24)</f>
        <v/>
      </c>
      <c r="C22" s="143" t="str">
        <f>IF('Master Fix Pay'!C24="","",'Master Fix Pay'!C24)</f>
        <v/>
      </c>
      <c r="D22" s="144" t="str">
        <f>IF('Master Fix Pay'!D24="","",'Master Fix Pay'!D24)</f>
        <v/>
      </c>
      <c r="E22" s="145" t="str">
        <f>IF('Master Fix Pay'!E24="","",'Master Fix Pay'!E24)</f>
        <v/>
      </c>
      <c r="F22" s="146" t="str">
        <f>IF('Master Fix Pay'!F24="","",'Master Fix Pay'!F24)</f>
        <v/>
      </c>
      <c r="G22" s="147">
        <f>'Master Fix Pay'!O24</f>
        <v>0</v>
      </c>
      <c r="H22" s="147">
        <f>'Master Fix Pay'!P24</f>
        <v>0</v>
      </c>
    </row>
    <row r="23" spans="1:8" ht="18.75">
      <c r="A23" s="141" t="str">
        <f>IF('Master Fix Pay'!A25="","",'Master Fix Pay'!A25)</f>
        <v/>
      </c>
      <c r="B23" s="142" t="str">
        <f>IF('Master Fix Pay'!B25="","",'Master Fix Pay'!B25)</f>
        <v/>
      </c>
      <c r="C23" s="143" t="str">
        <f>IF('Master Fix Pay'!C25="","",'Master Fix Pay'!C25)</f>
        <v/>
      </c>
      <c r="D23" s="144" t="str">
        <f>IF('Master Fix Pay'!D25="","",'Master Fix Pay'!D25)</f>
        <v/>
      </c>
      <c r="E23" s="145" t="str">
        <f>IF('Master Fix Pay'!E25="","",'Master Fix Pay'!E25)</f>
        <v/>
      </c>
      <c r="F23" s="146" t="str">
        <f>IF('Master Fix Pay'!F25="","",'Master Fix Pay'!F25)</f>
        <v/>
      </c>
      <c r="G23" s="147">
        <f>'Master Fix Pay'!O25</f>
        <v>0</v>
      </c>
      <c r="H23" s="147">
        <f>'Master Fix Pay'!P25</f>
        <v>0</v>
      </c>
    </row>
    <row r="24" spans="1:8" ht="18.75">
      <c r="A24" s="141" t="str">
        <f>IF('Master Fix Pay'!A26="","",'Master Fix Pay'!A26)</f>
        <v/>
      </c>
      <c r="B24" s="142" t="str">
        <f>IF('Master Fix Pay'!B26="","",'Master Fix Pay'!B26)</f>
        <v/>
      </c>
      <c r="C24" s="143" t="str">
        <f>IF('Master Fix Pay'!C26="","",'Master Fix Pay'!C26)</f>
        <v/>
      </c>
      <c r="D24" s="144" t="str">
        <f>IF('Master Fix Pay'!D26="","",'Master Fix Pay'!D26)</f>
        <v/>
      </c>
      <c r="E24" s="145" t="str">
        <f>IF('Master Fix Pay'!E26="","",'Master Fix Pay'!E26)</f>
        <v/>
      </c>
      <c r="F24" s="146" t="str">
        <f>IF('Master Fix Pay'!F26="","",'Master Fix Pay'!F26)</f>
        <v/>
      </c>
      <c r="G24" s="147">
        <f>'Master Fix Pay'!O26</f>
        <v>0</v>
      </c>
      <c r="H24" s="147">
        <f>'Master Fix Pay'!P26</f>
        <v>0</v>
      </c>
    </row>
    <row r="25" spans="1:8" ht="18.75">
      <c r="A25" s="141" t="str">
        <f>IF('Master Fix Pay'!A27="","",'Master Fix Pay'!A27)</f>
        <v/>
      </c>
      <c r="B25" s="142" t="str">
        <f>IF('Master Fix Pay'!B27="","",'Master Fix Pay'!B27)</f>
        <v/>
      </c>
      <c r="C25" s="143" t="str">
        <f>IF('Master Fix Pay'!C27="","",'Master Fix Pay'!C27)</f>
        <v/>
      </c>
      <c r="D25" s="144" t="str">
        <f>IF('Master Fix Pay'!D27="","",'Master Fix Pay'!D27)</f>
        <v/>
      </c>
      <c r="E25" s="145" t="str">
        <f>IF('Master Fix Pay'!E27="","",'Master Fix Pay'!E27)</f>
        <v/>
      </c>
      <c r="F25" s="146" t="str">
        <f>IF('Master Fix Pay'!F27="","",'Master Fix Pay'!F27)</f>
        <v/>
      </c>
      <c r="G25" s="147">
        <f>'Master Fix Pay'!O27</f>
        <v>0</v>
      </c>
      <c r="H25" s="147">
        <f>'Master Fix Pay'!P27</f>
        <v>0</v>
      </c>
    </row>
    <row r="26" spans="1:8" ht="18.75">
      <c r="A26" s="141" t="str">
        <f>IF('Master Fix Pay'!A28="","",'Master Fix Pay'!A28)</f>
        <v/>
      </c>
      <c r="B26" s="142" t="str">
        <f>IF('Master Fix Pay'!B28="","",'Master Fix Pay'!B28)</f>
        <v/>
      </c>
      <c r="C26" s="143" t="str">
        <f>IF('Master Fix Pay'!C28="","",'Master Fix Pay'!C28)</f>
        <v/>
      </c>
      <c r="D26" s="144" t="str">
        <f>IF('Master Fix Pay'!D28="","",'Master Fix Pay'!D28)</f>
        <v/>
      </c>
      <c r="E26" s="145" t="str">
        <f>IF('Master Fix Pay'!E28="","",'Master Fix Pay'!E28)</f>
        <v/>
      </c>
      <c r="F26" s="146" t="str">
        <f>IF('Master Fix Pay'!F28="","",'Master Fix Pay'!F28)</f>
        <v/>
      </c>
      <c r="G26" s="147">
        <f>'Master Fix Pay'!O28</f>
        <v>0</v>
      </c>
      <c r="H26" s="147">
        <f>'Master Fix Pay'!P28</f>
        <v>0</v>
      </c>
    </row>
    <row r="27" spans="1:8" ht="18.75">
      <c r="A27" s="141" t="str">
        <f>IF('Master Fix Pay'!A29="","",'Master Fix Pay'!A29)</f>
        <v/>
      </c>
      <c r="B27" s="142" t="str">
        <f>IF('Master Fix Pay'!B29="","",'Master Fix Pay'!B29)</f>
        <v/>
      </c>
      <c r="C27" s="143" t="str">
        <f>IF('Master Fix Pay'!C29="","",'Master Fix Pay'!C29)</f>
        <v/>
      </c>
      <c r="D27" s="144" t="str">
        <f>IF('Master Fix Pay'!D29="","",'Master Fix Pay'!D29)</f>
        <v/>
      </c>
      <c r="E27" s="145" t="str">
        <f>IF('Master Fix Pay'!E29="","",'Master Fix Pay'!E29)</f>
        <v/>
      </c>
      <c r="F27" s="146" t="str">
        <f>IF('Master Fix Pay'!F29="","",'Master Fix Pay'!F29)</f>
        <v/>
      </c>
      <c r="G27" s="147">
        <f>'Master Fix Pay'!O29</f>
        <v>0</v>
      </c>
      <c r="H27" s="147">
        <f>'Master Fix Pay'!P29</f>
        <v>0</v>
      </c>
    </row>
    <row r="28" spans="1:8" ht="18.75">
      <c r="A28" s="141" t="str">
        <f>IF('Master Fix Pay'!A30="","",'Master Fix Pay'!A30)</f>
        <v/>
      </c>
      <c r="B28" s="142" t="str">
        <f>IF('Master Fix Pay'!B30="","",'Master Fix Pay'!B30)</f>
        <v/>
      </c>
      <c r="C28" s="143" t="str">
        <f>IF('Master Fix Pay'!C30="","",'Master Fix Pay'!C30)</f>
        <v/>
      </c>
      <c r="D28" s="144" t="str">
        <f>IF('Master Fix Pay'!D30="","",'Master Fix Pay'!D30)</f>
        <v/>
      </c>
      <c r="E28" s="145" t="str">
        <f>IF('Master Fix Pay'!E30="","",'Master Fix Pay'!E30)</f>
        <v/>
      </c>
      <c r="F28" s="146" t="str">
        <f>IF('Master Fix Pay'!F30="","",'Master Fix Pay'!F30)</f>
        <v/>
      </c>
      <c r="G28" s="147">
        <f>'Master Fix Pay'!O30</f>
        <v>0</v>
      </c>
      <c r="H28" s="147">
        <f>'Master Fix Pay'!P30</f>
        <v>0</v>
      </c>
    </row>
    <row r="29" spans="1:8" ht="18.75">
      <c r="A29" s="141" t="str">
        <f>IF('Master Fix Pay'!A31="","",'Master Fix Pay'!A31)</f>
        <v/>
      </c>
      <c r="B29" s="142" t="str">
        <f>IF('Master Fix Pay'!B31="","",'Master Fix Pay'!B31)</f>
        <v/>
      </c>
      <c r="C29" s="143" t="str">
        <f>IF('Master Fix Pay'!C31="","",'Master Fix Pay'!C31)</f>
        <v/>
      </c>
      <c r="D29" s="144" t="str">
        <f>IF('Master Fix Pay'!D31="","",'Master Fix Pay'!D31)</f>
        <v/>
      </c>
      <c r="E29" s="145" t="str">
        <f>IF('Master Fix Pay'!E31="","",'Master Fix Pay'!E31)</f>
        <v/>
      </c>
      <c r="F29" s="146" t="str">
        <f>IF('Master Fix Pay'!F31="","",'Master Fix Pay'!F31)</f>
        <v/>
      </c>
      <c r="G29" s="147">
        <f>'Master Fix Pay'!O31</f>
        <v>0</v>
      </c>
      <c r="H29" s="147">
        <f>'Master Fix Pay'!P31</f>
        <v>0</v>
      </c>
    </row>
    <row r="30" spans="1:8" ht="18.75">
      <c r="A30" s="141" t="str">
        <f>IF('Master Fix Pay'!A32="","",'Master Fix Pay'!A32)</f>
        <v/>
      </c>
      <c r="B30" s="142" t="str">
        <f>IF('Master Fix Pay'!B32="","",'Master Fix Pay'!B32)</f>
        <v/>
      </c>
      <c r="C30" s="143" t="str">
        <f>IF('Master Fix Pay'!C32="","",'Master Fix Pay'!C32)</f>
        <v/>
      </c>
      <c r="D30" s="144" t="str">
        <f>IF('Master Fix Pay'!D32="","",'Master Fix Pay'!D32)</f>
        <v/>
      </c>
      <c r="E30" s="145" t="str">
        <f>IF('Master Fix Pay'!E32="","",'Master Fix Pay'!E32)</f>
        <v/>
      </c>
      <c r="F30" s="146" t="str">
        <f>IF('Master Fix Pay'!F32="","",'Master Fix Pay'!F32)</f>
        <v/>
      </c>
      <c r="G30" s="147">
        <f>'Master Fix Pay'!O32</f>
        <v>0</v>
      </c>
      <c r="H30" s="147">
        <f>'Master Fix Pay'!P32</f>
        <v>0</v>
      </c>
    </row>
    <row r="31" spans="1:8" ht="18.75">
      <c r="A31" s="141" t="str">
        <f>IF('Master Fix Pay'!A33="","",'Master Fix Pay'!A33)</f>
        <v/>
      </c>
      <c r="B31" s="142" t="str">
        <f>IF('Master Fix Pay'!B33="","",'Master Fix Pay'!B33)</f>
        <v/>
      </c>
      <c r="C31" s="143" t="str">
        <f>IF('Master Fix Pay'!C33="","",'Master Fix Pay'!C33)</f>
        <v/>
      </c>
      <c r="D31" s="144" t="str">
        <f>IF('Master Fix Pay'!D33="","",'Master Fix Pay'!D33)</f>
        <v/>
      </c>
      <c r="E31" s="145" t="str">
        <f>IF('Master Fix Pay'!E33="","",'Master Fix Pay'!E33)</f>
        <v/>
      </c>
      <c r="F31" s="146" t="str">
        <f>IF('Master Fix Pay'!F33="","",'Master Fix Pay'!F33)</f>
        <v/>
      </c>
      <c r="G31" s="147">
        <f>'Master Fix Pay'!O33</f>
        <v>0</v>
      </c>
      <c r="H31" s="147">
        <f>'Master Fix Pay'!P33</f>
        <v>0</v>
      </c>
    </row>
    <row r="32" spans="1:8" ht="28.5" customHeight="1">
      <c r="A32" s="597" t="s">
        <v>140</v>
      </c>
      <c r="B32" s="598"/>
      <c r="C32" s="598"/>
      <c r="D32" s="598"/>
      <c r="E32" s="598"/>
      <c r="F32" s="599"/>
      <c r="G32" s="148">
        <f>SUM(G5:G31)</f>
        <v>1031025</v>
      </c>
      <c r="H32" s="148">
        <f>SUM(H5:H31)</f>
        <v>1269900</v>
      </c>
    </row>
    <row r="33" spans="1:8" ht="18.75">
      <c r="A33" s="136"/>
      <c r="B33" s="136"/>
      <c r="C33" s="136"/>
      <c r="D33" s="136"/>
      <c r="E33" s="136"/>
      <c r="F33" s="136"/>
      <c r="G33" s="136"/>
    </row>
    <row r="34" spans="1:8" ht="18.75">
      <c r="A34" s="136"/>
      <c r="B34" s="136"/>
      <c r="C34" s="136"/>
      <c r="D34" s="136"/>
      <c r="E34" s="136"/>
      <c r="F34" s="594"/>
      <c r="G34" s="594"/>
    </row>
    <row r="35" spans="1:8" ht="20.100000000000001" customHeight="1">
      <c r="A35" s="136"/>
      <c r="B35" s="136"/>
      <c r="C35" s="136"/>
      <c r="D35" s="136"/>
      <c r="E35" s="137"/>
      <c r="F35" s="138"/>
      <c r="G35" s="600" t="str">
        <f>Master!R1</f>
        <v>iz/kkukpk;Z</v>
      </c>
      <c r="H35" s="600"/>
    </row>
    <row r="36" spans="1:8" ht="60" customHeight="1">
      <c r="G36" s="590" t="str">
        <f>Master!R2</f>
        <v>jktdh; mPp ek/;fed fo|ky;] :iiqjk</v>
      </c>
      <c r="H36" s="590"/>
    </row>
  </sheetData>
  <sheetProtection password="DBAD" sheet="1" objects="1" scenarios="1" formatCells="0" formatColumns="0" formatRows="0"/>
  <mergeCells count="8">
    <mergeCell ref="G36:H36"/>
    <mergeCell ref="A1:G1"/>
    <mergeCell ref="A3:H3"/>
    <mergeCell ref="F34:G34"/>
    <mergeCell ref="A2:B2"/>
    <mergeCell ref="C2:G2"/>
    <mergeCell ref="A32:F32"/>
    <mergeCell ref="G35:H35"/>
  </mergeCells>
  <pageMargins left="0.27559055118110237" right="0.27559055118110237" top="0.27559055118110237" bottom="0.2755905511811023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9FF66"/>
  </sheetPr>
  <dimension ref="A1:U90"/>
  <sheetViews>
    <sheetView tabSelected="1" view="pageBreakPreview" zoomScaleNormal="85" zoomScaleSheetLayoutView="100" workbookViewId="0">
      <pane ySplit="9" topLeftCell="A10" activePane="bottomLeft" state="frozen"/>
      <selection activeCell="I4" sqref="I4"/>
      <selection pane="bottomLeft" activeCell="U12" sqref="U12"/>
    </sheetView>
  </sheetViews>
  <sheetFormatPr defaultRowHeight="12.75"/>
  <cols>
    <col min="1" max="1" width="4.7109375" style="4" customWidth="1"/>
    <col min="2" max="2" width="4.140625" style="4" customWidth="1"/>
    <col min="3" max="3" width="15.85546875" style="4" customWidth="1"/>
    <col min="4" max="4" width="16.85546875" style="11" customWidth="1"/>
    <col min="5" max="5" width="15.7109375" style="12" customWidth="1"/>
    <col min="6" max="6" width="12.28515625" style="12" customWidth="1"/>
    <col min="7" max="7" width="2.7109375" style="6" customWidth="1"/>
    <col min="8" max="8" width="4.5703125" style="4" customWidth="1"/>
    <col min="9" max="9" width="8.85546875" style="4" customWidth="1"/>
    <col min="10" max="10" width="8.7109375" style="4" customWidth="1"/>
    <col min="11" max="11" width="10.7109375" style="4" customWidth="1"/>
    <col min="12" max="12" width="7.42578125" style="4" customWidth="1"/>
    <col min="13" max="13" width="9.42578125" style="4" customWidth="1"/>
    <col min="14" max="14" width="10.85546875" style="4" customWidth="1"/>
    <col min="15" max="15" width="9.140625" style="4" customWidth="1"/>
    <col min="16" max="16" width="9.140625" style="4" hidden="1" customWidth="1"/>
    <col min="17" max="17" width="12.28515625" style="4" hidden="1" customWidth="1"/>
    <col min="18" max="19" width="9.140625" style="4" hidden="1" customWidth="1"/>
    <col min="20" max="256" width="9.140625" style="4"/>
    <col min="257" max="257" width="5.28515625" style="4" customWidth="1"/>
    <col min="258" max="258" width="4.7109375" style="4" customWidth="1"/>
    <col min="259" max="259" width="20.140625" style="4" customWidth="1"/>
    <col min="260" max="260" width="17.7109375" style="4" customWidth="1"/>
    <col min="261" max="261" width="16.7109375" style="4" customWidth="1"/>
    <col min="262" max="262" width="12.28515625" style="4" customWidth="1"/>
    <col min="263" max="263" width="17.140625" style="4" customWidth="1"/>
    <col min="264" max="264" width="7.28515625" style="4" customWidth="1"/>
    <col min="265" max="265" width="9.140625" style="4" customWidth="1"/>
    <col min="266" max="266" width="8.7109375" style="4" customWidth="1"/>
    <col min="267" max="267" width="10.7109375" style="4" customWidth="1"/>
    <col min="268" max="268" width="10.42578125" style="4" customWidth="1"/>
    <col min="269" max="269" width="10.7109375" style="4" customWidth="1"/>
    <col min="270" max="270" width="9.5703125" style="4" customWidth="1"/>
    <col min="271" max="271" width="8.7109375" style="4" customWidth="1"/>
    <col min="272" max="512" width="9.140625" style="4"/>
    <col min="513" max="513" width="5.28515625" style="4" customWidth="1"/>
    <col min="514" max="514" width="4.7109375" style="4" customWidth="1"/>
    <col min="515" max="515" width="20.140625" style="4" customWidth="1"/>
    <col min="516" max="516" width="17.7109375" style="4" customWidth="1"/>
    <col min="517" max="517" width="16.7109375" style="4" customWidth="1"/>
    <col min="518" max="518" width="12.28515625" style="4" customWidth="1"/>
    <col min="519" max="519" width="17.140625" style="4" customWidth="1"/>
    <col min="520" max="520" width="7.28515625" style="4" customWidth="1"/>
    <col min="521" max="521" width="9.140625" style="4" customWidth="1"/>
    <col min="522" max="522" width="8.7109375" style="4" customWidth="1"/>
    <col min="523" max="523" width="10.7109375" style="4" customWidth="1"/>
    <col min="524" max="524" width="10.42578125" style="4" customWidth="1"/>
    <col min="525" max="525" width="10.7109375" style="4" customWidth="1"/>
    <col min="526" max="526" width="9.5703125" style="4" customWidth="1"/>
    <col min="527" max="527" width="8.7109375" style="4" customWidth="1"/>
    <col min="528" max="768" width="9.140625" style="4"/>
    <col min="769" max="769" width="5.28515625" style="4" customWidth="1"/>
    <col min="770" max="770" width="4.7109375" style="4" customWidth="1"/>
    <col min="771" max="771" width="20.140625" style="4" customWidth="1"/>
    <col min="772" max="772" width="17.7109375" style="4" customWidth="1"/>
    <col min="773" max="773" width="16.7109375" style="4" customWidth="1"/>
    <col min="774" max="774" width="12.28515625" style="4" customWidth="1"/>
    <col min="775" max="775" width="17.140625" style="4" customWidth="1"/>
    <col min="776" max="776" width="7.28515625" style="4" customWidth="1"/>
    <col min="777" max="777" width="9.140625" style="4" customWidth="1"/>
    <col min="778" max="778" width="8.7109375" style="4" customWidth="1"/>
    <col min="779" max="779" width="10.7109375" style="4" customWidth="1"/>
    <col min="780" max="780" width="10.42578125" style="4" customWidth="1"/>
    <col min="781" max="781" width="10.7109375" style="4" customWidth="1"/>
    <col min="782" max="782" width="9.5703125" style="4" customWidth="1"/>
    <col min="783" max="783" width="8.7109375" style="4" customWidth="1"/>
    <col min="784" max="1024" width="9.140625" style="4"/>
    <col min="1025" max="1025" width="5.28515625" style="4" customWidth="1"/>
    <col min="1026" max="1026" width="4.7109375" style="4" customWidth="1"/>
    <col min="1027" max="1027" width="20.140625" style="4" customWidth="1"/>
    <col min="1028" max="1028" width="17.7109375" style="4" customWidth="1"/>
    <col min="1029" max="1029" width="16.7109375" style="4" customWidth="1"/>
    <col min="1030" max="1030" width="12.28515625" style="4" customWidth="1"/>
    <col min="1031" max="1031" width="17.140625" style="4" customWidth="1"/>
    <col min="1032" max="1032" width="7.28515625" style="4" customWidth="1"/>
    <col min="1033" max="1033" width="9.140625" style="4" customWidth="1"/>
    <col min="1034" max="1034" width="8.7109375" style="4" customWidth="1"/>
    <col min="1035" max="1035" width="10.7109375" style="4" customWidth="1"/>
    <col min="1036" max="1036" width="10.42578125" style="4" customWidth="1"/>
    <col min="1037" max="1037" width="10.7109375" style="4" customWidth="1"/>
    <col min="1038" max="1038" width="9.5703125" style="4" customWidth="1"/>
    <col min="1039" max="1039" width="8.7109375" style="4" customWidth="1"/>
    <col min="1040" max="1280" width="9.140625" style="4"/>
    <col min="1281" max="1281" width="5.28515625" style="4" customWidth="1"/>
    <col min="1282" max="1282" width="4.7109375" style="4" customWidth="1"/>
    <col min="1283" max="1283" width="20.140625" style="4" customWidth="1"/>
    <col min="1284" max="1284" width="17.7109375" style="4" customWidth="1"/>
    <col min="1285" max="1285" width="16.7109375" style="4" customWidth="1"/>
    <col min="1286" max="1286" width="12.28515625" style="4" customWidth="1"/>
    <col min="1287" max="1287" width="17.140625" style="4" customWidth="1"/>
    <col min="1288" max="1288" width="7.28515625" style="4" customWidth="1"/>
    <col min="1289" max="1289" width="9.140625" style="4" customWidth="1"/>
    <col min="1290" max="1290" width="8.7109375" style="4" customWidth="1"/>
    <col min="1291" max="1291" width="10.7109375" style="4" customWidth="1"/>
    <col min="1292" max="1292" width="10.42578125" style="4" customWidth="1"/>
    <col min="1293" max="1293" width="10.7109375" style="4" customWidth="1"/>
    <col min="1294" max="1294" width="9.5703125" style="4" customWidth="1"/>
    <col min="1295" max="1295" width="8.7109375" style="4" customWidth="1"/>
    <col min="1296" max="1536" width="9.140625" style="4"/>
    <col min="1537" max="1537" width="5.28515625" style="4" customWidth="1"/>
    <col min="1538" max="1538" width="4.7109375" style="4" customWidth="1"/>
    <col min="1539" max="1539" width="20.140625" style="4" customWidth="1"/>
    <col min="1540" max="1540" width="17.7109375" style="4" customWidth="1"/>
    <col min="1541" max="1541" width="16.7109375" style="4" customWidth="1"/>
    <col min="1542" max="1542" width="12.28515625" style="4" customWidth="1"/>
    <col min="1543" max="1543" width="17.140625" style="4" customWidth="1"/>
    <col min="1544" max="1544" width="7.28515625" style="4" customWidth="1"/>
    <col min="1545" max="1545" width="9.140625" style="4" customWidth="1"/>
    <col min="1546" max="1546" width="8.7109375" style="4" customWidth="1"/>
    <col min="1547" max="1547" width="10.7109375" style="4" customWidth="1"/>
    <col min="1548" max="1548" width="10.42578125" style="4" customWidth="1"/>
    <col min="1549" max="1549" width="10.7109375" style="4" customWidth="1"/>
    <col min="1550" max="1550" width="9.5703125" style="4" customWidth="1"/>
    <col min="1551" max="1551" width="8.7109375" style="4" customWidth="1"/>
    <col min="1552" max="1792" width="9.140625" style="4"/>
    <col min="1793" max="1793" width="5.28515625" style="4" customWidth="1"/>
    <col min="1794" max="1794" width="4.7109375" style="4" customWidth="1"/>
    <col min="1795" max="1795" width="20.140625" style="4" customWidth="1"/>
    <col min="1796" max="1796" width="17.7109375" style="4" customWidth="1"/>
    <col min="1797" max="1797" width="16.7109375" style="4" customWidth="1"/>
    <col min="1798" max="1798" width="12.28515625" style="4" customWidth="1"/>
    <col min="1799" max="1799" width="17.140625" style="4" customWidth="1"/>
    <col min="1800" max="1800" width="7.28515625" style="4" customWidth="1"/>
    <col min="1801" max="1801" width="9.140625" style="4" customWidth="1"/>
    <col min="1802" max="1802" width="8.7109375" style="4" customWidth="1"/>
    <col min="1803" max="1803" width="10.7109375" style="4" customWidth="1"/>
    <col min="1804" max="1804" width="10.42578125" style="4" customWidth="1"/>
    <col min="1805" max="1805" width="10.7109375" style="4" customWidth="1"/>
    <col min="1806" max="1806" width="9.5703125" style="4" customWidth="1"/>
    <col min="1807" max="1807" width="8.7109375" style="4" customWidth="1"/>
    <col min="1808" max="2048" width="9.140625" style="4"/>
    <col min="2049" max="2049" width="5.28515625" style="4" customWidth="1"/>
    <col min="2050" max="2050" width="4.7109375" style="4" customWidth="1"/>
    <col min="2051" max="2051" width="20.140625" style="4" customWidth="1"/>
    <col min="2052" max="2052" width="17.7109375" style="4" customWidth="1"/>
    <col min="2053" max="2053" width="16.7109375" style="4" customWidth="1"/>
    <col min="2054" max="2054" width="12.28515625" style="4" customWidth="1"/>
    <col min="2055" max="2055" width="17.140625" style="4" customWidth="1"/>
    <col min="2056" max="2056" width="7.28515625" style="4" customWidth="1"/>
    <col min="2057" max="2057" width="9.140625" style="4" customWidth="1"/>
    <col min="2058" max="2058" width="8.7109375" style="4" customWidth="1"/>
    <col min="2059" max="2059" width="10.7109375" style="4" customWidth="1"/>
    <col min="2060" max="2060" width="10.42578125" style="4" customWidth="1"/>
    <col min="2061" max="2061" width="10.7109375" style="4" customWidth="1"/>
    <col min="2062" max="2062" width="9.5703125" style="4" customWidth="1"/>
    <col min="2063" max="2063" width="8.7109375" style="4" customWidth="1"/>
    <col min="2064" max="2304" width="9.140625" style="4"/>
    <col min="2305" max="2305" width="5.28515625" style="4" customWidth="1"/>
    <col min="2306" max="2306" width="4.7109375" style="4" customWidth="1"/>
    <col min="2307" max="2307" width="20.140625" style="4" customWidth="1"/>
    <col min="2308" max="2308" width="17.7109375" style="4" customWidth="1"/>
    <col min="2309" max="2309" width="16.7109375" style="4" customWidth="1"/>
    <col min="2310" max="2310" width="12.28515625" style="4" customWidth="1"/>
    <col min="2311" max="2311" width="17.140625" style="4" customWidth="1"/>
    <col min="2312" max="2312" width="7.28515625" style="4" customWidth="1"/>
    <col min="2313" max="2313" width="9.140625" style="4" customWidth="1"/>
    <col min="2314" max="2314" width="8.7109375" style="4" customWidth="1"/>
    <col min="2315" max="2315" width="10.7109375" style="4" customWidth="1"/>
    <col min="2316" max="2316" width="10.42578125" style="4" customWidth="1"/>
    <col min="2317" max="2317" width="10.7109375" style="4" customWidth="1"/>
    <col min="2318" max="2318" width="9.5703125" style="4" customWidth="1"/>
    <col min="2319" max="2319" width="8.7109375" style="4" customWidth="1"/>
    <col min="2320" max="2560" width="9.140625" style="4"/>
    <col min="2561" max="2561" width="5.28515625" style="4" customWidth="1"/>
    <col min="2562" max="2562" width="4.7109375" style="4" customWidth="1"/>
    <col min="2563" max="2563" width="20.140625" style="4" customWidth="1"/>
    <col min="2564" max="2564" width="17.7109375" style="4" customWidth="1"/>
    <col min="2565" max="2565" width="16.7109375" style="4" customWidth="1"/>
    <col min="2566" max="2566" width="12.28515625" style="4" customWidth="1"/>
    <col min="2567" max="2567" width="17.140625" style="4" customWidth="1"/>
    <col min="2568" max="2568" width="7.28515625" style="4" customWidth="1"/>
    <col min="2569" max="2569" width="9.140625" style="4" customWidth="1"/>
    <col min="2570" max="2570" width="8.7109375" style="4" customWidth="1"/>
    <col min="2571" max="2571" width="10.7109375" style="4" customWidth="1"/>
    <col min="2572" max="2572" width="10.42578125" style="4" customWidth="1"/>
    <col min="2573" max="2573" width="10.7109375" style="4" customWidth="1"/>
    <col min="2574" max="2574" width="9.5703125" style="4" customWidth="1"/>
    <col min="2575" max="2575" width="8.7109375" style="4" customWidth="1"/>
    <col min="2576" max="2816" width="9.140625" style="4"/>
    <col min="2817" max="2817" width="5.28515625" style="4" customWidth="1"/>
    <col min="2818" max="2818" width="4.7109375" style="4" customWidth="1"/>
    <col min="2819" max="2819" width="20.140625" style="4" customWidth="1"/>
    <col min="2820" max="2820" width="17.7109375" style="4" customWidth="1"/>
    <col min="2821" max="2821" width="16.7109375" style="4" customWidth="1"/>
    <col min="2822" max="2822" width="12.28515625" style="4" customWidth="1"/>
    <col min="2823" max="2823" width="17.140625" style="4" customWidth="1"/>
    <col min="2824" max="2824" width="7.28515625" style="4" customWidth="1"/>
    <col min="2825" max="2825" width="9.140625" style="4" customWidth="1"/>
    <col min="2826" max="2826" width="8.7109375" style="4" customWidth="1"/>
    <col min="2827" max="2827" width="10.7109375" style="4" customWidth="1"/>
    <col min="2828" max="2828" width="10.42578125" style="4" customWidth="1"/>
    <col min="2829" max="2829" width="10.7109375" style="4" customWidth="1"/>
    <col min="2830" max="2830" width="9.5703125" style="4" customWidth="1"/>
    <col min="2831" max="2831" width="8.7109375" style="4" customWidth="1"/>
    <col min="2832" max="3072" width="9.140625" style="4"/>
    <col min="3073" max="3073" width="5.28515625" style="4" customWidth="1"/>
    <col min="3074" max="3074" width="4.7109375" style="4" customWidth="1"/>
    <col min="3075" max="3075" width="20.140625" style="4" customWidth="1"/>
    <col min="3076" max="3076" width="17.7109375" style="4" customWidth="1"/>
    <col min="3077" max="3077" width="16.7109375" style="4" customWidth="1"/>
    <col min="3078" max="3078" width="12.28515625" style="4" customWidth="1"/>
    <col min="3079" max="3079" width="17.140625" style="4" customWidth="1"/>
    <col min="3080" max="3080" width="7.28515625" style="4" customWidth="1"/>
    <col min="3081" max="3081" width="9.140625" style="4" customWidth="1"/>
    <col min="3082" max="3082" width="8.7109375" style="4" customWidth="1"/>
    <col min="3083" max="3083" width="10.7109375" style="4" customWidth="1"/>
    <col min="3084" max="3084" width="10.42578125" style="4" customWidth="1"/>
    <col min="3085" max="3085" width="10.7109375" style="4" customWidth="1"/>
    <col min="3086" max="3086" width="9.5703125" style="4" customWidth="1"/>
    <col min="3087" max="3087" width="8.7109375" style="4" customWidth="1"/>
    <col min="3088" max="3328" width="9.140625" style="4"/>
    <col min="3329" max="3329" width="5.28515625" style="4" customWidth="1"/>
    <col min="3330" max="3330" width="4.7109375" style="4" customWidth="1"/>
    <col min="3331" max="3331" width="20.140625" style="4" customWidth="1"/>
    <col min="3332" max="3332" width="17.7109375" style="4" customWidth="1"/>
    <col min="3333" max="3333" width="16.7109375" style="4" customWidth="1"/>
    <col min="3334" max="3334" width="12.28515625" style="4" customWidth="1"/>
    <col min="3335" max="3335" width="17.140625" style="4" customWidth="1"/>
    <col min="3336" max="3336" width="7.28515625" style="4" customWidth="1"/>
    <col min="3337" max="3337" width="9.140625" style="4" customWidth="1"/>
    <col min="3338" max="3338" width="8.7109375" style="4" customWidth="1"/>
    <col min="3339" max="3339" width="10.7109375" style="4" customWidth="1"/>
    <col min="3340" max="3340" width="10.42578125" style="4" customWidth="1"/>
    <col min="3341" max="3341" width="10.7109375" style="4" customWidth="1"/>
    <col min="3342" max="3342" width="9.5703125" style="4" customWidth="1"/>
    <col min="3343" max="3343" width="8.7109375" style="4" customWidth="1"/>
    <col min="3344" max="3584" width="9.140625" style="4"/>
    <col min="3585" max="3585" width="5.28515625" style="4" customWidth="1"/>
    <col min="3586" max="3586" width="4.7109375" style="4" customWidth="1"/>
    <col min="3587" max="3587" width="20.140625" style="4" customWidth="1"/>
    <col min="3588" max="3588" width="17.7109375" style="4" customWidth="1"/>
    <col min="3589" max="3589" width="16.7109375" style="4" customWidth="1"/>
    <col min="3590" max="3590" width="12.28515625" style="4" customWidth="1"/>
    <col min="3591" max="3591" width="17.140625" style="4" customWidth="1"/>
    <col min="3592" max="3592" width="7.28515625" style="4" customWidth="1"/>
    <col min="3593" max="3593" width="9.140625" style="4" customWidth="1"/>
    <col min="3594" max="3594" width="8.7109375" style="4" customWidth="1"/>
    <col min="3595" max="3595" width="10.7109375" style="4" customWidth="1"/>
    <col min="3596" max="3596" width="10.42578125" style="4" customWidth="1"/>
    <col min="3597" max="3597" width="10.7109375" style="4" customWidth="1"/>
    <col min="3598" max="3598" width="9.5703125" style="4" customWidth="1"/>
    <col min="3599" max="3599" width="8.7109375" style="4" customWidth="1"/>
    <col min="3600" max="3840" width="9.140625" style="4"/>
    <col min="3841" max="3841" width="5.28515625" style="4" customWidth="1"/>
    <col min="3842" max="3842" width="4.7109375" style="4" customWidth="1"/>
    <col min="3843" max="3843" width="20.140625" style="4" customWidth="1"/>
    <col min="3844" max="3844" width="17.7109375" style="4" customWidth="1"/>
    <col min="3845" max="3845" width="16.7109375" style="4" customWidth="1"/>
    <col min="3846" max="3846" width="12.28515625" style="4" customWidth="1"/>
    <col min="3847" max="3847" width="17.140625" style="4" customWidth="1"/>
    <col min="3848" max="3848" width="7.28515625" style="4" customWidth="1"/>
    <col min="3849" max="3849" width="9.140625" style="4" customWidth="1"/>
    <col min="3850" max="3850" width="8.7109375" style="4" customWidth="1"/>
    <col min="3851" max="3851" width="10.7109375" style="4" customWidth="1"/>
    <col min="3852" max="3852" width="10.42578125" style="4" customWidth="1"/>
    <col min="3853" max="3853" width="10.7109375" style="4" customWidth="1"/>
    <col min="3854" max="3854" width="9.5703125" style="4" customWidth="1"/>
    <col min="3855" max="3855" width="8.7109375" style="4" customWidth="1"/>
    <col min="3856" max="4096" width="9.140625" style="4"/>
    <col min="4097" max="4097" width="5.28515625" style="4" customWidth="1"/>
    <col min="4098" max="4098" width="4.7109375" style="4" customWidth="1"/>
    <col min="4099" max="4099" width="20.140625" style="4" customWidth="1"/>
    <col min="4100" max="4100" width="17.7109375" style="4" customWidth="1"/>
    <col min="4101" max="4101" width="16.7109375" style="4" customWidth="1"/>
    <col min="4102" max="4102" width="12.28515625" style="4" customWidth="1"/>
    <col min="4103" max="4103" width="17.140625" style="4" customWidth="1"/>
    <col min="4104" max="4104" width="7.28515625" style="4" customWidth="1"/>
    <col min="4105" max="4105" width="9.140625" style="4" customWidth="1"/>
    <col min="4106" max="4106" width="8.7109375" style="4" customWidth="1"/>
    <col min="4107" max="4107" width="10.7109375" style="4" customWidth="1"/>
    <col min="4108" max="4108" width="10.42578125" style="4" customWidth="1"/>
    <col min="4109" max="4109" width="10.7109375" style="4" customWidth="1"/>
    <col min="4110" max="4110" width="9.5703125" style="4" customWidth="1"/>
    <col min="4111" max="4111" width="8.7109375" style="4" customWidth="1"/>
    <col min="4112" max="4352" width="9.140625" style="4"/>
    <col min="4353" max="4353" width="5.28515625" style="4" customWidth="1"/>
    <col min="4354" max="4354" width="4.7109375" style="4" customWidth="1"/>
    <col min="4355" max="4355" width="20.140625" style="4" customWidth="1"/>
    <col min="4356" max="4356" width="17.7109375" style="4" customWidth="1"/>
    <col min="4357" max="4357" width="16.7109375" style="4" customWidth="1"/>
    <col min="4358" max="4358" width="12.28515625" style="4" customWidth="1"/>
    <col min="4359" max="4359" width="17.140625" style="4" customWidth="1"/>
    <col min="4360" max="4360" width="7.28515625" style="4" customWidth="1"/>
    <col min="4361" max="4361" width="9.140625" style="4" customWidth="1"/>
    <col min="4362" max="4362" width="8.7109375" style="4" customWidth="1"/>
    <col min="4363" max="4363" width="10.7109375" style="4" customWidth="1"/>
    <col min="4364" max="4364" width="10.42578125" style="4" customWidth="1"/>
    <col min="4365" max="4365" width="10.7109375" style="4" customWidth="1"/>
    <col min="4366" max="4366" width="9.5703125" style="4" customWidth="1"/>
    <col min="4367" max="4367" width="8.7109375" style="4" customWidth="1"/>
    <col min="4368" max="4608" width="9.140625" style="4"/>
    <col min="4609" max="4609" width="5.28515625" style="4" customWidth="1"/>
    <col min="4610" max="4610" width="4.7109375" style="4" customWidth="1"/>
    <col min="4611" max="4611" width="20.140625" style="4" customWidth="1"/>
    <col min="4612" max="4612" width="17.7109375" style="4" customWidth="1"/>
    <col min="4613" max="4613" width="16.7109375" style="4" customWidth="1"/>
    <col min="4614" max="4614" width="12.28515625" style="4" customWidth="1"/>
    <col min="4615" max="4615" width="17.140625" style="4" customWidth="1"/>
    <col min="4616" max="4616" width="7.28515625" style="4" customWidth="1"/>
    <col min="4617" max="4617" width="9.140625" style="4" customWidth="1"/>
    <col min="4618" max="4618" width="8.7109375" style="4" customWidth="1"/>
    <col min="4619" max="4619" width="10.7109375" style="4" customWidth="1"/>
    <col min="4620" max="4620" width="10.42578125" style="4" customWidth="1"/>
    <col min="4621" max="4621" width="10.7109375" style="4" customWidth="1"/>
    <col min="4622" max="4622" width="9.5703125" style="4" customWidth="1"/>
    <col min="4623" max="4623" width="8.7109375" style="4" customWidth="1"/>
    <col min="4624" max="4864" width="9.140625" style="4"/>
    <col min="4865" max="4865" width="5.28515625" style="4" customWidth="1"/>
    <col min="4866" max="4866" width="4.7109375" style="4" customWidth="1"/>
    <col min="4867" max="4867" width="20.140625" style="4" customWidth="1"/>
    <col min="4868" max="4868" width="17.7109375" style="4" customWidth="1"/>
    <col min="4869" max="4869" width="16.7109375" style="4" customWidth="1"/>
    <col min="4870" max="4870" width="12.28515625" style="4" customWidth="1"/>
    <col min="4871" max="4871" width="17.140625" style="4" customWidth="1"/>
    <col min="4872" max="4872" width="7.28515625" style="4" customWidth="1"/>
    <col min="4873" max="4873" width="9.140625" style="4" customWidth="1"/>
    <col min="4874" max="4874" width="8.7109375" style="4" customWidth="1"/>
    <col min="4875" max="4875" width="10.7109375" style="4" customWidth="1"/>
    <col min="4876" max="4876" width="10.42578125" style="4" customWidth="1"/>
    <col min="4877" max="4877" width="10.7109375" style="4" customWidth="1"/>
    <col min="4878" max="4878" width="9.5703125" style="4" customWidth="1"/>
    <col min="4879" max="4879" width="8.7109375" style="4" customWidth="1"/>
    <col min="4880" max="5120" width="9.140625" style="4"/>
    <col min="5121" max="5121" width="5.28515625" style="4" customWidth="1"/>
    <col min="5122" max="5122" width="4.7109375" style="4" customWidth="1"/>
    <col min="5123" max="5123" width="20.140625" style="4" customWidth="1"/>
    <col min="5124" max="5124" width="17.7109375" style="4" customWidth="1"/>
    <col min="5125" max="5125" width="16.7109375" style="4" customWidth="1"/>
    <col min="5126" max="5126" width="12.28515625" style="4" customWidth="1"/>
    <col min="5127" max="5127" width="17.140625" style="4" customWidth="1"/>
    <col min="5128" max="5128" width="7.28515625" style="4" customWidth="1"/>
    <col min="5129" max="5129" width="9.140625" style="4" customWidth="1"/>
    <col min="5130" max="5130" width="8.7109375" style="4" customWidth="1"/>
    <col min="5131" max="5131" width="10.7109375" style="4" customWidth="1"/>
    <col min="5132" max="5132" width="10.42578125" style="4" customWidth="1"/>
    <col min="5133" max="5133" width="10.7109375" style="4" customWidth="1"/>
    <col min="5134" max="5134" width="9.5703125" style="4" customWidth="1"/>
    <col min="5135" max="5135" width="8.7109375" style="4" customWidth="1"/>
    <col min="5136" max="5376" width="9.140625" style="4"/>
    <col min="5377" max="5377" width="5.28515625" style="4" customWidth="1"/>
    <col min="5378" max="5378" width="4.7109375" style="4" customWidth="1"/>
    <col min="5379" max="5379" width="20.140625" style="4" customWidth="1"/>
    <col min="5380" max="5380" width="17.7109375" style="4" customWidth="1"/>
    <col min="5381" max="5381" width="16.7109375" style="4" customWidth="1"/>
    <col min="5382" max="5382" width="12.28515625" style="4" customWidth="1"/>
    <col min="5383" max="5383" width="17.140625" style="4" customWidth="1"/>
    <col min="5384" max="5384" width="7.28515625" style="4" customWidth="1"/>
    <col min="5385" max="5385" width="9.140625" style="4" customWidth="1"/>
    <col min="5386" max="5386" width="8.7109375" style="4" customWidth="1"/>
    <col min="5387" max="5387" width="10.7109375" style="4" customWidth="1"/>
    <col min="5388" max="5388" width="10.42578125" style="4" customWidth="1"/>
    <col min="5389" max="5389" width="10.7109375" style="4" customWidth="1"/>
    <col min="5390" max="5390" width="9.5703125" style="4" customWidth="1"/>
    <col min="5391" max="5391" width="8.7109375" style="4" customWidth="1"/>
    <col min="5392" max="5632" width="9.140625" style="4"/>
    <col min="5633" max="5633" width="5.28515625" style="4" customWidth="1"/>
    <col min="5634" max="5634" width="4.7109375" style="4" customWidth="1"/>
    <col min="5635" max="5635" width="20.140625" style="4" customWidth="1"/>
    <col min="5636" max="5636" width="17.7109375" style="4" customWidth="1"/>
    <col min="5637" max="5637" width="16.7109375" style="4" customWidth="1"/>
    <col min="5638" max="5638" width="12.28515625" style="4" customWidth="1"/>
    <col min="5639" max="5639" width="17.140625" style="4" customWidth="1"/>
    <col min="5640" max="5640" width="7.28515625" style="4" customWidth="1"/>
    <col min="5641" max="5641" width="9.140625" style="4" customWidth="1"/>
    <col min="5642" max="5642" width="8.7109375" style="4" customWidth="1"/>
    <col min="5643" max="5643" width="10.7109375" style="4" customWidth="1"/>
    <col min="5644" max="5644" width="10.42578125" style="4" customWidth="1"/>
    <col min="5645" max="5645" width="10.7109375" style="4" customWidth="1"/>
    <col min="5646" max="5646" width="9.5703125" style="4" customWidth="1"/>
    <col min="5647" max="5647" width="8.7109375" style="4" customWidth="1"/>
    <col min="5648" max="5888" width="9.140625" style="4"/>
    <col min="5889" max="5889" width="5.28515625" style="4" customWidth="1"/>
    <col min="5890" max="5890" width="4.7109375" style="4" customWidth="1"/>
    <col min="5891" max="5891" width="20.140625" style="4" customWidth="1"/>
    <col min="5892" max="5892" width="17.7109375" style="4" customWidth="1"/>
    <col min="5893" max="5893" width="16.7109375" style="4" customWidth="1"/>
    <col min="5894" max="5894" width="12.28515625" style="4" customWidth="1"/>
    <col min="5895" max="5895" width="17.140625" style="4" customWidth="1"/>
    <col min="5896" max="5896" width="7.28515625" style="4" customWidth="1"/>
    <col min="5897" max="5897" width="9.140625" style="4" customWidth="1"/>
    <col min="5898" max="5898" width="8.7109375" style="4" customWidth="1"/>
    <col min="5899" max="5899" width="10.7109375" style="4" customWidth="1"/>
    <col min="5900" max="5900" width="10.42578125" style="4" customWidth="1"/>
    <col min="5901" max="5901" width="10.7109375" style="4" customWidth="1"/>
    <col min="5902" max="5902" width="9.5703125" style="4" customWidth="1"/>
    <col min="5903" max="5903" width="8.7109375" style="4" customWidth="1"/>
    <col min="5904" max="6144" width="9.140625" style="4"/>
    <col min="6145" max="6145" width="5.28515625" style="4" customWidth="1"/>
    <col min="6146" max="6146" width="4.7109375" style="4" customWidth="1"/>
    <col min="6147" max="6147" width="20.140625" style="4" customWidth="1"/>
    <col min="6148" max="6148" width="17.7109375" style="4" customWidth="1"/>
    <col min="6149" max="6149" width="16.7109375" style="4" customWidth="1"/>
    <col min="6150" max="6150" width="12.28515625" style="4" customWidth="1"/>
    <col min="6151" max="6151" width="17.140625" style="4" customWidth="1"/>
    <col min="6152" max="6152" width="7.28515625" style="4" customWidth="1"/>
    <col min="6153" max="6153" width="9.140625" style="4" customWidth="1"/>
    <col min="6154" max="6154" width="8.7109375" style="4" customWidth="1"/>
    <col min="6155" max="6155" width="10.7109375" style="4" customWidth="1"/>
    <col min="6156" max="6156" width="10.42578125" style="4" customWidth="1"/>
    <col min="6157" max="6157" width="10.7109375" style="4" customWidth="1"/>
    <col min="6158" max="6158" width="9.5703125" style="4" customWidth="1"/>
    <col min="6159" max="6159" width="8.7109375" style="4" customWidth="1"/>
    <col min="6160" max="6400" width="9.140625" style="4"/>
    <col min="6401" max="6401" width="5.28515625" style="4" customWidth="1"/>
    <col min="6402" max="6402" width="4.7109375" style="4" customWidth="1"/>
    <col min="6403" max="6403" width="20.140625" style="4" customWidth="1"/>
    <col min="6404" max="6404" width="17.7109375" style="4" customWidth="1"/>
    <col min="6405" max="6405" width="16.7109375" style="4" customWidth="1"/>
    <col min="6406" max="6406" width="12.28515625" style="4" customWidth="1"/>
    <col min="6407" max="6407" width="17.140625" style="4" customWidth="1"/>
    <col min="6408" max="6408" width="7.28515625" style="4" customWidth="1"/>
    <col min="6409" max="6409" width="9.140625" style="4" customWidth="1"/>
    <col min="6410" max="6410" width="8.7109375" style="4" customWidth="1"/>
    <col min="6411" max="6411" width="10.7109375" style="4" customWidth="1"/>
    <col min="6412" max="6412" width="10.42578125" style="4" customWidth="1"/>
    <col min="6413" max="6413" width="10.7109375" style="4" customWidth="1"/>
    <col min="6414" max="6414" width="9.5703125" style="4" customWidth="1"/>
    <col min="6415" max="6415" width="8.7109375" style="4" customWidth="1"/>
    <col min="6416" max="6656" width="9.140625" style="4"/>
    <col min="6657" max="6657" width="5.28515625" style="4" customWidth="1"/>
    <col min="6658" max="6658" width="4.7109375" style="4" customWidth="1"/>
    <col min="6659" max="6659" width="20.140625" style="4" customWidth="1"/>
    <col min="6660" max="6660" width="17.7109375" style="4" customWidth="1"/>
    <col min="6661" max="6661" width="16.7109375" style="4" customWidth="1"/>
    <col min="6662" max="6662" width="12.28515625" style="4" customWidth="1"/>
    <col min="6663" max="6663" width="17.140625" style="4" customWidth="1"/>
    <col min="6664" max="6664" width="7.28515625" style="4" customWidth="1"/>
    <col min="6665" max="6665" width="9.140625" style="4" customWidth="1"/>
    <col min="6666" max="6666" width="8.7109375" style="4" customWidth="1"/>
    <col min="6667" max="6667" width="10.7109375" style="4" customWidth="1"/>
    <col min="6668" max="6668" width="10.42578125" style="4" customWidth="1"/>
    <col min="6669" max="6669" width="10.7109375" style="4" customWidth="1"/>
    <col min="6670" max="6670" width="9.5703125" style="4" customWidth="1"/>
    <col min="6671" max="6671" width="8.7109375" style="4" customWidth="1"/>
    <col min="6672" max="6912" width="9.140625" style="4"/>
    <col min="6913" max="6913" width="5.28515625" style="4" customWidth="1"/>
    <col min="6914" max="6914" width="4.7109375" style="4" customWidth="1"/>
    <col min="6915" max="6915" width="20.140625" style="4" customWidth="1"/>
    <col min="6916" max="6916" width="17.7109375" style="4" customWidth="1"/>
    <col min="6917" max="6917" width="16.7109375" style="4" customWidth="1"/>
    <col min="6918" max="6918" width="12.28515625" style="4" customWidth="1"/>
    <col min="6919" max="6919" width="17.140625" style="4" customWidth="1"/>
    <col min="6920" max="6920" width="7.28515625" style="4" customWidth="1"/>
    <col min="6921" max="6921" width="9.140625" style="4" customWidth="1"/>
    <col min="6922" max="6922" width="8.7109375" style="4" customWidth="1"/>
    <col min="6923" max="6923" width="10.7109375" style="4" customWidth="1"/>
    <col min="6924" max="6924" width="10.42578125" style="4" customWidth="1"/>
    <col min="6925" max="6925" width="10.7109375" style="4" customWidth="1"/>
    <col min="6926" max="6926" width="9.5703125" style="4" customWidth="1"/>
    <col min="6927" max="6927" width="8.7109375" style="4" customWidth="1"/>
    <col min="6928" max="7168" width="9.140625" style="4"/>
    <col min="7169" max="7169" width="5.28515625" style="4" customWidth="1"/>
    <col min="7170" max="7170" width="4.7109375" style="4" customWidth="1"/>
    <col min="7171" max="7171" width="20.140625" style="4" customWidth="1"/>
    <col min="7172" max="7172" width="17.7109375" style="4" customWidth="1"/>
    <col min="7173" max="7173" width="16.7109375" style="4" customWidth="1"/>
    <col min="7174" max="7174" width="12.28515625" style="4" customWidth="1"/>
    <col min="7175" max="7175" width="17.140625" style="4" customWidth="1"/>
    <col min="7176" max="7176" width="7.28515625" style="4" customWidth="1"/>
    <col min="7177" max="7177" width="9.140625" style="4" customWidth="1"/>
    <col min="7178" max="7178" width="8.7109375" style="4" customWidth="1"/>
    <col min="7179" max="7179" width="10.7109375" style="4" customWidth="1"/>
    <col min="7180" max="7180" width="10.42578125" style="4" customWidth="1"/>
    <col min="7181" max="7181" width="10.7109375" style="4" customWidth="1"/>
    <col min="7182" max="7182" width="9.5703125" style="4" customWidth="1"/>
    <col min="7183" max="7183" width="8.7109375" style="4" customWidth="1"/>
    <col min="7184" max="7424" width="9.140625" style="4"/>
    <col min="7425" max="7425" width="5.28515625" style="4" customWidth="1"/>
    <col min="7426" max="7426" width="4.7109375" style="4" customWidth="1"/>
    <col min="7427" max="7427" width="20.140625" style="4" customWidth="1"/>
    <col min="7428" max="7428" width="17.7109375" style="4" customWidth="1"/>
    <col min="7429" max="7429" width="16.7109375" style="4" customWidth="1"/>
    <col min="7430" max="7430" width="12.28515625" style="4" customWidth="1"/>
    <col min="7431" max="7431" width="17.140625" style="4" customWidth="1"/>
    <col min="7432" max="7432" width="7.28515625" style="4" customWidth="1"/>
    <col min="7433" max="7433" width="9.140625" style="4" customWidth="1"/>
    <col min="7434" max="7434" width="8.7109375" style="4" customWidth="1"/>
    <col min="7435" max="7435" width="10.7109375" style="4" customWidth="1"/>
    <col min="7436" max="7436" width="10.42578125" style="4" customWidth="1"/>
    <col min="7437" max="7437" width="10.7109375" style="4" customWidth="1"/>
    <col min="7438" max="7438" width="9.5703125" style="4" customWidth="1"/>
    <col min="7439" max="7439" width="8.7109375" style="4" customWidth="1"/>
    <col min="7440" max="7680" width="9.140625" style="4"/>
    <col min="7681" max="7681" width="5.28515625" style="4" customWidth="1"/>
    <col min="7682" max="7682" width="4.7109375" style="4" customWidth="1"/>
    <col min="7683" max="7683" width="20.140625" style="4" customWidth="1"/>
    <col min="7684" max="7684" width="17.7109375" style="4" customWidth="1"/>
    <col min="7685" max="7685" width="16.7109375" style="4" customWidth="1"/>
    <col min="7686" max="7686" width="12.28515625" style="4" customWidth="1"/>
    <col min="7687" max="7687" width="17.140625" style="4" customWidth="1"/>
    <col min="7688" max="7688" width="7.28515625" style="4" customWidth="1"/>
    <col min="7689" max="7689" width="9.140625" style="4" customWidth="1"/>
    <col min="7690" max="7690" width="8.7109375" style="4" customWidth="1"/>
    <col min="7691" max="7691" width="10.7109375" style="4" customWidth="1"/>
    <col min="7692" max="7692" width="10.42578125" style="4" customWidth="1"/>
    <col min="7693" max="7693" width="10.7109375" style="4" customWidth="1"/>
    <col min="7694" max="7694" width="9.5703125" style="4" customWidth="1"/>
    <col min="7695" max="7695" width="8.7109375" style="4" customWidth="1"/>
    <col min="7696" max="7936" width="9.140625" style="4"/>
    <col min="7937" max="7937" width="5.28515625" style="4" customWidth="1"/>
    <col min="7938" max="7938" width="4.7109375" style="4" customWidth="1"/>
    <col min="7939" max="7939" width="20.140625" style="4" customWidth="1"/>
    <col min="7940" max="7940" width="17.7109375" style="4" customWidth="1"/>
    <col min="7941" max="7941" width="16.7109375" style="4" customWidth="1"/>
    <col min="7942" max="7942" width="12.28515625" style="4" customWidth="1"/>
    <col min="7943" max="7943" width="17.140625" style="4" customWidth="1"/>
    <col min="7944" max="7944" width="7.28515625" style="4" customWidth="1"/>
    <col min="7945" max="7945" width="9.140625" style="4" customWidth="1"/>
    <col min="7946" max="7946" width="8.7109375" style="4" customWidth="1"/>
    <col min="7947" max="7947" width="10.7109375" style="4" customWidth="1"/>
    <col min="7948" max="7948" width="10.42578125" style="4" customWidth="1"/>
    <col min="7949" max="7949" width="10.7109375" style="4" customWidth="1"/>
    <col min="7950" max="7950" width="9.5703125" style="4" customWidth="1"/>
    <col min="7951" max="7951" width="8.7109375" style="4" customWidth="1"/>
    <col min="7952" max="8192" width="9.140625" style="4"/>
    <col min="8193" max="8193" width="5.28515625" style="4" customWidth="1"/>
    <col min="8194" max="8194" width="4.7109375" style="4" customWidth="1"/>
    <col min="8195" max="8195" width="20.140625" style="4" customWidth="1"/>
    <col min="8196" max="8196" width="17.7109375" style="4" customWidth="1"/>
    <col min="8197" max="8197" width="16.7109375" style="4" customWidth="1"/>
    <col min="8198" max="8198" width="12.28515625" style="4" customWidth="1"/>
    <col min="8199" max="8199" width="17.140625" style="4" customWidth="1"/>
    <col min="8200" max="8200" width="7.28515625" style="4" customWidth="1"/>
    <col min="8201" max="8201" width="9.140625" style="4" customWidth="1"/>
    <col min="8202" max="8202" width="8.7109375" style="4" customWidth="1"/>
    <col min="8203" max="8203" width="10.7109375" style="4" customWidth="1"/>
    <col min="8204" max="8204" width="10.42578125" style="4" customWidth="1"/>
    <col min="8205" max="8205" width="10.7109375" style="4" customWidth="1"/>
    <col min="8206" max="8206" width="9.5703125" style="4" customWidth="1"/>
    <col min="8207" max="8207" width="8.7109375" style="4" customWidth="1"/>
    <col min="8208" max="8448" width="9.140625" style="4"/>
    <col min="8449" max="8449" width="5.28515625" style="4" customWidth="1"/>
    <col min="8450" max="8450" width="4.7109375" style="4" customWidth="1"/>
    <col min="8451" max="8451" width="20.140625" style="4" customWidth="1"/>
    <col min="8452" max="8452" width="17.7109375" style="4" customWidth="1"/>
    <col min="8453" max="8453" width="16.7109375" style="4" customWidth="1"/>
    <col min="8454" max="8454" width="12.28515625" style="4" customWidth="1"/>
    <col min="8455" max="8455" width="17.140625" style="4" customWidth="1"/>
    <col min="8456" max="8456" width="7.28515625" style="4" customWidth="1"/>
    <col min="8457" max="8457" width="9.140625" style="4" customWidth="1"/>
    <col min="8458" max="8458" width="8.7109375" style="4" customWidth="1"/>
    <col min="8459" max="8459" width="10.7109375" style="4" customWidth="1"/>
    <col min="8460" max="8460" width="10.42578125" style="4" customWidth="1"/>
    <col min="8461" max="8461" width="10.7109375" style="4" customWidth="1"/>
    <col min="8462" max="8462" width="9.5703125" style="4" customWidth="1"/>
    <col min="8463" max="8463" width="8.7109375" style="4" customWidth="1"/>
    <col min="8464" max="8704" width="9.140625" style="4"/>
    <col min="8705" max="8705" width="5.28515625" style="4" customWidth="1"/>
    <col min="8706" max="8706" width="4.7109375" style="4" customWidth="1"/>
    <col min="8707" max="8707" width="20.140625" style="4" customWidth="1"/>
    <col min="8708" max="8708" width="17.7109375" style="4" customWidth="1"/>
    <col min="8709" max="8709" width="16.7109375" style="4" customWidth="1"/>
    <col min="8710" max="8710" width="12.28515625" style="4" customWidth="1"/>
    <col min="8711" max="8711" width="17.140625" style="4" customWidth="1"/>
    <col min="8712" max="8712" width="7.28515625" style="4" customWidth="1"/>
    <col min="8713" max="8713" width="9.140625" style="4" customWidth="1"/>
    <col min="8714" max="8714" width="8.7109375" style="4" customWidth="1"/>
    <col min="8715" max="8715" width="10.7109375" style="4" customWidth="1"/>
    <col min="8716" max="8716" width="10.42578125" style="4" customWidth="1"/>
    <col min="8717" max="8717" width="10.7109375" style="4" customWidth="1"/>
    <col min="8718" max="8718" width="9.5703125" style="4" customWidth="1"/>
    <col min="8719" max="8719" width="8.7109375" style="4" customWidth="1"/>
    <col min="8720" max="8960" width="9.140625" style="4"/>
    <col min="8961" max="8961" width="5.28515625" style="4" customWidth="1"/>
    <col min="8962" max="8962" width="4.7109375" style="4" customWidth="1"/>
    <col min="8963" max="8963" width="20.140625" style="4" customWidth="1"/>
    <col min="8964" max="8964" width="17.7109375" style="4" customWidth="1"/>
    <col min="8965" max="8965" width="16.7109375" style="4" customWidth="1"/>
    <col min="8966" max="8966" width="12.28515625" style="4" customWidth="1"/>
    <col min="8967" max="8967" width="17.140625" style="4" customWidth="1"/>
    <col min="8968" max="8968" width="7.28515625" style="4" customWidth="1"/>
    <col min="8969" max="8969" width="9.140625" style="4" customWidth="1"/>
    <col min="8970" max="8970" width="8.7109375" style="4" customWidth="1"/>
    <col min="8971" max="8971" width="10.7109375" style="4" customWidth="1"/>
    <col min="8972" max="8972" width="10.42578125" style="4" customWidth="1"/>
    <col min="8973" max="8973" width="10.7109375" style="4" customWidth="1"/>
    <col min="8974" max="8974" width="9.5703125" style="4" customWidth="1"/>
    <col min="8975" max="8975" width="8.7109375" style="4" customWidth="1"/>
    <col min="8976" max="9216" width="9.140625" style="4"/>
    <col min="9217" max="9217" width="5.28515625" style="4" customWidth="1"/>
    <col min="9218" max="9218" width="4.7109375" style="4" customWidth="1"/>
    <col min="9219" max="9219" width="20.140625" style="4" customWidth="1"/>
    <col min="9220" max="9220" width="17.7109375" style="4" customWidth="1"/>
    <col min="9221" max="9221" width="16.7109375" style="4" customWidth="1"/>
    <col min="9222" max="9222" width="12.28515625" style="4" customWidth="1"/>
    <col min="9223" max="9223" width="17.140625" style="4" customWidth="1"/>
    <col min="9224" max="9224" width="7.28515625" style="4" customWidth="1"/>
    <col min="9225" max="9225" width="9.140625" style="4" customWidth="1"/>
    <col min="9226" max="9226" width="8.7109375" style="4" customWidth="1"/>
    <col min="9227" max="9227" width="10.7109375" style="4" customWidth="1"/>
    <col min="9228" max="9228" width="10.42578125" style="4" customWidth="1"/>
    <col min="9229" max="9229" width="10.7109375" style="4" customWidth="1"/>
    <col min="9230" max="9230" width="9.5703125" style="4" customWidth="1"/>
    <col min="9231" max="9231" width="8.7109375" style="4" customWidth="1"/>
    <col min="9232" max="9472" width="9.140625" style="4"/>
    <col min="9473" max="9473" width="5.28515625" style="4" customWidth="1"/>
    <col min="9474" max="9474" width="4.7109375" style="4" customWidth="1"/>
    <col min="9475" max="9475" width="20.140625" style="4" customWidth="1"/>
    <col min="9476" max="9476" width="17.7109375" style="4" customWidth="1"/>
    <col min="9477" max="9477" width="16.7109375" style="4" customWidth="1"/>
    <col min="9478" max="9478" width="12.28515625" style="4" customWidth="1"/>
    <col min="9479" max="9479" width="17.140625" style="4" customWidth="1"/>
    <col min="9480" max="9480" width="7.28515625" style="4" customWidth="1"/>
    <col min="9481" max="9481" width="9.140625" style="4" customWidth="1"/>
    <col min="9482" max="9482" width="8.7109375" style="4" customWidth="1"/>
    <col min="9483" max="9483" width="10.7109375" style="4" customWidth="1"/>
    <col min="9484" max="9484" width="10.42578125" style="4" customWidth="1"/>
    <col min="9485" max="9485" width="10.7109375" style="4" customWidth="1"/>
    <col min="9486" max="9486" width="9.5703125" style="4" customWidth="1"/>
    <col min="9487" max="9487" width="8.7109375" style="4" customWidth="1"/>
    <col min="9488" max="9728" width="9.140625" style="4"/>
    <col min="9729" max="9729" width="5.28515625" style="4" customWidth="1"/>
    <col min="9730" max="9730" width="4.7109375" style="4" customWidth="1"/>
    <col min="9731" max="9731" width="20.140625" style="4" customWidth="1"/>
    <col min="9732" max="9732" width="17.7109375" style="4" customWidth="1"/>
    <col min="9733" max="9733" width="16.7109375" style="4" customWidth="1"/>
    <col min="9734" max="9734" width="12.28515625" style="4" customWidth="1"/>
    <col min="9735" max="9735" width="17.140625" style="4" customWidth="1"/>
    <col min="9736" max="9736" width="7.28515625" style="4" customWidth="1"/>
    <col min="9737" max="9737" width="9.140625" style="4" customWidth="1"/>
    <col min="9738" max="9738" width="8.7109375" style="4" customWidth="1"/>
    <col min="9739" max="9739" width="10.7109375" style="4" customWidth="1"/>
    <col min="9740" max="9740" width="10.42578125" style="4" customWidth="1"/>
    <col min="9741" max="9741" width="10.7109375" style="4" customWidth="1"/>
    <col min="9742" max="9742" width="9.5703125" style="4" customWidth="1"/>
    <col min="9743" max="9743" width="8.7109375" style="4" customWidth="1"/>
    <col min="9744" max="9984" width="9.140625" style="4"/>
    <col min="9985" max="9985" width="5.28515625" style="4" customWidth="1"/>
    <col min="9986" max="9986" width="4.7109375" style="4" customWidth="1"/>
    <col min="9987" max="9987" width="20.140625" style="4" customWidth="1"/>
    <col min="9988" max="9988" width="17.7109375" style="4" customWidth="1"/>
    <col min="9989" max="9989" width="16.7109375" style="4" customWidth="1"/>
    <col min="9990" max="9990" width="12.28515625" style="4" customWidth="1"/>
    <col min="9991" max="9991" width="17.140625" style="4" customWidth="1"/>
    <col min="9992" max="9992" width="7.28515625" style="4" customWidth="1"/>
    <col min="9993" max="9993" width="9.140625" style="4" customWidth="1"/>
    <col min="9994" max="9994" width="8.7109375" style="4" customWidth="1"/>
    <col min="9995" max="9995" width="10.7109375" style="4" customWidth="1"/>
    <col min="9996" max="9996" width="10.42578125" style="4" customWidth="1"/>
    <col min="9997" max="9997" width="10.7109375" style="4" customWidth="1"/>
    <col min="9998" max="9998" width="9.5703125" style="4" customWidth="1"/>
    <col min="9999" max="9999" width="8.7109375" style="4" customWidth="1"/>
    <col min="10000" max="10240" width="9.140625" style="4"/>
    <col min="10241" max="10241" width="5.28515625" style="4" customWidth="1"/>
    <col min="10242" max="10242" width="4.7109375" style="4" customWidth="1"/>
    <col min="10243" max="10243" width="20.140625" style="4" customWidth="1"/>
    <col min="10244" max="10244" width="17.7109375" style="4" customWidth="1"/>
    <col min="10245" max="10245" width="16.7109375" style="4" customWidth="1"/>
    <col min="10246" max="10246" width="12.28515625" style="4" customWidth="1"/>
    <col min="10247" max="10247" width="17.140625" style="4" customWidth="1"/>
    <col min="10248" max="10248" width="7.28515625" style="4" customWidth="1"/>
    <col min="10249" max="10249" width="9.140625" style="4" customWidth="1"/>
    <col min="10250" max="10250" width="8.7109375" style="4" customWidth="1"/>
    <col min="10251" max="10251" width="10.7109375" style="4" customWidth="1"/>
    <col min="10252" max="10252" width="10.42578125" style="4" customWidth="1"/>
    <col min="10253" max="10253" width="10.7109375" style="4" customWidth="1"/>
    <col min="10254" max="10254" width="9.5703125" style="4" customWidth="1"/>
    <col min="10255" max="10255" width="8.7109375" style="4" customWidth="1"/>
    <col min="10256" max="10496" width="9.140625" style="4"/>
    <col min="10497" max="10497" width="5.28515625" style="4" customWidth="1"/>
    <col min="10498" max="10498" width="4.7109375" style="4" customWidth="1"/>
    <col min="10499" max="10499" width="20.140625" style="4" customWidth="1"/>
    <col min="10500" max="10500" width="17.7109375" style="4" customWidth="1"/>
    <col min="10501" max="10501" width="16.7109375" style="4" customWidth="1"/>
    <col min="10502" max="10502" width="12.28515625" style="4" customWidth="1"/>
    <col min="10503" max="10503" width="17.140625" style="4" customWidth="1"/>
    <col min="10504" max="10504" width="7.28515625" style="4" customWidth="1"/>
    <col min="10505" max="10505" width="9.140625" style="4" customWidth="1"/>
    <col min="10506" max="10506" width="8.7109375" style="4" customWidth="1"/>
    <col min="10507" max="10507" width="10.7109375" style="4" customWidth="1"/>
    <col min="10508" max="10508" width="10.42578125" style="4" customWidth="1"/>
    <col min="10509" max="10509" width="10.7109375" style="4" customWidth="1"/>
    <col min="10510" max="10510" width="9.5703125" style="4" customWidth="1"/>
    <col min="10511" max="10511" width="8.7109375" style="4" customWidth="1"/>
    <col min="10512" max="10752" width="9.140625" style="4"/>
    <col min="10753" max="10753" width="5.28515625" style="4" customWidth="1"/>
    <col min="10754" max="10754" width="4.7109375" style="4" customWidth="1"/>
    <col min="10755" max="10755" width="20.140625" style="4" customWidth="1"/>
    <col min="10756" max="10756" width="17.7109375" style="4" customWidth="1"/>
    <col min="10757" max="10757" width="16.7109375" style="4" customWidth="1"/>
    <col min="10758" max="10758" width="12.28515625" style="4" customWidth="1"/>
    <col min="10759" max="10759" width="17.140625" style="4" customWidth="1"/>
    <col min="10760" max="10760" width="7.28515625" style="4" customWidth="1"/>
    <col min="10761" max="10761" width="9.140625" style="4" customWidth="1"/>
    <col min="10762" max="10762" width="8.7109375" style="4" customWidth="1"/>
    <col min="10763" max="10763" width="10.7109375" style="4" customWidth="1"/>
    <col min="10764" max="10764" width="10.42578125" style="4" customWidth="1"/>
    <col min="10765" max="10765" width="10.7109375" style="4" customWidth="1"/>
    <col min="10766" max="10766" width="9.5703125" style="4" customWidth="1"/>
    <col min="10767" max="10767" width="8.7109375" style="4" customWidth="1"/>
    <col min="10768" max="11008" width="9.140625" style="4"/>
    <col min="11009" max="11009" width="5.28515625" style="4" customWidth="1"/>
    <col min="11010" max="11010" width="4.7109375" style="4" customWidth="1"/>
    <col min="11011" max="11011" width="20.140625" style="4" customWidth="1"/>
    <col min="11012" max="11012" width="17.7109375" style="4" customWidth="1"/>
    <col min="11013" max="11013" width="16.7109375" style="4" customWidth="1"/>
    <col min="11014" max="11014" width="12.28515625" style="4" customWidth="1"/>
    <col min="11015" max="11015" width="17.140625" style="4" customWidth="1"/>
    <col min="11016" max="11016" width="7.28515625" style="4" customWidth="1"/>
    <col min="11017" max="11017" width="9.140625" style="4" customWidth="1"/>
    <col min="11018" max="11018" width="8.7109375" style="4" customWidth="1"/>
    <col min="11019" max="11019" width="10.7109375" style="4" customWidth="1"/>
    <col min="11020" max="11020" width="10.42578125" style="4" customWidth="1"/>
    <col min="11021" max="11021" width="10.7109375" style="4" customWidth="1"/>
    <col min="11022" max="11022" width="9.5703125" style="4" customWidth="1"/>
    <col min="11023" max="11023" width="8.7109375" style="4" customWidth="1"/>
    <col min="11024" max="11264" width="9.140625" style="4"/>
    <col min="11265" max="11265" width="5.28515625" style="4" customWidth="1"/>
    <col min="11266" max="11266" width="4.7109375" style="4" customWidth="1"/>
    <col min="11267" max="11267" width="20.140625" style="4" customWidth="1"/>
    <col min="11268" max="11268" width="17.7109375" style="4" customWidth="1"/>
    <col min="11269" max="11269" width="16.7109375" style="4" customWidth="1"/>
    <col min="11270" max="11270" width="12.28515625" style="4" customWidth="1"/>
    <col min="11271" max="11271" width="17.140625" style="4" customWidth="1"/>
    <col min="11272" max="11272" width="7.28515625" style="4" customWidth="1"/>
    <col min="11273" max="11273" width="9.140625" style="4" customWidth="1"/>
    <col min="11274" max="11274" width="8.7109375" style="4" customWidth="1"/>
    <col min="11275" max="11275" width="10.7109375" style="4" customWidth="1"/>
    <col min="11276" max="11276" width="10.42578125" style="4" customWidth="1"/>
    <col min="11277" max="11277" width="10.7109375" style="4" customWidth="1"/>
    <col min="11278" max="11278" width="9.5703125" style="4" customWidth="1"/>
    <col min="11279" max="11279" width="8.7109375" style="4" customWidth="1"/>
    <col min="11280" max="11520" width="9.140625" style="4"/>
    <col min="11521" max="11521" width="5.28515625" style="4" customWidth="1"/>
    <col min="11522" max="11522" width="4.7109375" style="4" customWidth="1"/>
    <col min="11523" max="11523" width="20.140625" style="4" customWidth="1"/>
    <col min="11524" max="11524" width="17.7109375" style="4" customWidth="1"/>
    <col min="11525" max="11525" width="16.7109375" style="4" customWidth="1"/>
    <col min="11526" max="11526" width="12.28515625" style="4" customWidth="1"/>
    <col min="11527" max="11527" width="17.140625" style="4" customWidth="1"/>
    <col min="11528" max="11528" width="7.28515625" style="4" customWidth="1"/>
    <col min="11529" max="11529" width="9.140625" style="4" customWidth="1"/>
    <col min="11530" max="11530" width="8.7109375" style="4" customWidth="1"/>
    <col min="11531" max="11531" width="10.7109375" style="4" customWidth="1"/>
    <col min="11532" max="11532" width="10.42578125" style="4" customWidth="1"/>
    <col min="11533" max="11533" width="10.7109375" style="4" customWidth="1"/>
    <col min="11534" max="11534" width="9.5703125" style="4" customWidth="1"/>
    <col min="11535" max="11535" width="8.7109375" style="4" customWidth="1"/>
    <col min="11536" max="11776" width="9.140625" style="4"/>
    <col min="11777" max="11777" width="5.28515625" style="4" customWidth="1"/>
    <col min="11778" max="11778" width="4.7109375" style="4" customWidth="1"/>
    <col min="11779" max="11779" width="20.140625" style="4" customWidth="1"/>
    <col min="11780" max="11780" width="17.7109375" style="4" customWidth="1"/>
    <col min="11781" max="11781" width="16.7109375" style="4" customWidth="1"/>
    <col min="11782" max="11782" width="12.28515625" style="4" customWidth="1"/>
    <col min="11783" max="11783" width="17.140625" style="4" customWidth="1"/>
    <col min="11784" max="11784" width="7.28515625" style="4" customWidth="1"/>
    <col min="11785" max="11785" width="9.140625" style="4" customWidth="1"/>
    <col min="11786" max="11786" width="8.7109375" style="4" customWidth="1"/>
    <col min="11787" max="11787" width="10.7109375" style="4" customWidth="1"/>
    <col min="11788" max="11788" width="10.42578125" style="4" customWidth="1"/>
    <col min="11789" max="11789" width="10.7109375" style="4" customWidth="1"/>
    <col min="11790" max="11790" width="9.5703125" style="4" customWidth="1"/>
    <col min="11791" max="11791" width="8.7109375" style="4" customWidth="1"/>
    <col min="11792" max="12032" width="9.140625" style="4"/>
    <col min="12033" max="12033" width="5.28515625" style="4" customWidth="1"/>
    <col min="12034" max="12034" width="4.7109375" style="4" customWidth="1"/>
    <col min="12035" max="12035" width="20.140625" style="4" customWidth="1"/>
    <col min="12036" max="12036" width="17.7109375" style="4" customWidth="1"/>
    <col min="12037" max="12037" width="16.7109375" style="4" customWidth="1"/>
    <col min="12038" max="12038" width="12.28515625" style="4" customWidth="1"/>
    <col min="12039" max="12039" width="17.140625" style="4" customWidth="1"/>
    <col min="12040" max="12040" width="7.28515625" style="4" customWidth="1"/>
    <col min="12041" max="12041" width="9.140625" style="4" customWidth="1"/>
    <col min="12042" max="12042" width="8.7109375" style="4" customWidth="1"/>
    <col min="12043" max="12043" width="10.7109375" style="4" customWidth="1"/>
    <col min="12044" max="12044" width="10.42578125" style="4" customWidth="1"/>
    <col min="12045" max="12045" width="10.7109375" style="4" customWidth="1"/>
    <col min="12046" max="12046" width="9.5703125" style="4" customWidth="1"/>
    <col min="12047" max="12047" width="8.7109375" style="4" customWidth="1"/>
    <col min="12048" max="12288" width="9.140625" style="4"/>
    <col min="12289" max="12289" width="5.28515625" style="4" customWidth="1"/>
    <col min="12290" max="12290" width="4.7109375" style="4" customWidth="1"/>
    <col min="12291" max="12291" width="20.140625" style="4" customWidth="1"/>
    <col min="12292" max="12292" width="17.7109375" style="4" customWidth="1"/>
    <col min="12293" max="12293" width="16.7109375" style="4" customWidth="1"/>
    <col min="12294" max="12294" width="12.28515625" style="4" customWidth="1"/>
    <col min="12295" max="12295" width="17.140625" style="4" customWidth="1"/>
    <col min="12296" max="12296" width="7.28515625" style="4" customWidth="1"/>
    <col min="12297" max="12297" width="9.140625" style="4" customWidth="1"/>
    <col min="12298" max="12298" width="8.7109375" style="4" customWidth="1"/>
    <col min="12299" max="12299" width="10.7109375" style="4" customWidth="1"/>
    <col min="12300" max="12300" width="10.42578125" style="4" customWidth="1"/>
    <col min="12301" max="12301" width="10.7109375" style="4" customWidth="1"/>
    <col min="12302" max="12302" width="9.5703125" style="4" customWidth="1"/>
    <col min="12303" max="12303" width="8.7109375" style="4" customWidth="1"/>
    <col min="12304" max="12544" width="9.140625" style="4"/>
    <col min="12545" max="12545" width="5.28515625" style="4" customWidth="1"/>
    <col min="12546" max="12546" width="4.7109375" style="4" customWidth="1"/>
    <col min="12547" max="12547" width="20.140625" style="4" customWidth="1"/>
    <col min="12548" max="12548" width="17.7109375" style="4" customWidth="1"/>
    <col min="12549" max="12549" width="16.7109375" style="4" customWidth="1"/>
    <col min="12550" max="12550" width="12.28515625" style="4" customWidth="1"/>
    <col min="12551" max="12551" width="17.140625" style="4" customWidth="1"/>
    <col min="12552" max="12552" width="7.28515625" style="4" customWidth="1"/>
    <col min="12553" max="12553" width="9.140625" style="4" customWidth="1"/>
    <col min="12554" max="12554" width="8.7109375" style="4" customWidth="1"/>
    <col min="12555" max="12555" width="10.7109375" style="4" customWidth="1"/>
    <col min="12556" max="12556" width="10.42578125" style="4" customWidth="1"/>
    <col min="12557" max="12557" width="10.7109375" style="4" customWidth="1"/>
    <col min="12558" max="12558" width="9.5703125" style="4" customWidth="1"/>
    <col min="12559" max="12559" width="8.7109375" style="4" customWidth="1"/>
    <col min="12560" max="12800" width="9.140625" style="4"/>
    <col min="12801" max="12801" width="5.28515625" style="4" customWidth="1"/>
    <col min="12802" max="12802" width="4.7109375" style="4" customWidth="1"/>
    <col min="12803" max="12803" width="20.140625" style="4" customWidth="1"/>
    <col min="12804" max="12804" width="17.7109375" style="4" customWidth="1"/>
    <col min="12805" max="12805" width="16.7109375" style="4" customWidth="1"/>
    <col min="12806" max="12806" width="12.28515625" style="4" customWidth="1"/>
    <col min="12807" max="12807" width="17.140625" style="4" customWidth="1"/>
    <col min="12808" max="12808" width="7.28515625" style="4" customWidth="1"/>
    <col min="12809" max="12809" width="9.140625" style="4" customWidth="1"/>
    <col min="12810" max="12810" width="8.7109375" style="4" customWidth="1"/>
    <col min="12811" max="12811" width="10.7109375" style="4" customWidth="1"/>
    <col min="12812" max="12812" width="10.42578125" style="4" customWidth="1"/>
    <col min="12813" max="12813" width="10.7109375" style="4" customWidth="1"/>
    <col min="12814" max="12814" width="9.5703125" style="4" customWidth="1"/>
    <col min="12815" max="12815" width="8.7109375" style="4" customWidth="1"/>
    <col min="12816" max="13056" width="9.140625" style="4"/>
    <col min="13057" max="13057" width="5.28515625" style="4" customWidth="1"/>
    <col min="13058" max="13058" width="4.7109375" style="4" customWidth="1"/>
    <col min="13059" max="13059" width="20.140625" style="4" customWidth="1"/>
    <col min="13060" max="13060" width="17.7109375" style="4" customWidth="1"/>
    <col min="13061" max="13061" width="16.7109375" style="4" customWidth="1"/>
    <col min="13062" max="13062" width="12.28515625" style="4" customWidth="1"/>
    <col min="13063" max="13063" width="17.140625" style="4" customWidth="1"/>
    <col min="13064" max="13064" width="7.28515625" style="4" customWidth="1"/>
    <col min="13065" max="13065" width="9.140625" style="4" customWidth="1"/>
    <col min="13066" max="13066" width="8.7109375" style="4" customWidth="1"/>
    <col min="13067" max="13067" width="10.7109375" style="4" customWidth="1"/>
    <col min="13068" max="13068" width="10.42578125" style="4" customWidth="1"/>
    <col min="13069" max="13069" width="10.7109375" style="4" customWidth="1"/>
    <col min="13070" max="13070" width="9.5703125" style="4" customWidth="1"/>
    <col min="13071" max="13071" width="8.7109375" style="4" customWidth="1"/>
    <col min="13072" max="13312" width="9.140625" style="4"/>
    <col min="13313" max="13313" width="5.28515625" style="4" customWidth="1"/>
    <col min="13314" max="13314" width="4.7109375" style="4" customWidth="1"/>
    <col min="13315" max="13315" width="20.140625" style="4" customWidth="1"/>
    <col min="13316" max="13316" width="17.7109375" style="4" customWidth="1"/>
    <col min="13317" max="13317" width="16.7109375" style="4" customWidth="1"/>
    <col min="13318" max="13318" width="12.28515625" style="4" customWidth="1"/>
    <col min="13319" max="13319" width="17.140625" style="4" customWidth="1"/>
    <col min="13320" max="13320" width="7.28515625" style="4" customWidth="1"/>
    <col min="13321" max="13321" width="9.140625" style="4" customWidth="1"/>
    <col min="13322" max="13322" width="8.7109375" style="4" customWidth="1"/>
    <col min="13323" max="13323" width="10.7109375" style="4" customWidth="1"/>
    <col min="13324" max="13324" width="10.42578125" style="4" customWidth="1"/>
    <col min="13325" max="13325" width="10.7109375" style="4" customWidth="1"/>
    <col min="13326" max="13326" width="9.5703125" style="4" customWidth="1"/>
    <col min="13327" max="13327" width="8.7109375" style="4" customWidth="1"/>
    <col min="13328" max="13568" width="9.140625" style="4"/>
    <col min="13569" max="13569" width="5.28515625" style="4" customWidth="1"/>
    <col min="13570" max="13570" width="4.7109375" style="4" customWidth="1"/>
    <col min="13571" max="13571" width="20.140625" style="4" customWidth="1"/>
    <col min="13572" max="13572" width="17.7109375" style="4" customWidth="1"/>
    <col min="13573" max="13573" width="16.7109375" style="4" customWidth="1"/>
    <col min="13574" max="13574" width="12.28515625" style="4" customWidth="1"/>
    <col min="13575" max="13575" width="17.140625" style="4" customWidth="1"/>
    <col min="13576" max="13576" width="7.28515625" style="4" customWidth="1"/>
    <col min="13577" max="13577" width="9.140625" style="4" customWidth="1"/>
    <col min="13578" max="13578" width="8.7109375" style="4" customWidth="1"/>
    <col min="13579" max="13579" width="10.7109375" style="4" customWidth="1"/>
    <col min="13580" max="13580" width="10.42578125" style="4" customWidth="1"/>
    <col min="13581" max="13581" width="10.7109375" style="4" customWidth="1"/>
    <col min="13582" max="13582" width="9.5703125" style="4" customWidth="1"/>
    <col min="13583" max="13583" width="8.7109375" style="4" customWidth="1"/>
    <col min="13584" max="13824" width="9.140625" style="4"/>
    <col min="13825" max="13825" width="5.28515625" style="4" customWidth="1"/>
    <col min="13826" max="13826" width="4.7109375" style="4" customWidth="1"/>
    <col min="13827" max="13827" width="20.140625" style="4" customWidth="1"/>
    <col min="13828" max="13828" width="17.7109375" style="4" customWidth="1"/>
    <col min="13829" max="13829" width="16.7109375" style="4" customWidth="1"/>
    <col min="13830" max="13830" width="12.28515625" style="4" customWidth="1"/>
    <col min="13831" max="13831" width="17.140625" style="4" customWidth="1"/>
    <col min="13832" max="13832" width="7.28515625" style="4" customWidth="1"/>
    <col min="13833" max="13833" width="9.140625" style="4" customWidth="1"/>
    <col min="13834" max="13834" width="8.7109375" style="4" customWidth="1"/>
    <col min="13835" max="13835" width="10.7109375" style="4" customWidth="1"/>
    <col min="13836" max="13836" width="10.42578125" style="4" customWidth="1"/>
    <col min="13837" max="13837" width="10.7109375" style="4" customWidth="1"/>
    <col min="13838" max="13838" width="9.5703125" style="4" customWidth="1"/>
    <col min="13839" max="13839" width="8.7109375" style="4" customWidth="1"/>
    <col min="13840" max="14080" width="9.140625" style="4"/>
    <col min="14081" max="14081" width="5.28515625" style="4" customWidth="1"/>
    <col min="14082" max="14082" width="4.7109375" style="4" customWidth="1"/>
    <col min="14083" max="14083" width="20.140625" style="4" customWidth="1"/>
    <col min="14084" max="14084" width="17.7109375" style="4" customWidth="1"/>
    <col min="14085" max="14085" width="16.7109375" style="4" customWidth="1"/>
    <col min="14086" max="14086" width="12.28515625" style="4" customWidth="1"/>
    <col min="14087" max="14087" width="17.140625" style="4" customWidth="1"/>
    <col min="14088" max="14088" width="7.28515625" style="4" customWidth="1"/>
    <col min="14089" max="14089" width="9.140625" style="4" customWidth="1"/>
    <col min="14090" max="14090" width="8.7109375" style="4" customWidth="1"/>
    <col min="14091" max="14091" width="10.7109375" style="4" customWidth="1"/>
    <col min="14092" max="14092" width="10.42578125" style="4" customWidth="1"/>
    <col min="14093" max="14093" width="10.7109375" style="4" customWidth="1"/>
    <col min="14094" max="14094" width="9.5703125" style="4" customWidth="1"/>
    <col min="14095" max="14095" width="8.7109375" style="4" customWidth="1"/>
    <col min="14096" max="14336" width="9.140625" style="4"/>
    <col min="14337" max="14337" width="5.28515625" style="4" customWidth="1"/>
    <col min="14338" max="14338" width="4.7109375" style="4" customWidth="1"/>
    <col min="14339" max="14339" width="20.140625" style="4" customWidth="1"/>
    <col min="14340" max="14340" width="17.7109375" style="4" customWidth="1"/>
    <col min="14341" max="14341" width="16.7109375" style="4" customWidth="1"/>
    <col min="14342" max="14342" width="12.28515625" style="4" customWidth="1"/>
    <col min="14343" max="14343" width="17.140625" style="4" customWidth="1"/>
    <col min="14344" max="14344" width="7.28515625" style="4" customWidth="1"/>
    <col min="14345" max="14345" width="9.140625" style="4" customWidth="1"/>
    <col min="14346" max="14346" width="8.7109375" style="4" customWidth="1"/>
    <col min="14347" max="14347" width="10.7109375" style="4" customWidth="1"/>
    <col min="14348" max="14348" width="10.42578125" style="4" customWidth="1"/>
    <col min="14349" max="14349" width="10.7109375" style="4" customWidth="1"/>
    <col min="14350" max="14350" width="9.5703125" style="4" customWidth="1"/>
    <col min="14351" max="14351" width="8.7109375" style="4" customWidth="1"/>
    <col min="14352" max="14592" width="9.140625" style="4"/>
    <col min="14593" max="14593" width="5.28515625" style="4" customWidth="1"/>
    <col min="14594" max="14594" width="4.7109375" style="4" customWidth="1"/>
    <col min="14595" max="14595" width="20.140625" style="4" customWidth="1"/>
    <col min="14596" max="14596" width="17.7109375" style="4" customWidth="1"/>
    <col min="14597" max="14597" width="16.7109375" style="4" customWidth="1"/>
    <col min="14598" max="14598" width="12.28515625" style="4" customWidth="1"/>
    <col min="14599" max="14599" width="17.140625" style="4" customWidth="1"/>
    <col min="14600" max="14600" width="7.28515625" style="4" customWidth="1"/>
    <col min="14601" max="14601" width="9.140625" style="4" customWidth="1"/>
    <col min="14602" max="14602" width="8.7109375" style="4" customWidth="1"/>
    <col min="14603" max="14603" width="10.7109375" style="4" customWidth="1"/>
    <col min="14604" max="14604" width="10.42578125" style="4" customWidth="1"/>
    <col min="14605" max="14605" width="10.7109375" style="4" customWidth="1"/>
    <col min="14606" max="14606" width="9.5703125" style="4" customWidth="1"/>
    <col min="14607" max="14607" width="8.7109375" style="4" customWidth="1"/>
    <col min="14608" max="14848" width="9.140625" style="4"/>
    <col min="14849" max="14849" width="5.28515625" style="4" customWidth="1"/>
    <col min="14850" max="14850" width="4.7109375" style="4" customWidth="1"/>
    <col min="14851" max="14851" width="20.140625" style="4" customWidth="1"/>
    <col min="14852" max="14852" width="17.7109375" style="4" customWidth="1"/>
    <col min="14853" max="14853" width="16.7109375" style="4" customWidth="1"/>
    <col min="14854" max="14854" width="12.28515625" style="4" customWidth="1"/>
    <col min="14855" max="14855" width="17.140625" style="4" customWidth="1"/>
    <col min="14856" max="14856" width="7.28515625" style="4" customWidth="1"/>
    <col min="14857" max="14857" width="9.140625" style="4" customWidth="1"/>
    <col min="14858" max="14858" width="8.7109375" style="4" customWidth="1"/>
    <col min="14859" max="14859" width="10.7109375" style="4" customWidth="1"/>
    <col min="14860" max="14860" width="10.42578125" style="4" customWidth="1"/>
    <col min="14861" max="14861" width="10.7109375" style="4" customWidth="1"/>
    <col min="14862" max="14862" width="9.5703125" style="4" customWidth="1"/>
    <col min="14863" max="14863" width="8.7109375" style="4" customWidth="1"/>
    <col min="14864" max="15104" width="9.140625" style="4"/>
    <col min="15105" max="15105" width="5.28515625" style="4" customWidth="1"/>
    <col min="15106" max="15106" width="4.7109375" style="4" customWidth="1"/>
    <col min="15107" max="15107" width="20.140625" style="4" customWidth="1"/>
    <col min="15108" max="15108" width="17.7109375" style="4" customWidth="1"/>
    <col min="15109" max="15109" width="16.7109375" style="4" customWidth="1"/>
    <col min="15110" max="15110" width="12.28515625" style="4" customWidth="1"/>
    <col min="15111" max="15111" width="17.140625" style="4" customWidth="1"/>
    <col min="15112" max="15112" width="7.28515625" style="4" customWidth="1"/>
    <col min="15113" max="15113" width="9.140625" style="4" customWidth="1"/>
    <col min="15114" max="15114" width="8.7109375" style="4" customWidth="1"/>
    <col min="15115" max="15115" width="10.7109375" style="4" customWidth="1"/>
    <col min="15116" max="15116" width="10.42578125" style="4" customWidth="1"/>
    <col min="15117" max="15117" width="10.7109375" style="4" customWidth="1"/>
    <col min="15118" max="15118" width="9.5703125" style="4" customWidth="1"/>
    <col min="15119" max="15119" width="8.7109375" style="4" customWidth="1"/>
    <col min="15120" max="15360" width="9.140625" style="4"/>
    <col min="15361" max="15361" width="5.28515625" style="4" customWidth="1"/>
    <col min="15362" max="15362" width="4.7109375" style="4" customWidth="1"/>
    <col min="15363" max="15363" width="20.140625" style="4" customWidth="1"/>
    <col min="15364" max="15364" width="17.7109375" style="4" customWidth="1"/>
    <col min="15365" max="15365" width="16.7109375" style="4" customWidth="1"/>
    <col min="15366" max="15366" width="12.28515625" style="4" customWidth="1"/>
    <col min="15367" max="15367" width="17.140625" style="4" customWidth="1"/>
    <col min="15368" max="15368" width="7.28515625" style="4" customWidth="1"/>
    <col min="15369" max="15369" width="9.140625" style="4" customWidth="1"/>
    <col min="15370" max="15370" width="8.7109375" style="4" customWidth="1"/>
    <col min="15371" max="15371" width="10.7109375" style="4" customWidth="1"/>
    <col min="15372" max="15372" width="10.42578125" style="4" customWidth="1"/>
    <col min="15373" max="15373" width="10.7109375" style="4" customWidth="1"/>
    <col min="15374" max="15374" width="9.5703125" style="4" customWidth="1"/>
    <col min="15375" max="15375" width="8.7109375" style="4" customWidth="1"/>
    <col min="15376" max="15616" width="9.140625" style="4"/>
    <col min="15617" max="15617" width="5.28515625" style="4" customWidth="1"/>
    <col min="15618" max="15618" width="4.7109375" style="4" customWidth="1"/>
    <col min="15619" max="15619" width="20.140625" style="4" customWidth="1"/>
    <col min="15620" max="15620" width="17.7109375" style="4" customWidth="1"/>
    <col min="15621" max="15621" width="16.7109375" style="4" customWidth="1"/>
    <col min="15622" max="15622" width="12.28515625" style="4" customWidth="1"/>
    <col min="15623" max="15623" width="17.140625" style="4" customWidth="1"/>
    <col min="15624" max="15624" width="7.28515625" style="4" customWidth="1"/>
    <col min="15625" max="15625" width="9.140625" style="4" customWidth="1"/>
    <col min="15626" max="15626" width="8.7109375" style="4" customWidth="1"/>
    <col min="15627" max="15627" width="10.7109375" style="4" customWidth="1"/>
    <col min="15628" max="15628" width="10.42578125" style="4" customWidth="1"/>
    <col min="15629" max="15629" width="10.7109375" style="4" customWidth="1"/>
    <col min="15630" max="15630" width="9.5703125" style="4" customWidth="1"/>
    <col min="15631" max="15631" width="8.7109375" style="4" customWidth="1"/>
    <col min="15632" max="15872" width="9.140625" style="4"/>
    <col min="15873" max="15873" width="5.28515625" style="4" customWidth="1"/>
    <col min="15874" max="15874" width="4.7109375" style="4" customWidth="1"/>
    <col min="15875" max="15875" width="20.140625" style="4" customWidth="1"/>
    <col min="15876" max="15876" width="17.7109375" style="4" customWidth="1"/>
    <col min="15877" max="15877" width="16.7109375" style="4" customWidth="1"/>
    <col min="15878" max="15878" width="12.28515625" style="4" customWidth="1"/>
    <col min="15879" max="15879" width="17.140625" style="4" customWidth="1"/>
    <col min="15880" max="15880" width="7.28515625" style="4" customWidth="1"/>
    <col min="15881" max="15881" width="9.140625" style="4" customWidth="1"/>
    <col min="15882" max="15882" width="8.7109375" style="4" customWidth="1"/>
    <col min="15883" max="15883" width="10.7109375" style="4" customWidth="1"/>
    <col min="15884" max="15884" width="10.42578125" style="4" customWidth="1"/>
    <col min="15885" max="15885" width="10.7109375" style="4" customWidth="1"/>
    <col min="15886" max="15886" width="9.5703125" style="4" customWidth="1"/>
    <col min="15887" max="15887" width="8.7109375" style="4" customWidth="1"/>
    <col min="15888" max="16128" width="9.140625" style="4"/>
    <col min="16129" max="16129" width="5.28515625" style="4" customWidth="1"/>
    <col min="16130" max="16130" width="4.7109375" style="4" customWidth="1"/>
    <col min="16131" max="16131" width="20.140625" style="4" customWidth="1"/>
    <col min="16132" max="16132" width="17.7109375" style="4" customWidth="1"/>
    <col min="16133" max="16133" width="16.7109375" style="4" customWidth="1"/>
    <col min="16134" max="16134" width="12.28515625" style="4" customWidth="1"/>
    <col min="16135" max="16135" width="17.140625" style="4" customWidth="1"/>
    <col min="16136" max="16136" width="7.28515625" style="4" customWidth="1"/>
    <col min="16137" max="16137" width="9.140625" style="4" customWidth="1"/>
    <col min="16138" max="16138" width="8.7109375" style="4" customWidth="1"/>
    <col min="16139" max="16139" width="10.7109375" style="4" customWidth="1"/>
    <col min="16140" max="16140" width="10.42578125" style="4" customWidth="1"/>
    <col min="16141" max="16141" width="10.7109375" style="4" customWidth="1"/>
    <col min="16142" max="16142" width="9.5703125" style="4" customWidth="1"/>
    <col min="16143" max="16143" width="8.7109375" style="4" customWidth="1"/>
    <col min="16144" max="16384" width="9.140625" style="4"/>
  </cols>
  <sheetData>
    <row r="1" spans="1:21" ht="18.75" customHeight="1">
      <c r="A1" s="693" t="s">
        <v>71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4">
        <f>Master!K3</f>
        <v>26887</v>
      </c>
      <c r="O1" s="694"/>
      <c r="S1" s="211">
        <f>SUMIF($O$10:$O$56,"अराजपत्रित",$Q$10:$Q$56)</f>
        <v>43800</v>
      </c>
      <c r="T1" s="664" t="s">
        <v>655</v>
      </c>
      <c r="U1" s="664"/>
    </row>
    <row r="2" spans="1:21" ht="18.75">
      <c r="A2" s="695" t="s">
        <v>72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S2" s="211">
        <f>SUMIF($O$10:$O$56,"राजपत्रित",$Q$10:$Q$56)</f>
        <v>92600</v>
      </c>
      <c r="T2" s="664"/>
      <c r="U2" s="664"/>
    </row>
    <row r="3" spans="1:21" ht="18.75">
      <c r="A3" s="695" t="s">
        <v>73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T3" s="664"/>
      <c r="U3" s="664"/>
    </row>
    <row r="4" spans="1:21" s="2" customFormat="1" ht="18.75">
      <c r="A4" s="695" t="s">
        <v>492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T4" s="664"/>
      <c r="U4" s="664"/>
    </row>
    <row r="5" spans="1:21" ht="18.75">
      <c r="A5" s="512" t="s">
        <v>74</v>
      </c>
      <c r="C5" s="195"/>
      <c r="D5" s="667" t="str">
        <f>Master!A2</f>
        <v>dk;kZy; jktdh; mPp ek/;fed fo|ky;] :iiqjk ¼dqpkeu flVh½</v>
      </c>
      <c r="E5" s="667"/>
      <c r="F5" s="667"/>
      <c r="G5" s="667"/>
      <c r="H5" s="667"/>
      <c r="I5" s="667"/>
      <c r="J5" s="667"/>
      <c r="K5" s="667"/>
      <c r="L5" s="512" t="s">
        <v>75</v>
      </c>
      <c r="T5" s="664"/>
      <c r="U5" s="664"/>
    </row>
    <row r="6" spans="1:21" ht="21.75" customHeight="1">
      <c r="A6" s="512" t="s">
        <v>76</v>
      </c>
      <c r="B6" s="196"/>
      <c r="C6" s="196"/>
      <c r="D6" s="666" t="str">
        <f>Master!C3</f>
        <v>2202-02-109-02-00</v>
      </c>
      <c r="E6" s="666"/>
      <c r="F6" s="666"/>
      <c r="G6" s="668" t="str">
        <f>Master!E3</f>
        <v>SF</v>
      </c>
      <c r="H6" s="668"/>
      <c r="J6" s="197"/>
      <c r="K6" s="198"/>
      <c r="L6" s="513" t="s">
        <v>77</v>
      </c>
      <c r="M6" s="197"/>
      <c r="N6" s="692">
        <f>N1</f>
        <v>26887</v>
      </c>
      <c r="O6" s="692"/>
      <c r="T6" s="664"/>
      <c r="U6" s="664"/>
    </row>
    <row r="7" spans="1:21" s="5" customFormat="1" ht="27" customHeight="1">
      <c r="A7" s="669" t="s">
        <v>78</v>
      </c>
      <c r="B7" s="669" t="s">
        <v>79</v>
      </c>
      <c r="C7" s="669" t="s">
        <v>80</v>
      </c>
      <c r="D7" s="669" t="s">
        <v>81</v>
      </c>
      <c r="E7" s="673" t="s">
        <v>82</v>
      </c>
      <c r="F7" s="673" t="s">
        <v>83</v>
      </c>
      <c r="G7" s="669" t="s">
        <v>84</v>
      </c>
      <c r="H7" s="669"/>
      <c r="I7" s="669" t="s">
        <v>660</v>
      </c>
      <c r="J7" s="669" t="s">
        <v>85</v>
      </c>
      <c r="K7" s="669" t="s">
        <v>86</v>
      </c>
      <c r="L7" s="669"/>
      <c r="M7" s="669" t="s">
        <v>337</v>
      </c>
      <c r="N7" s="669" t="s">
        <v>338</v>
      </c>
      <c r="O7" s="669" t="s">
        <v>339</v>
      </c>
      <c r="T7" s="664"/>
      <c r="U7" s="664"/>
    </row>
    <row r="8" spans="1:21" s="5" customFormat="1" ht="46.5" customHeight="1">
      <c r="A8" s="669"/>
      <c r="B8" s="669"/>
      <c r="C8" s="669"/>
      <c r="D8" s="669"/>
      <c r="E8" s="673"/>
      <c r="F8" s="673"/>
      <c r="G8" s="496" t="s">
        <v>87</v>
      </c>
      <c r="H8" s="496" t="s">
        <v>88</v>
      </c>
      <c r="I8" s="669"/>
      <c r="J8" s="669"/>
      <c r="K8" s="496" t="s">
        <v>89</v>
      </c>
      <c r="L8" s="496" t="s">
        <v>90</v>
      </c>
      <c r="M8" s="669"/>
      <c r="N8" s="669"/>
      <c r="O8" s="669"/>
      <c r="T8" s="664"/>
      <c r="U8" s="664"/>
    </row>
    <row r="9" spans="1:21" s="6" customFormat="1" ht="15" customHeight="1">
      <c r="A9" s="181">
        <v>1</v>
      </c>
      <c r="B9" s="181">
        <v>2</v>
      </c>
      <c r="C9" s="181">
        <v>3</v>
      </c>
      <c r="D9" s="645">
        <v>4</v>
      </c>
      <c r="E9" s="670"/>
      <c r="F9" s="181">
        <v>5</v>
      </c>
      <c r="G9" s="181">
        <v>6</v>
      </c>
      <c r="H9" s="181">
        <v>7</v>
      </c>
      <c r="I9" s="181">
        <v>8</v>
      </c>
      <c r="J9" s="181">
        <v>9</v>
      </c>
      <c r="K9" s="181">
        <v>10</v>
      </c>
      <c r="L9" s="181">
        <v>11</v>
      </c>
      <c r="M9" s="181">
        <v>12</v>
      </c>
      <c r="N9" s="181">
        <v>13</v>
      </c>
      <c r="O9" s="181">
        <v>14</v>
      </c>
      <c r="T9" s="664"/>
      <c r="U9" s="664"/>
    </row>
    <row r="10" spans="1:21" s="7" customFormat="1" ht="17.100000000000001" customHeight="1">
      <c r="A10" s="25"/>
      <c r="B10" s="212">
        <f>IF(Master!A6="","",Master!A6)</f>
        <v>1</v>
      </c>
      <c r="C10" s="213" t="str">
        <f>IF(Master!B6="","",Master!B6)</f>
        <v>vf'ouh dqekj</v>
      </c>
      <c r="D10" s="212" t="str">
        <f>IF(Master!C6="","",Master!C6)</f>
        <v>RJNA201128017733</v>
      </c>
      <c r="E10" s="212" t="str">
        <f>IF(Master!D6="","",Master!D6)</f>
        <v>123456789101112</v>
      </c>
      <c r="F10" s="214" t="str">
        <f>IF(Master!E6="","",Master!E6)</f>
        <v>SR TEACHER</v>
      </c>
      <c r="G10" s="25"/>
      <c r="H10" s="212" t="str">
        <f>IF(Master!G6="","",Master!G6)</f>
        <v>L11</v>
      </c>
      <c r="I10" s="212">
        <f>IF(Master!H6="","",Master!H6)</f>
        <v>45100</v>
      </c>
      <c r="J10" s="212">
        <f>IFERROR(ROUND(IF(I10="","",I10*12),0),"")</f>
        <v>541200</v>
      </c>
      <c r="K10" s="215" t="str">
        <f>IF(O10="","",IF(O10="Fix Pay","NA","01-07-2021"))</f>
        <v>01-07-2021</v>
      </c>
      <c r="L10" s="212">
        <f>IF(O10="Fix Pay",0,IF(AND(I10=""),"",ROUND(ROUND(I10*3%,0),-2)*IF(H10="FIXPAY",0,1)*8))</f>
        <v>11200</v>
      </c>
      <c r="M10" s="212">
        <f>IFERROR(IF(J10+L10=0,"",J10+L10),"")</f>
        <v>552400</v>
      </c>
      <c r="N10" s="212">
        <f>IFERROR(IF(O10="Fix Pay",J10,IF(I10*8+Q10*4=0,"",I10*8+Q10*4)),"")</f>
        <v>536000</v>
      </c>
      <c r="O10" s="216" t="str">
        <f>IF(Master!F6="","",Master!F6)</f>
        <v>अराजपत्रित</v>
      </c>
      <c r="Q10" s="217">
        <f>IFERROR(ROUND(I10/1.03,-2),"")</f>
        <v>43800</v>
      </c>
    </row>
    <row r="11" spans="1:21" s="7" customFormat="1" ht="17.100000000000001" customHeight="1">
      <c r="A11" s="25"/>
      <c r="B11" s="212">
        <f>IF(Master!A7="","",Master!A7)</f>
        <v>2</v>
      </c>
      <c r="C11" s="213" t="str">
        <f>IF(Master!B7="","",Master!B7)</f>
        <v>/kus'k 'kekZ</v>
      </c>
      <c r="D11" s="212" t="str">
        <f>IF(Master!C7="","",Master!C7)</f>
        <v>RJNA201128017733</v>
      </c>
      <c r="E11" s="212" t="str">
        <f>IF(Master!D7="","",Master!D7)</f>
        <v>123456789101112</v>
      </c>
      <c r="F11" s="214" t="str">
        <f>IF(Master!E7="","",Master!E7)</f>
        <v>HEAD MASTER</v>
      </c>
      <c r="G11" s="25"/>
      <c r="H11" s="212" t="str">
        <f>IF(Master!G7="","",Master!G7)</f>
        <v>L11</v>
      </c>
      <c r="I11" s="212">
        <f>IF(Master!H7="","",Master!H7)</f>
        <v>95400</v>
      </c>
      <c r="J11" s="212">
        <f t="shared" ref="J11:J56" si="0">IFERROR(ROUND(IF(I11="","",I11*12),0),"")</f>
        <v>1144800</v>
      </c>
      <c r="K11" s="215" t="str">
        <f t="shared" ref="K11:K56" si="1">IF(O11="","",IF(O11="Fix Pay","NA","01-07-2021"))</f>
        <v>01-07-2021</v>
      </c>
      <c r="L11" s="212">
        <f t="shared" ref="L11:L56" si="2">IF(O11="Fix Pay",0,IF(AND(I11=""),"",ROUND(ROUND(I11*3%,0),-2)*IF(H11="FIXPAY",0,1)*8))</f>
        <v>23200</v>
      </c>
      <c r="M11" s="212">
        <f t="shared" ref="M11:M56" si="3">IFERROR(IF(J11+L11=0,"",J11+L11),"")</f>
        <v>1168000</v>
      </c>
      <c r="N11" s="212">
        <f t="shared" ref="N11:N56" si="4">IFERROR(IF(O11="Fix Pay",J11,IF(I11*8+Q11*4=0,"",I11*8+Q11*4)),"")</f>
        <v>1133600</v>
      </c>
      <c r="O11" s="216" t="str">
        <f>IF(Master!F7="","",Master!F7)</f>
        <v>राजपत्रित</v>
      </c>
      <c r="Q11" s="217">
        <f t="shared" ref="Q11:Q56" si="5">IFERROR(ROUND(I11/1.03,-2),"")</f>
        <v>92600</v>
      </c>
    </row>
    <row r="12" spans="1:21" s="7" customFormat="1" ht="17.100000000000001" customHeight="1">
      <c r="A12" s="25"/>
      <c r="B12" s="212">
        <f>IF(Master!A8="","",Master!A8)</f>
        <v>3</v>
      </c>
      <c r="C12" s="213" t="str">
        <f>IF(Master!B8="","",Master!B8)</f>
        <v>vkfnR; tk[kM+</v>
      </c>
      <c r="D12" s="212" t="str">
        <f>IF(Master!C8="","",Master!C8)</f>
        <v>RJNA201128017733</v>
      </c>
      <c r="E12" s="212" t="str">
        <f>IF(Master!D8="","",Master!D8)</f>
        <v>123456789101112</v>
      </c>
      <c r="F12" s="214" t="str">
        <f>IF(Master!E8="","",Master!E8)</f>
        <v>LDC</v>
      </c>
      <c r="G12" s="25"/>
      <c r="H12" s="212" t="str">
        <f>IF(Master!G8="","",Master!G8)</f>
        <v>L5</v>
      </c>
      <c r="I12" s="212">
        <f>IF(Master!H8="","",Master!H8)</f>
        <v>14600</v>
      </c>
      <c r="J12" s="212">
        <f t="shared" si="0"/>
        <v>175200</v>
      </c>
      <c r="K12" s="215" t="str">
        <f t="shared" si="1"/>
        <v>NA</v>
      </c>
      <c r="L12" s="212">
        <f t="shared" si="2"/>
        <v>0</v>
      </c>
      <c r="M12" s="212">
        <f t="shared" si="3"/>
        <v>175200</v>
      </c>
      <c r="N12" s="212">
        <f t="shared" si="4"/>
        <v>175200</v>
      </c>
      <c r="O12" s="216" t="str">
        <f>IF(Master!F8="","",Master!F8)</f>
        <v>Fix Pay</v>
      </c>
      <c r="Q12" s="217">
        <f t="shared" si="5"/>
        <v>14200</v>
      </c>
    </row>
    <row r="13" spans="1:21" s="7" customFormat="1" ht="17.100000000000001" customHeight="1">
      <c r="A13" s="25"/>
      <c r="B13" s="212">
        <f>IF(Master!A9="","",Master!A9)</f>
        <v>4</v>
      </c>
      <c r="C13" s="213" t="str">
        <f>IF(Master!B9="","",Master!B9)</f>
        <v>uUnflag jkBkSM+</v>
      </c>
      <c r="D13" s="212" t="str">
        <f>IF(Master!C9="","",Master!C9)</f>
        <v>RJNA201128017733</v>
      </c>
      <c r="E13" s="212" t="str">
        <f>IF(Master!D9="","",Master!D9)</f>
        <v>123456789101112</v>
      </c>
      <c r="F13" s="214" t="str">
        <f>IF(Master!E9="","",Master!E9)</f>
        <v>LECTURER</v>
      </c>
      <c r="G13" s="25"/>
      <c r="H13" s="212" t="str">
        <f>IF(Master!G9="","",Master!G9)</f>
        <v>L12</v>
      </c>
      <c r="I13" s="212">
        <f>IF(Master!H9="","",Master!H9)</f>
        <v>31100</v>
      </c>
      <c r="J13" s="212">
        <f t="shared" si="0"/>
        <v>373200</v>
      </c>
      <c r="K13" s="215" t="str">
        <f t="shared" si="1"/>
        <v>NA</v>
      </c>
      <c r="L13" s="212">
        <f t="shared" si="2"/>
        <v>0</v>
      </c>
      <c r="M13" s="212">
        <f t="shared" si="3"/>
        <v>373200</v>
      </c>
      <c r="N13" s="212">
        <f t="shared" si="4"/>
        <v>373200</v>
      </c>
      <c r="O13" s="216" t="str">
        <f>IF(Master!F9="","",Master!F9)</f>
        <v>Fix Pay</v>
      </c>
      <c r="Q13" s="217">
        <f t="shared" si="5"/>
        <v>30200</v>
      </c>
    </row>
    <row r="14" spans="1:21" s="7" customFormat="1" ht="17.100000000000001" customHeight="1">
      <c r="A14" s="25"/>
      <c r="B14" s="212" t="str">
        <f>IF(Master!A10="","",Master!A10)</f>
        <v/>
      </c>
      <c r="C14" s="213" t="str">
        <f>IF(Master!B10="","",Master!B10)</f>
        <v/>
      </c>
      <c r="D14" s="212" t="str">
        <f>IF(Master!C10="","",Master!C10)</f>
        <v/>
      </c>
      <c r="E14" s="212" t="str">
        <f>IF(Master!D10="","",Master!D10)</f>
        <v/>
      </c>
      <c r="F14" s="214" t="str">
        <f>IF(Master!E10="","",Master!E10)</f>
        <v>PEON</v>
      </c>
      <c r="G14" s="25"/>
      <c r="H14" s="212" t="str">
        <f>IF(Master!G10="","",Master!G10)</f>
        <v/>
      </c>
      <c r="I14" s="212" t="str">
        <f>IF(Master!H10="","",Master!H10)</f>
        <v/>
      </c>
      <c r="J14" s="212" t="str">
        <f t="shared" si="0"/>
        <v/>
      </c>
      <c r="K14" s="215" t="str">
        <f t="shared" si="1"/>
        <v/>
      </c>
      <c r="L14" s="212" t="str">
        <f t="shared" si="2"/>
        <v/>
      </c>
      <c r="M14" s="212" t="str">
        <f t="shared" si="3"/>
        <v/>
      </c>
      <c r="N14" s="212" t="str">
        <f t="shared" si="4"/>
        <v/>
      </c>
      <c r="O14" s="216" t="str">
        <f>IF(Master!F10="","",Master!F10)</f>
        <v/>
      </c>
      <c r="Q14" s="217" t="str">
        <f t="shared" si="5"/>
        <v/>
      </c>
    </row>
    <row r="15" spans="1:21" s="7" customFormat="1" ht="17.100000000000001" customHeight="1">
      <c r="A15" s="25"/>
      <c r="B15" s="212" t="str">
        <f>IF(Master!A11="","",Master!A11)</f>
        <v/>
      </c>
      <c r="C15" s="213" t="str">
        <f>IF(Master!B11="","",Master!B11)</f>
        <v/>
      </c>
      <c r="D15" s="212" t="str">
        <f>IF(Master!C11="","",Master!C11)</f>
        <v/>
      </c>
      <c r="E15" s="212" t="str">
        <f>IF(Master!D11="","",Master!D11)</f>
        <v/>
      </c>
      <c r="F15" s="214" t="str">
        <f>IF(Master!E11="","",Master!E11)</f>
        <v/>
      </c>
      <c r="G15" s="25"/>
      <c r="H15" s="212" t="str">
        <f>IF(Master!G11="","",Master!G11)</f>
        <v/>
      </c>
      <c r="I15" s="212" t="str">
        <f>IF(Master!H11="","",Master!H11)</f>
        <v/>
      </c>
      <c r="J15" s="212" t="str">
        <f t="shared" si="0"/>
        <v/>
      </c>
      <c r="K15" s="215" t="str">
        <f t="shared" si="1"/>
        <v/>
      </c>
      <c r="L15" s="212" t="str">
        <f t="shared" si="2"/>
        <v/>
      </c>
      <c r="M15" s="212" t="str">
        <f t="shared" si="3"/>
        <v/>
      </c>
      <c r="N15" s="212" t="str">
        <f t="shared" si="4"/>
        <v/>
      </c>
      <c r="O15" s="216" t="str">
        <f>IF(Master!F11="","",Master!F11)</f>
        <v/>
      </c>
      <c r="Q15" s="217" t="str">
        <f t="shared" si="5"/>
        <v/>
      </c>
    </row>
    <row r="16" spans="1:21" s="7" customFormat="1" ht="17.100000000000001" customHeight="1">
      <c r="A16" s="25"/>
      <c r="B16" s="212" t="str">
        <f>IF(Master!A12="","",Master!A12)</f>
        <v/>
      </c>
      <c r="C16" s="213" t="str">
        <f>IF(Master!B12="","",Master!B12)</f>
        <v/>
      </c>
      <c r="D16" s="212" t="str">
        <f>IF(Master!C12="","",Master!C12)</f>
        <v/>
      </c>
      <c r="E16" s="212" t="str">
        <f>IF(Master!D12="","",Master!D12)</f>
        <v/>
      </c>
      <c r="F16" s="214" t="str">
        <f>IF(Master!E12="","",Master!E12)</f>
        <v/>
      </c>
      <c r="G16" s="25"/>
      <c r="H16" s="212" t="str">
        <f>IF(Master!G12="","",Master!G12)</f>
        <v/>
      </c>
      <c r="I16" s="212" t="str">
        <f>IF(Master!H12="","",Master!H12)</f>
        <v/>
      </c>
      <c r="J16" s="212" t="str">
        <f t="shared" si="0"/>
        <v/>
      </c>
      <c r="K16" s="215" t="str">
        <f t="shared" si="1"/>
        <v/>
      </c>
      <c r="L16" s="212" t="str">
        <f t="shared" si="2"/>
        <v/>
      </c>
      <c r="M16" s="212" t="str">
        <f t="shared" si="3"/>
        <v/>
      </c>
      <c r="N16" s="212" t="str">
        <f t="shared" si="4"/>
        <v/>
      </c>
      <c r="O16" s="216" t="str">
        <f>IF(Master!F12="","",Master!F12)</f>
        <v/>
      </c>
      <c r="Q16" s="217" t="str">
        <f t="shared" si="5"/>
        <v/>
      </c>
    </row>
    <row r="17" spans="1:17" s="7" customFormat="1" ht="17.100000000000001" customHeight="1">
      <c r="A17" s="25"/>
      <c r="B17" s="212" t="str">
        <f>IF(Master!A13="","",Master!A13)</f>
        <v/>
      </c>
      <c r="C17" s="213" t="str">
        <f>IF(Master!B13="","",Master!B13)</f>
        <v/>
      </c>
      <c r="D17" s="212" t="str">
        <f>IF(Master!C13="","",Master!C13)</f>
        <v/>
      </c>
      <c r="E17" s="212" t="str">
        <f>IF(Master!D13="","",Master!D13)</f>
        <v/>
      </c>
      <c r="F17" s="214" t="str">
        <f>IF(Master!E13="","",Master!E13)</f>
        <v/>
      </c>
      <c r="G17" s="25"/>
      <c r="H17" s="212" t="str">
        <f>IF(Master!G13="","",Master!G13)</f>
        <v/>
      </c>
      <c r="I17" s="212" t="str">
        <f>IF(Master!H13="","",Master!H13)</f>
        <v/>
      </c>
      <c r="J17" s="212" t="str">
        <f t="shared" si="0"/>
        <v/>
      </c>
      <c r="K17" s="215" t="str">
        <f t="shared" si="1"/>
        <v/>
      </c>
      <c r="L17" s="212" t="str">
        <f t="shared" si="2"/>
        <v/>
      </c>
      <c r="M17" s="212" t="str">
        <f t="shared" si="3"/>
        <v/>
      </c>
      <c r="N17" s="212" t="str">
        <f t="shared" si="4"/>
        <v/>
      </c>
      <c r="O17" s="216" t="str">
        <f>IF(Master!F13="","",Master!F13)</f>
        <v/>
      </c>
      <c r="Q17" s="217" t="str">
        <f t="shared" si="5"/>
        <v/>
      </c>
    </row>
    <row r="18" spans="1:17" s="7" customFormat="1" ht="17.100000000000001" customHeight="1">
      <c r="A18" s="25"/>
      <c r="B18" s="212" t="str">
        <f>IF(Master!A14="","",Master!A14)</f>
        <v/>
      </c>
      <c r="C18" s="213" t="str">
        <f>IF(Master!B14="","",Master!B14)</f>
        <v/>
      </c>
      <c r="D18" s="212" t="str">
        <f>IF(Master!C14="","",Master!C14)</f>
        <v/>
      </c>
      <c r="E18" s="212" t="str">
        <f>IF(Master!D14="","",Master!D14)</f>
        <v/>
      </c>
      <c r="F18" s="214" t="str">
        <f>IF(Master!E14="","",Master!E14)</f>
        <v/>
      </c>
      <c r="G18" s="25"/>
      <c r="H18" s="212" t="str">
        <f>IF(Master!G14="","",Master!G14)</f>
        <v/>
      </c>
      <c r="I18" s="212" t="str">
        <f>IF(Master!H14="","",Master!H14)</f>
        <v/>
      </c>
      <c r="J18" s="212" t="str">
        <f t="shared" si="0"/>
        <v/>
      </c>
      <c r="K18" s="215" t="str">
        <f t="shared" si="1"/>
        <v/>
      </c>
      <c r="L18" s="212" t="str">
        <f t="shared" si="2"/>
        <v/>
      </c>
      <c r="M18" s="212" t="str">
        <f t="shared" si="3"/>
        <v/>
      </c>
      <c r="N18" s="212" t="str">
        <f t="shared" si="4"/>
        <v/>
      </c>
      <c r="O18" s="216" t="str">
        <f>IF(Master!F14="","",Master!F14)</f>
        <v/>
      </c>
      <c r="Q18" s="217" t="str">
        <f t="shared" si="5"/>
        <v/>
      </c>
    </row>
    <row r="19" spans="1:17" s="7" customFormat="1" ht="17.100000000000001" customHeight="1">
      <c r="A19" s="25"/>
      <c r="B19" s="212" t="str">
        <f>IF(Master!A15="","",Master!A15)</f>
        <v/>
      </c>
      <c r="C19" s="213" t="str">
        <f>IF(Master!B15="","",Master!B15)</f>
        <v/>
      </c>
      <c r="D19" s="212" t="str">
        <f>IF(Master!C15="","",Master!C15)</f>
        <v/>
      </c>
      <c r="E19" s="212" t="str">
        <f>IF(Master!D15="","",Master!D15)</f>
        <v/>
      </c>
      <c r="F19" s="214" t="str">
        <f>IF(Master!E15="","",Master!E15)</f>
        <v/>
      </c>
      <c r="G19" s="25"/>
      <c r="H19" s="212" t="str">
        <f>IF(Master!G15="","",Master!G15)</f>
        <v/>
      </c>
      <c r="I19" s="212" t="str">
        <f>IF(Master!H15="","",Master!H15)</f>
        <v/>
      </c>
      <c r="J19" s="212" t="str">
        <f t="shared" si="0"/>
        <v/>
      </c>
      <c r="K19" s="215" t="str">
        <f t="shared" si="1"/>
        <v/>
      </c>
      <c r="L19" s="212" t="str">
        <f t="shared" si="2"/>
        <v/>
      </c>
      <c r="M19" s="212" t="str">
        <f t="shared" si="3"/>
        <v/>
      </c>
      <c r="N19" s="212" t="str">
        <f t="shared" si="4"/>
        <v/>
      </c>
      <c r="O19" s="216" t="str">
        <f>IF(Master!F15="","",Master!F15)</f>
        <v/>
      </c>
      <c r="Q19" s="217" t="str">
        <f t="shared" si="5"/>
        <v/>
      </c>
    </row>
    <row r="20" spans="1:17" s="7" customFormat="1" ht="17.100000000000001" customHeight="1">
      <c r="A20" s="25"/>
      <c r="B20" s="212" t="str">
        <f>IF(Master!A16="","",Master!A16)</f>
        <v/>
      </c>
      <c r="C20" s="213" t="str">
        <f>IF(Master!B16="","",Master!B16)</f>
        <v/>
      </c>
      <c r="D20" s="212" t="str">
        <f>IF(Master!C16="","",Master!C16)</f>
        <v/>
      </c>
      <c r="E20" s="212" t="str">
        <f>IF(Master!D16="","",Master!D16)</f>
        <v/>
      </c>
      <c r="F20" s="214" t="str">
        <f>IF(Master!E16="","",Master!E16)</f>
        <v/>
      </c>
      <c r="G20" s="25"/>
      <c r="H20" s="212" t="str">
        <f>IF(Master!G16="","",Master!G16)</f>
        <v/>
      </c>
      <c r="I20" s="212" t="str">
        <f>IF(Master!H16="","",Master!H16)</f>
        <v/>
      </c>
      <c r="J20" s="212" t="str">
        <f t="shared" si="0"/>
        <v/>
      </c>
      <c r="K20" s="215" t="str">
        <f t="shared" si="1"/>
        <v/>
      </c>
      <c r="L20" s="212" t="str">
        <f t="shared" si="2"/>
        <v/>
      </c>
      <c r="M20" s="212" t="str">
        <f t="shared" si="3"/>
        <v/>
      </c>
      <c r="N20" s="212" t="str">
        <f t="shared" si="4"/>
        <v/>
      </c>
      <c r="O20" s="216" t="str">
        <f>IF(Master!F16="","",Master!F16)</f>
        <v/>
      </c>
      <c r="Q20" s="217" t="str">
        <f t="shared" si="5"/>
        <v/>
      </c>
    </row>
    <row r="21" spans="1:17" s="7" customFormat="1" ht="17.100000000000001" customHeight="1">
      <c r="A21" s="25"/>
      <c r="B21" s="212" t="str">
        <f>IF(Master!A17="","",Master!A17)</f>
        <v/>
      </c>
      <c r="C21" s="213" t="str">
        <f>IF(Master!B17="","",Master!B17)</f>
        <v/>
      </c>
      <c r="D21" s="212" t="str">
        <f>IF(Master!C17="","",Master!C17)</f>
        <v/>
      </c>
      <c r="E21" s="212" t="str">
        <f>IF(Master!D17="","",Master!D17)</f>
        <v/>
      </c>
      <c r="F21" s="214" t="str">
        <f>IF(Master!E17="","",Master!E17)</f>
        <v/>
      </c>
      <c r="G21" s="25"/>
      <c r="H21" s="212" t="str">
        <f>IF(Master!G17="","",Master!G17)</f>
        <v/>
      </c>
      <c r="I21" s="212" t="str">
        <f>IF(Master!H17="","",Master!H17)</f>
        <v/>
      </c>
      <c r="J21" s="212" t="str">
        <f t="shared" si="0"/>
        <v/>
      </c>
      <c r="K21" s="215" t="str">
        <f t="shared" si="1"/>
        <v/>
      </c>
      <c r="L21" s="212" t="str">
        <f t="shared" si="2"/>
        <v/>
      </c>
      <c r="M21" s="212" t="str">
        <f t="shared" si="3"/>
        <v/>
      </c>
      <c r="N21" s="212" t="str">
        <f t="shared" si="4"/>
        <v/>
      </c>
      <c r="O21" s="216" t="str">
        <f>IF(Master!F17="","",Master!F17)</f>
        <v/>
      </c>
      <c r="Q21" s="217" t="str">
        <f t="shared" si="5"/>
        <v/>
      </c>
    </row>
    <row r="22" spans="1:17" s="7" customFormat="1" ht="17.100000000000001" customHeight="1">
      <c r="A22" s="25"/>
      <c r="B22" s="212" t="str">
        <f>IF(Master!A18="","",Master!A18)</f>
        <v/>
      </c>
      <c r="C22" s="213" t="str">
        <f>IF(Master!B18="","",Master!B18)</f>
        <v/>
      </c>
      <c r="D22" s="212" t="str">
        <f>IF(Master!C18="","",Master!C18)</f>
        <v/>
      </c>
      <c r="E22" s="212" t="str">
        <f>IF(Master!D18="","",Master!D18)</f>
        <v/>
      </c>
      <c r="F22" s="214" t="str">
        <f>IF(Master!E18="","",Master!E18)</f>
        <v/>
      </c>
      <c r="G22" s="25"/>
      <c r="H22" s="212" t="str">
        <f>IF(Master!G18="","",Master!G18)</f>
        <v/>
      </c>
      <c r="I22" s="212" t="str">
        <f>IF(Master!H18="","",Master!H18)</f>
        <v/>
      </c>
      <c r="J22" s="212" t="str">
        <f t="shared" si="0"/>
        <v/>
      </c>
      <c r="K22" s="215" t="str">
        <f t="shared" si="1"/>
        <v/>
      </c>
      <c r="L22" s="212" t="str">
        <f t="shared" si="2"/>
        <v/>
      </c>
      <c r="M22" s="212" t="str">
        <f t="shared" si="3"/>
        <v/>
      </c>
      <c r="N22" s="212" t="str">
        <f t="shared" si="4"/>
        <v/>
      </c>
      <c r="O22" s="216" t="str">
        <f>IF(Master!F18="","",Master!F18)</f>
        <v/>
      </c>
      <c r="Q22" s="217" t="str">
        <f t="shared" si="5"/>
        <v/>
      </c>
    </row>
    <row r="23" spans="1:17" ht="17.100000000000001" customHeight="1">
      <c r="A23" s="199"/>
      <c r="B23" s="212" t="str">
        <f>IF(Master!A19="","",Master!A19)</f>
        <v/>
      </c>
      <c r="C23" s="213" t="str">
        <f>IF(Master!B19="","",Master!B19)</f>
        <v/>
      </c>
      <c r="D23" s="212" t="str">
        <f>IF(Master!C19="","",Master!C19)</f>
        <v/>
      </c>
      <c r="E23" s="212" t="str">
        <f>IF(Master!D19="","",Master!D19)</f>
        <v/>
      </c>
      <c r="F23" s="214" t="str">
        <f>IF(Master!E19="","",Master!E19)</f>
        <v/>
      </c>
      <c r="G23" s="25"/>
      <c r="H23" s="212" t="str">
        <f>IF(Master!G19="","",Master!G19)</f>
        <v/>
      </c>
      <c r="I23" s="212" t="str">
        <f>IF(Master!H19="","",Master!H19)</f>
        <v/>
      </c>
      <c r="J23" s="212" t="str">
        <f t="shared" si="0"/>
        <v/>
      </c>
      <c r="K23" s="215" t="str">
        <f t="shared" si="1"/>
        <v/>
      </c>
      <c r="L23" s="212" t="str">
        <f t="shared" si="2"/>
        <v/>
      </c>
      <c r="M23" s="212" t="str">
        <f t="shared" si="3"/>
        <v/>
      </c>
      <c r="N23" s="212" t="str">
        <f t="shared" si="4"/>
        <v/>
      </c>
      <c r="O23" s="216" t="str">
        <f>IF(Master!F19="","",Master!F19)</f>
        <v/>
      </c>
      <c r="Q23" s="217" t="str">
        <f t="shared" si="5"/>
        <v/>
      </c>
    </row>
    <row r="24" spans="1:17" ht="17.100000000000001" customHeight="1">
      <c r="A24" s="199"/>
      <c r="B24" s="212" t="str">
        <f>IF(Master!A20="","",Master!A20)</f>
        <v/>
      </c>
      <c r="C24" s="213" t="str">
        <f>IF(Master!B20="","",Master!B20)</f>
        <v/>
      </c>
      <c r="D24" s="212" t="str">
        <f>IF(Master!C20="","",Master!C20)</f>
        <v/>
      </c>
      <c r="E24" s="212" t="str">
        <f>IF(Master!D20="","",Master!D20)</f>
        <v/>
      </c>
      <c r="F24" s="214" t="str">
        <f>IF(Master!E20="","",Master!E20)</f>
        <v/>
      </c>
      <c r="G24" s="25"/>
      <c r="H24" s="212" t="str">
        <f>IF(Master!G20="","",Master!G20)</f>
        <v/>
      </c>
      <c r="I24" s="212" t="str">
        <f>IF(Master!H20="","",Master!H20)</f>
        <v/>
      </c>
      <c r="J24" s="212" t="str">
        <f t="shared" si="0"/>
        <v/>
      </c>
      <c r="K24" s="215" t="str">
        <f t="shared" si="1"/>
        <v/>
      </c>
      <c r="L24" s="212" t="str">
        <f t="shared" si="2"/>
        <v/>
      </c>
      <c r="M24" s="212" t="str">
        <f t="shared" si="3"/>
        <v/>
      </c>
      <c r="N24" s="212" t="str">
        <f t="shared" si="4"/>
        <v/>
      </c>
      <c r="O24" s="216" t="str">
        <f>IF(Master!F20="","",Master!F20)</f>
        <v/>
      </c>
      <c r="Q24" s="217" t="str">
        <f t="shared" si="5"/>
        <v/>
      </c>
    </row>
    <row r="25" spans="1:17" ht="17.100000000000001" customHeight="1">
      <c r="A25" s="199"/>
      <c r="B25" s="212" t="str">
        <f>IF(Master!A21="","",Master!A21)</f>
        <v/>
      </c>
      <c r="C25" s="213" t="str">
        <f>IF(Master!B21="","",Master!B21)</f>
        <v/>
      </c>
      <c r="D25" s="212" t="str">
        <f>IF(Master!C21="","",Master!C21)</f>
        <v/>
      </c>
      <c r="E25" s="212" t="str">
        <f>IF(Master!D21="","",Master!D21)</f>
        <v/>
      </c>
      <c r="F25" s="214" t="str">
        <f>IF(Master!E21="","",Master!E21)</f>
        <v/>
      </c>
      <c r="G25" s="25"/>
      <c r="H25" s="212" t="str">
        <f>IF(Master!G21="","",Master!G21)</f>
        <v/>
      </c>
      <c r="I25" s="212" t="str">
        <f>IF(Master!H21="","",Master!H21)</f>
        <v/>
      </c>
      <c r="J25" s="212" t="str">
        <f t="shared" si="0"/>
        <v/>
      </c>
      <c r="K25" s="215" t="str">
        <f t="shared" si="1"/>
        <v/>
      </c>
      <c r="L25" s="212" t="str">
        <f t="shared" si="2"/>
        <v/>
      </c>
      <c r="M25" s="212" t="str">
        <f t="shared" si="3"/>
        <v/>
      </c>
      <c r="N25" s="212" t="str">
        <f t="shared" si="4"/>
        <v/>
      </c>
      <c r="O25" s="216" t="str">
        <f>IF(Master!F21="","",Master!F21)</f>
        <v/>
      </c>
      <c r="Q25" s="217" t="str">
        <f t="shared" si="5"/>
        <v/>
      </c>
    </row>
    <row r="26" spans="1:17" ht="17.100000000000001" customHeight="1">
      <c r="A26" s="199"/>
      <c r="B26" s="212" t="str">
        <f>IF(Master!A22="","",Master!A22)</f>
        <v/>
      </c>
      <c r="C26" s="213" t="str">
        <f>IF(Master!B22="","",Master!B22)</f>
        <v/>
      </c>
      <c r="D26" s="212" t="str">
        <f>IF(Master!C22="","",Master!C22)</f>
        <v/>
      </c>
      <c r="E26" s="212" t="str">
        <f>IF(Master!D22="","",Master!D22)</f>
        <v/>
      </c>
      <c r="F26" s="214" t="str">
        <f>IF(Master!E22="","",Master!E22)</f>
        <v/>
      </c>
      <c r="G26" s="25"/>
      <c r="H26" s="212" t="str">
        <f>IF(Master!G22="","",Master!G22)</f>
        <v/>
      </c>
      <c r="I26" s="212" t="str">
        <f>IF(Master!H22="","",Master!H22)</f>
        <v/>
      </c>
      <c r="J26" s="212" t="str">
        <f t="shared" si="0"/>
        <v/>
      </c>
      <c r="K26" s="215" t="str">
        <f t="shared" si="1"/>
        <v/>
      </c>
      <c r="L26" s="212" t="str">
        <f t="shared" si="2"/>
        <v/>
      </c>
      <c r="M26" s="212" t="str">
        <f t="shared" si="3"/>
        <v/>
      </c>
      <c r="N26" s="212" t="str">
        <f t="shared" si="4"/>
        <v/>
      </c>
      <c r="O26" s="216" t="str">
        <f>IF(Master!F22="","",Master!F22)</f>
        <v/>
      </c>
      <c r="Q26" s="217" t="str">
        <f t="shared" si="5"/>
        <v/>
      </c>
    </row>
    <row r="27" spans="1:17" ht="17.100000000000001" customHeight="1">
      <c r="A27" s="199"/>
      <c r="B27" s="212" t="str">
        <f>IF(Master!A23="","",Master!A23)</f>
        <v/>
      </c>
      <c r="C27" s="213" t="str">
        <f>IF(Master!B23="","",Master!B23)</f>
        <v/>
      </c>
      <c r="D27" s="212" t="str">
        <f>IF(Master!C23="","",Master!C23)</f>
        <v/>
      </c>
      <c r="E27" s="212" t="str">
        <f>IF(Master!D23="","",Master!D23)</f>
        <v/>
      </c>
      <c r="F27" s="214" t="str">
        <f>IF(Master!E23="","",Master!E23)</f>
        <v/>
      </c>
      <c r="G27" s="25"/>
      <c r="H27" s="212" t="str">
        <f>IF(Master!G23="","",Master!G23)</f>
        <v/>
      </c>
      <c r="I27" s="212" t="str">
        <f>IF(Master!H23="","",Master!H23)</f>
        <v/>
      </c>
      <c r="J27" s="212" t="str">
        <f t="shared" si="0"/>
        <v/>
      </c>
      <c r="K27" s="215" t="str">
        <f t="shared" si="1"/>
        <v/>
      </c>
      <c r="L27" s="212" t="str">
        <f t="shared" si="2"/>
        <v/>
      </c>
      <c r="M27" s="212" t="str">
        <f t="shared" si="3"/>
        <v/>
      </c>
      <c r="N27" s="212" t="str">
        <f t="shared" si="4"/>
        <v/>
      </c>
      <c r="O27" s="216" t="str">
        <f>IF(Master!F23="","",Master!F23)</f>
        <v/>
      </c>
      <c r="Q27" s="217" t="str">
        <f t="shared" si="5"/>
        <v/>
      </c>
    </row>
    <row r="28" spans="1:17" ht="17.100000000000001" customHeight="1">
      <c r="A28" s="199"/>
      <c r="B28" s="212" t="str">
        <f>IF(Master!A24="","",Master!A24)</f>
        <v/>
      </c>
      <c r="C28" s="213" t="str">
        <f>IF(Master!B24="","",Master!B24)</f>
        <v/>
      </c>
      <c r="D28" s="212" t="str">
        <f>IF(Master!C24="","",Master!C24)</f>
        <v/>
      </c>
      <c r="E28" s="212" t="str">
        <f>IF(Master!D24="","",Master!D24)</f>
        <v/>
      </c>
      <c r="F28" s="214" t="str">
        <f>IF(Master!E24="","",Master!E24)</f>
        <v/>
      </c>
      <c r="G28" s="25"/>
      <c r="H28" s="212" t="str">
        <f>IF(Master!G24="","",Master!G24)</f>
        <v/>
      </c>
      <c r="I28" s="212" t="str">
        <f>IF(Master!H24="","",Master!H24)</f>
        <v/>
      </c>
      <c r="J28" s="212" t="str">
        <f t="shared" si="0"/>
        <v/>
      </c>
      <c r="K28" s="215" t="str">
        <f t="shared" si="1"/>
        <v/>
      </c>
      <c r="L28" s="212" t="str">
        <f t="shared" si="2"/>
        <v/>
      </c>
      <c r="M28" s="212" t="str">
        <f t="shared" si="3"/>
        <v/>
      </c>
      <c r="N28" s="212" t="str">
        <f t="shared" si="4"/>
        <v/>
      </c>
      <c r="O28" s="216" t="str">
        <f>IF(Master!F24="","",Master!F24)</f>
        <v/>
      </c>
      <c r="Q28" s="217" t="str">
        <f t="shared" si="5"/>
        <v/>
      </c>
    </row>
    <row r="29" spans="1:17" ht="17.100000000000001" customHeight="1">
      <c r="A29" s="199"/>
      <c r="B29" s="212" t="str">
        <f>IF(Master!A25="","",Master!A25)</f>
        <v/>
      </c>
      <c r="C29" s="213" t="str">
        <f>IF(Master!B25="","",Master!B25)</f>
        <v/>
      </c>
      <c r="D29" s="212" t="str">
        <f>IF(Master!C25="","",Master!C25)</f>
        <v/>
      </c>
      <c r="E29" s="212" t="str">
        <f>IF(Master!D25="","",Master!D25)</f>
        <v/>
      </c>
      <c r="F29" s="214" t="str">
        <f>IF(Master!E25="","",Master!E25)</f>
        <v/>
      </c>
      <c r="G29" s="25"/>
      <c r="H29" s="212" t="str">
        <f>IF(Master!G25="","",Master!G25)</f>
        <v/>
      </c>
      <c r="I29" s="212" t="str">
        <f>IF(Master!H25="","",Master!H25)</f>
        <v/>
      </c>
      <c r="J29" s="212" t="str">
        <f t="shared" si="0"/>
        <v/>
      </c>
      <c r="K29" s="215" t="str">
        <f t="shared" si="1"/>
        <v/>
      </c>
      <c r="L29" s="212" t="str">
        <f t="shared" si="2"/>
        <v/>
      </c>
      <c r="M29" s="212" t="str">
        <f t="shared" si="3"/>
        <v/>
      </c>
      <c r="N29" s="212" t="str">
        <f t="shared" si="4"/>
        <v/>
      </c>
      <c r="O29" s="216" t="str">
        <f>IF(Master!F25="","",Master!F25)</f>
        <v/>
      </c>
      <c r="Q29" s="217" t="str">
        <f t="shared" si="5"/>
        <v/>
      </c>
    </row>
    <row r="30" spans="1:17" ht="17.100000000000001" customHeight="1">
      <c r="A30" s="199"/>
      <c r="B30" s="212" t="str">
        <f>IF(Master!A26="","",Master!A26)</f>
        <v/>
      </c>
      <c r="C30" s="213" t="str">
        <f>IF(Master!B26="","",Master!B26)</f>
        <v/>
      </c>
      <c r="D30" s="212" t="str">
        <f>IF(Master!C26="","",Master!C26)</f>
        <v/>
      </c>
      <c r="E30" s="212" t="str">
        <f>IF(Master!D26="","",Master!D26)</f>
        <v/>
      </c>
      <c r="F30" s="214" t="str">
        <f>IF(Master!E26="","",Master!E26)</f>
        <v/>
      </c>
      <c r="G30" s="25"/>
      <c r="H30" s="212" t="str">
        <f>IF(Master!G26="","",Master!G26)</f>
        <v/>
      </c>
      <c r="I30" s="212" t="str">
        <f>IF(Master!H26="","",Master!H26)</f>
        <v/>
      </c>
      <c r="J30" s="212" t="str">
        <f t="shared" si="0"/>
        <v/>
      </c>
      <c r="K30" s="215" t="str">
        <f t="shared" si="1"/>
        <v/>
      </c>
      <c r="L30" s="212" t="str">
        <f t="shared" si="2"/>
        <v/>
      </c>
      <c r="M30" s="212" t="str">
        <f t="shared" si="3"/>
        <v/>
      </c>
      <c r="N30" s="212" t="str">
        <f t="shared" si="4"/>
        <v/>
      </c>
      <c r="O30" s="216" t="str">
        <f>IF(Master!F26="","",Master!F26)</f>
        <v/>
      </c>
      <c r="Q30" s="217" t="str">
        <f t="shared" si="5"/>
        <v/>
      </c>
    </row>
    <row r="31" spans="1:17" ht="17.100000000000001" customHeight="1">
      <c r="A31" s="199"/>
      <c r="B31" s="212" t="str">
        <f>IF(Master!A27="","",Master!A27)</f>
        <v/>
      </c>
      <c r="C31" s="213" t="str">
        <f>IF(Master!B27="","",Master!B27)</f>
        <v/>
      </c>
      <c r="D31" s="212" t="str">
        <f>IF(Master!C27="","",Master!C27)</f>
        <v/>
      </c>
      <c r="E31" s="212" t="str">
        <f>IF(Master!D27="","",Master!D27)</f>
        <v/>
      </c>
      <c r="F31" s="214" t="str">
        <f>IF(Master!E27="","",Master!E27)</f>
        <v/>
      </c>
      <c r="G31" s="25"/>
      <c r="H31" s="212" t="str">
        <f>IF(Master!G27="","",Master!G27)</f>
        <v/>
      </c>
      <c r="I31" s="212" t="str">
        <f>IF(Master!H27="","",Master!H27)</f>
        <v/>
      </c>
      <c r="J31" s="212" t="str">
        <f t="shared" si="0"/>
        <v/>
      </c>
      <c r="K31" s="215" t="str">
        <f t="shared" si="1"/>
        <v/>
      </c>
      <c r="L31" s="212" t="str">
        <f t="shared" si="2"/>
        <v/>
      </c>
      <c r="M31" s="212" t="str">
        <f t="shared" si="3"/>
        <v/>
      </c>
      <c r="N31" s="212" t="str">
        <f t="shared" si="4"/>
        <v/>
      </c>
      <c r="O31" s="216" t="str">
        <f>IF(Master!F27="","",Master!F27)</f>
        <v/>
      </c>
      <c r="Q31" s="217" t="str">
        <f t="shared" si="5"/>
        <v/>
      </c>
    </row>
    <row r="32" spans="1:17" ht="17.100000000000001" customHeight="1">
      <c r="A32" s="199"/>
      <c r="B32" s="212" t="str">
        <f>IF(Master!A28="","",Master!A28)</f>
        <v/>
      </c>
      <c r="C32" s="213" t="str">
        <f>IF(Master!B28="","",Master!B28)</f>
        <v/>
      </c>
      <c r="D32" s="212" t="str">
        <f>IF(Master!C28="","",Master!C28)</f>
        <v/>
      </c>
      <c r="E32" s="212" t="str">
        <f>IF(Master!D28="","",Master!D28)</f>
        <v/>
      </c>
      <c r="F32" s="214" t="str">
        <f>IF(Master!E28="","",Master!E28)</f>
        <v/>
      </c>
      <c r="G32" s="25"/>
      <c r="H32" s="212" t="str">
        <f>IF(Master!G28="","",Master!G28)</f>
        <v/>
      </c>
      <c r="I32" s="212" t="str">
        <f>IF(Master!H28="","",Master!H28)</f>
        <v/>
      </c>
      <c r="J32" s="212" t="str">
        <f t="shared" si="0"/>
        <v/>
      </c>
      <c r="K32" s="215" t="str">
        <f t="shared" si="1"/>
        <v/>
      </c>
      <c r="L32" s="212" t="str">
        <f t="shared" si="2"/>
        <v/>
      </c>
      <c r="M32" s="212" t="str">
        <f t="shared" si="3"/>
        <v/>
      </c>
      <c r="N32" s="212" t="str">
        <f t="shared" si="4"/>
        <v/>
      </c>
      <c r="O32" s="216" t="str">
        <f>IF(Master!F28="","",Master!F28)</f>
        <v/>
      </c>
      <c r="Q32" s="217" t="str">
        <f t="shared" si="5"/>
        <v/>
      </c>
    </row>
    <row r="33" spans="1:17" ht="17.100000000000001" customHeight="1">
      <c r="A33" s="199"/>
      <c r="B33" s="212" t="str">
        <f>IF(Master!A29="","",Master!A29)</f>
        <v/>
      </c>
      <c r="C33" s="213" t="str">
        <f>IF(Master!B29="","",Master!B29)</f>
        <v/>
      </c>
      <c r="D33" s="212" t="str">
        <f>IF(Master!C29="","",Master!C29)</f>
        <v/>
      </c>
      <c r="E33" s="212" t="str">
        <f>IF(Master!D29="","",Master!D29)</f>
        <v/>
      </c>
      <c r="F33" s="214" t="str">
        <f>IF(Master!E29="","",Master!E29)</f>
        <v/>
      </c>
      <c r="G33" s="25"/>
      <c r="H33" s="212" t="str">
        <f>IF(Master!G29="","",Master!G29)</f>
        <v/>
      </c>
      <c r="I33" s="212" t="str">
        <f>IF(Master!H29="","",Master!H29)</f>
        <v/>
      </c>
      <c r="J33" s="212" t="str">
        <f t="shared" si="0"/>
        <v/>
      </c>
      <c r="K33" s="215" t="str">
        <f t="shared" si="1"/>
        <v/>
      </c>
      <c r="L33" s="212" t="str">
        <f t="shared" si="2"/>
        <v/>
      </c>
      <c r="M33" s="212" t="str">
        <f t="shared" si="3"/>
        <v/>
      </c>
      <c r="N33" s="212" t="str">
        <f t="shared" si="4"/>
        <v/>
      </c>
      <c r="O33" s="216" t="str">
        <f>IF(Master!F29="","",Master!F29)</f>
        <v/>
      </c>
      <c r="Q33" s="217" t="str">
        <f t="shared" si="5"/>
        <v/>
      </c>
    </row>
    <row r="34" spans="1:17" ht="17.100000000000001" customHeight="1">
      <c r="A34" s="199"/>
      <c r="B34" s="212" t="str">
        <f>IF(Master!A30="","",Master!A30)</f>
        <v/>
      </c>
      <c r="C34" s="213" t="str">
        <f>IF(Master!B30="","",Master!B30)</f>
        <v/>
      </c>
      <c r="D34" s="212" t="str">
        <f>IF(Master!C30="","",Master!C30)</f>
        <v/>
      </c>
      <c r="E34" s="212" t="str">
        <f>IF(Master!D30="","",Master!D30)</f>
        <v/>
      </c>
      <c r="F34" s="214" t="str">
        <f>IF(Master!E30="","",Master!E30)</f>
        <v/>
      </c>
      <c r="G34" s="25"/>
      <c r="H34" s="212" t="str">
        <f>IF(Master!G30="","",Master!G30)</f>
        <v/>
      </c>
      <c r="I34" s="212" t="str">
        <f>IF(Master!H30="","",Master!H30)</f>
        <v/>
      </c>
      <c r="J34" s="212" t="str">
        <f t="shared" si="0"/>
        <v/>
      </c>
      <c r="K34" s="215" t="str">
        <f t="shared" si="1"/>
        <v/>
      </c>
      <c r="L34" s="212" t="str">
        <f t="shared" si="2"/>
        <v/>
      </c>
      <c r="M34" s="212" t="str">
        <f t="shared" si="3"/>
        <v/>
      </c>
      <c r="N34" s="212" t="str">
        <f t="shared" si="4"/>
        <v/>
      </c>
      <c r="O34" s="216" t="str">
        <f>IF(Master!F30="","",Master!F30)</f>
        <v/>
      </c>
      <c r="Q34" s="217" t="str">
        <f t="shared" si="5"/>
        <v/>
      </c>
    </row>
    <row r="35" spans="1:17" ht="17.100000000000001" customHeight="1">
      <c r="A35" s="199"/>
      <c r="B35" s="212" t="str">
        <f>IF(Master!A31="","",Master!A31)</f>
        <v/>
      </c>
      <c r="C35" s="213" t="str">
        <f>IF(Master!B31="","",Master!B31)</f>
        <v/>
      </c>
      <c r="D35" s="212" t="str">
        <f>IF(Master!C31="","",Master!C31)</f>
        <v/>
      </c>
      <c r="E35" s="212" t="str">
        <f>IF(Master!D31="","",Master!D31)</f>
        <v/>
      </c>
      <c r="F35" s="214" t="str">
        <f>IF(Master!E31="","",Master!E31)</f>
        <v/>
      </c>
      <c r="G35" s="25"/>
      <c r="H35" s="212" t="str">
        <f>IF(Master!G31="","",Master!G31)</f>
        <v/>
      </c>
      <c r="I35" s="212" t="str">
        <f>IF(Master!H31="","",Master!H31)</f>
        <v/>
      </c>
      <c r="J35" s="212" t="str">
        <f t="shared" si="0"/>
        <v/>
      </c>
      <c r="K35" s="215" t="str">
        <f t="shared" si="1"/>
        <v/>
      </c>
      <c r="L35" s="212" t="str">
        <f t="shared" si="2"/>
        <v/>
      </c>
      <c r="M35" s="212" t="str">
        <f t="shared" si="3"/>
        <v/>
      </c>
      <c r="N35" s="212" t="str">
        <f t="shared" si="4"/>
        <v/>
      </c>
      <c r="O35" s="216" t="str">
        <f>IF(Master!F31="","",Master!F31)</f>
        <v/>
      </c>
      <c r="Q35" s="217" t="str">
        <f t="shared" si="5"/>
        <v/>
      </c>
    </row>
    <row r="36" spans="1:17" ht="17.100000000000001" customHeight="1">
      <c r="A36" s="199"/>
      <c r="B36" s="212" t="str">
        <f>IF(Master!A32="","",Master!A32)</f>
        <v/>
      </c>
      <c r="C36" s="213" t="str">
        <f>IF(Master!B32="","",Master!B32)</f>
        <v/>
      </c>
      <c r="D36" s="212" t="str">
        <f>IF(Master!C32="","",Master!C32)</f>
        <v/>
      </c>
      <c r="E36" s="212" t="str">
        <f>IF(Master!D32="","",Master!D32)</f>
        <v/>
      </c>
      <c r="F36" s="214" t="str">
        <f>IF(Master!E32="","",Master!E32)</f>
        <v/>
      </c>
      <c r="G36" s="25"/>
      <c r="H36" s="212" t="str">
        <f>IF(Master!G32="","",Master!G32)</f>
        <v/>
      </c>
      <c r="I36" s="212" t="str">
        <f>IF(Master!H32="","",Master!H32)</f>
        <v/>
      </c>
      <c r="J36" s="212" t="str">
        <f t="shared" si="0"/>
        <v/>
      </c>
      <c r="K36" s="215" t="str">
        <f t="shared" si="1"/>
        <v/>
      </c>
      <c r="L36" s="212" t="str">
        <f t="shared" si="2"/>
        <v/>
      </c>
      <c r="M36" s="212" t="str">
        <f t="shared" si="3"/>
        <v/>
      </c>
      <c r="N36" s="212" t="str">
        <f t="shared" si="4"/>
        <v/>
      </c>
      <c r="O36" s="216" t="str">
        <f>IF(Master!F32="","",Master!F32)</f>
        <v/>
      </c>
      <c r="Q36" s="217" t="str">
        <f t="shared" si="5"/>
        <v/>
      </c>
    </row>
    <row r="37" spans="1:17" ht="17.100000000000001" customHeight="1">
      <c r="A37" s="199"/>
      <c r="B37" s="212" t="str">
        <f>IF(Master!A33="","",Master!A33)</f>
        <v/>
      </c>
      <c r="C37" s="213" t="str">
        <f>IF(Master!B33="","",Master!B33)</f>
        <v/>
      </c>
      <c r="D37" s="212" t="str">
        <f>IF(Master!C33="","",Master!C33)</f>
        <v/>
      </c>
      <c r="E37" s="212" t="str">
        <f>IF(Master!D33="","",Master!D33)</f>
        <v/>
      </c>
      <c r="F37" s="214" t="str">
        <f>IF(Master!E33="","",Master!E33)</f>
        <v/>
      </c>
      <c r="G37" s="25"/>
      <c r="H37" s="212" t="str">
        <f>IF(Master!G33="","",Master!G33)</f>
        <v/>
      </c>
      <c r="I37" s="212" t="str">
        <f>IF(Master!H33="","",Master!H33)</f>
        <v/>
      </c>
      <c r="J37" s="212" t="str">
        <f t="shared" si="0"/>
        <v/>
      </c>
      <c r="K37" s="215" t="str">
        <f t="shared" si="1"/>
        <v/>
      </c>
      <c r="L37" s="212" t="str">
        <f t="shared" si="2"/>
        <v/>
      </c>
      <c r="M37" s="212" t="str">
        <f t="shared" si="3"/>
        <v/>
      </c>
      <c r="N37" s="212" t="str">
        <f t="shared" si="4"/>
        <v/>
      </c>
      <c r="O37" s="216" t="str">
        <f>IF(Master!F33="","",Master!F33)</f>
        <v/>
      </c>
      <c r="Q37" s="217" t="str">
        <f t="shared" si="5"/>
        <v/>
      </c>
    </row>
    <row r="38" spans="1:17" ht="17.100000000000001" customHeight="1">
      <c r="A38" s="199"/>
      <c r="B38" s="212" t="str">
        <f>IF(Master!A34="","",Master!A34)</f>
        <v/>
      </c>
      <c r="C38" s="213" t="str">
        <f>IF(Master!B34="","",Master!B34)</f>
        <v/>
      </c>
      <c r="D38" s="212" t="str">
        <f>IF(Master!C34="","",Master!C34)</f>
        <v/>
      </c>
      <c r="E38" s="212" t="str">
        <f>IF(Master!D34="","",Master!D34)</f>
        <v/>
      </c>
      <c r="F38" s="214" t="str">
        <f>IF(Master!E34="","",Master!E34)</f>
        <v/>
      </c>
      <c r="G38" s="25"/>
      <c r="H38" s="212" t="str">
        <f>IF(Master!G34="","",Master!G34)</f>
        <v/>
      </c>
      <c r="I38" s="212" t="str">
        <f>IF(Master!H34="","",Master!H34)</f>
        <v/>
      </c>
      <c r="J38" s="212" t="str">
        <f t="shared" si="0"/>
        <v/>
      </c>
      <c r="K38" s="215" t="str">
        <f t="shared" si="1"/>
        <v/>
      </c>
      <c r="L38" s="212" t="str">
        <f t="shared" si="2"/>
        <v/>
      </c>
      <c r="M38" s="212" t="str">
        <f t="shared" si="3"/>
        <v/>
      </c>
      <c r="N38" s="212" t="str">
        <f t="shared" si="4"/>
        <v/>
      </c>
      <c r="O38" s="216" t="str">
        <f>IF(Master!F34="","",Master!F34)</f>
        <v/>
      </c>
      <c r="Q38" s="217" t="str">
        <f t="shared" si="5"/>
        <v/>
      </c>
    </row>
    <row r="39" spans="1:17" ht="17.100000000000001" customHeight="1">
      <c r="A39" s="199"/>
      <c r="B39" s="212" t="str">
        <f>IF(Master!A35="","",Master!A35)</f>
        <v/>
      </c>
      <c r="C39" s="213" t="str">
        <f>IF(Master!B35="","",Master!B35)</f>
        <v/>
      </c>
      <c r="D39" s="212" t="str">
        <f>IF(Master!C35="","",Master!C35)</f>
        <v/>
      </c>
      <c r="E39" s="212" t="str">
        <f>IF(Master!D35="","",Master!D35)</f>
        <v/>
      </c>
      <c r="F39" s="214" t="str">
        <f>IF(Master!E35="","",Master!E35)</f>
        <v/>
      </c>
      <c r="G39" s="25"/>
      <c r="H39" s="212" t="str">
        <f>IF(Master!G35="","",Master!G35)</f>
        <v/>
      </c>
      <c r="I39" s="212" t="str">
        <f>IF(Master!H35="","",Master!H35)</f>
        <v/>
      </c>
      <c r="J39" s="212" t="str">
        <f t="shared" si="0"/>
        <v/>
      </c>
      <c r="K39" s="215" t="str">
        <f t="shared" si="1"/>
        <v/>
      </c>
      <c r="L39" s="212" t="str">
        <f t="shared" si="2"/>
        <v/>
      </c>
      <c r="M39" s="212" t="str">
        <f t="shared" si="3"/>
        <v/>
      </c>
      <c r="N39" s="212" t="str">
        <f t="shared" si="4"/>
        <v/>
      </c>
      <c r="O39" s="216" t="str">
        <f>IF(Master!F35="","",Master!F35)</f>
        <v/>
      </c>
      <c r="Q39" s="217" t="str">
        <f t="shared" si="5"/>
        <v/>
      </c>
    </row>
    <row r="40" spans="1:17" ht="17.100000000000001" customHeight="1">
      <c r="A40" s="199"/>
      <c r="B40" s="212" t="str">
        <f>IF(Master!A36="","",Master!A36)</f>
        <v/>
      </c>
      <c r="C40" s="213" t="str">
        <f>IF(Master!B36="","",Master!B36)</f>
        <v/>
      </c>
      <c r="D40" s="212" t="str">
        <f>IF(Master!C36="","",Master!C36)</f>
        <v/>
      </c>
      <c r="E40" s="212" t="str">
        <f>IF(Master!D36="","",Master!D36)</f>
        <v/>
      </c>
      <c r="F40" s="214" t="str">
        <f>IF(Master!E36="","",Master!E36)</f>
        <v/>
      </c>
      <c r="G40" s="25"/>
      <c r="H40" s="212" t="str">
        <f>IF(Master!G36="","",Master!G36)</f>
        <v/>
      </c>
      <c r="I40" s="212" t="str">
        <f>IF(Master!H36="","",Master!H36)</f>
        <v/>
      </c>
      <c r="J40" s="212" t="str">
        <f t="shared" si="0"/>
        <v/>
      </c>
      <c r="K40" s="215" t="str">
        <f t="shared" si="1"/>
        <v/>
      </c>
      <c r="L40" s="212" t="str">
        <f t="shared" si="2"/>
        <v/>
      </c>
      <c r="M40" s="212" t="str">
        <f t="shared" si="3"/>
        <v/>
      </c>
      <c r="N40" s="212" t="str">
        <f t="shared" si="4"/>
        <v/>
      </c>
      <c r="O40" s="216" t="str">
        <f>IF(Master!F36="","",Master!F36)</f>
        <v/>
      </c>
      <c r="Q40" s="217" t="str">
        <f t="shared" si="5"/>
        <v/>
      </c>
    </row>
    <row r="41" spans="1:17" ht="17.100000000000001" customHeight="1">
      <c r="A41" s="199"/>
      <c r="B41" s="212" t="str">
        <f>IF(Master!A37="","",Master!A37)</f>
        <v/>
      </c>
      <c r="C41" s="213" t="str">
        <f>IF(Master!B37="","",Master!B37)</f>
        <v/>
      </c>
      <c r="D41" s="212" t="str">
        <f>IF(Master!C37="","",Master!C37)</f>
        <v/>
      </c>
      <c r="E41" s="212" t="str">
        <f>IF(Master!D37="","",Master!D37)</f>
        <v/>
      </c>
      <c r="F41" s="214" t="str">
        <f>IF(Master!E37="","",Master!E37)</f>
        <v/>
      </c>
      <c r="G41" s="25"/>
      <c r="H41" s="212" t="str">
        <f>IF(Master!G37="","",Master!G37)</f>
        <v/>
      </c>
      <c r="I41" s="212" t="str">
        <f>IF(Master!H37="","",Master!H37)</f>
        <v/>
      </c>
      <c r="J41" s="212" t="str">
        <f t="shared" si="0"/>
        <v/>
      </c>
      <c r="K41" s="215" t="str">
        <f t="shared" si="1"/>
        <v/>
      </c>
      <c r="L41" s="212" t="str">
        <f t="shared" si="2"/>
        <v/>
      </c>
      <c r="M41" s="212" t="str">
        <f t="shared" si="3"/>
        <v/>
      </c>
      <c r="N41" s="212" t="str">
        <f t="shared" si="4"/>
        <v/>
      </c>
      <c r="O41" s="216" t="str">
        <f>IF(Master!F37="","",Master!F37)</f>
        <v/>
      </c>
      <c r="Q41" s="217" t="str">
        <f t="shared" si="5"/>
        <v/>
      </c>
    </row>
    <row r="42" spans="1:17" ht="17.100000000000001" customHeight="1">
      <c r="A42" s="199"/>
      <c r="B42" s="212" t="str">
        <f>IF(Master!A38="","",Master!A38)</f>
        <v/>
      </c>
      <c r="C42" s="213" t="str">
        <f>IF(Master!B38="","",Master!B38)</f>
        <v/>
      </c>
      <c r="D42" s="212" t="str">
        <f>IF(Master!C38="","",Master!C38)</f>
        <v/>
      </c>
      <c r="E42" s="212" t="str">
        <f>IF(Master!D38="","",Master!D38)</f>
        <v/>
      </c>
      <c r="F42" s="214" t="str">
        <f>IF(Master!E38="","",Master!E38)</f>
        <v/>
      </c>
      <c r="G42" s="25"/>
      <c r="H42" s="212" t="str">
        <f>IF(Master!G38="","",Master!G38)</f>
        <v/>
      </c>
      <c r="I42" s="212" t="str">
        <f>IF(Master!H38="","",Master!H38)</f>
        <v/>
      </c>
      <c r="J42" s="212" t="str">
        <f t="shared" si="0"/>
        <v/>
      </c>
      <c r="K42" s="215" t="str">
        <f t="shared" si="1"/>
        <v/>
      </c>
      <c r="L42" s="212" t="str">
        <f t="shared" si="2"/>
        <v/>
      </c>
      <c r="M42" s="212" t="str">
        <f t="shared" si="3"/>
        <v/>
      </c>
      <c r="N42" s="212" t="str">
        <f t="shared" si="4"/>
        <v/>
      </c>
      <c r="O42" s="216" t="str">
        <f>IF(Master!F38="","",Master!F38)</f>
        <v/>
      </c>
      <c r="Q42" s="217" t="str">
        <f t="shared" si="5"/>
        <v/>
      </c>
    </row>
    <row r="43" spans="1:17" ht="17.100000000000001" customHeight="1">
      <c r="A43" s="199"/>
      <c r="B43" s="212" t="str">
        <f>IF(Master!A39="","",Master!A39)</f>
        <v/>
      </c>
      <c r="C43" s="213" t="str">
        <f>IF(Master!B39="","",Master!B39)</f>
        <v/>
      </c>
      <c r="D43" s="212" t="str">
        <f>IF(Master!C39="","",Master!C39)</f>
        <v/>
      </c>
      <c r="E43" s="212" t="str">
        <f>IF(Master!D39="","",Master!D39)</f>
        <v/>
      </c>
      <c r="F43" s="214" t="str">
        <f>IF(Master!E39="","",Master!E39)</f>
        <v/>
      </c>
      <c r="G43" s="25"/>
      <c r="H43" s="212" t="str">
        <f>IF(Master!G39="","",Master!G39)</f>
        <v/>
      </c>
      <c r="I43" s="212" t="str">
        <f>IF(Master!H39="","",Master!H39)</f>
        <v/>
      </c>
      <c r="J43" s="212" t="str">
        <f t="shared" si="0"/>
        <v/>
      </c>
      <c r="K43" s="215" t="str">
        <f t="shared" si="1"/>
        <v/>
      </c>
      <c r="L43" s="212" t="str">
        <f t="shared" si="2"/>
        <v/>
      </c>
      <c r="M43" s="212" t="str">
        <f t="shared" si="3"/>
        <v/>
      </c>
      <c r="N43" s="212" t="str">
        <f t="shared" si="4"/>
        <v/>
      </c>
      <c r="O43" s="216" t="str">
        <f>IF(Master!F39="","",Master!F39)</f>
        <v/>
      </c>
      <c r="Q43" s="217" t="str">
        <f t="shared" si="5"/>
        <v/>
      </c>
    </row>
    <row r="44" spans="1:17" ht="17.100000000000001" customHeight="1">
      <c r="A44" s="199"/>
      <c r="B44" s="212" t="str">
        <f>IF(Master!A40="","",Master!A40)</f>
        <v/>
      </c>
      <c r="C44" s="213" t="str">
        <f>IF(Master!B40="","",Master!B40)</f>
        <v/>
      </c>
      <c r="D44" s="212" t="str">
        <f>IF(Master!C40="","",Master!C40)</f>
        <v/>
      </c>
      <c r="E44" s="212" t="str">
        <f>IF(Master!D40="","",Master!D40)</f>
        <v/>
      </c>
      <c r="F44" s="214" t="str">
        <f>IF(Master!E40="","",Master!E40)</f>
        <v/>
      </c>
      <c r="G44" s="25"/>
      <c r="H44" s="212" t="str">
        <f>IF(Master!G40="","",Master!G40)</f>
        <v/>
      </c>
      <c r="I44" s="212" t="str">
        <f>IF(Master!H40="","",Master!H40)</f>
        <v/>
      </c>
      <c r="J44" s="212" t="str">
        <f t="shared" si="0"/>
        <v/>
      </c>
      <c r="K44" s="215" t="str">
        <f t="shared" si="1"/>
        <v/>
      </c>
      <c r="L44" s="212" t="str">
        <f t="shared" si="2"/>
        <v/>
      </c>
      <c r="M44" s="212" t="str">
        <f t="shared" si="3"/>
        <v/>
      </c>
      <c r="N44" s="212" t="str">
        <f t="shared" si="4"/>
        <v/>
      </c>
      <c r="O44" s="216" t="str">
        <f>IF(Master!F40="","",Master!F40)</f>
        <v/>
      </c>
      <c r="Q44" s="217" t="str">
        <f t="shared" si="5"/>
        <v/>
      </c>
    </row>
    <row r="45" spans="1:17" ht="17.100000000000001" customHeight="1">
      <c r="A45" s="199"/>
      <c r="B45" s="212" t="str">
        <f>IF(Master!A41="","",Master!A41)</f>
        <v/>
      </c>
      <c r="C45" s="213" t="str">
        <f>IF(Master!B41="","",Master!B41)</f>
        <v/>
      </c>
      <c r="D45" s="212" t="str">
        <f>IF(Master!C41="","",Master!C41)</f>
        <v/>
      </c>
      <c r="E45" s="212" t="str">
        <f>IF(Master!D41="","",Master!D41)</f>
        <v/>
      </c>
      <c r="F45" s="214" t="str">
        <f>IF(Master!E41="","",Master!E41)</f>
        <v/>
      </c>
      <c r="G45" s="25"/>
      <c r="H45" s="212" t="str">
        <f>IF(Master!G41="","",Master!G41)</f>
        <v/>
      </c>
      <c r="I45" s="212" t="str">
        <f>IF(Master!H41="","",Master!H41)</f>
        <v/>
      </c>
      <c r="J45" s="212" t="str">
        <f t="shared" si="0"/>
        <v/>
      </c>
      <c r="K45" s="215" t="str">
        <f t="shared" si="1"/>
        <v/>
      </c>
      <c r="L45" s="212" t="str">
        <f t="shared" si="2"/>
        <v/>
      </c>
      <c r="M45" s="212" t="str">
        <f t="shared" si="3"/>
        <v/>
      </c>
      <c r="N45" s="212" t="str">
        <f t="shared" si="4"/>
        <v/>
      </c>
      <c r="O45" s="216" t="str">
        <f>IF(Master!F41="","",Master!F41)</f>
        <v/>
      </c>
      <c r="Q45" s="217" t="str">
        <f t="shared" si="5"/>
        <v/>
      </c>
    </row>
    <row r="46" spans="1:17" ht="17.100000000000001" customHeight="1">
      <c r="A46" s="199"/>
      <c r="B46" s="212" t="str">
        <f>IF(Master!A42="","",Master!A42)</f>
        <v/>
      </c>
      <c r="C46" s="213" t="str">
        <f>IF(Master!B42="","",Master!B42)</f>
        <v/>
      </c>
      <c r="D46" s="212" t="str">
        <f>IF(Master!C42="","",Master!C42)</f>
        <v/>
      </c>
      <c r="E46" s="212" t="str">
        <f>IF(Master!D42="","",Master!D42)</f>
        <v/>
      </c>
      <c r="F46" s="214" t="str">
        <f>IF(Master!E42="","",Master!E42)</f>
        <v/>
      </c>
      <c r="G46" s="25"/>
      <c r="H46" s="212" t="str">
        <f>IF(Master!G42="","",Master!G42)</f>
        <v/>
      </c>
      <c r="I46" s="212" t="str">
        <f>IF(Master!H42="","",Master!H42)</f>
        <v/>
      </c>
      <c r="J46" s="212" t="str">
        <f t="shared" si="0"/>
        <v/>
      </c>
      <c r="K46" s="215" t="str">
        <f t="shared" si="1"/>
        <v/>
      </c>
      <c r="L46" s="212" t="str">
        <f t="shared" si="2"/>
        <v/>
      </c>
      <c r="M46" s="212" t="str">
        <f t="shared" si="3"/>
        <v/>
      </c>
      <c r="N46" s="212" t="str">
        <f t="shared" si="4"/>
        <v/>
      </c>
      <c r="O46" s="216" t="str">
        <f>IF(Master!F42="","",Master!F42)</f>
        <v/>
      </c>
      <c r="Q46" s="217" t="str">
        <f t="shared" si="5"/>
        <v/>
      </c>
    </row>
    <row r="47" spans="1:17" ht="17.100000000000001" customHeight="1">
      <c r="A47" s="199"/>
      <c r="B47" s="212" t="str">
        <f>IF(Master!A43="","",Master!A43)</f>
        <v/>
      </c>
      <c r="C47" s="213" t="str">
        <f>IF(Master!B43="","",Master!B43)</f>
        <v/>
      </c>
      <c r="D47" s="212" t="str">
        <f>IF(Master!C43="","",Master!C43)</f>
        <v/>
      </c>
      <c r="E47" s="212" t="str">
        <f>IF(Master!D43="","",Master!D43)</f>
        <v/>
      </c>
      <c r="F47" s="214" t="str">
        <f>IF(Master!E43="","",Master!E43)</f>
        <v/>
      </c>
      <c r="G47" s="25"/>
      <c r="H47" s="212" t="str">
        <f>IF(Master!G43="","",Master!G43)</f>
        <v/>
      </c>
      <c r="I47" s="212" t="str">
        <f>IF(Master!H43="","",Master!H43)</f>
        <v/>
      </c>
      <c r="J47" s="212" t="str">
        <f t="shared" si="0"/>
        <v/>
      </c>
      <c r="K47" s="215" t="str">
        <f t="shared" si="1"/>
        <v/>
      </c>
      <c r="L47" s="212" t="str">
        <f t="shared" si="2"/>
        <v/>
      </c>
      <c r="M47" s="212" t="str">
        <f t="shared" si="3"/>
        <v/>
      </c>
      <c r="N47" s="212" t="str">
        <f t="shared" si="4"/>
        <v/>
      </c>
      <c r="O47" s="216" t="str">
        <f>IF(Master!F43="","",Master!F43)</f>
        <v/>
      </c>
      <c r="Q47" s="217" t="str">
        <f t="shared" si="5"/>
        <v/>
      </c>
    </row>
    <row r="48" spans="1:17" ht="17.100000000000001" customHeight="1">
      <c r="A48" s="199"/>
      <c r="B48" s="212" t="str">
        <f>IF(Master!A44="","",Master!A44)</f>
        <v/>
      </c>
      <c r="C48" s="213" t="str">
        <f>IF(Master!B44="","",Master!B44)</f>
        <v/>
      </c>
      <c r="D48" s="212" t="str">
        <f>IF(Master!C44="","",Master!C44)</f>
        <v/>
      </c>
      <c r="E48" s="212" t="str">
        <f>IF(Master!D44="","",Master!D44)</f>
        <v/>
      </c>
      <c r="F48" s="214" t="str">
        <f>IF(Master!E44="","",Master!E44)</f>
        <v/>
      </c>
      <c r="G48" s="25"/>
      <c r="H48" s="212" t="str">
        <f>IF(Master!G44="","",Master!G44)</f>
        <v/>
      </c>
      <c r="I48" s="212" t="str">
        <f>IF(Master!H44="","",Master!H44)</f>
        <v/>
      </c>
      <c r="J48" s="212" t="str">
        <f t="shared" si="0"/>
        <v/>
      </c>
      <c r="K48" s="215" t="str">
        <f t="shared" si="1"/>
        <v/>
      </c>
      <c r="L48" s="212" t="str">
        <f t="shared" si="2"/>
        <v/>
      </c>
      <c r="M48" s="212" t="str">
        <f t="shared" si="3"/>
        <v/>
      </c>
      <c r="N48" s="212" t="str">
        <f t="shared" si="4"/>
        <v/>
      </c>
      <c r="O48" s="216" t="str">
        <f>IF(Master!F44="","",Master!F44)</f>
        <v/>
      </c>
      <c r="Q48" s="217" t="str">
        <f t="shared" si="5"/>
        <v/>
      </c>
    </row>
    <row r="49" spans="1:17" ht="17.100000000000001" customHeight="1">
      <c r="A49" s="199"/>
      <c r="B49" s="212" t="str">
        <f>IF(Master!A45="","",Master!A45)</f>
        <v/>
      </c>
      <c r="C49" s="213" t="str">
        <f>IF(Master!B45="","",Master!B45)</f>
        <v/>
      </c>
      <c r="D49" s="212" t="str">
        <f>IF(Master!C45="","",Master!C45)</f>
        <v/>
      </c>
      <c r="E49" s="212" t="str">
        <f>IF(Master!D45="","",Master!D45)</f>
        <v/>
      </c>
      <c r="F49" s="214" t="str">
        <f>IF(Master!E45="","",Master!E45)</f>
        <v/>
      </c>
      <c r="G49" s="25"/>
      <c r="H49" s="212" t="str">
        <f>IF(Master!G45="","",Master!G45)</f>
        <v/>
      </c>
      <c r="I49" s="212" t="str">
        <f>IF(Master!H45="","",Master!H45)</f>
        <v/>
      </c>
      <c r="J49" s="212" t="str">
        <f t="shared" si="0"/>
        <v/>
      </c>
      <c r="K49" s="215" t="str">
        <f t="shared" si="1"/>
        <v/>
      </c>
      <c r="L49" s="212" t="str">
        <f t="shared" si="2"/>
        <v/>
      </c>
      <c r="M49" s="212" t="str">
        <f t="shared" si="3"/>
        <v/>
      </c>
      <c r="N49" s="212" t="str">
        <f t="shared" si="4"/>
        <v/>
      </c>
      <c r="O49" s="216" t="str">
        <f>IF(Master!F45="","",Master!F45)</f>
        <v/>
      </c>
      <c r="Q49" s="217" t="str">
        <f t="shared" si="5"/>
        <v/>
      </c>
    </row>
    <row r="50" spans="1:17" ht="17.100000000000001" customHeight="1">
      <c r="A50" s="199"/>
      <c r="B50" s="212" t="str">
        <f>IF(Master!A46="","",Master!A46)</f>
        <v/>
      </c>
      <c r="C50" s="213" t="str">
        <f>IF(Master!B46="","",Master!B46)</f>
        <v/>
      </c>
      <c r="D50" s="212" t="str">
        <f>IF(Master!C46="","",Master!C46)</f>
        <v/>
      </c>
      <c r="E50" s="212" t="str">
        <f>IF(Master!D46="","",Master!D46)</f>
        <v/>
      </c>
      <c r="F50" s="214" t="str">
        <f>IF(Master!E46="","",Master!E46)</f>
        <v/>
      </c>
      <c r="G50" s="25"/>
      <c r="H50" s="212" t="str">
        <f>IF(Master!G46="","",Master!G46)</f>
        <v/>
      </c>
      <c r="I50" s="212" t="str">
        <f>IF(Master!H46="","",Master!H46)</f>
        <v/>
      </c>
      <c r="J50" s="212" t="str">
        <f t="shared" si="0"/>
        <v/>
      </c>
      <c r="K50" s="215" t="str">
        <f t="shared" si="1"/>
        <v/>
      </c>
      <c r="L50" s="212" t="str">
        <f t="shared" si="2"/>
        <v/>
      </c>
      <c r="M50" s="212" t="str">
        <f t="shared" si="3"/>
        <v/>
      </c>
      <c r="N50" s="212" t="str">
        <f t="shared" si="4"/>
        <v/>
      </c>
      <c r="O50" s="216" t="str">
        <f>IF(Master!F46="","",Master!F46)</f>
        <v/>
      </c>
      <c r="Q50" s="217" t="str">
        <f t="shared" si="5"/>
        <v/>
      </c>
    </row>
    <row r="51" spans="1:17" ht="17.100000000000001" customHeight="1">
      <c r="A51" s="199"/>
      <c r="B51" s="212" t="str">
        <f>IF(Master!A47="","",Master!A47)</f>
        <v/>
      </c>
      <c r="C51" s="213" t="str">
        <f>IF(Master!B47="","",Master!B47)</f>
        <v/>
      </c>
      <c r="D51" s="212" t="str">
        <f>IF(Master!C47="","",Master!C47)</f>
        <v/>
      </c>
      <c r="E51" s="212" t="str">
        <f>IF(Master!D47="","",Master!D47)</f>
        <v/>
      </c>
      <c r="F51" s="214" t="str">
        <f>IF(Master!E47="","",Master!E47)</f>
        <v/>
      </c>
      <c r="G51" s="25"/>
      <c r="H51" s="212" t="str">
        <f>IF(Master!G47="","",Master!G47)</f>
        <v/>
      </c>
      <c r="I51" s="212" t="str">
        <f>IF(Master!H47="","",Master!H47)</f>
        <v/>
      </c>
      <c r="J51" s="212" t="str">
        <f t="shared" si="0"/>
        <v/>
      </c>
      <c r="K51" s="215" t="str">
        <f t="shared" si="1"/>
        <v/>
      </c>
      <c r="L51" s="212" t="str">
        <f t="shared" si="2"/>
        <v/>
      </c>
      <c r="M51" s="212" t="str">
        <f t="shared" si="3"/>
        <v/>
      </c>
      <c r="N51" s="212" t="str">
        <f t="shared" si="4"/>
        <v/>
      </c>
      <c r="O51" s="216" t="str">
        <f>IF(Master!F47="","",Master!F47)</f>
        <v/>
      </c>
      <c r="Q51" s="217" t="str">
        <f t="shared" si="5"/>
        <v/>
      </c>
    </row>
    <row r="52" spans="1:17" ht="17.100000000000001" customHeight="1">
      <c r="A52" s="199"/>
      <c r="B52" s="212" t="str">
        <f>IF(Master!A48="","",Master!A48)</f>
        <v/>
      </c>
      <c r="C52" s="213" t="str">
        <f>IF(Master!B48="","",Master!B48)</f>
        <v/>
      </c>
      <c r="D52" s="212" t="str">
        <f>IF(Master!C48="","",Master!C48)</f>
        <v/>
      </c>
      <c r="E52" s="212" t="str">
        <f>IF(Master!D48="","",Master!D48)</f>
        <v/>
      </c>
      <c r="F52" s="214" t="str">
        <f>IF(Master!E48="","",Master!E48)</f>
        <v/>
      </c>
      <c r="G52" s="25"/>
      <c r="H52" s="212" t="str">
        <f>IF(Master!G48="","",Master!G48)</f>
        <v/>
      </c>
      <c r="I52" s="212" t="str">
        <f>IF(Master!H48="","",Master!H48)</f>
        <v/>
      </c>
      <c r="J52" s="212" t="str">
        <f t="shared" si="0"/>
        <v/>
      </c>
      <c r="K52" s="215" t="str">
        <f t="shared" si="1"/>
        <v/>
      </c>
      <c r="L52" s="212" t="str">
        <f t="shared" si="2"/>
        <v/>
      </c>
      <c r="M52" s="212" t="str">
        <f t="shared" si="3"/>
        <v/>
      </c>
      <c r="N52" s="212" t="str">
        <f t="shared" si="4"/>
        <v/>
      </c>
      <c r="O52" s="216" t="str">
        <f>IF(Master!F48="","",Master!F48)</f>
        <v/>
      </c>
      <c r="Q52" s="217" t="str">
        <f t="shared" si="5"/>
        <v/>
      </c>
    </row>
    <row r="53" spans="1:17" ht="17.100000000000001" customHeight="1">
      <c r="A53" s="199"/>
      <c r="B53" s="212" t="str">
        <f>IF(Master!A49="","",Master!A49)</f>
        <v/>
      </c>
      <c r="C53" s="213" t="str">
        <f>IF(Master!B49="","",Master!B49)</f>
        <v/>
      </c>
      <c r="D53" s="212" t="str">
        <f>IF(Master!C49="","",Master!C49)</f>
        <v/>
      </c>
      <c r="E53" s="212" t="str">
        <f>IF(Master!D49="","",Master!D49)</f>
        <v/>
      </c>
      <c r="F53" s="214" t="str">
        <f>IF(Master!E49="","",Master!E49)</f>
        <v/>
      </c>
      <c r="G53" s="25"/>
      <c r="H53" s="212" t="str">
        <f>IF(Master!G49="","",Master!G49)</f>
        <v/>
      </c>
      <c r="I53" s="212" t="str">
        <f>IF(Master!H49="","",Master!H49)</f>
        <v/>
      </c>
      <c r="J53" s="212" t="str">
        <f t="shared" si="0"/>
        <v/>
      </c>
      <c r="K53" s="215" t="str">
        <f t="shared" si="1"/>
        <v/>
      </c>
      <c r="L53" s="212" t="str">
        <f t="shared" si="2"/>
        <v/>
      </c>
      <c r="M53" s="212" t="str">
        <f t="shared" si="3"/>
        <v/>
      </c>
      <c r="N53" s="212" t="str">
        <f t="shared" si="4"/>
        <v/>
      </c>
      <c r="O53" s="216" t="str">
        <f>IF(Master!F49="","",Master!F49)</f>
        <v/>
      </c>
      <c r="Q53" s="217" t="str">
        <f t="shared" si="5"/>
        <v/>
      </c>
    </row>
    <row r="54" spans="1:17" ht="17.100000000000001" customHeight="1">
      <c r="A54" s="199"/>
      <c r="B54" s="212" t="str">
        <f>IF(Master!A50="","",Master!A50)</f>
        <v/>
      </c>
      <c r="C54" s="213" t="str">
        <f>IF(Master!B50="","",Master!B50)</f>
        <v/>
      </c>
      <c r="D54" s="212" t="str">
        <f>IF(Master!C50="","",Master!C50)</f>
        <v/>
      </c>
      <c r="E54" s="212" t="str">
        <f>IF(Master!D50="","",Master!D50)</f>
        <v/>
      </c>
      <c r="F54" s="214" t="str">
        <f>IF(Master!E50="","",Master!E50)</f>
        <v/>
      </c>
      <c r="G54" s="25"/>
      <c r="H54" s="212" t="str">
        <f>IF(Master!G50="","",Master!G50)</f>
        <v/>
      </c>
      <c r="I54" s="212" t="str">
        <f>IF(Master!H50="","",Master!H50)</f>
        <v/>
      </c>
      <c r="J54" s="212" t="str">
        <f t="shared" si="0"/>
        <v/>
      </c>
      <c r="K54" s="215" t="str">
        <f t="shared" si="1"/>
        <v/>
      </c>
      <c r="L54" s="212" t="str">
        <f t="shared" si="2"/>
        <v/>
      </c>
      <c r="M54" s="212" t="str">
        <f t="shared" si="3"/>
        <v/>
      </c>
      <c r="N54" s="212" t="str">
        <f t="shared" si="4"/>
        <v/>
      </c>
      <c r="O54" s="216" t="str">
        <f>IF(Master!F50="","",Master!F50)</f>
        <v/>
      </c>
      <c r="Q54" s="217" t="str">
        <f t="shared" si="5"/>
        <v/>
      </c>
    </row>
    <row r="55" spans="1:17" ht="17.100000000000001" customHeight="1">
      <c r="A55" s="199"/>
      <c r="B55" s="212" t="str">
        <f>IF(Master!A51="","",Master!A51)</f>
        <v/>
      </c>
      <c r="C55" s="213" t="str">
        <f>IF(Master!B51="","",Master!B51)</f>
        <v/>
      </c>
      <c r="D55" s="212" t="str">
        <f>IF(Master!C51="","",Master!C51)</f>
        <v/>
      </c>
      <c r="E55" s="212" t="str">
        <f>IF(Master!D51="","",Master!D51)</f>
        <v/>
      </c>
      <c r="F55" s="214" t="str">
        <f>IF(Master!E51="","",Master!E51)</f>
        <v/>
      </c>
      <c r="G55" s="25"/>
      <c r="H55" s="212" t="str">
        <f>IF(Master!G51="","",Master!G51)</f>
        <v/>
      </c>
      <c r="I55" s="212" t="str">
        <f>IF(Master!H51="","",Master!H51)</f>
        <v/>
      </c>
      <c r="J55" s="212" t="str">
        <f t="shared" si="0"/>
        <v/>
      </c>
      <c r="K55" s="215" t="str">
        <f t="shared" si="1"/>
        <v/>
      </c>
      <c r="L55" s="212" t="str">
        <f t="shared" si="2"/>
        <v/>
      </c>
      <c r="M55" s="212" t="str">
        <f t="shared" si="3"/>
        <v/>
      </c>
      <c r="N55" s="212" t="str">
        <f t="shared" si="4"/>
        <v/>
      </c>
      <c r="O55" s="216" t="str">
        <f>IF(Master!F51="","",Master!F51)</f>
        <v/>
      </c>
      <c r="Q55" s="217" t="str">
        <f t="shared" si="5"/>
        <v/>
      </c>
    </row>
    <row r="56" spans="1:17" ht="17.100000000000001" customHeight="1">
      <c r="A56" s="199"/>
      <c r="B56" s="212" t="str">
        <f>IF(Master!A52="","",Master!A52)</f>
        <v/>
      </c>
      <c r="C56" s="213" t="str">
        <f>IF(Master!B52="","",Master!B52)</f>
        <v/>
      </c>
      <c r="D56" s="212" t="str">
        <f>IF(Master!C52="","",Master!C52)</f>
        <v/>
      </c>
      <c r="E56" s="212" t="str">
        <f>IF(Master!D52="","",Master!D52)</f>
        <v/>
      </c>
      <c r="F56" s="214" t="str">
        <f>IF(Master!E52="","",Master!E52)</f>
        <v/>
      </c>
      <c r="G56" s="25"/>
      <c r="H56" s="212" t="str">
        <f>IF(Master!G52="","",Master!G52)</f>
        <v/>
      </c>
      <c r="I56" s="212" t="str">
        <f>IF(Master!H52="","",Master!H52)</f>
        <v/>
      </c>
      <c r="J56" s="212" t="str">
        <f t="shared" si="0"/>
        <v/>
      </c>
      <c r="K56" s="215" t="str">
        <f t="shared" si="1"/>
        <v/>
      </c>
      <c r="L56" s="212" t="str">
        <f t="shared" si="2"/>
        <v/>
      </c>
      <c r="M56" s="212" t="str">
        <f t="shared" si="3"/>
        <v/>
      </c>
      <c r="N56" s="212" t="str">
        <f t="shared" si="4"/>
        <v/>
      </c>
      <c r="O56" s="216" t="str">
        <f>IF(Master!F52="","",Master!F52)</f>
        <v/>
      </c>
      <c r="Q56" s="217" t="str">
        <f t="shared" si="5"/>
        <v/>
      </c>
    </row>
    <row r="57" spans="1:17" ht="15" customHeight="1">
      <c r="A57" s="674"/>
      <c r="B57" s="675"/>
      <c r="C57" s="675"/>
      <c r="D57" s="675"/>
      <c r="E57" s="675"/>
      <c r="F57" s="675"/>
      <c r="G57" s="675"/>
      <c r="H57" s="675"/>
      <c r="I57" s="675"/>
      <c r="J57" s="675"/>
      <c r="K57" s="675"/>
      <c r="L57" s="675"/>
      <c r="M57" s="675"/>
      <c r="N57" s="675"/>
      <c r="O57" s="676"/>
      <c r="Q57" s="26"/>
    </row>
    <row r="58" spans="1:17" s="2" customFormat="1" ht="15.75">
      <c r="A58" s="199"/>
      <c r="B58" s="671" t="s">
        <v>91</v>
      </c>
      <c r="C58" s="671"/>
      <c r="D58" s="200"/>
      <c r="E58" s="672" t="s">
        <v>92</v>
      </c>
      <c r="F58" s="672"/>
      <c r="G58" s="672"/>
      <c r="H58" s="672"/>
      <c r="I58" s="218">
        <f>SUMIF($O$10:$O$56,"राजपत्रित",$I$10:$I$56)</f>
        <v>95400</v>
      </c>
      <c r="J58" s="515">
        <f>SUMIF($O$10:$O$56,"राजपत्रित",$J$10:$J$56)</f>
        <v>1144800</v>
      </c>
      <c r="K58" s="677"/>
      <c r="L58" s="218">
        <f>SUMIF($O$10:$O$56,"राजपत्रित",$L$10:$L$56)</f>
        <v>23200</v>
      </c>
      <c r="M58" s="218">
        <f>SUMIF($O$10:$O$56,"राजपत्रित",$M$10:$M$56)</f>
        <v>1168000</v>
      </c>
      <c r="N58" s="218">
        <f>SUMIF($O$10:$O$56,"राजपत्रित",$N$10:$N$56)</f>
        <v>1133600</v>
      </c>
      <c r="O58" s="201"/>
    </row>
    <row r="59" spans="1:17" s="2" customFormat="1" ht="15.75">
      <c r="A59" s="199"/>
      <c r="B59" s="671"/>
      <c r="C59" s="671"/>
      <c r="D59" s="200"/>
      <c r="E59" s="672" t="s">
        <v>93</v>
      </c>
      <c r="F59" s="672"/>
      <c r="G59" s="672"/>
      <c r="H59" s="672"/>
      <c r="I59" s="218">
        <f>SUMIF($O$10:$O$56,"अराजपत्रित",$I$10:$I$56)</f>
        <v>45100</v>
      </c>
      <c r="J59" s="218">
        <f>SUMIF($O$10:$O$56,"अराजपत्रित",$J$10:$J$56)</f>
        <v>541200</v>
      </c>
      <c r="K59" s="678"/>
      <c r="L59" s="218">
        <f>SUMIF($O$10:$O$56,"अराजपत्रित",$L$10:$L$56)</f>
        <v>11200</v>
      </c>
      <c r="M59" s="218">
        <f>SUMIF($O$10:$O$56,"अराजपत्रित",$M$10:$M$56)</f>
        <v>552400</v>
      </c>
      <c r="N59" s="218">
        <f>SUMIF($O$10:$O$56,"अराजपत्रित",$N$10:$N$56)</f>
        <v>536000</v>
      </c>
      <c r="O59" s="201"/>
    </row>
    <row r="60" spans="1:17" s="8" customFormat="1" ht="15.75" customHeight="1">
      <c r="A60" s="202"/>
      <c r="B60" s="665" t="s">
        <v>43</v>
      </c>
      <c r="C60" s="665"/>
      <c r="D60" s="665"/>
      <c r="E60" s="665"/>
      <c r="F60" s="665"/>
      <c r="G60" s="665"/>
      <c r="H60" s="665"/>
      <c r="I60" s="219">
        <f>SUM(I58:I59)</f>
        <v>140500</v>
      </c>
      <c r="J60" s="219">
        <f t="shared" ref="J60:L60" si="6">SUM(J58:J59)</f>
        <v>1686000</v>
      </c>
      <c r="K60" s="203"/>
      <c r="L60" s="219">
        <f t="shared" si="6"/>
        <v>34400</v>
      </c>
      <c r="M60" s="219">
        <f t="shared" ref="M60" si="7">SUM(M58:M59)</f>
        <v>1720400</v>
      </c>
      <c r="N60" s="219">
        <f t="shared" ref="N60" si="8">SUM(N58:N59)</f>
        <v>1669600</v>
      </c>
      <c r="O60" s="204"/>
    </row>
    <row r="61" spans="1:17" s="2" customFormat="1" ht="15.75" customHeight="1">
      <c r="A61" s="199"/>
      <c r="B61" s="679" t="s">
        <v>94</v>
      </c>
      <c r="C61" s="680"/>
      <c r="D61" s="200"/>
      <c r="E61" s="672" t="s">
        <v>92</v>
      </c>
      <c r="F61" s="672"/>
      <c r="G61" s="672"/>
      <c r="H61" s="672"/>
      <c r="I61" s="672"/>
      <c r="J61" s="672"/>
      <c r="K61" s="672"/>
      <c r="L61" s="672"/>
      <c r="M61" s="220">
        <f>M58*$B$62</f>
        <v>198560</v>
      </c>
      <c r="N61" s="220">
        <f>N58*$B$62</f>
        <v>192712</v>
      </c>
      <c r="O61" s="205"/>
    </row>
    <row r="62" spans="1:17" s="2" customFormat="1" ht="15.75">
      <c r="A62" s="199"/>
      <c r="B62" s="681">
        <v>0.17</v>
      </c>
      <c r="C62" s="682"/>
      <c r="D62" s="200"/>
      <c r="E62" s="672" t="s">
        <v>93</v>
      </c>
      <c r="F62" s="672"/>
      <c r="G62" s="672"/>
      <c r="H62" s="672"/>
      <c r="I62" s="672"/>
      <c r="J62" s="672"/>
      <c r="K62" s="672"/>
      <c r="L62" s="672"/>
      <c r="M62" s="220">
        <f>M59*$B$62</f>
        <v>93908</v>
      </c>
      <c r="N62" s="220">
        <f>N59*$B$62</f>
        <v>91120</v>
      </c>
      <c r="O62" s="205"/>
    </row>
    <row r="63" spans="1:17" s="8" customFormat="1" ht="15.75" customHeight="1">
      <c r="A63" s="202"/>
      <c r="B63" s="665" t="s">
        <v>43</v>
      </c>
      <c r="C63" s="665"/>
      <c r="D63" s="665"/>
      <c r="E63" s="665"/>
      <c r="F63" s="665"/>
      <c r="G63" s="665"/>
      <c r="H63" s="665"/>
      <c r="I63" s="665"/>
      <c r="J63" s="665"/>
      <c r="K63" s="665"/>
      <c r="L63" s="665"/>
      <c r="M63" s="219">
        <f>SUM(M61:M62)</f>
        <v>292468</v>
      </c>
      <c r="N63" s="219">
        <f>SUM(N61:N62)</f>
        <v>283832</v>
      </c>
      <c r="O63" s="204"/>
    </row>
    <row r="64" spans="1:17" s="2" customFormat="1" ht="15.75" customHeight="1">
      <c r="A64" s="199"/>
      <c r="B64" s="679" t="s">
        <v>6</v>
      </c>
      <c r="C64" s="680"/>
      <c r="D64" s="200"/>
      <c r="E64" s="672" t="s">
        <v>92</v>
      </c>
      <c r="F64" s="672"/>
      <c r="G64" s="672"/>
      <c r="H64" s="672"/>
      <c r="I64" s="672"/>
      <c r="J64" s="672"/>
      <c r="K64" s="672"/>
      <c r="L64" s="672"/>
      <c r="M64" s="220">
        <f>M58*$B$65</f>
        <v>93440</v>
      </c>
      <c r="N64" s="220">
        <f>N58*$B$65</f>
        <v>90688</v>
      </c>
      <c r="O64" s="19"/>
    </row>
    <row r="65" spans="1:15" s="2" customFormat="1" ht="15.75">
      <c r="A65" s="199"/>
      <c r="B65" s="681">
        <v>0.08</v>
      </c>
      <c r="C65" s="682"/>
      <c r="D65" s="200"/>
      <c r="E65" s="672" t="s">
        <v>93</v>
      </c>
      <c r="F65" s="672"/>
      <c r="G65" s="672"/>
      <c r="H65" s="672"/>
      <c r="I65" s="672"/>
      <c r="J65" s="672"/>
      <c r="K65" s="672"/>
      <c r="L65" s="672"/>
      <c r="M65" s="220">
        <f>M59*$B$65</f>
        <v>44192</v>
      </c>
      <c r="N65" s="220">
        <f>N59*$B$65</f>
        <v>42880</v>
      </c>
      <c r="O65" s="19"/>
    </row>
    <row r="66" spans="1:15" s="8" customFormat="1" ht="15.75" customHeight="1">
      <c r="A66" s="202"/>
      <c r="B66" s="665" t="s">
        <v>43</v>
      </c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219">
        <f>SUM(M64:M65)</f>
        <v>137632</v>
      </c>
      <c r="N66" s="219">
        <f>SUM(N64:N65)</f>
        <v>133568</v>
      </c>
      <c r="O66" s="204"/>
    </row>
    <row r="67" spans="1:15" s="2" customFormat="1" ht="15.75" customHeight="1">
      <c r="A67" s="199"/>
      <c r="B67" s="679" t="s">
        <v>95</v>
      </c>
      <c r="C67" s="680"/>
      <c r="D67" s="200"/>
      <c r="E67" s="672" t="s">
        <v>92</v>
      </c>
      <c r="F67" s="672"/>
      <c r="G67" s="672"/>
      <c r="H67" s="672"/>
      <c r="I67" s="672"/>
      <c r="J67" s="672"/>
      <c r="K67" s="672"/>
      <c r="L67" s="672"/>
      <c r="M67" s="32">
        <f>M58*$A$68</f>
        <v>0</v>
      </c>
      <c r="N67" s="32">
        <f>$S$2*8*(C68)</f>
        <v>37040</v>
      </c>
      <c r="O67" s="19"/>
    </row>
    <row r="68" spans="1:15" s="2" customFormat="1" ht="15.75">
      <c r="A68" s="681">
        <v>0</v>
      </c>
      <c r="B68" s="691"/>
      <c r="C68" s="206">
        <v>0.05</v>
      </c>
      <c r="D68" s="200"/>
      <c r="E68" s="672" t="s">
        <v>93</v>
      </c>
      <c r="F68" s="672"/>
      <c r="G68" s="672"/>
      <c r="H68" s="672"/>
      <c r="I68" s="672"/>
      <c r="J68" s="672"/>
      <c r="K68" s="672"/>
      <c r="L68" s="672"/>
      <c r="M68" s="32">
        <f>M59*$A$68</f>
        <v>0</v>
      </c>
      <c r="N68" s="32">
        <f>$S$1*8*(C68)</f>
        <v>17520</v>
      </c>
      <c r="O68" s="19"/>
    </row>
    <row r="69" spans="1:15" s="8" customFormat="1" ht="15.75" customHeight="1">
      <c r="A69" s="202"/>
      <c r="B69" s="665" t="s">
        <v>43</v>
      </c>
      <c r="C69" s="665"/>
      <c r="D69" s="665"/>
      <c r="E69" s="665"/>
      <c r="F69" s="665"/>
      <c r="G69" s="665"/>
      <c r="H69" s="665"/>
      <c r="I69" s="665"/>
      <c r="J69" s="665"/>
      <c r="K69" s="665"/>
      <c r="L69" s="665"/>
      <c r="M69" s="219">
        <f>SUM(M67:M68)</f>
        <v>0</v>
      </c>
      <c r="N69" s="219">
        <f>SUM(N67:N68)</f>
        <v>54560</v>
      </c>
      <c r="O69" s="204"/>
    </row>
    <row r="70" spans="1:15" s="2" customFormat="1" ht="15.75" customHeight="1">
      <c r="A70" s="199"/>
      <c r="B70" s="672" t="s">
        <v>96</v>
      </c>
      <c r="C70" s="672"/>
      <c r="D70" s="672"/>
      <c r="E70" s="672"/>
      <c r="F70" s="672"/>
      <c r="G70" s="672"/>
      <c r="H70" s="672"/>
      <c r="I70" s="672"/>
      <c r="J70" s="672"/>
      <c r="K70" s="672"/>
      <c r="L70" s="672"/>
      <c r="M70" s="32">
        <f>COUNTIF(Table4[jksdfM+;k HkRrk],"yes")*900</f>
        <v>0</v>
      </c>
      <c r="N70" s="32">
        <f>COUNTIF(Table4[jksdfM+;k HkRrk],"yes")*900</f>
        <v>0</v>
      </c>
      <c r="O70" s="19"/>
    </row>
    <row r="71" spans="1:15" s="2" customFormat="1" ht="15.75" customHeight="1">
      <c r="A71" s="199"/>
      <c r="B71" s="672" t="s">
        <v>441</v>
      </c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32">
        <f>COUNTIF(Table4[/kqykbZ HkRrk],"Yes")*1800</f>
        <v>0</v>
      </c>
      <c r="N71" s="32">
        <f>COUNTIF(Table4[/kqykbZ HkRrk],"Yes")*1800</f>
        <v>0</v>
      </c>
      <c r="O71" s="19"/>
    </row>
    <row r="72" spans="1:15" s="2" customFormat="1" ht="15.75" customHeight="1">
      <c r="A72" s="199"/>
      <c r="B72" s="672" t="s">
        <v>97</v>
      </c>
      <c r="C72" s="672"/>
      <c r="D72" s="672"/>
      <c r="E72" s="672"/>
      <c r="F72" s="672"/>
      <c r="G72" s="672"/>
      <c r="H72" s="672"/>
      <c r="I72" s="672"/>
      <c r="J72" s="672"/>
      <c r="K72" s="672"/>
      <c r="L72" s="672"/>
      <c r="M72" s="221">
        <f>Surrender!K55</f>
        <v>112204</v>
      </c>
      <c r="N72" s="221">
        <f>Surrender!G55</f>
        <v>82544</v>
      </c>
      <c r="O72" s="19"/>
    </row>
    <row r="73" spans="1:15" s="2" customFormat="1" ht="15.75" customHeight="1">
      <c r="A73" s="199"/>
      <c r="B73" s="690" t="s">
        <v>452</v>
      </c>
      <c r="C73" s="687"/>
      <c r="D73" s="687"/>
      <c r="E73" s="687"/>
      <c r="F73" s="687"/>
      <c r="G73" s="687"/>
      <c r="H73" s="687"/>
      <c r="I73" s="687"/>
      <c r="J73" s="687"/>
      <c r="K73" s="687"/>
      <c r="L73" s="688"/>
      <c r="M73" s="46"/>
      <c r="N73" s="207"/>
      <c r="O73" s="19"/>
    </row>
    <row r="74" spans="1:15" s="2" customFormat="1" ht="15.75" customHeight="1">
      <c r="A74" s="199"/>
      <c r="B74" s="672" t="s">
        <v>98</v>
      </c>
      <c r="C74" s="672"/>
      <c r="D74" s="672"/>
      <c r="E74" s="672"/>
      <c r="F74" s="672"/>
      <c r="G74" s="672"/>
      <c r="H74" s="672"/>
      <c r="I74" s="672"/>
      <c r="J74" s="672"/>
      <c r="K74" s="672"/>
      <c r="L74" s="672"/>
      <c r="M74" s="46"/>
      <c r="N74" s="46"/>
      <c r="O74" s="19"/>
    </row>
    <row r="75" spans="1:15" s="2" customFormat="1" ht="15.75" customHeight="1">
      <c r="A75" s="199"/>
      <c r="B75" s="672" t="s">
        <v>9</v>
      </c>
      <c r="C75" s="672"/>
      <c r="D75" s="672"/>
      <c r="E75" s="672"/>
      <c r="F75" s="672"/>
      <c r="G75" s="672"/>
      <c r="H75" s="672"/>
      <c r="I75" s="672"/>
      <c r="J75" s="672"/>
      <c r="K75" s="672"/>
      <c r="L75" s="672"/>
      <c r="M75" s="32">
        <f>COUNTIF(Table4[cksul],"Yes")*6774</f>
        <v>6774</v>
      </c>
      <c r="N75" s="32">
        <f>COUNTIF(Table4[cksul],"Yes")*6774</f>
        <v>6774</v>
      </c>
      <c r="O75" s="19"/>
    </row>
    <row r="76" spans="1:15" s="2" customFormat="1" ht="15.75" customHeight="1">
      <c r="A76" s="199"/>
      <c r="B76" s="672" t="s">
        <v>569</v>
      </c>
      <c r="C76" s="672"/>
      <c r="D76" s="672"/>
      <c r="E76" s="672"/>
      <c r="F76" s="672"/>
      <c r="G76" s="672"/>
      <c r="H76" s="672"/>
      <c r="I76" s="672"/>
      <c r="J76" s="672"/>
      <c r="K76" s="672"/>
      <c r="L76" s="672"/>
      <c r="M76" s="32">
        <f>COUNTIF(Table4[fnO;kaxrk],"Yes")*6000</f>
        <v>6000</v>
      </c>
      <c r="N76" s="32">
        <f>COUNTIF(Table4[fnO;kaxrk],"Yes")*6000</f>
        <v>6000</v>
      </c>
      <c r="O76" s="19"/>
    </row>
    <row r="77" spans="1:15" s="2" customFormat="1" ht="15.75" customHeight="1">
      <c r="A77" s="199"/>
      <c r="B77" s="672" t="s">
        <v>100</v>
      </c>
      <c r="C77" s="672"/>
      <c r="D77" s="672"/>
      <c r="E77" s="672"/>
      <c r="F77" s="672"/>
      <c r="G77" s="672"/>
      <c r="H77" s="672"/>
      <c r="I77" s="672"/>
      <c r="J77" s="672"/>
      <c r="K77" s="672"/>
      <c r="L77" s="672"/>
      <c r="M77" s="221">
        <f>'Fix Pay'!H32</f>
        <v>1269900</v>
      </c>
      <c r="N77" s="221">
        <f>'Fix Pay'!G32</f>
        <v>1031025</v>
      </c>
      <c r="O77" s="19"/>
    </row>
    <row r="78" spans="1:15" s="2" customFormat="1" ht="15.75" customHeight="1">
      <c r="A78" s="199"/>
      <c r="B78" s="672" t="s">
        <v>101</v>
      </c>
      <c r="C78" s="672"/>
      <c r="D78" s="672"/>
      <c r="E78" s="672"/>
      <c r="F78" s="672"/>
      <c r="G78" s="672"/>
      <c r="H78" s="672"/>
      <c r="I78" s="672"/>
      <c r="J78" s="672"/>
      <c r="K78" s="672"/>
      <c r="L78" s="672"/>
      <c r="M78" s="218">
        <f>N78</f>
        <v>0</v>
      </c>
      <c r="N78" s="218">
        <f>'Vidhyarthi Mitra'!H14</f>
        <v>0</v>
      </c>
      <c r="O78" s="19"/>
    </row>
    <row r="79" spans="1:15" s="2" customFormat="1" ht="15.75" customHeight="1">
      <c r="A79" s="199"/>
      <c r="B79" s="672" t="s">
        <v>102</v>
      </c>
      <c r="C79" s="672"/>
      <c r="D79" s="672"/>
      <c r="E79" s="672"/>
      <c r="F79" s="672"/>
      <c r="G79" s="672"/>
      <c r="H79" s="672"/>
      <c r="I79" s="672"/>
      <c r="J79" s="672"/>
      <c r="K79" s="672"/>
      <c r="L79" s="672"/>
      <c r="M79" s="218">
        <f>N79</f>
        <v>0</v>
      </c>
      <c r="N79" s="218">
        <f>Sanvida!I18</f>
        <v>0</v>
      </c>
      <c r="O79" s="19"/>
    </row>
    <row r="80" spans="1:15" s="9" customFormat="1" ht="15.75" customHeight="1">
      <c r="A80" s="208"/>
      <c r="B80" s="665" t="s">
        <v>43</v>
      </c>
      <c r="C80" s="665"/>
      <c r="D80" s="665"/>
      <c r="E80" s="665"/>
      <c r="F80" s="665"/>
      <c r="G80" s="665"/>
      <c r="H80" s="665"/>
      <c r="I80" s="665"/>
      <c r="J80" s="665"/>
      <c r="K80" s="665"/>
      <c r="L80" s="665"/>
      <c r="M80" s="222">
        <f>SUM(M70:M79)</f>
        <v>1394878</v>
      </c>
      <c r="N80" s="222">
        <f>SUM(N70:N79)</f>
        <v>1126343</v>
      </c>
      <c r="O80" s="209"/>
    </row>
    <row r="81" spans="1:15" s="10" customFormat="1" ht="15.75" customHeight="1">
      <c r="A81" s="683"/>
      <c r="B81" s="684" t="s">
        <v>654</v>
      </c>
      <c r="C81" s="685"/>
      <c r="D81" s="685"/>
      <c r="E81" s="685"/>
      <c r="F81" s="685"/>
      <c r="G81" s="685"/>
      <c r="H81" s="685"/>
      <c r="I81" s="685"/>
      <c r="J81" s="685"/>
      <c r="K81" s="685"/>
      <c r="L81" s="685"/>
      <c r="M81" s="223">
        <f>SUM(M60+M63+M66+M69+M80)</f>
        <v>3545378</v>
      </c>
      <c r="N81" s="223">
        <f>SUM(N60+N63+N66+N69+N80)</f>
        <v>3267903</v>
      </c>
      <c r="O81" s="40"/>
    </row>
    <row r="82" spans="1:15" s="2" customFormat="1" ht="15.75" customHeight="1">
      <c r="A82" s="683"/>
      <c r="B82" s="686" t="s">
        <v>103</v>
      </c>
      <c r="C82" s="687"/>
      <c r="D82" s="687"/>
      <c r="E82" s="687"/>
      <c r="F82" s="687"/>
      <c r="G82" s="687"/>
      <c r="H82" s="687"/>
      <c r="I82" s="687"/>
      <c r="J82" s="687"/>
      <c r="K82" s="687"/>
      <c r="L82" s="688"/>
      <c r="M82" s="218">
        <f>'TA MD'!L56</f>
        <v>0</v>
      </c>
      <c r="N82" s="218">
        <f>'TA MD'!G56</f>
        <v>0</v>
      </c>
      <c r="O82" s="19"/>
    </row>
    <row r="83" spans="1:15" s="2" customFormat="1" ht="15.75" customHeight="1">
      <c r="A83" s="683"/>
      <c r="B83" s="686" t="s">
        <v>104</v>
      </c>
      <c r="C83" s="687"/>
      <c r="D83" s="687"/>
      <c r="E83" s="687"/>
      <c r="F83" s="687"/>
      <c r="G83" s="687"/>
      <c r="H83" s="687"/>
      <c r="I83" s="687"/>
      <c r="J83" s="687"/>
      <c r="K83" s="687"/>
      <c r="L83" s="688"/>
      <c r="M83" s="218">
        <f>'TA MD'!M56</f>
        <v>0</v>
      </c>
      <c r="N83" s="218">
        <f>'TA MD'!K56</f>
        <v>0</v>
      </c>
      <c r="O83" s="19"/>
    </row>
    <row r="84" spans="1:15" s="10" customFormat="1" ht="15.75" customHeight="1">
      <c r="A84" s="683"/>
      <c r="B84" s="689" t="s">
        <v>105</v>
      </c>
      <c r="C84" s="689"/>
      <c r="D84" s="689"/>
      <c r="E84" s="689"/>
      <c r="F84" s="689"/>
      <c r="G84" s="689"/>
      <c r="H84" s="689"/>
      <c r="I84" s="689"/>
      <c r="J84" s="689"/>
      <c r="K84" s="689"/>
      <c r="L84" s="689"/>
      <c r="M84" s="224">
        <f>SUM(M81:M83)</f>
        <v>3545378</v>
      </c>
      <c r="N84" s="224">
        <f>SUM(N81:N83)</f>
        <v>3267903</v>
      </c>
      <c r="O84" s="210"/>
    </row>
    <row r="87" spans="1:15" ht="15">
      <c r="M87" s="601" t="str">
        <f>Master!R1</f>
        <v>iz/kkukpk;Z</v>
      </c>
      <c r="N87" s="601"/>
      <c r="O87" s="601"/>
    </row>
    <row r="88" spans="1:15" ht="45" customHeight="1">
      <c r="M88" s="601" t="str">
        <f>Master!R2</f>
        <v>jktdh; mPp ek/;fed fo|ky;] :iiqjk</v>
      </c>
      <c r="N88" s="601"/>
      <c r="O88" s="601"/>
    </row>
    <row r="90" spans="1:15">
      <c r="M90" s="48"/>
      <c r="N90" s="48"/>
      <c r="O90" s="48"/>
    </row>
  </sheetData>
  <sheetProtection password="DBAD" sheet="1" objects="1" scenarios="1" formatCells="0" formatColumns="0" formatRows="0"/>
  <mergeCells count="63">
    <mergeCell ref="D7:D8"/>
    <mergeCell ref="E7:E8"/>
    <mergeCell ref="N6:O6"/>
    <mergeCell ref="O7:O8"/>
    <mergeCell ref="A1:M1"/>
    <mergeCell ref="N1:O1"/>
    <mergeCell ref="A2:O2"/>
    <mergeCell ref="A3:O3"/>
    <mergeCell ref="A4:O4"/>
    <mergeCell ref="K7:L7"/>
    <mergeCell ref="M7:M8"/>
    <mergeCell ref="B77:L77"/>
    <mergeCell ref="B66:L66"/>
    <mergeCell ref="E67:L67"/>
    <mergeCell ref="E68:L68"/>
    <mergeCell ref="B69:L69"/>
    <mergeCell ref="B70:L70"/>
    <mergeCell ref="B71:L71"/>
    <mergeCell ref="B72:L72"/>
    <mergeCell ref="B74:L74"/>
    <mergeCell ref="B75:L75"/>
    <mergeCell ref="B76:L76"/>
    <mergeCell ref="B67:C67"/>
    <mergeCell ref="B73:L73"/>
    <mergeCell ref="A68:B68"/>
    <mergeCell ref="B80:L80"/>
    <mergeCell ref="A81:A84"/>
    <mergeCell ref="B81:L81"/>
    <mergeCell ref="B82:L82"/>
    <mergeCell ref="B83:L83"/>
    <mergeCell ref="B84:L84"/>
    <mergeCell ref="A7:A8"/>
    <mergeCell ref="B7:B8"/>
    <mergeCell ref="C7:C8"/>
    <mergeCell ref="M87:O87"/>
    <mergeCell ref="K58:K59"/>
    <mergeCell ref="B64:C64"/>
    <mergeCell ref="B65:C65"/>
    <mergeCell ref="B61:C61"/>
    <mergeCell ref="B62:C62"/>
    <mergeCell ref="E61:L61"/>
    <mergeCell ref="E62:L62"/>
    <mergeCell ref="B63:L63"/>
    <mergeCell ref="E64:L64"/>
    <mergeCell ref="E65:L65"/>
    <mergeCell ref="B78:L78"/>
    <mergeCell ref="B79:L79"/>
    <mergeCell ref="M88:O88"/>
    <mergeCell ref="T1:U9"/>
    <mergeCell ref="B60:H60"/>
    <mergeCell ref="D6:F6"/>
    <mergeCell ref="D5:K5"/>
    <mergeCell ref="G6:H6"/>
    <mergeCell ref="N7:N8"/>
    <mergeCell ref="D9:E9"/>
    <mergeCell ref="B58:C59"/>
    <mergeCell ref="E58:H58"/>
    <mergeCell ref="E59:H59"/>
    <mergeCell ref="F7:F8"/>
    <mergeCell ref="G7:H7"/>
    <mergeCell ref="I7:I8"/>
    <mergeCell ref="J7:J8"/>
    <mergeCell ref="A57:O57"/>
  </mergeCells>
  <pageMargins left="0.5" right="0.5" top="0.7" bottom="0.7" header="0" footer="0"/>
  <pageSetup paperSize="9" scale="96" orientation="landscape" r:id="rId1"/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9FF66"/>
  </sheetPr>
  <dimension ref="A1:E47"/>
  <sheetViews>
    <sheetView view="pageBreakPreview" zoomScale="130" zoomScaleNormal="100" zoomScaleSheetLayoutView="130" workbookViewId="0">
      <pane ySplit="4" topLeftCell="A5" activePane="bottomLeft" state="frozen"/>
      <selection activeCell="I4" sqref="I4"/>
      <selection pane="bottomLeft" activeCell="C18" sqref="C18"/>
    </sheetView>
  </sheetViews>
  <sheetFormatPr defaultRowHeight="12.75"/>
  <cols>
    <col min="1" max="1" width="44.7109375" style="1" customWidth="1"/>
    <col min="2" max="2" width="23" style="233" customWidth="1"/>
    <col min="3" max="3" width="19.28515625" style="233" customWidth="1"/>
    <col min="4" max="256" width="9.140625" style="1"/>
    <col min="257" max="257" width="44.7109375" style="1" customWidth="1"/>
    <col min="258" max="258" width="25.28515625" style="1" customWidth="1"/>
    <col min="259" max="259" width="21.42578125" style="1" customWidth="1"/>
    <col min="260" max="512" width="9.140625" style="1"/>
    <col min="513" max="513" width="44.7109375" style="1" customWidth="1"/>
    <col min="514" max="514" width="25.28515625" style="1" customWidth="1"/>
    <col min="515" max="515" width="21.42578125" style="1" customWidth="1"/>
    <col min="516" max="768" width="9.140625" style="1"/>
    <col min="769" max="769" width="44.7109375" style="1" customWidth="1"/>
    <col min="770" max="770" width="25.28515625" style="1" customWidth="1"/>
    <col min="771" max="771" width="21.42578125" style="1" customWidth="1"/>
    <col min="772" max="1024" width="9.140625" style="1"/>
    <col min="1025" max="1025" width="44.7109375" style="1" customWidth="1"/>
    <col min="1026" max="1026" width="25.28515625" style="1" customWidth="1"/>
    <col min="1027" max="1027" width="21.42578125" style="1" customWidth="1"/>
    <col min="1028" max="1280" width="9.140625" style="1"/>
    <col min="1281" max="1281" width="44.7109375" style="1" customWidth="1"/>
    <col min="1282" max="1282" width="25.28515625" style="1" customWidth="1"/>
    <col min="1283" max="1283" width="21.42578125" style="1" customWidth="1"/>
    <col min="1284" max="1536" width="9.140625" style="1"/>
    <col min="1537" max="1537" width="44.7109375" style="1" customWidth="1"/>
    <col min="1538" max="1538" width="25.28515625" style="1" customWidth="1"/>
    <col min="1539" max="1539" width="21.42578125" style="1" customWidth="1"/>
    <col min="1540" max="1792" width="9.140625" style="1"/>
    <col min="1793" max="1793" width="44.7109375" style="1" customWidth="1"/>
    <col min="1794" max="1794" width="25.28515625" style="1" customWidth="1"/>
    <col min="1795" max="1795" width="21.42578125" style="1" customWidth="1"/>
    <col min="1796" max="2048" width="9.140625" style="1"/>
    <col min="2049" max="2049" width="44.7109375" style="1" customWidth="1"/>
    <col min="2050" max="2050" width="25.28515625" style="1" customWidth="1"/>
    <col min="2051" max="2051" width="21.42578125" style="1" customWidth="1"/>
    <col min="2052" max="2304" width="9.140625" style="1"/>
    <col min="2305" max="2305" width="44.7109375" style="1" customWidth="1"/>
    <col min="2306" max="2306" width="25.28515625" style="1" customWidth="1"/>
    <col min="2307" max="2307" width="21.42578125" style="1" customWidth="1"/>
    <col min="2308" max="2560" width="9.140625" style="1"/>
    <col min="2561" max="2561" width="44.7109375" style="1" customWidth="1"/>
    <col min="2562" max="2562" width="25.28515625" style="1" customWidth="1"/>
    <col min="2563" max="2563" width="21.42578125" style="1" customWidth="1"/>
    <col min="2564" max="2816" width="9.140625" style="1"/>
    <col min="2817" max="2817" width="44.7109375" style="1" customWidth="1"/>
    <col min="2818" max="2818" width="25.28515625" style="1" customWidth="1"/>
    <col min="2819" max="2819" width="21.42578125" style="1" customWidth="1"/>
    <col min="2820" max="3072" width="9.140625" style="1"/>
    <col min="3073" max="3073" width="44.7109375" style="1" customWidth="1"/>
    <col min="3074" max="3074" width="25.28515625" style="1" customWidth="1"/>
    <col min="3075" max="3075" width="21.42578125" style="1" customWidth="1"/>
    <col min="3076" max="3328" width="9.140625" style="1"/>
    <col min="3329" max="3329" width="44.7109375" style="1" customWidth="1"/>
    <col min="3330" max="3330" width="25.28515625" style="1" customWidth="1"/>
    <col min="3331" max="3331" width="21.42578125" style="1" customWidth="1"/>
    <col min="3332" max="3584" width="9.140625" style="1"/>
    <col min="3585" max="3585" width="44.7109375" style="1" customWidth="1"/>
    <col min="3586" max="3586" width="25.28515625" style="1" customWidth="1"/>
    <col min="3587" max="3587" width="21.42578125" style="1" customWidth="1"/>
    <col min="3588" max="3840" width="9.140625" style="1"/>
    <col min="3841" max="3841" width="44.7109375" style="1" customWidth="1"/>
    <col min="3842" max="3842" width="25.28515625" style="1" customWidth="1"/>
    <col min="3843" max="3843" width="21.42578125" style="1" customWidth="1"/>
    <col min="3844" max="4096" width="9.140625" style="1"/>
    <col min="4097" max="4097" width="44.7109375" style="1" customWidth="1"/>
    <col min="4098" max="4098" width="25.28515625" style="1" customWidth="1"/>
    <col min="4099" max="4099" width="21.42578125" style="1" customWidth="1"/>
    <col min="4100" max="4352" width="9.140625" style="1"/>
    <col min="4353" max="4353" width="44.7109375" style="1" customWidth="1"/>
    <col min="4354" max="4354" width="25.28515625" style="1" customWidth="1"/>
    <col min="4355" max="4355" width="21.42578125" style="1" customWidth="1"/>
    <col min="4356" max="4608" width="9.140625" style="1"/>
    <col min="4609" max="4609" width="44.7109375" style="1" customWidth="1"/>
    <col min="4610" max="4610" width="25.28515625" style="1" customWidth="1"/>
    <col min="4611" max="4611" width="21.42578125" style="1" customWidth="1"/>
    <col min="4612" max="4864" width="9.140625" style="1"/>
    <col min="4865" max="4865" width="44.7109375" style="1" customWidth="1"/>
    <col min="4866" max="4866" width="25.28515625" style="1" customWidth="1"/>
    <col min="4867" max="4867" width="21.42578125" style="1" customWidth="1"/>
    <col min="4868" max="5120" width="9.140625" style="1"/>
    <col min="5121" max="5121" width="44.7109375" style="1" customWidth="1"/>
    <col min="5122" max="5122" width="25.28515625" style="1" customWidth="1"/>
    <col min="5123" max="5123" width="21.42578125" style="1" customWidth="1"/>
    <col min="5124" max="5376" width="9.140625" style="1"/>
    <col min="5377" max="5377" width="44.7109375" style="1" customWidth="1"/>
    <col min="5378" max="5378" width="25.28515625" style="1" customWidth="1"/>
    <col min="5379" max="5379" width="21.42578125" style="1" customWidth="1"/>
    <col min="5380" max="5632" width="9.140625" style="1"/>
    <col min="5633" max="5633" width="44.7109375" style="1" customWidth="1"/>
    <col min="5634" max="5634" width="25.28515625" style="1" customWidth="1"/>
    <col min="5635" max="5635" width="21.42578125" style="1" customWidth="1"/>
    <col min="5636" max="5888" width="9.140625" style="1"/>
    <col min="5889" max="5889" width="44.7109375" style="1" customWidth="1"/>
    <col min="5890" max="5890" width="25.28515625" style="1" customWidth="1"/>
    <col min="5891" max="5891" width="21.42578125" style="1" customWidth="1"/>
    <col min="5892" max="6144" width="9.140625" style="1"/>
    <col min="6145" max="6145" width="44.7109375" style="1" customWidth="1"/>
    <col min="6146" max="6146" width="25.28515625" style="1" customWidth="1"/>
    <col min="6147" max="6147" width="21.42578125" style="1" customWidth="1"/>
    <col min="6148" max="6400" width="9.140625" style="1"/>
    <col min="6401" max="6401" width="44.7109375" style="1" customWidth="1"/>
    <col min="6402" max="6402" width="25.28515625" style="1" customWidth="1"/>
    <col min="6403" max="6403" width="21.42578125" style="1" customWidth="1"/>
    <col min="6404" max="6656" width="9.140625" style="1"/>
    <col min="6657" max="6657" width="44.7109375" style="1" customWidth="1"/>
    <col min="6658" max="6658" width="25.28515625" style="1" customWidth="1"/>
    <col min="6659" max="6659" width="21.42578125" style="1" customWidth="1"/>
    <col min="6660" max="6912" width="9.140625" style="1"/>
    <col min="6913" max="6913" width="44.7109375" style="1" customWidth="1"/>
    <col min="6914" max="6914" width="25.28515625" style="1" customWidth="1"/>
    <col min="6915" max="6915" width="21.42578125" style="1" customWidth="1"/>
    <col min="6916" max="7168" width="9.140625" style="1"/>
    <col min="7169" max="7169" width="44.7109375" style="1" customWidth="1"/>
    <col min="7170" max="7170" width="25.28515625" style="1" customWidth="1"/>
    <col min="7171" max="7171" width="21.42578125" style="1" customWidth="1"/>
    <col min="7172" max="7424" width="9.140625" style="1"/>
    <col min="7425" max="7425" width="44.7109375" style="1" customWidth="1"/>
    <col min="7426" max="7426" width="25.28515625" style="1" customWidth="1"/>
    <col min="7427" max="7427" width="21.42578125" style="1" customWidth="1"/>
    <col min="7428" max="7680" width="9.140625" style="1"/>
    <col min="7681" max="7681" width="44.7109375" style="1" customWidth="1"/>
    <col min="7682" max="7682" width="25.28515625" style="1" customWidth="1"/>
    <col min="7683" max="7683" width="21.42578125" style="1" customWidth="1"/>
    <col min="7684" max="7936" width="9.140625" style="1"/>
    <col min="7937" max="7937" width="44.7109375" style="1" customWidth="1"/>
    <col min="7938" max="7938" width="25.28515625" style="1" customWidth="1"/>
    <col min="7939" max="7939" width="21.42578125" style="1" customWidth="1"/>
    <col min="7940" max="8192" width="9.140625" style="1"/>
    <col min="8193" max="8193" width="44.7109375" style="1" customWidth="1"/>
    <col min="8194" max="8194" width="25.28515625" style="1" customWidth="1"/>
    <col min="8195" max="8195" width="21.42578125" style="1" customWidth="1"/>
    <col min="8196" max="8448" width="9.140625" style="1"/>
    <col min="8449" max="8449" width="44.7109375" style="1" customWidth="1"/>
    <col min="8450" max="8450" width="25.28515625" style="1" customWidth="1"/>
    <col min="8451" max="8451" width="21.42578125" style="1" customWidth="1"/>
    <col min="8452" max="8704" width="9.140625" style="1"/>
    <col min="8705" max="8705" width="44.7109375" style="1" customWidth="1"/>
    <col min="8706" max="8706" width="25.28515625" style="1" customWidth="1"/>
    <col min="8707" max="8707" width="21.42578125" style="1" customWidth="1"/>
    <col min="8708" max="8960" width="9.140625" style="1"/>
    <col min="8961" max="8961" width="44.7109375" style="1" customWidth="1"/>
    <col min="8962" max="8962" width="25.28515625" style="1" customWidth="1"/>
    <col min="8963" max="8963" width="21.42578125" style="1" customWidth="1"/>
    <col min="8964" max="9216" width="9.140625" style="1"/>
    <col min="9217" max="9217" width="44.7109375" style="1" customWidth="1"/>
    <col min="9218" max="9218" width="25.28515625" style="1" customWidth="1"/>
    <col min="9219" max="9219" width="21.42578125" style="1" customWidth="1"/>
    <col min="9220" max="9472" width="9.140625" style="1"/>
    <col min="9473" max="9473" width="44.7109375" style="1" customWidth="1"/>
    <col min="9474" max="9474" width="25.28515625" style="1" customWidth="1"/>
    <col min="9475" max="9475" width="21.42578125" style="1" customWidth="1"/>
    <col min="9476" max="9728" width="9.140625" style="1"/>
    <col min="9729" max="9729" width="44.7109375" style="1" customWidth="1"/>
    <col min="9730" max="9730" width="25.28515625" style="1" customWidth="1"/>
    <col min="9731" max="9731" width="21.42578125" style="1" customWidth="1"/>
    <col min="9732" max="9984" width="9.140625" style="1"/>
    <col min="9985" max="9985" width="44.7109375" style="1" customWidth="1"/>
    <col min="9986" max="9986" width="25.28515625" style="1" customWidth="1"/>
    <col min="9987" max="9987" width="21.42578125" style="1" customWidth="1"/>
    <col min="9988" max="10240" width="9.140625" style="1"/>
    <col min="10241" max="10241" width="44.7109375" style="1" customWidth="1"/>
    <col min="10242" max="10242" width="25.28515625" style="1" customWidth="1"/>
    <col min="10243" max="10243" width="21.42578125" style="1" customWidth="1"/>
    <col min="10244" max="10496" width="9.140625" style="1"/>
    <col min="10497" max="10497" width="44.7109375" style="1" customWidth="1"/>
    <col min="10498" max="10498" width="25.28515625" style="1" customWidth="1"/>
    <col min="10499" max="10499" width="21.42578125" style="1" customWidth="1"/>
    <col min="10500" max="10752" width="9.140625" style="1"/>
    <col min="10753" max="10753" width="44.7109375" style="1" customWidth="1"/>
    <col min="10754" max="10754" width="25.28515625" style="1" customWidth="1"/>
    <col min="10755" max="10755" width="21.42578125" style="1" customWidth="1"/>
    <col min="10756" max="11008" width="9.140625" style="1"/>
    <col min="11009" max="11009" width="44.7109375" style="1" customWidth="1"/>
    <col min="11010" max="11010" width="25.28515625" style="1" customWidth="1"/>
    <col min="11011" max="11011" width="21.42578125" style="1" customWidth="1"/>
    <col min="11012" max="11264" width="9.140625" style="1"/>
    <col min="11265" max="11265" width="44.7109375" style="1" customWidth="1"/>
    <col min="11266" max="11266" width="25.28515625" style="1" customWidth="1"/>
    <col min="11267" max="11267" width="21.42578125" style="1" customWidth="1"/>
    <col min="11268" max="11520" width="9.140625" style="1"/>
    <col min="11521" max="11521" width="44.7109375" style="1" customWidth="1"/>
    <col min="11522" max="11522" width="25.28515625" style="1" customWidth="1"/>
    <col min="11523" max="11523" width="21.42578125" style="1" customWidth="1"/>
    <col min="11524" max="11776" width="9.140625" style="1"/>
    <col min="11777" max="11777" width="44.7109375" style="1" customWidth="1"/>
    <col min="11778" max="11778" width="25.28515625" style="1" customWidth="1"/>
    <col min="11779" max="11779" width="21.42578125" style="1" customWidth="1"/>
    <col min="11780" max="12032" width="9.140625" style="1"/>
    <col min="12033" max="12033" width="44.7109375" style="1" customWidth="1"/>
    <col min="12034" max="12034" width="25.28515625" style="1" customWidth="1"/>
    <col min="12035" max="12035" width="21.42578125" style="1" customWidth="1"/>
    <col min="12036" max="12288" width="9.140625" style="1"/>
    <col min="12289" max="12289" width="44.7109375" style="1" customWidth="1"/>
    <col min="12290" max="12290" width="25.28515625" style="1" customWidth="1"/>
    <col min="12291" max="12291" width="21.42578125" style="1" customWidth="1"/>
    <col min="12292" max="12544" width="9.140625" style="1"/>
    <col min="12545" max="12545" width="44.7109375" style="1" customWidth="1"/>
    <col min="12546" max="12546" width="25.28515625" style="1" customWidth="1"/>
    <col min="12547" max="12547" width="21.42578125" style="1" customWidth="1"/>
    <col min="12548" max="12800" width="9.140625" style="1"/>
    <col min="12801" max="12801" width="44.7109375" style="1" customWidth="1"/>
    <col min="12802" max="12802" width="25.28515625" style="1" customWidth="1"/>
    <col min="12803" max="12803" width="21.42578125" style="1" customWidth="1"/>
    <col min="12804" max="13056" width="9.140625" style="1"/>
    <col min="13057" max="13057" width="44.7109375" style="1" customWidth="1"/>
    <col min="13058" max="13058" width="25.28515625" style="1" customWidth="1"/>
    <col min="13059" max="13059" width="21.42578125" style="1" customWidth="1"/>
    <col min="13060" max="13312" width="9.140625" style="1"/>
    <col min="13313" max="13313" width="44.7109375" style="1" customWidth="1"/>
    <col min="13314" max="13314" width="25.28515625" style="1" customWidth="1"/>
    <col min="13315" max="13315" width="21.42578125" style="1" customWidth="1"/>
    <col min="13316" max="13568" width="9.140625" style="1"/>
    <col min="13569" max="13569" width="44.7109375" style="1" customWidth="1"/>
    <col min="13570" max="13570" width="25.28515625" style="1" customWidth="1"/>
    <col min="13571" max="13571" width="21.42578125" style="1" customWidth="1"/>
    <col min="13572" max="13824" width="9.140625" style="1"/>
    <col min="13825" max="13825" width="44.7109375" style="1" customWidth="1"/>
    <col min="13826" max="13826" width="25.28515625" style="1" customWidth="1"/>
    <col min="13827" max="13827" width="21.42578125" style="1" customWidth="1"/>
    <col min="13828" max="14080" width="9.140625" style="1"/>
    <col min="14081" max="14081" width="44.7109375" style="1" customWidth="1"/>
    <col min="14082" max="14082" width="25.28515625" style="1" customWidth="1"/>
    <col min="14083" max="14083" width="21.42578125" style="1" customWidth="1"/>
    <col min="14084" max="14336" width="9.140625" style="1"/>
    <col min="14337" max="14337" width="44.7109375" style="1" customWidth="1"/>
    <col min="14338" max="14338" width="25.28515625" style="1" customWidth="1"/>
    <col min="14339" max="14339" width="21.42578125" style="1" customWidth="1"/>
    <col min="14340" max="14592" width="9.140625" style="1"/>
    <col min="14593" max="14593" width="44.7109375" style="1" customWidth="1"/>
    <col min="14594" max="14594" width="25.28515625" style="1" customWidth="1"/>
    <col min="14595" max="14595" width="21.42578125" style="1" customWidth="1"/>
    <col min="14596" max="14848" width="9.140625" style="1"/>
    <col min="14849" max="14849" width="44.7109375" style="1" customWidth="1"/>
    <col min="14850" max="14850" width="25.28515625" style="1" customWidth="1"/>
    <col min="14851" max="14851" width="21.42578125" style="1" customWidth="1"/>
    <col min="14852" max="15104" width="9.140625" style="1"/>
    <col min="15105" max="15105" width="44.7109375" style="1" customWidth="1"/>
    <col min="15106" max="15106" width="25.28515625" style="1" customWidth="1"/>
    <col min="15107" max="15107" width="21.42578125" style="1" customWidth="1"/>
    <col min="15108" max="15360" width="9.140625" style="1"/>
    <col min="15361" max="15361" width="44.7109375" style="1" customWidth="1"/>
    <col min="15362" max="15362" width="25.28515625" style="1" customWidth="1"/>
    <col min="15363" max="15363" width="21.42578125" style="1" customWidth="1"/>
    <col min="15364" max="15616" width="9.140625" style="1"/>
    <col min="15617" max="15617" width="44.7109375" style="1" customWidth="1"/>
    <col min="15618" max="15618" width="25.28515625" style="1" customWidth="1"/>
    <col min="15619" max="15619" width="21.42578125" style="1" customWidth="1"/>
    <col min="15620" max="15872" width="9.140625" style="1"/>
    <col min="15873" max="15873" width="44.7109375" style="1" customWidth="1"/>
    <col min="15874" max="15874" width="25.28515625" style="1" customWidth="1"/>
    <col min="15875" max="15875" width="21.42578125" style="1" customWidth="1"/>
    <col min="15876" max="16128" width="9.140625" style="1"/>
    <col min="16129" max="16129" width="44.7109375" style="1" customWidth="1"/>
    <col min="16130" max="16130" width="25.28515625" style="1" customWidth="1"/>
    <col min="16131" max="16131" width="21.42578125" style="1" customWidth="1"/>
    <col min="16132" max="16384" width="9.140625" style="1"/>
  </cols>
  <sheetData>
    <row r="1" spans="1:4" ht="18.75" customHeight="1">
      <c r="A1" s="696" t="str">
        <f>Master!A2</f>
        <v>dk;kZy; jktdh; mPp ek/;fed fo|ky;] :iiqjk ¼dqpkeu flVh½</v>
      </c>
      <c r="B1" s="696"/>
      <c r="C1" s="234">
        <f>Master!K3</f>
        <v>26887</v>
      </c>
    </row>
    <row r="2" spans="1:4" ht="15.75" customHeight="1">
      <c r="A2" s="697" t="s">
        <v>653</v>
      </c>
      <c r="B2" s="697"/>
      <c r="C2" s="697"/>
    </row>
    <row r="3" spans="1:4" ht="15.75">
      <c r="A3" s="235" t="str">
        <f>"Budget Head-"&amp;" "&amp;Master!C3</f>
        <v>Budget Head- 2202-02-109-02-00</v>
      </c>
      <c r="B3" s="236" t="str">
        <f>Master!E3</f>
        <v>SF</v>
      </c>
      <c r="C3" s="225"/>
    </row>
    <row r="4" spans="1:4" ht="37.5">
      <c r="A4" s="242" t="s">
        <v>69</v>
      </c>
      <c r="B4" s="243" t="s">
        <v>331</v>
      </c>
      <c r="C4" s="243" t="s">
        <v>332</v>
      </c>
      <c r="D4" s="226"/>
    </row>
    <row r="5" spans="1:4" ht="15" customHeight="1">
      <c r="A5" s="227" t="s">
        <v>298</v>
      </c>
      <c r="B5" s="228"/>
      <c r="C5" s="228"/>
    </row>
    <row r="6" spans="1:4" ht="15" customHeight="1">
      <c r="A6" s="244" t="s">
        <v>299</v>
      </c>
      <c r="B6" s="237">
        <f>'P8-GA1'!N58</f>
        <v>1133600</v>
      </c>
      <c r="C6" s="237">
        <f>'P8-GA1'!M58</f>
        <v>1168000</v>
      </c>
    </row>
    <row r="7" spans="1:4" ht="15" customHeight="1">
      <c r="A7" s="244" t="s">
        <v>300</v>
      </c>
      <c r="B7" s="237">
        <f>'P8-GA1'!N59</f>
        <v>536000</v>
      </c>
      <c r="C7" s="237">
        <f>'P8-GA1'!M59</f>
        <v>552400</v>
      </c>
    </row>
    <row r="8" spans="1:4" ht="15" customHeight="1">
      <c r="A8" s="245" t="s">
        <v>336</v>
      </c>
      <c r="B8" s="238">
        <f>SUM(B6:B7)</f>
        <v>1669600</v>
      </c>
      <c r="C8" s="238">
        <f>SUM(C6:C7)</f>
        <v>1720400</v>
      </c>
    </row>
    <row r="9" spans="1:4" ht="15" customHeight="1">
      <c r="A9" s="229" t="s">
        <v>301</v>
      </c>
      <c r="B9" s="230"/>
      <c r="C9" s="230"/>
    </row>
    <row r="10" spans="1:4" ht="15" customHeight="1">
      <c r="A10" s="244" t="s">
        <v>333</v>
      </c>
      <c r="B10" s="239">
        <f>'P8-GA1'!N63</f>
        <v>283832</v>
      </c>
      <c r="C10" s="239">
        <f>'P8-GA1'!M63</f>
        <v>292468</v>
      </c>
    </row>
    <row r="11" spans="1:4" ht="15" customHeight="1">
      <c r="A11" s="244" t="s">
        <v>570</v>
      </c>
      <c r="B11" s="239">
        <f>'P8-GA1'!N69</f>
        <v>54560</v>
      </c>
      <c r="C11" s="239">
        <f>'P8-GA1'!M69</f>
        <v>0</v>
      </c>
    </row>
    <row r="12" spans="1:4" ht="15" customHeight="1">
      <c r="A12" s="244" t="s">
        <v>302</v>
      </c>
      <c r="B12" s="239">
        <f>'P8-GA1'!N74</f>
        <v>0</v>
      </c>
      <c r="C12" s="239">
        <f>'P8-GA1'!M74</f>
        <v>0</v>
      </c>
    </row>
    <row r="13" spans="1:4" ht="15" customHeight="1">
      <c r="A13" s="244" t="s">
        <v>303</v>
      </c>
      <c r="B13" s="239">
        <f>'P8-GA1'!N66</f>
        <v>133568</v>
      </c>
      <c r="C13" s="239">
        <f>'P8-GA1'!M66</f>
        <v>137632</v>
      </c>
    </row>
    <row r="14" spans="1:4" ht="15" customHeight="1">
      <c r="A14" s="244" t="s">
        <v>304</v>
      </c>
      <c r="B14" s="239">
        <f>'P8-GA1'!N72</f>
        <v>82544</v>
      </c>
      <c r="C14" s="239">
        <f>'P8-GA1'!M72</f>
        <v>112204</v>
      </c>
    </row>
    <row r="15" spans="1:4" ht="15" customHeight="1">
      <c r="A15" s="244" t="s">
        <v>305</v>
      </c>
      <c r="B15" s="239">
        <f>'P8-GA1'!N73</f>
        <v>0</v>
      </c>
      <c r="C15" s="239">
        <f>'P8-GA1'!M73</f>
        <v>0</v>
      </c>
    </row>
    <row r="16" spans="1:4" ht="15" customHeight="1">
      <c r="A16" s="244" t="s">
        <v>306</v>
      </c>
      <c r="B16" s="239">
        <f>'P8-GA1'!N75</f>
        <v>6774</v>
      </c>
      <c r="C16" s="239">
        <f>'P8-GA1'!M75</f>
        <v>6774</v>
      </c>
    </row>
    <row r="17" spans="1:5" ht="15" customHeight="1">
      <c r="A17" s="244" t="s">
        <v>661</v>
      </c>
      <c r="B17" s="239">
        <f>'P8-GA1'!N77</f>
        <v>1031025</v>
      </c>
      <c r="C17" s="239">
        <f>'P8-GA1'!M77</f>
        <v>1269900</v>
      </c>
    </row>
    <row r="18" spans="1:5" ht="15" customHeight="1">
      <c r="A18" s="244" t="s">
        <v>307</v>
      </c>
      <c r="B18" s="231"/>
      <c r="C18" s="231"/>
    </row>
    <row r="19" spans="1:5" ht="15" customHeight="1">
      <c r="A19" s="244" t="s">
        <v>308</v>
      </c>
      <c r="B19" s="239">
        <f>'P8-GA1'!N70</f>
        <v>0</v>
      </c>
      <c r="C19" s="239">
        <f>'P8-GA1'!M70</f>
        <v>0</v>
      </c>
    </row>
    <row r="20" spans="1:5" ht="15" customHeight="1">
      <c r="A20" s="244" t="s">
        <v>309</v>
      </c>
      <c r="B20" s="239">
        <f>'P8-GA1'!N71</f>
        <v>0</v>
      </c>
      <c r="C20" s="239">
        <f>'P8-GA1'!M71</f>
        <v>0</v>
      </c>
    </row>
    <row r="21" spans="1:5" ht="15" customHeight="1">
      <c r="A21" s="244" t="s">
        <v>310</v>
      </c>
      <c r="B21" s="231"/>
      <c r="C21" s="231"/>
    </row>
    <row r="22" spans="1:5" ht="15" customHeight="1">
      <c r="A22" s="244" t="s">
        <v>572</v>
      </c>
      <c r="B22" s="239">
        <f>'P8-GA1'!N76</f>
        <v>6000</v>
      </c>
      <c r="C22" s="239">
        <f>'P8-GA1'!M76</f>
        <v>6000</v>
      </c>
    </row>
    <row r="23" spans="1:5" ht="15" customHeight="1">
      <c r="A23" s="244" t="s">
        <v>311</v>
      </c>
      <c r="B23" s="231"/>
      <c r="C23" s="231"/>
    </row>
    <row r="24" spans="1:5" ht="15" customHeight="1">
      <c r="A24" s="246" t="s">
        <v>335</v>
      </c>
      <c r="B24" s="240">
        <f>SUM(B10:B23)</f>
        <v>1598303</v>
      </c>
      <c r="C24" s="240">
        <f>SUM(C10:C23)</f>
        <v>1824978</v>
      </c>
    </row>
    <row r="25" spans="1:5" ht="15" customHeight="1">
      <c r="A25" s="246" t="s">
        <v>334</v>
      </c>
      <c r="B25" s="240">
        <f>B8+B24</f>
        <v>3267903</v>
      </c>
      <c r="C25" s="240">
        <f>C8+C24</f>
        <v>3545378</v>
      </c>
    </row>
    <row r="26" spans="1:5" ht="15" customHeight="1">
      <c r="A26" s="247" t="s">
        <v>312</v>
      </c>
      <c r="B26" s="239">
        <f>'P8-GA1'!N82</f>
        <v>0</v>
      </c>
      <c r="C26" s="239">
        <f>'P8-GA1'!M82</f>
        <v>0</v>
      </c>
    </row>
    <row r="27" spans="1:5" ht="15" customHeight="1">
      <c r="A27" s="247" t="s">
        <v>313</v>
      </c>
      <c r="B27" s="239">
        <f>'P8-GA1'!N83</f>
        <v>0</v>
      </c>
      <c r="C27" s="239">
        <f>'P8-GA1'!M83</f>
        <v>0</v>
      </c>
    </row>
    <row r="28" spans="1:5" ht="15" customHeight="1">
      <c r="A28" s="246" t="s">
        <v>314</v>
      </c>
      <c r="B28" s="240">
        <f>SUM(B25:B27)</f>
        <v>3267903</v>
      </c>
      <c r="C28" s="240">
        <f>SUM(C25:C27)</f>
        <v>3545378</v>
      </c>
    </row>
    <row r="29" spans="1:5" ht="15" customHeight="1">
      <c r="A29" s="247" t="s">
        <v>315</v>
      </c>
      <c r="B29" s="239">
        <f>'Old Expend 01'!C17</f>
        <v>2500</v>
      </c>
      <c r="C29" s="239">
        <f>B29</f>
        <v>2500</v>
      </c>
    </row>
    <row r="30" spans="1:5" ht="15" customHeight="1">
      <c r="A30" s="247" t="s">
        <v>316</v>
      </c>
      <c r="B30" s="232"/>
      <c r="C30" s="239">
        <f t="shared" ref="C30:C41" si="0">B30</f>
        <v>0</v>
      </c>
      <c r="D30" s="137"/>
      <c r="E30" s="137"/>
    </row>
    <row r="31" spans="1:5" ht="15" customHeight="1">
      <c r="A31" s="247" t="s">
        <v>317</v>
      </c>
      <c r="B31" s="232"/>
      <c r="C31" s="239">
        <f t="shared" si="0"/>
        <v>0</v>
      </c>
      <c r="D31" s="137"/>
      <c r="E31" s="137"/>
    </row>
    <row r="32" spans="1:5" ht="15" customHeight="1">
      <c r="A32" s="247" t="s">
        <v>318</v>
      </c>
      <c r="B32" s="232"/>
      <c r="C32" s="239">
        <f t="shared" si="0"/>
        <v>0</v>
      </c>
      <c r="D32" s="137"/>
      <c r="E32" s="137"/>
    </row>
    <row r="33" spans="1:3" ht="15" customHeight="1">
      <c r="A33" s="247" t="s">
        <v>319</v>
      </c>
      <c r="B33" s="232"/>
      <c r="C33" s="239">
        <f t="shared" si="0"/>
        <v>0</v>
      </c>
    </row>
    <row r="34" spans="1:3" ht="15" customHeight="1">
      <c r="A34" s="247" t="s">
        <v>320</v>
      </c>
      <c r="B34" s="232"/>
      <c r="C34" s="239">
        <f t="shared" si="0"/>
        <v>0</v>
      </c>
    </row>
    <row r="35" spans="1:3" ht="15" customHeight="1">
      <c r="A35" s="247" t="s">
        <v>321</v>
      </c>
      <c r="B35" s="232"/>
      <c r="C35" s="239">
        <f t="shared" si="0"/>
        <v>0</v>
      </c>
    </row>
    <row r="36" spans="1:3" ht="15" customHeight="1">
      <c r="A36" s="247" t="s">
        <v>322</v>
      </c>
      <c r="B36" s="237">
        <f>'Old Expend 01'!C18</f>
        <v>100</v>
      </c>
      <c r="C36" s="239">
        <f t="shared" si="0"/>
        <v>100</v>
      </c>
    </row>
    <row r="37" spans="1:3" ht="15" customHeight="1">
      <c r="A37" s="247" t="s">
        <v>323</v>
      </c>
      <c r="B37" s="237">
        <f>'Old Expend 01'!C19</f>
        <v>100</v>
      </c>
      <c r="C37" s="239">
        <f t="shared" si="0"/>
        <v>100</v>
      </c>
    </row>
    <row r="38" spans="1:3" ht="15" customHeight="1">
      <c r="A38" s="247" t="s">
        <v>324</v>
      </c>
      <c r="B38" s="237">
        <f>'Old Expend 01'!C20</f>
        <v>100</v>
      </c>
      <c r="C38" s="239">
        <f t="shared" si="0"/>
        <v>100</v>
      </c>
    </row>
    <row r="39" spans="1:3" ht="15" customHeight="1">
      <c r="A39" s="247" t="s">
        <v>325</v>
      </c>
      <c r="B39" s="237">
        <f>'Old Expend 01'!C22</f>
        <v>1650</v>
      </c>
      <c r="C39" s="239">
        <f t="shared" si="0"/>
        <v>1650</v>
      </c>
    </row>
    <row r="40" spans="1:3" ht="15" customHeight="1">
      <c r="A40" s="247" t="s">
        <v>326</v>
      </c>
      <c r="B40" s="232"/>
      <c r="C40" s="239">
        <f t="shared" si="0"/>
        <v>0</v>
      </c>
    </row>
    <row r="41" spans="1:3" ht="15" customHeight="1">
      <c r="A41" s="247" t="s">
        <v>327</v>
      </c>
      <c r="B41" s="237">
        <f>'Old Expend 01'!C21</f>
        <v>100</v>
      </c>
      <c r="C41" s="239">
        <f t="shared" si="0"/>
        <v>100</v>
      </c>
    </row>
    <row r="42" spans="1:3" ht="15" customHeight="1">
      <c r="A42" s="248" t="s">
        <v>328</v>
      </c>
      <c r="B42" s="241">
        <f>SUM(B29:B41)</f>
        <v>4550</v>
      </c>
      <c r="C42" s="241">
        <f>SUM(C29:C41)</f>
        <v>4550</v>
      </c>
    </row>
    <row r="43" spans="1:3" ht="15" customHeight="1">
      <c r="A43" s="248" t="s">
        <v>329</v>
      </c>
      <c r="B43" s="241">
        <f>B28</f>
        <v>3267903</v>
      </c>
      <c r="C43" s="241">
        <f>C28</f>
        <v>3545378</v>
      </c>
    </row>
    <row r="44" spans="1:3" ht="15" customHeight="1">
      <c r="A44" s="246" t="s">
        <v>330</v>
      </c>
      <c r="B44" s="240">
        <f>SUM(B42:B43)</f>
        <v>3272453</v>
      </c>
      <c r="C44" s="240">
        <f>SUM(C42:C43)</f>
        <v>3549928</v>
      </c>
    </row>
    <row r="46" spans="1:3" ht="15">
      <c r="C46" s="514" t="str">
        <f>Master!R1</f>
        <v>iz/kkukpk;Z</v>
      </c>
    </row>
    <row r="47" spans="1:3" ht="38.25" customHeight="1">
      <c r="C47" s="514" t="str">
        <f>Master!R2</f>
        <v>jktdh; mPp ek/;fed fo|ky;] :iiqjk</v>
      </c>
    </row>
  </sheetData>
  <sheetProtection password="DBAD" sheet="1" objects="1" scenarios="1" formatCells="0" formatColumns="0" formatRows="0"/>
  <mergeCells count="2">
    <mergeCell ref="A1:B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34</vt:i4>
      </vt:variant>
    </vt:vector>
  </HeadingPairs>
  <TitlesOfParts>
    <vt:vector size="74" baseType="lpstr">
      <vt:lpstr>Master</vt:lpstr>
      <vt:lpstr>Old Expend 01</vt:lpstr>
      <vt:lpstr>Old Expend TCAD.</vt:lpstr>
      <vt:lpstr>GA-19S</vt:lpstr>
      <vt:lpstr>BudgetControl</vt:lpstr>
      <vt:lpstr>Master Fix Pay</vt:lpstr>
      <vt:lpstr>Fix Pay</vt:lpstr>
      <vt:lpstr>P8-GA1</vt:lpstr>
      <vt:lpstr>Samekit</vt:lpstr>
      <vt:lpstr>SLR</vt:lpstr>
      <vt:lpstr>P1A</vt:lpstr>
      <vt:lpstr>P1B</vt:lpstr>
      <vt:lpstr>P1C</vt:lpstr>
      <vt:lpstr>P-8 Allowence</vt:lpstr>
      <vt:lpstr>TA MD</vt:lpstr>
      <vt:lpstr>P9-GA4</vt:lpstr>
      <vt:lpstr>Allotment</vt:lpstr>
      <vt:lpstr>Surrender</vt:lpstr>
      <vt:lpstr>P-4</vt:lpstr>
      <vt:lpstr>P-10 GA3</vt:lpstr>
      <vt:lpstr>Adm.TC</vt:lpstr>
      <vt:lpstr>P9-GA2</vt:lpstr>
      <vt:lpstr>GA2 A</vt:lpstr>
      <vt:lpstr>GA2 B</vt:lpstr>
      <vt:lpstr>GA-4A</vt:lpstr>
      <vt:lpstr>GA-4B</vt:lpstr>
      <vt:lpstr>Liveries Demand</vt:lpstr>
      <vt:lpstr>Anshdan</vt:lpstr>
      <vt:lpstr>03 Power</vt:lpstr>
      <vt:lpstr>Retirement List</vt:lpstr>
      <vt:lpstr>Retirement 2071</vt:lpstr>
      <vt:lpstr>Vidhyarthi Mitra</vt:lpstr>
      <vt:lpstr>Sanvida</vt:lpstr>
      <vt:lpstr>Enrollment</vt:lpstr>
      <vt:lpstr>Pay Arrange</vt:lpstr>
      <vt:lpstr>Ekikaran</vt:lpstr>
      <vt:lpstr>Bhawan Rent</vt:lpstr>
      <vt:lpstr>Computer</vt:lpstr>
      <vt:lpstr>Vehicle</vt:lpstr>
      <vt:lpstr>Teliphone</vt:lpstr>
      <vt:lpstr>Budjet_Heads</vt:lpstr>
      <vt:lpstr>employee_name</vt:lpstr>
      <vt:lpstr>'Master Fix Pay'!Extract</vt:lpstr>
      <vt:lpstr>P8_data</vt:lpstr>
      <vt:lpstr>Posts_at_Office</vt:lpstr>
      <vt:lpstr>'03 Power'!Print_Area</vt:lpstr>
      <vt:lpstr>Adm.TC!Print_Area</vt:lpstr>
      <vt:lpstr>Allotment!Print_Area</vt:lpstr>
      <vt:lpstr>Anshdan!Print_Area</vt:lpstr>
      <vt:lpstr>'Bhawan Rent'!Print_Area</vt:lpstr>
      <vt:lpstr>Computer!Print_Area</vt:lpstr>
      <vt:lpstr>Ekikaran!Print_Area</vt:lpstr>
      <vt:lpstr>Enrollment!Print_Area</vt:lpstr>
      <vt:lpstr>'Fix Pay'!Print_Area</vt:lpstr>
      <vt:lpstr>'GA-19S'!Print_Area</vt:lpstr>
      <vt:lpstr>'GA2 A'!Print_Area</vt:lpstr>
      <vt:lpstr>'GA2 B'!Print_Area</vt:lpstr>
      <vt:lpstr>'GA-4A'!Print_Area</vt:lpstr>
      <vt:lpstr>'GA-4B'!Print_Area</vt:lpstr>
      <vt:lpstr>'Liveries Demand'!Print_Area</vt:lpstr>
      <vt:lpstr>'P-10 GA3'!Print_Area</vt:lpstr>
      <vt:lpstr>P1B!Print_Area</vt:lpstr>
      <vt:lpstr>P1C!Print_Area</vt:lpstr>
      <vt:lpstr>'P-8 Allowence'!Print_Area</vt:lpstr>
      <vt:lpstr>'P8-GA1'!Print_Area</vt:lpstr>
      <vt:lpstr>'P9-GA4'!Print_Area</vt:lpstr>
      <vt:lpstr>'Pay Arrange'!Print_Area</vt:lpstr>
      <vt:lpstr>'Retirement 2071'!Print_Area</vt:lpstr>
      <vt:lpstr>'Retirement List'!Print_Area</vt:lpstr>
      <vt:lpstr>Sanvida!Print_Area</vt:lpstr>
      <vt:lpstr>SLR!Print_Area</vt:lpstr>
      <vt:lpstr>Teliphone!Print_Area</vt:lpstr>
      <vt:lpstr>Vehicle!Print_Area</vt:lpstr>
      <vt:lpstr>'Vidhyarthi Mitra'!Print_Area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2020-08-23T04:08:25Z</cp:lastPrinted>
  <dcterms:created xsi:type="dcterms:W3CDTF">2020-08-18T10:17:42Z</dcterms:created>
  <dcterms:modified xsi:type="dcterms:W3CDTF">2020-08-24T13:16:18Z</dcterms:modified>
</cp:coreProperties>
</file>