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9200" windowHeight="8010" tabRatio="786"/>
  </bookViews>
  <sheets>
    <sheet name="Order &amp; Help" sheetId="11" r:id="rId1"/>
    <sheet name="DA For 50 Emp Withour Sur.Arear" sheetId="10" r:id="rId2"/>
    <sheet name="DA For 50 Emp With Sur.Arear" sheetId="9" r:id="rId3"/>
    <sheet name="Surender Arear" sheetId="4" r:id="rId4"/>
  </sheets>
  <definedNames>
    <definedName name="_xlnm._FilterDatabase" localSheetId="2" hidden="1">'DA For 50 Emp With Sur.Arear'!$B$5:$E$215</definedName>
    <definedName name="_xlnm._FilterDatabase" localSheetId="1" hidden="1">'DA For 50 Emp Withour Sur.Arear'!$C$5:$F$165</definedName>
    <definedName name="_xlnm._FilterDatabase" localSheetId="3" hidden="1">'Surender Arear'!$C$5:$F$25</definedName>
    <definedName name="_xlnm.Print_Area" localSheetId="2">'DA For 50 Emp With Sur.Arear'!$B$2:$U$215</definedName>
    <definedName name="_xlnm.Print_Area" localSheetId="1">'DA For 50 Emp Withour Sur.Arear'!$C$2:$V$165</definedName>
    <definedName name="_xlnm.Print_Area" localSheetId="0">'Order &amp; Help'!$C$1:$C$33,'Order &amp; Help'!$A$1:$A$33</definedName>
    <definedName name="_xlnm.Print_Area" localSheetId="3">'Surender Arear'!$C$2:$W$25</definedName>
    <definedName name="_xlnm.Print_Titles" localSheetId="2">'DA For 50 Emp With Sur.Arear'!$5:$7</definedName>
    <definedName name="_xlnm.Print_Titles" localSheetId="1">'DA For 50 Emp Withour Sur.Arear'!$5:$7</definedName>
    <definedName name="_xlnm.Print_Titles" localSheetId="3">'Surender Arear'!$5:$7</definedName>
  </definedNames>
  <calcPr calcId="124519"/>
</workbook>
</file>

<file path=xl/calcChain.xml><?xml version="1.0" encoding="utf-8"?>
<calcChain xmlns="http://schemas.openxmlformats.org/spreadsheetml/2006/main">
  <c r="S9" i="4"/>
  <c r="S10"/>
  <c r="S12"/>
  <c r="S13"/>
  <c r="S14"/>
  <c r="S15"/>
  <c r="S16"/>
  <c r="S17"/>
  <c r="S8"/>
  <c r="A9"/>
  <c r="A10"/>
  <c r="A11"/>
  <c r="S11" s="1"/>
  <c r="A12"/>
  <c r="A13"/>
  <c r="A14"/>
  <c r="A15"/>
  <c r="A16"/>
  <c r="A17"/>
  <c r="A8"/>
  <c r="G16" i="9"/>
  <c r="I16" a="1"/>
  <c r="I16" s="1"/>
  <c r="K16" a="1"/>
  <c r="K16" s="1"/>
  <c r="G17"/>
  <c r="H17"/>
  <c r="K17" s="1" a="1"/>
  <c r="K17" s="1"/>
  <c r="G18"/>
  <c r="Q18"/>
  <c r="R18" s="1"/>
  <c r="H19"/>
  <c r="I19"/>
  <c r="J19"/>
  <c r="K19"/>
  <c r="L19"/>
  <c r="M19"/>
  <c r="N19"/>
  <c r="O19"/>
  <c r="P19"/>
  <c r="Q19"/>
  <c r="R19"/>
  <c r="S19"/>
  <c r="H9"/>
  <c r="G9"/>
  <c r="G13"/>
  <c r="F23"/>
  <c r="F43"/>
  <c r="F47"/>
  <c r="F51"/>
  <c r="F55"/>
  <c r="F59"/>
  <c r="F63"/>
  <c r="F67"/>
  <c r="F207"/>
  <c r="F203"/>
  <c r="F199"/>
  <c r="F195"/>
  <c r="F191"/>
  <c r="F187"/>
  <c r="F183"/>
  <c r="F179"/>
  <c r="F175"/>
  <c r="F171"/>
  <c r="F167"/>
  <c r="F163"/>
  <c r="F159"/>
  <c r="F155"/>
  <c r="F151"/>
  <c r="F147"/>
  <c r="F143"/>
  <c r="F139"/>
  <c r="F135"/>
  <c r="F131"/>
  <c r="F127"/>
  <c r="F123"/>
  <c r="F119"/>
  <c r="F115"/>
  <c r="F111"/>
  <c r="F107"/>
  <c r="F103"/>
  <c r="F99"/>
  <c r="F95"/>
  <c r="F91"/>
  <c r="F87"/>
  <c r="F83"/>
  <c r="F79"/>
  <c r="F71"/>
  <c r="F75"/>
  <c r="S207"/>
  <c r="R207"/>
  <c r="Q207"/>
  <c r="P207"/>
  <c r="O207"/>
  <c r="N207"/>
  <c r="M207"/>
  <c r="L207"/>
  <c r="K207"/>
  <c r="J207"/>
  <c r="I207"/>
  <c r="H207"/>
  <c r="G206"/>
  <c r="P206" s="1"/>
  <c r="H205"/>
  <c r="K205" s="1" a="1"/>
  <c r="K205" s="1"/>
  <c r="G205"/>
  <c r="K204" a="1"/>
  <c r="K204" s="1"/>
  <c r="I204" a="1"/>
  <c r="I204" s="1"/>
  <c r="G204"/>
  <c r="S203"/>
  <c r="R203"/>
  <c r="Q203"/>
  <c r="P203"/>
  <c r="O203"/>
  <c r="N203"/>
  <c r="M203"/>
  <c r="L203"/>
  <c r="K203"/>
  <c r="J203"/>
  <c r="I203"/>
  <c r="H203"/>
  <c r="G202"/>
  <c r="P202" s="1"/>
  <c r="K201" a="1"/>
  <c r="K201" s="1"/>
  <c r="H201"/>
  <c r="I201" s="1" a="1"/>
  <c r="I201" s="1"/>
  <c r="G201"/>
  <c r="K200" a="1"/>
  <c r="K200" s="1"/>
  <c r="I200" a="1"/>
  <c r="I200" s="1"/>
  <c r="G200"/>
  <c r="S199"/>
  <c r="R199"/>
  <c r="Q199"/>
  <c r="P199"/>
  <c r="O199"/>
  <c r="N199"/>
  <c r="M199"/>
  <c r="L199"/>
  <c r="K199"/>
  <c r="J199"/>
  <c r="I199"/>
  <c r="H199"/>
  <c r="G198"/>
  <c r="P198" s="1"/>
  <c r="K197" a="1"/>
  <c r="K197" s="1"/>
  <c r="H197"/>
  <c r="I197" s="1" a="1"/>
  <c r="I197" s="1"/>
  <c r="G197"/>
  <c r="K196" a="1"/>
  <c r="K196" s="1"/>
  <c r="I196" a="1"/>
  <c r="I196" s="1"/>
  <c r="G196"/>
  <c r="S195"/>
  <c r="R195"/>
  <c r="Q195"/>
  <c r="P195"/>
  <c r="O195"/>
  <c r="N195"/>
  <c r="M195"/>
  <c r="L195"/>
  <c r="K195"/>
  <c r="J195"/>
  <c r="I195"/>
  <c r="H195"/>
  <c r="G194"/>
  <c r="P194" s="1"/>
  <c r="K193" a="1"/>
  <c r="K193" s="1"/>
  <c r="H193"/>
  <c r="I193" s="1" a="1"/>
  <c r="I193" s="1"/>
  <c r="G193"/>
  <c r="K192" a="1"/>
  <c r="K192" s="1"/>
  <c r="I192" a="1"/>
  <c r="I192" s="1"/>
  <c r="G192"/>
  <c r="S191"/>
  <c r="R191"/>
  <c r="Q191"/>
  <c r="P191"/>
  <c r="O191"/>
  <c r="N191"/>
  <c r="M191"/>
  <c r="L191"/>
  <c r="K191"/>
  <c r="J191"/>
  <c r="I191"/>
  <c r="H191"/>
  <c r="G190"/>
  <c r="P190" s="1"/>
  <c r="K189" a="1"/>
  <c r="K189" s="1"/>
  <c r="H189"/>
  <c r="I189" s="1" a="1"/>
  <c r="I189" s="1"/>
  <c r="G189"/>
  <c r="K188" a="1"/>
  <c r="K188" s="1"/>
  <c r="I188" a="1"/>
  <c r="I188" s="1"/>
  <c r="G188"/>
  <c r="S187"/>
  <c r="R187"/>
  <c r="Q187"/>
  <c r="P187"/>
  <c r="O187"/>
  <c r="N187"/>
  <c r="M187"/>
  <c r="L187"/>
  <c r="K187"/>
  <c r="J187"/>
  <c r="I187"/>
  <c r="H187"/>
  <c r="G186"/>
  <c r="P186" s="1"/>
  <c r="K185" a="1"/>
  <c r="K185" s="1"/>
  <c r="H185"/>
  <c r="I185" s="1" a="1"/>
  <c r="I185" s="1"/>
  <c r="G185"/>
  <c r="K184" a="1"/>
  <c r="K184" s="1"/>
  <c r="I184" a="1"/>
  <c r="I184" s="1"/>
  <c r="G184"/>
  <c r="S183"/>
  <c r="R183"/>
  <c r="Q183"/>
  <c r="P183"/>
  <c r="O183"/>
  <c r="N183"/>
  <c r="M183"/>
  <c r="L183"/>
  <c r="K183"/>
  <c r="J183"/>
  <c r="I183"/>
  <c r="H183"/>
  <c r="G182"/>
  <c r="P182" s="1"/>
  <c r="K181" a="1"/>
  <c r="K181" s="1"/>
  <c r="H181"/>
  <c r="I181" s="1" a="1"/>
  <c r="I181" s="1"/>
  <c r="G181"/>
  <c r="K180" a="1"/>
  <c r="K180" s="1"/>
  <c r="I180" a="1"/>
  <c r="I180" s="1"/>
  <c r="G180"/>
  <c r="S179"/>
  <c r="R179"/>
  <c r="Q179"/>
  <c r="P179"/>
  <c r="O179"/>
  <c r="N179"/>
  <c r="M179"/>
  <c r="L179"/>
  <c r="K179"/>
  <c r="J179"/>
  <c r="I179"/>
  <c r="H179"/>
  <c r="G178"/>
  <c r="P178" s="1"/>
  <c r="K177" a="1"/>
  <c r="K177" s="1"/>
  <c r="H177"/>
  <c r="I177" s="1" a="1"/>
  <c r="I177" s="1"/>
  <c r="G177"/>
  <c r="K176" a="1"/>
  <c r="K176" s="1"/>
  <c r="I176" a="1"/>
  <c r="I176" s="1"/>
  <c r="G176"/>
  <c r="S175"/>
  <c r="R175"/>
  <c r="Q175"/>
  <c r="P175"/>
  <c r="O175"/>
  <c r="N175"/>
  <c r="M175"/>
  <c r="L175"/>
  <c r="K175"/>
  <c r="J175"/>
  <c r="I175"/>
  <c r="H175"/>
  <c r="G174"/>
  <c r="P174" s="1"/>
  <c r="K173" a="1"/>
  <c r="K173" s="1"/>
  <c r="H173"/>
  <c r="I173" s="1" a="1"/>
  <c r="I173" s="1"/>
  <c r="G173"/>
  <c r="K172" a="1"/>
  <c r="K172" s="1"/>
  <c r="I172" a="1"/>
  <c r="I172" s="1"/>
  <c r="G172"/>
  <c r="S171"/>
  <c r="R171"/>
  <c r="Q171"/>
  <c r="P171"/>
  <c r="O171"/>
  <c r="N171"/>
  <c r="M171"/>
  <c r="L171"/>
  <c r="K171"/>
  <c r="J171"/>
  <c r="I171"/>
  <c r="H171"/>
  <c r="G170"/>
  <c r="P170" s="1"/>
  <c r="K169" a="1"/>
  <c r="K169" s="1"/>
  <c r="H169"/>
  <c r="I169" s="1" a="1"/>
  <c r="I169" s="1"/>
  <c r="G169"/>
  <c r="K168" a="1"/>
  <c r="K168" s="1"/>
  <c r="I168" a="1"/>
  <c r="I168" s="1"/>
  <c r="G168"/>
  <c r="S167"/>
  <c r="R167"/>
  <c r="Q167"/>
  <c r="P167"/>
  <c r="O167"/>
  <c r="N167"/>
  <c r="M167"/>
  <c r="L167"/>
  <c r="K167"/>
  <c r="J167"/>
  <c r="I167"/>
  <c r="H167"/>
  <c r="G166"/>
  <c r="P166" s="1"/>
  <c r="I165" a="1"/>
  <c r="I165" s="1"/>
  <c r="H165"/>
  <c r="K165" s="1" a="1"/>
  <c r="K165" s="1"/>
  <c r="G165"/>
  <c r="K164" a="1"/>
  <c r="K164" s="1"/>
  <c r="I164" a="1"/>
  <c r="I164" s="1"/>
  <c r="G164"/>
  <c r="S163"/>
  <c r="R163"/>
  <c r="Q163"/>
  <c r="P163"/>
  <c r="O163"/>
  <c r="N163"/>
  <c r="M163"/>
  <c r="L163"/>
  <c r="K163"/>
  <c r="J163"/>
  <c r="I163"/>
  <c r="H163"/>
  <c r="G162"/>
  <c r="P162" s="1"/>
  <c r="K161" a="1"/>
  <c r="K161" s="1"/>
  <c r="I161" a="1"/>
  <c r="I161" s="1"/>
  <c r="H161"/>
  <c r="G161"/>
  <c r="K160" a="1"/>
  <c r="K160" s="1"/>
  <c r="I160" a="1"/>
  <c r="I160" s="1"/>
  <c r="G160"/>
  <c r="S159"/>
  <c r="R159"/>
  <c r="Q159"/>
  <c r="P159"/>
  <c r="O159"/>
  <c r="N159"/>
  <c r="M159"/>
  <c r="L159"/>
  <c r="K159"/>
  <c r="J159"/>
  <c r="I159"/>
  <c r="H159"/>
  <c r="G158"/>
  <c r="P158" s="1"/>
  <c r="K157" a="1"/>
  <c r="K157" s="1"/>
  <c r="I157" a="1"/>
  <c r="I157" s="1"/>
  <c r="H157"/>
  <c r="G157"/>
  <c r="K156" a="1"/>
  <c r="K156" s="1"/>
  <c r="I156" a="1"/>
  <c r="I156" s="1"/>
  <c r="G156"/>
  <c r="S155"/>
  <c r="R155"/>
  <c r="Q155"/>
  <c r="P155"/>
  <c r="O155"/>
  <c r="N155"/>
  <c r="M155"/>
  <c r="L155"/>
  <c r="K155"/>
  <c r="J155"/>
  <c r="I155"/>
  <c r="H155"/>
  <c r="G154"/>
  <c r="P154" s="1"/>
  <c r="K153" a="1"/>
  <c r="K153" s="1"/>
  <c r="I153" a="1"/>
  <c r="I153" s="1"/>
  <c r="H153"/>
  <c r="G153"/>
  <c r="K152" a="1"/>
  <c r="K152" s="1"/>
  <c r="I152" a="1"/>
  <c r="I152" s="1"/>
  <c r="G152"/>
  <c r="S151"/>
  <c r="R151"/>
  <c r="Q151"/>
  <c r="P151"/>
  <c r="O151"/>
  <c r="N151"/>
  <c r="M151"/>
  <c r="L151"/>
  <c r="K151"/>
  <c r="J151"/>
  <c r="I151"/>
  <c r="H151"/>
  <c r="G150"/>
  <c r="P150" s="1"/>
  <c r="K149" a="1"/>
  <c r="K149" s="1"/>
  <c r="I149" a="1"/>
  <c r="I149" s="1"/>
  <c r="H149"/>
  <c r="G149"/>
  <c r="K148" a="1"/>
  <c r="K148" s="1"/>
  <c r="I148" a="1"/>
  <c r="I148" s="1"/>
  <c r="G148"/>
  <c r="S147"/>
  <c r="R147"/>
  <c r="Q147"/>
  <c r="P147"/>
  <c r="O147"/>
  <c r="N147"/>
  <c r="M147"/>
  <c r="L147"/>
  <c r="K147"/>
  <c r="J147"/>
  <c r="I147"/>
  <c r="H147"/>
  <c r="G146"/>
  <c r="P146" s="1"/>
  <c r="K145" a="1"/>
  <c r="K145" s="1"/>
  <c r="I145" a="1"/>
  <c r="I145" s="1"/>
  <c r="H145"/>
  <c r="G145"/>
  <c r="K144" a="1"/>
  <c r="K144" s="1"/>
  <c r="I144" a="1"/>
  <c r="I144" s="1"/>
  <c r="G144"/>
  <c r="S143"/>
  <c r="R143"/>
  <c r="Q143"/>
  <c r="P143"/>
  <c r="O143"/>
  <c r="N143"/>
  <c r="M143"/>
  <c r="L143"/>
  <c r="K143"/>
  <c r="J143"/>
  <c r="I143"/>
  <c r="H143"/>
  <c r="G142"/>
  <c r="P142" s="1"/>
  <c r="K141" a="1"/>
  <c r="K141" s="1"/>
  <c r="I141" a="1"/>
  <c r="I141" s="1"/>
  <c r="H141"/>
  <c r="G141"/>
  <c r="K140" a="1"/>
  <c r="K140" s="1"/>
  <c r="I140" a="1"/>
  <c r="I140" s="1"/>
  <c r="G140"/>
  <c r="S139"/>
  <c r="R139"/>
  <c r="Q139"/>
  <c r="P139"/>
  <c r="O139"/>
  <c r="N139"/>
  <c r="M139"/>
  <c r="L139"/>
  <c r="K139"/>
  <c r="J139"/>
  <c r="I139"/>
  <c r="H139"/>
  <c r="G138"/>
  <c r="P138" s="1"/>
  <c r="H137"/>
  <c r="K137" s="1" a="1"/>
  <c r="K137" s="1"/>
  <c r="G137"/>
  <c r="K136" a="1"/>
  <c r="K136" s="1"/>
  <c r="I136" a="1"/>
  <c r="I136" s="1"/>
  <c r="G136"/>
  <c r="S135"/>
  <c r="R135"/>
  <c r="Q135"/>
  <c r="P135"/>
  <c r="O135"/>
  <c r="N135"/>
  <c r="M135"/>
  <c r="L135"/>
  <c r="K135"/>
  <c r="J135"/>
  <c r="I135"/>
  <c r="H135"/>
  <c r="G134"/>
  <c r="P134" s="1"/>
  <c r="I133" a="1"/>
  <c r="I133" s="1"/>
  <c r="H133"/>
  <c r="K133" s="1" a="1"/>
  <c r="K133" s="1"/>
  <c r="G133"/>
  <c r="K132" a="1"/>
  <c r="K132" s="1"/>
  <c r="I132" a="1"/>
  <c r="I132" s="1"/>
  <c r="G132"/>
  <c r="S131"/>
  <c r="R131"/>
  <c r="Q131"/>
  <c r="P131"/>
  <c r="O131"/>
  <c r="N131"/>
  <c r="M131"/>
  <c r="L131"/>
  <c r="K131"/>
  <c r="J131"/>
  <c r="I131"/>
  <c r="H131"/>
  <c r="G130"/>
  <c r="P130" s="1"/>
  <c r="I129" a="1"/>
  <c r="I129" s="1"/>
  <c r="H129"/>
  <c r="K129" s="1" a="1"/>
  <c r="K129" s="1"/>
  <c r="G129"/>
  <c r="K128" a="1"/>
  <c r="K128" s="1"/>
  <c r="I128" a="1"/>
  <c r="I128" s="1"/>
  <c r="G128"/>
  <c r="S127"/>
  <c r="R127"/>
  <c r="Q127"/>
  <c r="P127"/>
  <c r="O127"/>
  <c r="N127"/>
  <c r="M127"/>
  <c r="L127"/>
  <c r="K127"/>
  <c r="J127"/>
  <c r="I127"/>
  <c r="H127"/>
  <c r="G126"/>
  <c r="P126" s="1"/>
  <c r="K125" a="1"/>
  <c r="K125" s="1"/>
  <c r="I125" a="1"/>
  <c r="I125" s="1"/>
  <c r="H125"/>
  <c r="G125"/>
  <c r="K124" a="1"/>
  <c r="K124" s="1"/>
  <c r="I124" a="1"/>
  <c r="I124" s="1"/>
  <c r="G124"/>
  <c r="S123"/>
  <c r="R123"/>
  <c r="Q123"/>
  <c r="P123"/>
  <c r="O123"/>
  <c r="N123"/>
  <c r="M123"/>
  <c r="L123"/>
  <c r="K123"/>
  <c r="J123"/>
  <c r="I123"/>
  <c r="H123"/>
  <c r="G122"/>
  <c r="P122" s="1"/>
  <c r="K121" a="1"/>
  <c r="K121" s="1"/>
  <c r="I121" a="1"/>
  <c r="I121" s="1"/>
  <c r="H121"/>
  <c r="G121"/>
  <c r="K120" a="1"/>
  <c r="K120" s="1"/>
  <c r="I120" a="1"/>
  <c r="I120" s="1"/>
  <c r="G120"/>
  <c r="S119"/>
  <c r="R119"/>
  <c r="Q119"/>
  <c r="P119"/>
  <c r="O119"/>
  <c r="N119"/>
  <c r="M119"/>
  <c r="L119"/>
  <c r="K119"/>
  <c r="J119"/>
  <c r="I119"/>
  <c r="H119"/>
  <c r="G118"/>
  <c r="P118" s="1"/>
  <c r="K117" a="1"/>
  <c r="K117" s="1"/>
  <c r="I117" a="1"/>
  <c r="I117" s="1"/>
  <c r="H117"/>
  <c r="G117"/>
  <c r="K116" a="1"/>
  <c r="K116" s="1"/>
  <c r="I116" a="1"/>
  <c r="I116" s="1"/>
  <c r="G116"/>
  <c r="S115"/>
  <c r="R115"/>
  <c r="Q115"/>
  <c r="P115"/>
  <c r="O115"/>
  <c r="N115"/>
  <c r="M115"/>
  <c r="L115"/>
  <c r="K115"/>
  <c r="J115"/>
  <c r="I115"/>
  <c r="H115"/>
  <c r="G114"/>
  <c r="P114" s="1"/>
  <c r="I113" a="1"/>
  <c r="I113" s="1"/>
  <c r="H113"/>
  <c r="K113" s="1" a="1"/>
  <c r="K113" s="1"/>
  <c r="G113"/>
  <c r="K112" a="1"/>
  <c r="K112" s="1"/>
  <c r="I112" a="1"/>
  <c r="I112" s="1"/>
  <c r="G112"/>
  <c r="S111"/>
  <c r="R111"/>
  <c r="Q111"/>
  <c r="P111"/>
  <c r="O111"/>
  <c r="N111"/>
  <c r="M111"/>
  <c r="L111"/>
  <c r="K111"/>
  <c r="J111"/>
  <c r="I111"/>
  <c r="H111"/>
  <c r="G110"/>
  <c r="H109"/>
  <c r="K109" s="1" a="1"/>
  <c r="K109" s="1"/>
  <c r="G109"/>
  <c r="K108" a="1"/>
  <c r="K108" s="1"/>
  <c r="L108" s="1" a="1"/>
  <c r="L108" s="1"/>
  <c r="I108" a="1"/>
  <c r="I108" s="1"/>
  <c r="J108" s="1" a="1"/>
  <c r="J108" s="1"/>
  <c r="G108"/>
  <c r="S107"/>
  <c r="R107"/>
  <c r="Q107"/>
  <c r="P107"/>
  <c r="O107"/>
  <c r="N107"/>
  <c r="M107"/>
  <c r="L107"/>
  <c r="K107"/>
  <c r="J107"/>
  <c r="I107"/>
  <c r="H107"/>
  <c r="G106"/>
  <c r="K106" s="1"/>
  <c r="K105" a="1"/>
  <c r="K105" s="1"/>
  <c r="H105"/>
  <c r="I105" s="1" a="1"/>
  <c r="I105" s="1"/>
  <c r="J105" s="1" a="1"/>
  <c r="J105" s="1"/>
  <c r="G105"/>
  <c r="K104" a="1"/>
  <c r="K104" s="1"/>
  <c r="L104" s="1" a="1"/>
  <c r="L104" s="1"/>
  <c r="I104" a="1"/>
  <c r="I104" s="1"/>
  <c r="J104" s="1" a="1"/>
  <c r="J104" s="1"/>
  <c r="G104"/>
  <c r="S103"/>
  <c r="R103"/>
  <c r="Q103"/>
  <c r="P103"/>
  <c r="O103"/>
  <c r="N103"/>
  <c r="M103"/>
  <c r="L103"/>
  <c r="K103"/>
  <c r="J103"/>
  <c r="I103"/>
  <c r="H103"/>
  <c r="O102"/>
  <c r="G102"/>
  <c r="S102" s="1"/>
  <c r="H101"/>
  <c r="I101" s="1" a="1"/>
  <c r="I101" s="1"/>
  <c r="J101" s="1" a="1"/>
  <c r="J101" s="1"/>
  <c r="G101"/>
  <c r="K100" a="1"/>
  <c r="K100" s="1"/>
  <c r="L100" s="1" a="1"/>
  <c r="L100" s="1"/>
  <c r="I100" a="1"/>
  <c r="I100" s="1"/>
  <c r="J100" s="1" a="1"/>
  <c r="J100" s="1"/>
  <c r="G100"/>
  <c r="S99"/>
  <c r="R99"/>
  <c r="Q99"/>
  <c r="P99"/>
  <c r="O99"/>
  <c r="N99"/>
  <c r="M99"/>
  <c r="L99"/>
  <c r="K99"/>
  <c r="J99"/>
  <c r="I99"/>
  <c r="H99"/>
  <c r="O98"/>
  <c r="G98"/>
  <c r="K98" s="1"/>
  <c r="H97"/>
  <c r="I97" s="1" a="1"/>
  <c r="I97" s="1"/>
  <c r="J97" s="1" a="1"/>
  <c r="J97" s="1"/>
  <c r="G97"/>
  <c r="N96" a="1"/>
  <c r="N96" s="1"/>
  <c r="K96" a="1"/>
  <c r="K96" s="1"/>
  <c r="L96" s="1" a="1"/>
  <c r="L96" s="1"/>
  <c r="I96" a="1"/>
  <c r="I96" s="1"/>
  <c r="J96" s="1" a="1"/>
  <c r="J96" s="1"/>
  <c r="G96"/>
  <c r="S95"/>
  <c r="R95"/>
  <c r="Q95"/>
  <c r="P95"/>
  <c r="O95"/>
  <c r="N95"/>
  <c r="M95"/>
  <c r="L95"/>
  <c r="K95"/>
  <c r="J95"/>
  <c r="I95"/>
  <c r="H95"/>
  <c r="G94"/>
  <c r="K94" s="1"/>
  <c r="H93"/>
  <c r="K93" s="1" a="1"/>
  <c r="K93" s="1"/>
  <c r="G93"/>
  <c r="K92" a="1"/>
  <c r="K92" s="1"/>
  <c r="L92" s="1" a="1"/>
  <c r="L92" s="1"/>
  <c r="I92" a="1"/>
  <c r="I92" s="1"/>
  <c r="J92" s="1" a="1"/>
  <c r="J92" s="1"/>
  <c r="G92"/>
  <c r="S91"/>
  <c r="R91"/>
  <c r="Q91"/>
  <c r="P91"/>
  <c r="O91"/>
  <c r="N91"/>
  <c r="M91"/>
  <c r="L91"/>
  <c r="K91"/>
  <c r="J91"/>
  <c r="I91"/>
  <c r="H91"/>
  <c r="G90"/>
  <c r="K90" s="1"/>
  <c r="I89" a="1"/>
  <c r="I89" s="1"/>
  <c r="J89" s="1" a="1"/>
  <c r="J89" s="1"/>
  <c r="H89"/>
  <c r="K89" s="1" a="1"/>
  <c r="K89" s="1"/>
  <c r="G89"/>
  <c r="K88" a="1"/>
  <c r="K88" s="1"/>
  <c r="L88" s="1" a="1"/>
  <c r="L88" s="1"/>
  <c r="I88" a="1"/>
  <c r="I88" s="1"/>
  <c r="J88" s="1" a="1"/>
  <c r="J88" s="1"/>
  <c r="G88"/>
  <c r="S87"/>
  <c r="R87"/>
  <c r="Q87"/>
  <c r="P87"/>
  <c r="O87"/>
  <c r="N87"/>
  <c r="M87"/>
  <c r="L87"/>
  <c r="K87"/>
  <c r="J87"/>
  <c r="I87"/>
  <c r="H87"/>
  <c r="G86"/>
  <c r="O86" s="1"/>
  <c r="H85"/>
  <c r="I85" s="1" a="1"/>
  <c r="I85" s="1"/>
  <c r="J85" s="1" a="1"/>
  <c r="J85" s="1"/>
  <c r="G85"/>
  <c r="K84" a="1"/>
  <c r="K84" s="1"/>
  <c r="L84" s="1" a="1"/>
  <c r="L84" s="1"/>
  <c r="I84" a="1"/>
  <c r="I84" s="1"/>
  <c r="J84" s="1" a="1"/>
  <c r="J84" s="1"/>
  <c r="G84"/>
  <c r="S83"/>
  <c r="R83"/>
  <c r="Q83"/>
  <c r="P83"/>
  <c r="O83"/>
  <c r="N83"/>
  <c r="M83"/>
  <c r="L83"/>
  <c r="K83"/>
  <c r="J83"/>
  <c r="I83"/>
  <c r="H83"/>
  <c r="O82"/>
  <c r="G82"/>
  <c r="K82" s="1"/>
  <c r="H81"/>
  <c r="I81" s="1" a="1"/>
  <c r="I81" s="1"/>
  <c r="J81" s="1" a="1"/>
  <c r="J81" s="1"/>
  <c r="G81"/>
  <c r="N80" a="1"/>
  <c r="N80" s="1"/>
  <c r="K80" a="1"/>
  <c r="K80" s="1"/>
  <c r="L80" s="1" a="1"/>
  <c r="L80" s="1"/>
  <c r="I80" a="1"/>
  <c r="I80" s="1"/>
  <c r="J80" s="1" a="1"/>
  <c r="J80" s="1"/>
  <c r="G80"/>
  <c r="S79"/>
  <c r="R79"/>
  <c r="Q79"/>
  <c r="P79"/>
  <c r="O79"/>
  <c r="N79"/>
  <c r="M79"/>
  <c r="L79"/>
  <c r="K79"/>
  <c r="J79"/>
  <c r="I79"/>
  <c r="H79"/>
  <c r="G78"/>
  <c r="K78" s="1"/>
  <c r="K77" a="1"/>
  <c r="K77" s="1"/>
  <c r="I77" a="1"/>
  <c r="I77" s="1"/>
  <c r="J77" s="1" a="1"/>
  <c r="J77" s="1"/>
  <c r="H77"/>
  <c r="G77"/>
  <c r="K76" a="1"/>
  <c r="K76" s="1"/>
  <c r="L76" s="1" a="1"/>
  <c r="L76" s="1"/>
  <c r="I76" a="1"/>
  <c r="I76" s="1"/>
  <c r="J76" s="1" a="1"/>
  <c r="J76" s="1"/>
  <c r="G76"/>
  <c r="S75"/>
  <c r="R75"/>
  <c r="Q75"/>
  <c r="P75"/>
  <c r="O75"/>
  <c r="N75"/>
  <c r="M75"/>
  <c r="L75"/>
  <c r="K75"/>
  <c r="J75"/>
  <c r="I75"/>
  <c r="H75"/>
  <c r="G74"/>
  <c r="K74" s="1"/>
  <c r="H73"/>
  <c r="K73" s="1" a="1"/>
  <c r="K73" s="1"/>
  <c r="G73"/>
  <c r="K72" a="1"/>
  <c r="K72" s="1"/>
  <c r="L72" s="1" a="1"/>
  <c r="L72" s="1"/>
  <c r="I72" a="1"/>
  <c r="I72" s="1"/>
  <c r="J72" s="1" a="1"/>
  <c r="J72" s="1"/>
  <c r="G72"/>
  <c r="S71"/>
  <c r="R71"/>
  <c r="Q71"/>
  <c r="P71"/>
  <c r="O71"/>
  <c r="N71"/>
  <c r="M71"/>
  <c r="L71"/>
  <c r="K71"/>
  <c r="J71"/>
  <c r="I71"/>
  <c r="H71"/>
  <c r="K70"/>
  <c r="G70"/>
  <c r="O70" s="1"/>
  <c r="H69"/>
  <c r="I69" s="1" a="1"/>
  <c r="I69" s="1"/>
  <c r="J69" s="1" a="1"/>
  <c r="J69" s="1"/>
  <c r="G69"/>
  <c r="K68" a="1"/>
  <c r="K68" s="1"/>
  <c r="L68" s="1" a="1"/>
  <c r="L68" s="1"/>
  <c r="I68" a="1"/>
  <c r="I68" s="1"/>
  <c r="J68" s="1" a="1"/>
  <c r="J68" s="1"/>
  <c r="G68"/>
  <c r="S67"/>
  <c r="R67"/>
  <c r="Q67"/>
  <c r="P67"/>
  <c r="O67"/>
  <c r="N67"/>
  <c r="M67"/>
  <c r="L67"/>
  <c r="K67"/>
  <c r="J67"/>
  <c r="I67"/>
  <c r="H67"/>
  <c r="G66"/>
  <c r="K66" s="1"/>
  <c r="H65"/>
  <c r="I65" s="1" a="1"/>
  <c r="I65" s="1"/>
  <c r="J65" s="1" a="1"/>
  <c r="J65" s="1"/>
  <c r="G65"/>
  <c r="K64" a="1"/>
  <c r="K64" s="1"/>
  <c r="L64" s="1" a="1"/>
  <c r="L64" s="1"/>
  <c r="I64" a="1"/>
  <c r="I64" s="1"/>
  <c r="J64" s="1" a="1"/>
  <c r="J64" s="1"/>
  <c r="G64"/>
  <c r="S63"/>
  <c r="R63"/>
  <c r="Q63"/>
  <c r="P63"/>
  <c r="O63"/>
  <c r="N63"/>
  <c r="M63"/>
  <c r="L63"/>
  <c r="K63"/>
  <c r="J63"/>
  <c r="I63"/>
  <c r="H63"/>
  <c r="G62"/>
  <c r="K62" s="1"/>
  <c r="H61"/>
  <c r="I61" s="1" a="1"/>
  <c r="I61" s="1"/>
  <c r="J61" s="1" a="1"/>
  <c r="J61" s="1"/>
  <c r="G61"/>
  <c r="K60" a="1"/>
  <c r="K60" s="1"/>
  <c r="L60" s="1" a="1"/>
  <c r="L60" s="1"/>
  <c r="I60" a="1"/>
  <c r="I60" s="1"/>
  <c r="J60" s="1" a="1"/>
  <c r="J60" s="1"/>
  <c r="G60"/>
  <c r="S59"/>
  <c r="R59"/>
  <c r="Q59"/>
  <c r="P59"/>
  <c r="O59"/>
  <c r="N59"/>
  <c r="M59"/>
  <c r="L59"/>
  <c r="K59"/>
  <c r="J59"/>
  <c r="I59"/>
  <c r="H59"/>
  <c r="G58"/>
  <c r="K58" s="1"/>
  <c r="I57" a="1"/>
  <c r="I57" s="1"/>
  <c r="J57" s="1" a="1"/>
  <c r="J57" s="1"/>
  <c r="H57"/>
  <c r="K57" s="1" a="1"/>
  <c r="K57" s="1"/>
  <c r="G57"/>
  <c r="K56" a="1"/>
  <c r="K56" s="1"/>
  <c r="L56" s="1" a="1"/>
  <c r="L56" s="1"/>
  <c r="I56" a="1"/>
  <c r="I56" s="1"/>
  <c r="J56" s="1" a="1"/>
  <c r="J56" s="1"/>
  <c r="G56"/>
  <c r="S55"/>
  <c r="R55"/>
  <c r="Q55"/>
  <c r="P55"/>
  <c r="O55"/>
  <c r="N55"/>
  <c r="M55"/>
  <c r="L55"/>
  <c r="K55"/>
  <c r="J55"/>
  <c r="I55"/>
  <c r="H55"/>
  <c r="S54"/>
  <c r="G54"/>
  <c r="O54" s="1"/>
  <c r="H53"/>
  <c r="I53" s="1" a="1"/>
  <c r="I53" s="1"/>
  <c r="J53" s="1" a="1"/>
  <c r="J53" s="1"/>
  <c r="G53"/>
  <c r="K52" a="1"/>
  <c r="K52" s="1"/>
  <c r="L52" s="1" a="1"/>
  <c r="L52" s="1"/>
  <c r="I52" a="1"/>
  <c r="I52" s="1"/>
  <c r="J52" s="1" a="1"/>
  <c r="J52" s="1"/>
  <c r="G52"/>
  <c r="S51"/>
  <c r="R51"/>
  <c r="Q51"/>
  <c r="P51"/>
  <c r="O51"/>
  <c r="N51"/>
  <c r="M51"/>
  <c r="L51"/>
  <c r="K51"/>
  <c r="J51"/>
  <c r="I51"/>
  <c r="H51"/>
  <c r="O50"/>
  <c r="G50"/>
  <c r="K50" s="1"/>
  <c r="H49"/>
  <c r="I49" s="1" a="1"/>
  <c r="I49" s="1"/>
  <c r="J49" s="1" a="1"/>
  <c r="J49" s="1"/>
  <c r="G49"/>
  <c r="N48" a="1"/>
  <c r="N48" s="1"/>
  <c r="K48" a="1"/>
  <c r="K48" s="1"/>
  <c r="L48" s="1" a="1"/>
  <c r="L48" s="1"/>
  <c r="I48" a="1"/>
  <c r="I48" s="1"/>
  <c r="J48" s="1" a="1"/>
  <c r="J48" s="1"/>
  <c r="G48"/>
  <c r="S47"/>
  <c r="R47"/>
  <c r="Q47"/>
  <c r="P47"/>
  <c r="O47"/>
  <c r="N47"/>
  <c r="M47"/>
  <c r="L47"/>
  <c r="K47"/>
  <c r="J47"/>
  <c r="I47"/>
  <c r="H47"/>
  <c r="S46"/>
  <c r="G46"/>
  <c r="O46" s="1"/>
  <c r="H45"/>
  <c r="I45" s="1" a="1"/>
  <c r="I45" s="1"/>
  <c r="J45" s="1" a="1"/>
  <c r="J45" s="1"/>
  <c r="G45"/>
  <c r="K44" a="1"/>
  <c r="K44" s="1"/>
  <c r="L44" s="1" a="1"/>
  <c r="L44" s="1"/>
  <c r="I44" a="1"/>
  <c r="I44" s="1"/>
  <c r="J44" s="1" a="1"/>
  <c r="J44" s="1"/>
  <c r="G44"/>
  <c r="S43"/>
  <c r="R43"/>
  <c r="Q43"/>
  <c r="P43"/>
  <c r="O43"/>
  <c r="N43"/>
  <c r="M43"/>
  <c r="L43"/>
  <c r="K43"/>
  <c r="J43"/>
  <c r="I43"/>
  <c r="H43"/>
  <c r="O42"/>
  <c r="G42"/>
  <c r="K42" s="1"/>
  <c r="H41"/>
  <c r="I41" s="1" a="1"/>
  <c r="I41" s="1"/>
  <c r="J41" s="1" a="1"/>
  <c r="J41" s="1"/>
  <c r="G41"/>
  <c r="N40" a="1"/>
  <c r="N40" s="1"/>
  <c r="K40" a="1"/>
  <c r="K40" s="1"/>
  <c r="L40" s="1" a="1"/>
  <c r="L40" s="1"/>
  <c r="I40" a="1"/>
  <c r="I40" s="1"/>
  <c r="J40" s="1" a="1"/>
  <c r="J40" s="1"/>
  <c r="G40"/>
  <c r="F39"/>
  <c r="F35"/>
  <c r="F31"/>
  <c r="F27"/>
  <c r="S39"/>
  <c r="R39"/>
  <c r="Q39"/>
  <c r="P39"/>
  <c r="O39"/>
  <c r="N39"/>
  <c r="M39"/>
  <c r="L39"/>
  <c r="K39"/>
  <c r="J39"/>
  <c r="I39"/>
  <c r="H39"/>
  <c r="G38"/>
  <c r="Q38" s="1"/>
  <c r="R38" s="1"/>
  <c r="H37"/>
  <c r="G37"/>
  <c r="K36" a="1"/>
  <c r="K36" s="1"/>
  <c r="I36" a="1"/>
  <c r="I36" s="1"/>
  <c r="G36"/>
  <c r="S35"/>
  <c r="R35"/>
  <c r="Q35"/>
  <c r="P35"/>
  <c r="O35"/>
  <c r="N35"/>
  <c r="M35"/>
  <c r="L35"/>
  <c r="K35"/>
  <c r="J35"/>
  <c r="I35"/>
  <c r="H35"/>
  <c r="J34"/>
  <c r="G34"/>
  <c r="S34" s="1"/>
  <c r="H33"/>
  <c r="G33"/>
  <c r="K32" a="1"/>
  <c r="K32" s="1"/>
  <c r="I32" a="1"/>
  <c r="I32" s="1"/>
  <c r="G32"/>
  <c r="S31"/>
  <c r="R31"/>
  <c r="Q31"/>
  <c r="P31"/>
  <c r="O31"/>
  <c r="N31"/>
  <c r="M31"/>
  <c r="L31"/>
  <c r="K31"/>
  <c r="J31"/>
  <c r="I31"/>
  <c r="H31"/>
  <c r="G30"/>
  <c r="S30" s="1"/>
  <c r="H29"/>
  <c r="G29"/>
  <c r="K28" a="1"/>
  <c r="K28" s="1"/>
  <c r="I28" a="1"/>
  <c r="I28" s="1"/>
  <c r="G28"/>
  <c r="S27"/>
  <c r="R27"/>
  <c r="Q27"/>
  <c r="P27"/>
  <c r="O27"/>
  <c r="N27"/>
  <c r="M27"/>
  <c r="L27"/>
  <c r="K27"/>
  <c r="J27"/>
  <c r="I27"/>
  <c r="H27"/>
  <c r="J26"/>
  <c r="G26"/>
  <c r="S26" s="1"/>
  <c r="H25"/>
  <c r="G25"/>
  <c r="K24" a="1"/>
  <c r="K24" s="1"/>
  <c r="I24" a="1"/>
  <c r="I24" s="1"/>
  <c r="G24"/>
  <c r="S23"/>
  <c r="R23"/>
  <c r="Q23"/>
  <c r="P23"/>
  <c r="O23"/>
  <c r="N23"/>
  <c r="M23"/>
  <c r="L23"/>
  <c r="K23"/>
  <c r="J23"/>
  <c r="I23"/>
  <c r="H23"/>
  <c r="G22"/>
  <c r="H21"/>
  <c r="G21"/>
  <c r="K20" a="1"/>
  <c r="K20" s="1"/>
  <c r="I20" a="1"/>
  <c r="I20" s="1"/>
  <c r="G20"/>
  <c r="H14"/>
  <c r="G14"/>
  <c r="Q14" s="1"/>
  <c r="R14" s="1"/>
  <c r="H13"/>
  <c r="K12" a="1"/>
  <c r="K12" s="1"/>
  <c r="I12" a="1"/>
  <c r="I12" s="1"/>
  <c r="G12"/>
  <c r="F19"/>
  <c r="F15"/>
  <c r="G10"/>
  <c r="Q10" s="1"/>
  <c r="R10" s="1"/>
  <c r="G8"/>
  <c r="F11"/>
  <c r="H11" i="10"/>
  <c r="K9" i="9" a="1"/>
  <c r="K8" a="1"/>
  <c r="K8" s="1"/>
  <c r="I8" a="1"/>
  <c r="I8" s="1"/>
  <c r="H8" i="10"/>
  <c r="J156" a="1"/>
  <c r="I156"/>
  <c r="A156" s="1"/>
  <c r="L155" a="1"/>
  <c r="L155" s="1"/>
  <c r="J155" a="1"/>
  <c r="J155" s="1"/>
  <c r="I153"/>
  <c r="J153" s="1" a="1"/>
  <c r="J153" s="1"/>
  <c r="L152" a="1"/>
  <c r="L152" s="1"/>
  <c r="J152" a="1"/>
  <c r="J152" s="1"/>
  <c r="I150"/>
  <c r="L150" s="1" a="1"/>
  <c r="L149" a="1"/>
  <c r="L149" s="1"/>
  <c r="J149" a="1"/>
  <c r="J149" s="1"/>
  <c r="I147"/>
  <c r="J147" s="1" a="1"/>
  <c r="J147" s="1"/>
  <c r="L146" a="1"/>
  <c r="L146" s="1"/>
  <c r="J146" a="1"/>
  <c r="J146" s="1"/>
  <c r="I144"/>
  <c r="L144" s="1" a="1"/>
  <c r="L143" a="1"/>
  <c r="L143" s="1"/>
  <c r="J143" a="1"/>
  <c r="J143" s="1"/>
  <c r="I141"/>
  <c r="J141" s="1" a="1"/>
  <c r="J141" s="1"/>
  <c r="L140" a="1"/>
  <c r="L140" s="1"/>
  <c r="J140" a="1"/>
  <c r="J140" s="1"/>
  <c r="I138"/>
  <c r="L138" s="1" a="1"/>
  <c r="L137" a="1"/>
  <c r="L137" s="1"/>
  <c r="J137" a="1"/>
  <c r="J137" s="1"/>
  <c r="I135"/>
  <c r="J135" s="1" a="1"/>
  <c r="J135" s="1"/>
  <c r="L134" a="1"/>
  <c r="L134" s="1"/>
  <c r="J134" a="1"/>
  <c r="J134" s="1"/>
  <c r="I132"/>
  <c r="L132" s="1" a="1"/>
  <c r="L131" a="1"/>
  <c r="L131" s="1"/>
  <c r="J131" a="1"/>
  <c r="J131" s="1"/>
  <c r="I129"/>
  <c r="J129" s="1" a="1"/>
  <c r="J129" s="1"/>
  <c r="L128" a="1"/>
  <c r="L128" s="1"/>
  <c r="J128" a="1"/>
  <c r="J128" s="1"/>
  <c r="J126" a="1"/>
  <c r="J126" s="1"/>
  <c r="I126"/>
  <c r="L126" s="1" a="1"/>
  <c r="L125" a="1"/>
  <c r="L125" s="1"/>
  <c r="J125" a="1"/>
  <c r="J125" s="1"/>
  <c r="I123"/>
  <c r="L123" s="1" a="1"/>
  <c r="L122" a="1"/>
  <c r="L122" s="1"/>
  <c r="J122" a="1"/>
  <c r="J122" s="1"/>
  <c r="I120"/>
  <c r="L120" s="1" a="1"/>
  <c r="L119" a="1"/>
  <c r="L119" s="1"/>
  <c r="J119" a="1"/>
  <c r="J119" s="1"/>
  <c r="I117"/>
  <c r="J117" s="1" a="1"/>
  <c r="J117" s="1"/>
  <c r="L116" a="1"/>
  <c r="L116" s="1"/>
  <c r="J116" a="1"/>
  <c r="J116" s="1"/>
  <c r="I114"/>
  <c r="L114" s="1" a="1"/>
  <c r="L113" a="1"/>
  <c r="L113" s="1"/>
  <c r="J113" a="1"/>
  <c r="J113" s="1"/>
  <c r="I111"/>
  <c r="L111" s="1" a="1"/>
  <c r="L110" a="1"/>
  <c r="L110" s="1"/>
  <c r="J110" a="1"/>
  <c r="J110" s="1"/>
  <c r="I108"/>
  <c r="L108" s="1" a="1"/>
  <c r="L107" a="1"/>
  <c r="L107" s="1"/>
  <c r="J107" a="1"/>
  <c r="J107" s="1"/>
  <c r="I105"/>
  <c r="J105" s="1" a="1"/>
  <c r="J105" s="1"/>
  <c r="L104" a="1"/>
  <c r="L104" s="1"/>
  <c r="J104" a="1"/>
  <c r="J104" s="1"/>
  <c r="J102" a="1"/>
  <c r="J102" s="1"/>
  <c r="I102"/>
  <c r="L102" s="1" a="1"/>
  <c r="L101" a="1"/>
  <c r="L101" s="1"/>
  <c r="J101" a="1"/>
  <c r="J101" s="1"/>
  <c r="I99"/>
  <c r="L99" s="1" a="1"/>
  <c r="L98" a="1"/>
  <c r="L98" s="1"/>
  <c r="J98" a="1"/>
  <c r="J98" s="1"/>
  <c r="I96"/>
  <c r="L96" s="1" a="1"/>
  <c r="L96" s="1"/>
  <c r="L95" a="1"/>
  <c r="L95" s="1"/>
  <c r="J95" a="1"/>
  <c r="J95" s="1"/>
  <c r="I93"/>
  <c r="L93" s="1" a="1"/>
  <c r="L93" s="1"/>
  <c r="L92" a="1"/>
  <c r="L92" s="1"/>
  <c r="J92" a="1"/>
  <c r="J92" s="1"/>
  <c r="I90"/>
  <c r="L90" s="1" a="1"/>
  <c r="L90" s="1"/>
  <c r="L89" a="1"/>
  <c r="L89" s="1"/>
  <c r="J89" a="1"/>
  <c r="J89" s="1"/>
  <c r="I87"/>
  <c r="L87" s="1" a="1"/>
  <c r="L87" s="1"/>
  <c r="L86" a="1"/>
  <c r="L86" s="1"/>
  <c r="J86" a="1"/>
  <c r="J86" s="1"/>
  <c r="I84"/>
  <c r="L84" s="1" a="1"/>
  <c r="L84" s="1"/>
  <c r="L83" a="1"/>
  <c r="L83" s="1"/>
  <c r="J83" a="1"/>
  <c r="J83" s="1"/>
  <c r="I81"/>
  <c r="L81" s="1" a="1"/>
  <c r="L81" s="1"/>
  <c r="L80" a="1"/>
  <c r="L80" s="1"/>
  <c r="J80" a="1"/>
  <c r="J80" s="1"/>
  <c r="I78"/>
  <c r="L78" s="1" a="1"/>
  <c r="L78" s="1"/>
  <c r="L77" a="1"/>
  <c r="L77" s="1"/>
  <c r="J77" a="1"/>
  <c r="J77" s="1"/>
  <c r="I75"/>
  <c r="L74" a="1"/>
  <c r="L74" s="1"/>
  <c r="J74" a="1"/>
  <c r="J74" s="1"/>
  <c r="I72"/>
  <c r="L71" a="1"/>
  <c r="L71" s="1"/>
  <c r="J71" a="1"/>
  <c r="J71" s="1"/>
  <c r="I69"/>
  <c r="L68" a="1"/>
  <c r="L68" s="1"/>
  <c r="J68" a="1"/>
  <c r="J68" s="1"/>
  <c r="I66"/>
  <c r="L65" a="1"/>
  <c r="L65" s="1"/>
  <c r="J65" a="1"/>
  <c r="J65" s="1"/>
  <c r="I63"/>
  <c r="L62" a="1"/>
  <c r="L62" s="1"/>
  <c r="J62" a="1"/>
  <c r="J62" s="1"/>
  <c r="I60"/>
  <c r="L59" a="1"/>
  <c r="L59" s="1"/>
  <c r="J59" a="1"/>
  <c r="J59" s="1"/>
  <c r="I57"/>
  <c r="L56" a="1"/>
  <c r="L56" s="1"/>
  <c r="J56" a="1"/>
  <c r="J56" s="1"/>
  <c r="I54"/>
  <c r="L53" a="1"/>
  <c r="L53" s="1"/>
  <c r="J53" a="1"/>
  <c r="J53" s="1"/>
  <c r="I51"/>
  <c r="L50" a="1"/>
  <c r="L50" s="1"/>
  <c r="J50" a="1"/>
  <c r="J50" s="1"/>
  <c r="I48"/>
  <c r="L47" a="1"/>
  <c r="L47" s="1"/>
  <c r="J47" a="1"/>
  <c r="J47" s="1"/>
  <c r="I45"/>
  <c r="L44" a="1"/>
  <c r="L44" s="1"/>
  <c r="J44" a="1"/>
  <c r="J44" s="1"/>
  <c r="I42"/>
  <c r="J42" s="1" a="1"/>
  <c r="J42" s="1"/>
  <c r="L41" a="1"/>
  <c r="L41" s="1"/>
  <c r="J41" a="1"/>
  <c r="J41" s="1"/>
  <c r="I39"/>
  <c r="J39" s="1" a="1"/>
  <c r="J39" s="1"/>
  <c r="L38" a="1"/>
  <c r="L38" s="1"/>
  <c r="J38" a="1"/>
  <c r="J38" s="1"/>
  <c r="I36"/>
  <c r="J36" s="1" a="1"/>
  <c r="J36" s="1"/>
  <c r="L35" a="1"/>
  <c r="L35" s="1"/>
  <c r="J35" a="1"/>
  <c r="J35" s="1"/>
  <c r="I33"/>
  <c r="J33" s="1" a="1"/>
  <c r="J33" s="1"/>
  <c r="L32" a="1"/>
  <c r="L32" s="1"/>
  <c r="J32" a="1"/>
  <c r="J32" s="1"/>
  <c r="I30"/>
  <c r="J30" s="1" a="1"/>
  <c r="J30" s="1"/>
  <c r="L29" a="1"/>
  <c r="L29" s="1"/>
  <c r="J29" a="1"/>
  <c r="J29" s="1"/>
  <c r="I27"/>
  <c r="J27" s="1" a="1"/>
  <c r="J27" s="1"/>
  <c r="L26" a="1"/>
  <c r="L26" s="1"/>
  <c r="J26" a="1"/>
  <c r="J26" s="1"/>
  <c r="I24"/>
  <c r="J24" s="1" a="1"/>
  <c r="J24" s="1"/>
  <c r="L23" a="1"/>
  <c r="L23" s="1"/>
  <c r="J23" a="1"/>
  <c r="J23" s="1"/>
  <c r="I21"/>
  <c r="J21" s="1" a="1"/>
  <c r="J21" s="1"/>
  <c r="L20" a="1"/>
  <c r="L20" s="1"/>
  <c r="J20" a="1"/>
  <c r="J20" s="1"/>
  <c r="I18"/>
  <c r="J18" s="1" a="1"/>
  <c r="J18" s="1"/>
  <c r="L17" a="1"/>
  <c r="L17" s="1"/>
  <c r="J17" a="1"/>
  <c r="J17" s="1"/>
  <c r="I15"/>
  <c r="J15" s="1" a="1"/>
  <c r="J15" s="1"/>
  <c r="L14" a="1"/>
  <c r="L14" s="1"/>
  <c r="J14" a="1"/>
  <c r="J14" s="1"/>
  <c r="I12"/>
  <c r="J12" s="1" a="1"/>
  <c r="J12" s="1"/>
  <c r="L11" a="1"/>
  <c r="L11" s="1"/>
  <c r="J11" a="1"/>
  <c r="J11" s="1"/>
  <c r="H157"/>
  <c r="Q157" s="1"/>
  <c r="H156"/>
  <c r="H155"/>
  <c r="H154"/>
  <c r="T154" s="1"/>
  <c r="H153"/>
  <c r="H152"/>
  <c r="H151"/>
  <c r="R151" s="1"/>
  <c r="H150"/>
  <c r="H149"/>
  <c r="H148"/>
  <c r="T148" s="1"/>
  <c r="H147"/>
  <c r="H146"/>
  <c r="H145"/>
  <c r="Q145" s="1"/>
  <c r="H144"/>
  <c r="H143"/>
  <c r="H142"/>
  <c r="T142" s="1"/>
  <c r="H141"/>
  <c r="H140"/>
  <c r="H139"/>
  <c r="R139" s="1"/>
  <c r="H138"/>
  <c r="H137"/>
  <c r="H136"/>
  <c r="T136" s="1"/>
  <c r="H135"/>
  <c r="H134"/>
  <c r="H133"/>
  <c r="Q133" s="1"/>
  <c r="H132"/>
  <c r="H131"/>
  <c r="H130"/>
  <c r="T130" s="1"/>
  <c r="H129"/>
  <c r="H128"/>
  <c r="H127"/>
  <c r="R127" s="1"/>
  <c r="H126"/>
  <c r="H125"/>
  <c r="H124"/>
  <c r="T124" s="1"/>
  <c r="H123"/>
  <c r="H122"/>
  <c r="H121"/>
  <c r="Q121" s="1"/>
  <c r="H120"/>
  <c r="H119"/>
  <c r="H118"/>
  <c r="T118" s="1"/>
  <c r="H117"/>
  <c r="H116"/>
  <c r="H115"/>
  <c r="R115" s="1"/>
  <c r="H114"/>
  <c r="H113"/>
  <c r="H112"/>
  <c r="T112" s="1"/>
  <c r="H111"/>
  <c r="H110"/>
  <c r="H109"/>
  <c r="Q109" s="1"/>
  <c r="H108"/>
  <c r="H107"/>
  <c r="H106"/>
  <c r="T106" s="1"/>
  <c r="H105"/>
  <c r="H104"/>
  <c r="H103"/>
  <c r="R103" s="1"/>
  <c r="H102"/>
  <c r="H101"/>
  <c r="H100"/>
  <c r="T100" s="1"/>
  <c r="H99"/>
  <c r="H98"/>
  <c r="H97"/>
  <c r="Q97" s="1"/>
  <c r="H96"/>
  <c r="H95"/>
  <c r="H94"/>
  <c r="T94" s="1"/>
  <c r="H93"/>
  <c r="H92"/>
  <c r="H91"/>
  <c r="S91" s="1"/>
  <c r="H90"/>
  <c r="H89"/>
  <c r="H88"/>
  <c r="R88" s="1"/>
  <c r="H87"/>
  <c r="H86"/>
  <c r="H85"/>
  <c r="Q85" s="1"/>
  <c r="H84"/>
  <c r="H83"/>
  <c r="H82"/>
  <c r="R82" s="1"/>
  <c r="H81"/>
  <c r="H80"/>
  <c r="H79"/>
  <c r="S79" s="1"/>
  <c r="H78"/>
  <c r="H77"/>
  <c r="H76"/>
  <c r="R76" s="1"/>
  <c r="H75"/>
  <c r="H74"/>
  <c r="H73"/>
  <c r="Q73" s="1"/>
  <c r="H72"/>
  <c r="H71"/>
  <c r="H70"/>
  <c r="R70" s="1"/>
  <c r="H69"/>
  <c r="H68"/>
  <c r="H67"/>
  <c r="S67" s="1"/>
  <c r="H66"/>
  <c r="H65"/>
  <c r="H64"/>
  <c r="R64" s="1"/>
  <c r="H63"/>
  <c r="H62"/>
  <c r="H61"/>
  <c r="Q61" s="1"/>
  <c r="H60"/>
  <c r="H59"/>
  <c r="H58"/>
  <c r="R58" s="1"/>
  <c r="H57"/>
  <c r="H56"/>
  <c r="H55"/>
  <c r="S55" s="1"/>
  <c r="H54"/>
  <c r="H53"/>
  <c r="H52"/>
  <c r="R52" s="1"/>
  <c r="H51"/>
  <c r="H50"/>
  <c r="H49"/>
  <c r="Q49" s="1"/>
  <c r="H48"/>
  <c r="H47"/>
  <c r="H46"/>
  <c r="R46" s="1"/>
  <c r="H45"/>
  <c r="H44"/>
  <c r="H43"/>
  <c r="S43" s="1"/>
  <c r="H42"/>
  <c r="H41"/>
  <c r="H40"/>
  <c r="M40" s="1"/>
  <c r="H39"/>
  <c r="H38"/>
  <c r="H37"/>
  <c r="I37" s="1"/>
  <c r="H36"/>
  <c r="H35"/>
  <c r="H34"/>
  <c r="R34" s="1"/>
  <c r="H33"/>
  <c r="H32"/>
  <c r="H31"/>
  <c r="S31" s="1"/>
  <c r="H30"/>
  <c r="H29"/>
  <c r="H28"/>
  <c r="M28" s="1"/>
  <c r="H27"/>
  <c r="H26"/>
  <c r="H25"/>
  <c r="I25" s="1"/>
  <c r="A25" s="1"/>
  <c r="H24"/>
  <c r="H23"/>
  <c r="H22"/>
  <c r="R22" s="1"/>
  <c r="H21"/>
  <c r="H20"/>
  <c r="H19"/>
  <c r="S19" s="1"/>
  <c r="H18"/>
  <c r="H17"/>
  <c r="H16"/>
  <c r="R16" s="1"/>
  <c r="H13"/>
  <c r="H12"/>
  <c r="H15"/>
  <c r="H14"/>
  <c r="R10"/>
  <c r="S10" s="1"/>
  <c r="I10"/>
  <c r="L10" s="1"/>
  <c r="A155"/>
  <c r="A152"/>
  <c r="A150"/>
  <c r="A149"/>
  <c r="A147"/>
  <c r="A146"/>
  <c r="A144"/>
  <c r="A143"/>
  <c r="A140"/>
  <c r="A137"/>
  <c r="A135"/>
  <c r="A134"/>
  <c r="A132"/>
  <c r="A131"/>
  <c r="A129"/>
  <c r="A128"/>
  <c r="A126"/>
  <c r="A125"/>
  <c r="A123"/>
  <c r="A122"/>
  <c r="A120"/>
  <c r="A119"/>
  <c r="A116"/>
  <c r="A113"/>
  <c r="A111"/>
  <c r="A110"/>
  <c r="A108"/>
  <c r="A107"/>
  <c r="A104"/>
  <c r="A101"/>
  <c r="A98"/>
  <c r="A96"/>
  <c r="A95"/>
  <c r="A92"/>
  <c r="A89"/>
  <c r="A86"/>
  <c r="A83"/>
  <c r="A80"/>
  <c r="A77"/>
  <c r="A75"/>
  <c r="A74"/>
  <c r="A71"/>
  <c r="A69"/>
  <c r="A68"/>
  <c r="A65"/>
  <c r="A62"/>
  <c r="A59"/>
  <c r="A56"/>
  <c r="A53"/>
  <c r="A50"/>
  <c r="A47"/>
  <c r="A44"/>
  <c r="A41"/>
  <c r="A39"/>
  <c r="A38"/>
  <c r="A35"/>
  <c r="A32"/>
  <c r="A29"/>
  <c r="A26"/>
  <c r="A23"/>
  <c r="A20"/>
  <c r="A17"/>
  <c r="A14"/>
  <c r="A11"/>
  <c r="I9"/>
  <c r="J9" s="1" a="1"/>
  <c r="J9" s="1"/>
  <c r="L8" a="1"/>
  <c r="L8" s="1"/>
  <c r="J8" a="1"/>
  <c r="J8" s="1"/>
  <c r="A8"/>
  <c r="J9" i="4"/>
  <c r="J17"/>
  <c r="M17" s="1" a="1"/>
  <c r="M17" s="1"/>
  <c r="J16"/>
  <c r="K16" s="1" a="1"/>
  <c r="K16" s="1"/>
  <c r="L16" s="1" a="1"/>
  <c r="L16" s="1"/>
  <c r="J15"/>
  <c r="M15" s="1" a="1"/>
  <c r="M15" s="1"/>
  <c r="J14"/>
  <c r="M14" s="1" a="1"/>
  <c r="M14" s="1"/>
  <c r="P14" s="1" a="1"/>
  <c r="P14" s="1"/>
  <c r="J13"/>
  <c r="M13" s="1" a="1"/>
  <c r="M13" s="1"/>
  <c r="J12"/>
  <c r="M12" s="1" a="1"/>
  <c r="M12" s="1"/>
  <c r="P12" s="1" a="1"/>
  <c r="P12" s="1"/>
  <c r="J11"/>
  <c r="M11" s="1" a="1"/>
  <c r="M11" s="1"/>
  <c r="J10"/>
  <c r="M9" a="1"/>
  <c r="J8"/>
  <c r="H26" i="9" l="1"/>
  <c r="H34"/>
  <c r="K46"/>
  <c r="K54"/>
  <c r="N64" a="1"/>
  <c r="N64" s="1"/>
  <c r="O66"/>
  <c r="S70"/>
  <c r="I93" a="1"/>
  <c r="I93" s="1"/>
  <c r="J93" s="1" a="1"/>
  <c r="J93" s="1"/>
  <c r="K102"/>
  <c r="I109" a="1"/>
  <c r="I109" s="1"/>
  <c r="J109" s="1" a="1"/>
  <c r="J109" s="1"/>
  <c r="I205" a="1"/>
  <c r="I205" s="1"/>
  <c r="H10"/>
  <c r="I17" a="1"/>
  <c r="I17" s="1"/>
  <c r="P26"/>
  <c r="N30"/>
  <c r="P34"/>
  <c r="K61" a="1"/>
  <c r="K61" s="1"/>
  <c r="N61" s="1" a="1"/>
  <c r="N61" s="1"/>
  <c r="S86"/>
  <c r="M26"/>
  <c r="I30"/>
  <c r="M34"/>
  <c r="I73" a="1"/>
  <c r="I73" s="1"/>
  <c r="J73" s="1" a="1"/>
  <c r="J73" s="1"/>
  <c r="K86"/>
  <c r="I137" a="1"/>
  <c r="I137" s="1"/>
  <c r="J17" a="1"/>
  <c r="J17" s="1"/>
  <c r="J16" a="1"/>
  <c r="J16" s="1"/>
  <c r="L17" a="1"/>
  <c r="L17" s="1"/>
  <c r="N17" a="1"/>
  <c r="N17" s="1"/>
  <c r="L16" a="1"/>
  <c r="L16" s="1"/>
  <c r="O16" s="1" a="1"/>
  <c r="O16" s="1"/>
  <c r="N16" a="1"/>
  <c r="N16" s="1"/>
  <c r="H18"/>
  <c r="K9"/>
  <c r="K11" s="1"/>
  <c r="H11"/>
  <c r="I26"/>
  <c r="N26"/>
  <c r="H30"/>
  <c r="M30"/>
  <c r="L34"/>
  <c r="Q34"/>
  <c r="R34" s="1"/>
  <c r="L38"/>
  <c r="L30"/>
  <c r="Q30"/>
  <c r="R30" s="1"/>
  <c r="J38"/>
  <c r="K41" a="1"/>
  <c r="K41" s="1"/>
  <c r="N44" a="1"/>
  <c r="N44" s="1"/>
  <c r="K45" a="1"/>
  <c r="K45" s="1"/>
  <c r="K49" a="1"/>
  <c r="K49" s="1"/>
  <c r="N52" a="1"/>
  <c r="N52" s="1"/>
  <c r="K53" a="1"/>
  <c r="K53" s="1"/>
  <c r="L53" s="1" a="1"/>
  <c r="L53" s="1"/>
  <c r="M53" s="1" a="1"/>
  <c r="M53" s="1"/>
  <c r="S62"/>
  <c r="K65" a="1"/>
  <c r="K65" s="1"/>
  <c r="N68" a="1"/>
  <c r="N68" s="1"/>
  <c r="K69" a="1"/>
  <c r="K69" s="1"/>
  <c r="L69" s="1" a="1"/>
  <c r="L69" s="1"/>
  <c r="M69" s="1" a="1"/>
  <c r="M69" s="1"/>
  <c r="S78"/>
  <c r="K81" a="1"/>
  <c r="K81" s="1"/>
  <c r="N84" a="1"/>
  <c r="N84" s="1"/>
  <c r="K85" a="1"/>
  <c r="K85" s="1"/>
  <c r="L85" s="1" a="1"/>
  <c r="L85" s="1"/>
  <c r="M85" s="1" a="1"/>
  <c r="M85" s="1"/>
  <c r="S94"/>
  <c r="K97" a="1"/>
  <c r="K97" s="1"/>
  <c r="N100" a="1"/>
  <c r="N100" s="1"/>
  <c r="K101" a="1"/>
  <c r="K101" s="1"/>
  <c r="L101" s="1" a="1"/>
  <c r="L101" s="1"/>
  <c r="M101" s="1" a="1"/>
  <c r="M101" s="1"/>
  <c r="H22"/>
  <c r="N22" s="1"/>
  <c r="L26"/>
  <c r="Q26"/>
  <c r="R26" s="1"/>
  <c r="J30"/>
  <c r="P30"/>
  <c r="I34"/>
  <c r="N34"/>
  <c r="H38"/>
  <c r="P38"/>
  <c r="N113" a="1"/>
  <c r="N113" s="1"/>
  <c r="Q22"/>
  <c r="R22" s="1"/>
  <c r="N38"/>
  <c r="L172" a="1"/>
  <c r="L172" s="1"/>
  <c r="M172" s="1" a="1"/>
  <c r="M172" s="1"/>
  <c r="N172" a="1"/>
  <c r="N172" s="1"/>
  <c r="N173" a="1"/>
  <c r="N173" s="1"/>
  <c r="L173" a="1"/>
  <c r="L173" s="1"/>
  <c r="O173" s="1" a="1"/>
  <c r="O173" s="1"/>
  <c r="L176" a="1"/>
  <c r="L176" s="1"/>
  <c r="M176" s="1" a="1"/>
  <c r="M176" s="1"/>
  <c r="N176" a="1"/>
  <c r="N176" s="1"/>
  <c r="N177" a="1"/>
  <c r="N177" s="1"/>
  <c r="L177" a="1"/>
  <c r="L177" s="1"/>
  <c r="M177" s="1" a="1"/>
  <c r="M177" s="1"/>
  <c r="L180" a="1"/>
  <c r="L180" s="1"/>
  <c r="M180" s="1" a="1"/>
  <c r="M180" s="1"/>
  <c r="N180" a="1"/>
  <c r="N180" s="1"/>
  <c r="N181" a="1"/>
  <c r="N181" s="1"/>
  <c r="L181" a="1"/>
  <c r="L181" s="1"/>
  <c r="O181" s="1" a="1"/>
  <c r="O181" s="1"/>
  <c r="L184" a="1"/>
  <c r="L184" s="1"/>
  <c r="M184" s="1" a="1"/>
  <c r="M184" s="1"/>
  <c r="N184" a="1"/>
  <c r="N184" s="1"/>
  <c r="N185" a="1"/>
  <c r="N185" s="1"/>
  <c r="L185" a="1"/>
  <c r="L185" s="1"/>
  <c r="M185" s="1" a="1"/>
  <c r="M185" s="1"/>
  <c r="L188" a="1"/>
  <c r="L188" s="1"/>
  <c r="M188" s="1" a="1"/>
  <c r="M188" s="1"/>
  <c r="N188" a="1"/>
  <c r="N188" s="1"/>
  <c r="N189" a="1"/>
  <c r="N189" s="1"/>
  <c r="L189" a="1"/>
  <c r="L189" s="1"/>
  <c r="O189" s="1" a="1"/>
  <c r="O189" s="1"/>
  <c r="M192" a="1"/>
  <c r="M192" s="1"/>
  <c r="L192" a="1"/>
  <c r="L192" s="1"/>
  <c r="N192" a="1"/>
  <c r="N192" s="1"/>
  <c r="N193" a="1"/>
  <c r="N193" s="1"/>
  <c r="L193" a="1"/>
  <c r="L193" s="1"/>
  <c r="M193" s="1" a="1"/>
  <c r="M193" s="1"/>
  <c r="N196" a="1"/>
  <c r="N196" s="1"/>
  <c r="L196" a="1"/>
  <c r="L196" s="1"/>
  <c r="M196" s="1" a="1"/>
  <c r="M196" s="1"/>
  <c r="N197" a="1"/>
  <c r="N197" s="1"/>
  <c r="L197" a="1"/>
  <c r="L197" s="1"/>
  <c r="M197" s="1" a="1"/>
  <c r="M197" s="1"/>
  <c r="L200" a="1"/>
  <c r="L200" s="1"/>
  <c r="M200" s="1" a="1"/>
  <c r="M200" s="1"/>
  <c r="N200" a="1"/>
  <c r="N200" s="1"/>
  <c r="M201" a="1"/>
  <c r="M201" s="1"/>
  <c r="N201" a="1"/>
  <c r="N201" s="1"/>
  <c r="L201" a="1"/>
  <c r="L201" s="1"/>
  <c r="N204" a="1"/>
  <c r="N204" s="1"/>
  <c r="L204" a="1"/>
  <c r="L204" s="1"/>
  <c r="M204" s="1" a="1"/>
  <c r="M204" s="1"/>
  <c r="L205" a="1"/>
  <c r="L205" s="1"/>
  <c r="M205" s="1" a="1"/>
  <c r="M205" s="1"/>
  <c r="J172" a="1"/>
  <c r="J172" s="1"/>
  <c r="J173" a="1"/>
  <c r="J173" s="1"/>
  <c r="O176" a="1"/>
  <c r="O176" s="1"/>
  <c r="J176" a="1"/>
  <c r="J176" s="1"/>
  <c r="J177" a="1"/>
  <c r="J177" s="1"/>
  <c r="J180" a="1"/>
  <c r="J180" s="1"/>
  <c r="J181" a="1"/>
  <c r="J181" s="1"/>
  <c r="O184" a="1"/>
  <c r="O184" s="1"/>
  <c r="J184" a="1"/>
  <c r="J184" s="1"/>
  <c r="J185" a="1"/>
  <c r="J185" s="1"/>
  <c r="J188" a="1"/>
  <c r="J188" s="1"/>
  <c r="J189" a="1"/>
  <c r="J189" s="1"/>
  <c r="O192" a="1"/>
  <c r="O192" s="1"/>
  <c r="J192" a="1"/>
  <c r="J192" s="1"/>
  <c r="J193" a="1"/>
  <c r="J193" s="1"/>
  <c r="O193" a="1"/>
  <c r="O193" s="1"/>
  <c r="O196" a="1"/>
  <c r="O196" s="1"/>
  <c r="J196" a="1"/>
  <c r="J196" s="1"/>
  <c r="J197" a="1"/>
  <c r="J197" s="1"/>
  <c r="O197" a="1"/>
  <c r="O197" s="1"/>
  <c r="O200" a="1"/>
  <c r="O200" s="1"/>
  <c r="J200" a="1"/>
  <c r="J200" s="1"/>
  <c r="J201" a="1"/>
  <c r="J201" s="1"/>
  <c r="O201" a="1"/>
  <c r="O201" s="1"/>
  <c r="J204" a="1"/>
  <c r="J204" s="1"/>
  <c r="J205" a="1"/>
  <c r="J205" s="1"/>
  <c r="O205" a="1"/>
  <c r="O205" s="1"/>
  <c r="N205" a="1"/>
  <c r="N205" s="1"/>
  <c r="O174"/>
  <c r="K182"/>
  <c r="K186"/>
  <c r="K194"/>
  <c r="S194"/>
  <c r="O198"/>
  <c r="K202"/>
  <c r="S202"/>
  <c r="K206"/>
  <c r="O206"/>
  <c r="S206"/>
  <c r="J174"/>
  <c r="N174"/>
  <c r="J178"/>
  <c r="N178"/>
  <c r="J182"/>
  <c r="N182"/>
  <c r="J186"/>
  <c r="N186"/>
  <c r="J190"/>
  <c r="N190"/>
  <c r="J194"/>
  <c r="N194"/>
  <c r="J198"/>
  <c r="N198"/>
  <c r="J202"/>
  <c r="N202"/>
  <c r="J206"/>
  <c r="N206"/>
  <c r="S174"/>
  <c r="S182"/>
  <c r="O186"/>
  <c r="S186"/>
  <c r="I174"/>
  <c r="M174"/>
  <c r="Q174"/>
  <c r="R174" s="1"/>
  <c r="I178"/>
  <c r="M178"/>
  <c r="Q178"/>
  <c r="R178" s="1"/>
  <c r="I182"/>
  <c r="M182"/>
  <c r="Q182"/>
  <c r="R182" s="1"/>
  <c r="I186"/>
  <c r="M186"/>
  <c r="Q186"/>
  <c r="R186" s="1"/>
  <c r="I190"/>
  <c r="M190"/>
  <c r="Q190"/>
  <c r="R190" s="1"/>
  <c r="I194"/>
  <c r="M194"/>
  <c r="Q194"/>
  <c r="R194" s="1"/>
  <c r="I198"/>
  <c r="M198"/>
  <c r="Q198"/>
  <c r="R198" s="1"/>
  <c r="I202"/>
  <c r="M202"/>
  <c r="Q202"/>
  <c r="R202" s="1"/>
  <c r="I206"/>
  <c r="M206"/>
  <c r="Q206"/>
  <c r="R206" s="1"/>
  <c r="K174"/>
  <c r="K178"/>
  <c r="O178"/>
  <c r="S178"/>
  <c r="O182"/>
  <c r="K190"/>
  <c r="O190"/>
  <c r="S190"/>
  <c r="O194"/>
  <c r="K198"/>
  <c r="S198"/>
  <c r="O202"/>
  <c r="H174"/>
  <c r="L174"/>
  <c r="H178"/>
  <c r="L178"/>
  <c r="H182"/>
  <c r="L182"/>
  <c r="H186"/>
  <c r="L186"/>
  <c r="H190"/>
  <c r="L190"/>
  <c r="H194"/>
  <c r="L194"/>
  <c r="H198"/>
  <c r="L198"/>
  <c r="H202"/>
  <c r="L202"/>
  <c r="H206"/>
  <c r="L206"/>
  <c r="L144" a="1"/>
  <c r="L144" s="1"/>
  <c r="M144" s="1" a="1"/>
  <c r="M144" s="1"/>
  <c r="N144" a="1"/>
  <c r="N144" s="1"/>
  <c r="N145" a="1"/>
  <c r="N145" s="1"/>
  <c r="L145" a="1"/>
  <c r="L145" s="1"/>
  <c r="M145" s="1" a="1"/>
  <c r="M145" s="1"/>
  <c r="N148" a="1"/>
  <c r="N148" s="1"/>
  <c r="L148" a="1"/>
  <c r="L148" s="1"/>
  <c r="M148" s="1" a="1"/>
  <c r="M148" s="1"/>
  <c r="N149" a="1"/>
  <c r="N149" s="1"/>
  <c r="L149" a="1"/>
  <c r="L149" s="1"/>
  <c r="M149" s="1" a="1"/>
  <c r="M149" s="1"/>
  <c r="N152" a="1"/>
  <c r="N152" s="1"/>
  <c r="L152" a="1"/>
  <c r="L152" s="1"/>
  <c r="M152" s="1" a="1"/>
  <c r="M152" s="1"/>
  <c r="N153" a="1"/>
  <c r="N153" s="1"/>
  <c r="L153" a="1"/>
  <c r="L153" s="1"/>
  <c r="M153" s="1" a="1"/>
  <c r="M153" s="1"/>
  <c r="L156" a="1"/>
  <c r="L156" s="1"/>
  <c r="M156" s="1" a="1"/>
  <c r="M156" s="1"/>
  <c r="N156" a="1"/>
  <c r="N156" s="1"/>
  <c r="N157" a="1"/>
  <c r="N157" s="1"/>
  <c r="L157" a="1"/>
  <c r="L157" s="1"/>
  <c r="M157" s="1" a="1"/>
  <c r="M157" s="1"/>
  <c r="L160" a="1"/>
  <c r="L160" s="1"/>
  <c r="M160" s="1" a="1"/>
  <c r="M160" s="1"/>
  <c r="N160" a="1"/>
  <c r="N160" s="1"/>
  <c r="N161" a="1"/>
  <c r="N161" s="1"/>
  <c r="L161" a="1"/>
  <c r="L161" s="1"/>
  <c r="M161" s="1" a="1"/>
  <c r="M161" s="1"/>
  <c r="N164" a="1"/>
  <c r="N164" s="1"/>
  <c r="L164" a="1"/>
  <c r="L164" s="1"/>
  <c r="M164" s="1" a="1"/>
  <c r="M164" s="1"/>
  <c r="N165" a="1"/>
  <c r="N165" s="1"/>
  <c r="L165" a="1"/>
  <c r="L165" s="1"/>
  <c r="M165" s="1" a="1"/>
  <c r="M165" s="1"/>
  <c r="N168" a="1"/>
  <c r="N168" s="1"/>
  <c r="L168" a="1"/>
  <c r="L168" s="1"/>
  <c r="M168" s="1" a="1"/>
  <c r="M168" s="1"/>
  <c r="L169" a="1"/>
  <c r="L169" s="1"/>
  <c r="O169" s="1" a="1"/>
  <c r="O169" s="1"/>
  <c r="J144" a="1"/>
  <c r="J144" s="1"/>
  <c r="J145" a="1"/>
  <c r="J145" s="1"/>
  <c r="O145" a="1"/>
  <c r="O145" s="1"/>
  <c r="J148" a="1"/>
  <c r="J148" s="1"/>
  <c r="O149" a="1"/>
  <c r="O149" s="1"/>
  <c r="J149" a="1"/>
  <c r="J149" s="1"/>
  <c r="O152" a="1"/>
  <c r="O152" s="1"/>
  <c r="J152" a="1"/>
  <c r="J152" s="1"/>
  <c r="J153" a="1"/>
  <c r="J153" s="1"/>
  <c r="O153" a="1"/>
  <c r="O153" s="1"/>
  <c r="O156" a="1"/>
  <c r="O156" s="1"/>
  <c r="J156" a="1"/>
  <c r="J156" s="1"/>
  <c r="J157" a="1"/>
  <c r="J157" s="1"/>
  <c r="O157" a="1"/>
  <c r="O157" s="1"/>
  <c r="O160" a="1"/>
  <c r="O160" s="1"/>
  <c r="J160" a="1"/>
  <c r="J160" s="1"/>
  <c r="J161" a="1"/>
  <c r="J161" s="1"/>
  <c r="O161" a="1"/>
  <c r="O161" s="1"/>
  <c r="J164" a="1"/>
  <c r="J164" s="1"/>
  <c r="J165" a="1"/>
  <c r="J165" s="1"/>
  <c r="J168" a="1"/>
  <c r="J168" s="1"/>
  <c r="J169" a="1"/>
  <c r="J169" s="1"/>
  <c r="N169" a="1"/>
  <c r="N169" s="1"/>
  <c r="O146"/>
  <c r="O150"/>
  <c r="K154"/>
  <c r="O154"/>
  <c r="S154"/>
  <c r="K158"/>
  <c r="O158"/>
  <c r="S158"/>
  <c r="O162"/>
  <c r="K166"/>
  <c r="S166"/>
  <c r="K170"/>
  <c r="S170"/>
  <c r="J146"/>
  <c r="N146"/>
  <c r="J150"/>
  <c r="N150"/>
  <c r="J154"/>
  <c r="N154"/>
  <c r="J158"/>
  <c r="N158"/>
  <c r="J162"/>
  <c r="N162"/>
  <c r="J166"/>
  <c r="N166"/>
  <c r="J170"/>
  <c r="N170"/>
  <c r="K162"/>
  <c r="O166"/>
  <c r="O170"/>
  <c r="I146"/>
  <c r="M146"/>
  <c r="Q146"/>
  <c r="R146" s="1"/>
  <c r="I150"/>
  <c r="M150"/>
  <c r="Q150"/>
  <c r="R150" s="1"/>
  <c r="I154"/>
  <c r="M154"/>
  <c r="Q154"/>
  <c r="R154" s="1"/>
  <c r="I158"/>
  <c r="M158"/>
  <c r="Q158"/>
  <c r="R158" s="1"/>
  <c r="I162"/>
  <c r="M162"/>
  <c r="Q162"/>
  <c r="R162" s="1"/>
  <c r="I166"/>
  <c r="M166"/>
  <c r="Q166"/>
  <c r="R166" s="1"/>
  <c r="I170"/>
  <c r="M170"/>
  <c r="Q170"/>
  <c r="R170" s="1"/>
  <c r="K146"/>
  <c r="S146"/>
  <c r="K150"/>
  <c r="S150"/>
  <c r="S162"/>
  <c r="H146"/>
  <c r="L146"/>
  <c r="H150"/>
  <c r="L150"/>
  <c r="H154"/>
  <c r="L154"/>
  <c r="H158"/>
  <c r="L158"/>
  <c r="H162"/>
  <c r="L162"/>
  <c r="H166"/>
  <c r="L166"/>
  <c r="H170"/>
  <c r="L170"/>
  <c r="N116" a="1"/>
  <c r="N116" s="1"/>
  <c r="L116" a="1"/>
  <c r="L116" s="1"/>
  <c r="M116" s="1" a="1"/>
  <c r="M116" s="1"/>
  <c r="N117" a="1"/>
  <c r="N117" s="1"/>
  <c r="L117" a="1"/>
  <c r="L117" s="1"/>
  <c r="M117" s="1" a="1"/>
  <c r="M117" s="1"/>
  <c r="N120" a="1"/>
  <c r="N120" s="1"/>
  <c r="L120" a="1"/>
  <c r="L120" s="1"/>
  <c r="M120" s="1" a="1"/>
  <c r="M120" s="1"/>
  <c r="N121" a="1"/>
  <c r="N121" s="1"/>
  <c r="L121" a="1"/>
  <c r="L121" s="1"/>
  <c r="M121" s="1" a="1"/>
  <c r="M121" s="1"/>
  <c r="M124" a="1"/>
  <c r="M124" s="1"/>
  <c r="N124" a="1"/>
  <c r="N124" s="1"/>
  <c r="L124" a="1"/>
  <c r="L124" s="1"/>
  <c r="N125" a="1"/>
  <c r="N125" s="1"/>
  <c r="L125" a="1"/>
  <c r="L125" s="1"/>
  <c r="M125" s="1" a="1"/>
  <c r="M125" s="1"/>
  <c r="L128" a="1"/>
  <c r="L128" s="1"/>
  <c r="M128" s="1" a="1"/>
  <c r="M128" s="1"/>
  <c r="N128" a="1"/>
  <c r="N128" s="1"/>
  <c r="N129" a="1"/>
  <c r="N129" s="1"/>
  <c r="L129" a="1"/>
  <c r="L129" s="1"/>
  <c r="M129" s="1" a="1"/>
  <c r="M129" s="1"/>
  <c r="L132" a="1"/>
  <c r="L132" s="1"/>
  <c r="O132" s="1" a="1"/>
  <c r="O132" s="1"/>
  <c r="N132" a="1"/>
  <c r="N132" s="1"/>
  <c r="N133" a="1"/>
  <c r="N133" s="1"/>
  <c r="L133" a="1"/>
  <c r="L133" s="1"/>
  <c r="M133" s="1" a="1"/>
  <c r="M133" s="1"/>
  <c r="N136" a="1"/>
  <c r="N136" s="1"/>
  <c r="L136" a="1"/>
  <c r="L136" s="1"/>
  <c r="M136" s="1" a="1"/>
  <c r="M136" s="1"/>
  <c r="N137" a="1"/>
  <c r="N137" s="1"/>
  <c r="L137" a="1"/>
  <c r="L137" s="1"/>
  <c r="M137" s="1" a="1"/>
  <c r="M137" s="1"/>
  <c r="L140" a="1"/>
  <c r="L140" s="1"/>
  <c r="O140" s="1" a="1"/>
  <c r="O140" s="1"/>
  <c r="N140" a="1"/>
  <c r="N140" s="1"/>
  <c r="N141" a="1"/>
  <c r="N141" s="1"/>
  <c r="L141" a="1"/>
  <c r="L141" s="1"/>
  <c r="M141" s="1" a="1"/>
  <c r="M141" s="1"/>
  <c r="J116" a="1"/>
  <c r="J116" s="1"/>
  <c r="O117" a="1"/>
  <c r="O117" s="1"/>
  <c r="J117" a="1"/>
  <c r="J117" s="1"/>
  <c r="J120" a="1"/>
  <c r="J120" s="1"/>
  <c r="J121" a="1"/>
  <c r="J121" s="1"/>
  <c r="O121" a="1"/>
  <c r="O121" s="1"/>
  <c r="J124" a="1"/>
  <c r="J124" s="1"/>
  <c r="O124" a="1"/>
  <c r="O124" s="1"/>
  <c r="J125" a="1"/>
  <c r="J125" s="1"/>
  <c r="J128" a="1"/>
  <c r="J128" s="1"/>
  <c r="O128" a="1"/>
  <c r="O128" s="1"/>
  <c r="J129" a="1"/>
  <c r="J129" s="1"/>
  <c r="J132" a="1"/>
  <c r="J132" s="1"/>
  <c r="J133" a="1"/>
  <c r="J133" s="1"/>
  <c r="J136" a="1"/>
  <c r="J136" s="1"/>
  <c r="O137" a="1"/>
  <c r="O137" s="1"/>
  <c r="J137" a="1"/>
  <c r="J137" s="1"/>
  <c r="J140" a="1"/>
  <c r="J140" s="1"/>
  <c r="O141" a="1"/>
  <c r="O141" s="1"/>
  <c r="J141" a="1"/>
  <c r="J141" s="1"/>
  <c r="O118"/>
  <c r="K122"/>
  <c r="O126"/>
  <c r="O138"/>
  <c r="S142"/>
  <c r="J118"/>
  <c r="N118"/>
  <c r="J122"/>
  <c r="N122"/>
  <c r="J126"/>
  <c r="N126"/>
  <c r="J130"/>
  <c r="N130"/>
  <c r="J134"/>
  <c r="N134"/>
  <c r="J138"/>
  <c r="N138"/>
  <c r="J142"/>
  <c r="N142"/>
  <c r="S118"/>
  <c r="O122"/>
  <c r="S122"/>
  <c r="S126"/>
  <c r="O130"/>
  <c r="K134"/>
  <c r="O134"/>
  <c r="S134"/>
  <c r="S138"/>
  <c r="I118"/>
  <c r="M118"/>
  <c r="Q118"/>
  <c r="R118" s="1"/>
  <c r="I122"/>
  <c r="M122"/>
  <c r="Q122"/>
  <c r="R122" s="1"/>
  <c r="I126"/>
  <c r="M126"/>
  <c r="Q126"/>
  <c r="R126" s="1"/>
  <c r="I130"/>
  <c r="M130"/>
  <c r="Q130"/>
  <c r="R130" s="1"/>
  <c r="I134"/>
  <c r="M134"/>
  <c r="Q134"/>
  <c r="R134" s="1"/>
  <c r="I138"/>
  <c r="M138"/>
  <c r="Q138"/>
  <c r="R138" s="1"/>
  <c r="I142"/>
  <c r="M142"/>
  <c r="Q142"/>
  <c r="R142" s="1"/>
  <c r="K118"/>
  <c r="K126"/>
  <c r="K130"/>
  <c r="S130"/>
  <c r="K138"/>
  <c r="K142"/>
  <c r="O142"/>
  <c r="H118"/>
  <c r="L118"/>
  <c r="H122"/>
  <c r="L122"/>
  <c r="H126"/>
  <c r="L126"/>
  <c r="H130"/>
  <c r="L130"/>
  <c r="H134"/>
  <c r="L134"/>
  <c r="H138"/>
  <c r="L138"/>
  <c r="H142"/>
  <c r="L142"/>
  <c r="N45" a="1"/>
  <c r="N45" s="1"/>
  <c r="L45" a="1"/>
  <c r="L45" s="1"/>
  <c r="M45" s="1" a="1"/>
  <c r="M45" s="1"/>
  <c r="P46"/>
  <c r="L46"/>
  <c r="H46"/>
  <c r="Q46"/>
  <c r="R46" s="1"/>
  <c r="M46"/>
  <c r="I46"/>
  <c r="N46"/>
  <c r="J46"/>
  <c r="L61" a="1"/>
  <c r="L61" s="1"/>
  <c r="M61" s="1" a="1"/>
  <c r="M61" s="1"/>
  <c r="P62"/>
  <c r="L62"/>
  <c r="H62"/>
  <c r="Q62"/>
  <c r="R62" s="1"/>
  <c r="M62"/>
  <c r="I62"/>
  <c r="N62"/>
  <c r="J62"/>
  <c r="N77" a="1"/>
  <c r="N77" s="1"/>
  <c r="L77" a="1"/>
  <c r="L77" s="1"/>
  <c r="M77" s="1" a="1"/>
  <c r="M77" s="1"/>
  <c r="P78"/>
  <c r="L78"/>
  <c r="H78"/>
  <c r="Q78"/>
  <c r="R78" s="1"/>
  <c r="M78"/>
  <c r="I78"/>
  <c r="N78"/>
  <c r="J78"/>
  <c r="N93" a="1"/>
  <c r="N93" s="1"/>
  <c r="L93" a="1"/>
  <c r="L93" s="1"/>
  <c r="M93" s="1" a="1"/>
  <c r="M93" s="1"/>
  <c r="P94"/>
  <c r="L94"/>
  <c r="H94"/>
  <c r="Q94"/>
  <c r="R94" s="1"/>
  <c r="M94"/>
  <c r="I94"/>
  <c r="N94"/>
  <c r="J94"/>
  <c r="N109" a="1"/>
  <c r="N109" s="1"/>
  <c r="L109" a="1"/>
  <c r="L109" s="1"/>
  <c r="M109" s="1" a="1"/>
  <c r="M109" s="1"/>
  <c r="P110"/>
  <c r="L110"/>
  <c r="H110"/>
  <c r="Q110"/>
  <c r="R110" s="1"/>
  <c r="M110"/>
  <c r="I110"/>
  <c r="N110"/>
  <c r="J110"/>
  <c r="S110"/>
  <c r="O110"/>
  <c r="K110"/>
  <c r="S42"/>
  <c r="M44" a="1"/>
  <c r="M44" s="1"/>
  <c r="O52" a="1"/>
  <c r="O52" s="1"/>
  <c r="P52" s="1" a="1"/>
  <c r="P52" s="1"/>
  <c r="S58"/>
  <c r="M60" a="1"/>
  <c r="M60" s="1"/>
  <c r="O68" a="1"/>
  <c r="O68" s="1"/>
  <c r="P68" s="1" a="1"/>
  <c r="P68" s="1"/>
  <c r="S74"/>
  <c r="M76" a="1"/>
  <c r="M76" s="1"/>
  <c r="O84" a="1"/>
  <c r="O84" s="1"/>
  <c r="P84" s="1" a="1"/>
  <c r="P84" s="1"/>
  <c r="S90"/>
  <c r="M92" a="1"/>
  <c r="M92" s="1"/>
  <c r="O100" a="1"/>
  <c r="O100" s="1"/>
  <c r="P100" s="1" a="1"/>
  <c r="P100" s="1"/>
  <c r="S106"/>
  <c r="M108" a="1"/>
  <c r="M108" s="1"/>
  <c r="N49" a="1"/>
  <c r="N49" s="1"/>
  <c r="L49" a="1"/>
  <c r="L49" s="1"/>
  <c r="O49" s="1" a="1"/>
  <c r="O49" s="1"/>
  <c r="P50"/>
  <c r="L50"/>
  <c r="H50"/>
  <c r="Q50"/>
  <c r="R50" s="1"/>
  <c r="M50"/>
  <c r="I50"/>
  <c r="N50"/>
  <c r="J50"/>
  <c r="N65" a="1"/>
  <c r="N65" s="1"/>
  <c r="L65" a="1"/>
  <c r="L65" s="1"/>
  <c r="O65" s="1" a="1"/>
  <c r="O65" s="1"/>
  <c r="P66"/>
  <c r="L66"/>
  <c r="H66"/>
  <c r="Q66"/>
  <c r="R66" s="1"/>
  <c r="M66"/>
  <c r="I66"/>
  <c r="N66"/>
  <c r="J66"/>
  <c r="N81" a="1"/>
  <c r="N81" s="1"/>
  <c r="L81" a="1"/>
  <c r="L81" s="1"/>
  <c r="O81" s="1" a="1"/>
  <c r="O81" s="1"/>
  <c r="P82"/>
  <c r="L82"/>
  <c r="H82"/>
  <c r="Q82"/>
  <c r="R82" s="1"/>
  <c r="M82"/>
  <c r="I82"/>
  <c r="N82"/>
  <c r="J82"/>
  <c r="N97" a="1"/>
  <c r="N97" s="1"/>
  <c r="L97" a="1"/>
  <c r="L97" s="1"/>
  <c r="O97" s="1" a="1"/>
  <c r="O97" s="1"/>
  <c r="P98"/>
  <c r="L98"/>
  <c r="H98"/>
  <c r="Q98"/>
  <c r="R98" s="1"/>
  <c r="M98"/>
  <c r="I98"/>
  <c r="N98"/>
  <c r="J98"/>
  <c r="L112" a="1"/>
  <c r="L112" s="1"/>
  <c r="M112" s="1" a="1"/>
  <c r="M112" s="1"/>
  <c r="N112" a="1"/>
  <c r="N112" s="1"/>
  <c r="L113" a="1"/>
  <c r="L113" s="1"/>
  <c r="M113" s="1" a="1"/>
  <c r="M113" s="1"/>
  <c r="O40" a="1"/>
  <c r="O40" s="1"/>
  <c r="P40" s="1" a="1"/>
  <c r="P40" s="1"/>
  <c r="M48" a="1"/>
  <c r="M48" s="1"/>
  <c r="O56" a="1"/>
  <c r="O56" s="1"/>
  <c r="N56" a="1"/>
  <c r="N56" s="1"/>
  <c r="O58"/>
  <c r="M64" a="1"/>
  <c r="M64" s="1"/>
  <c r="O72" a="1"/>
  <c r="O72" s="1"/>
  <c r="N72" a="1"/>
  <c r="N72" s="1"/>
  <c r="O74"/>
  <c r="M80" a="1"/>
  <c r="M80" s="1"/>
  <c r="O88" a="1"/>
  <c r="O88" s="1"/>
  <c r="N88" a="1"/>
  <c r="N88" s="1"/>
  <c r="P88" s="1" a="1"/>
  <c r="P88" s="1"/>
  <c r="O90"/>
  <c r="M96" a="1"/>
  <c r="M96" s="1"/>
  <c r="O104" a="1"/>
  <c r="O104" s="1"/>
  <c r="N104" a="1"/>
  <c r="N104" s="1"/>
  <c r="P104" s="1" a="1"/>
  <c r="P104" s="1"/>
  <c r="O106"/>
  <c r="N53" a="1"/>
  <c r="N53" s="1"/>
  <c r="P54"/>
  <c r="L54"/>
  <c r="H54"/>
  <c r="Q54"/>
  <c r="R54" s="1"/>
  <c r="M54"/>
  <c r="I54"/>
  <c r="N54"/>
  <c r="J54"/>
  <c r="P70"/>
  <c r="L70"/>
  <c r="H70"/>
  <c r="Q70"/>
  <c r="R70" s="1"/>
  <c r="M70"/>
  <c r="I70"/>
  <c r="N70"/>
  <c r="J70"/>
  <c r="N85" a="1"/>
  <c r="N85" s="1"/>
  <c r="P86"/>
  <c r="L86"/>
  <c r="H86"/>
  <c r="Q86"/>
  <c r="R86" s="1"/>
  <c r="M86"/>
  <c r="I86"/>
  <c r="N86"/>
  <c r="J86"/>
  <c r="P102"/>
  <c r="L102"/>
  <c r="H102"/>
  <c r="Q102"/>
  <c r="R102" s="1"/>
  <c r="M102"/>
  <c r="I102"/>
  <c r="N102"/>
  <c r="J102"/>
  <c r="O112" a="1"/>
  <c r="O112" s="1"/>
  <c r="J112" a="1"/>
  <c r="J112" s="1"/>
  <c r="O44" a="1"/>
  <c r="O44" s="1"/>
  <c r="O45" a="1"/>
  <c r="O45" s="1"/>
  <c r="S50"/>
  <c r="M52" a="1"/>
  <c r="M52" s="1"/>
  <c r="O60" a="1"/>
  <c r="O60" s="1"/>
  <c r="N60" a="1"/>
  <c r="N60" s="1"/>
  <c r="O61" a="1"/>
  <c r="O61" s="1"/>
  <c r="O62"/>
  <c r="S66"/>
  <c r="M68" a="1"/>
  <c r="M68" s="1"/>
  <c r="O76" a="1"/>
  <c r="O76" s="1"/>
  <c r="N76" a="1"/>
  <c r="N76" s="1"/>
  <c r="O77" a="1"/>
  <c r="O77" s="1"/>
  <c r="O78"/>
  <c r="S82"/>
  <c r="M84" a="1"/>
  <c r="M84" s="1"/>
  <c r="O92" a="1"/>
  <c r="O92" s="1"/>
  <c r="N92" a="1"/>
  <c r="N92" s="1"/>
  <c r="O93" a="1"/>
  <c r="O93" s="1"/>
  <c r="O94"/>
  <c r="S98"/>
  <c r="M100" a="1"/>
  <c r="M100" s="1"/>
  <c r="O108" a="1"/>
  <c r="O108" s="1"/>
  <c r="N108" a="1"/>
  <c r="N108" s="1"/>
  <c r="O109" a="1"/>
  <c r="O109" s="1"/>
  <c r="O113" a="1"/>
  <c r="O113" s="1"/>
  <c r="N41" a="1"/>
  <c r="N41" s="1"/>
  <c r="P41" s="1" a="1"/>
  <c r="P41" s="1"/>
  <c r="L41" a="1"/>
  <c r="L41" s="1"/>
  <c r="O41" s="1" a="1"/>
  <c r="O41" s="1"/>
  <c r="P42"/>
  <c r="L42"/>
  <c r="H42"/>
  <c r="Q42"/>
  <c r="R42" s="1"/>
  <c r="M42"/>
  <c r="I42"/>
  <c r="N42"/>
  <c r="J42"/>
  <c r="N57" a="1"/>
  <c r="N57" s="1"/>
  <c r="L57" a="1"/>
  <c r="L57" s="1"/>
  <c r="O57" s="1" a="1"/>
  <c r="O57" s="1"/>
  <c r="P58"/>
  <c r="L58"/>
  <c r="H58"/>
  <c r="Q58"/>
  <c r="R58" s="1"/>
  <c r="M58"/>
  <c r="I58"/>
  <c r="N58"/>
  <c r="J58"/>
  <c r="N73" a="1"/>
  <c r="N73" s="1"/>
  <c r="P73" s="1" a="1"/>
  <c r="P73" s="1"/>
  <c r="L73" a="1"/>
  <c r="L73" s="1"/>
  <c r="O73" s="1" a="1"/>
  <c r="O73" s="1"/>
  <c r="P74"/>
  <c r="L74"/>
  <c r="H74"/>
  <c r="Q74"/>
  <c r="R74" s="1"/>
  <c r="M74"/>
  <c r="I74"/>
  <c r="N74"/>
  <c r="J74"/>
  <c r="N89" a="1"/>
  <c r="N89" s="1"/>
  <c r="L89" a="1"/>
  <c r="L89" s="1"/>
  <c r="O89" s="1" a="1"/>
  <c r="O89" s="1"/>
  <c r="P90"/>
  <c r="L90"/>
  <c r="H90"/>
  <c r="Q90"/>
  <c r="R90" s="1"/>
  <c r="M90"/>
  <c r="I90"/>
  <c r="N90"/>
  <c r="J90"/>
  <c r="N105" a="1"/>
  <c r="N105" s="1"/>
  <c r="P105" s="1" a="1"/>
  <c r="P105" s="1"/>
  <c r="L105" a="1"/>
  <c r="L105" s="1"/>
  <c r="O105" s="1" a="1"/>
  <c r="O105" s="1"/>
  <c r="P106"/>
  <c r="L106"/>
  <c r="H106"/>
  <c r="Q106"/>
  <c r="R106" s="1"/>
  <c r="M106"/>
  <c r="I106"/>
  <c r="N106"/>
  <c r="J106"/>
  <c r="M40" a="1"/>
  <c r="M40" s="1"/>
  <c r="O48" a="1"/>
  <c r="O48" s="1"/>
  <c r="P48" s="1" a="1"/>
  <c r="P48" s="1"/>
  <c r="M56" a="1"/>
  <c r="M56" s="1"/>
  <c r="O64" a="1"/>
  <c r="O64" s="1"/>
  <c r="M72" a="1"/>
  <c r="M72" s="1"/>
  <c r="O80" a="1"/>
  <c r="O80" s="1"/>
  <c r="P80" s="1" a="1"/>
  <c r="P80" s="1"/>
  <c r="M88" a="1"/>
  <c r="M88" s="1"/>
  <c r="O96" a="1"/>
  <c r="O96" s="1"/>
  <c r="P96" s="1" a="1"/>
  <c r="P96" s="1"/>
  <c r="M104" a="1"/>
  <c r="M104" s="1"/>
  <c r="P113" a="1"/>
  <c r="P113" s="1"/>
  <c r="K114"/>
  <c r="S114"/>
  <c r="J114"/>
  <c r="N114"/>
  <c r="O114"/>
  <c r="J113" a="1"/>
  <c r="J113" s="1"/>
  <c r="I114"/>
  <c r="M114"/>
  <c r="Q114"/>
  <c r="R114" s="1"/>
  <c r="H114"/>
  <c r="L114"/>
  <c r="J20" a="1"/>
  <c r="J20" s="1"/>
  <c r="L20" a="1"/>
  <c r="L20" s="1"/>
  <c r="M20" s="1" a="1"/>
  <c r="M20" s="1"/>
  <c r="N20" a="1"/>
  <c r="N20" s="1"/>
  <c r="I21" a="1"/>
  <c r="I21" s="1"/>
  <c r="K21" a="1"/>
  <c r="K21" s="1"/>
  <c r="K22"/>
  <c r="J24" a="1"/>
  <c r="J24" s="1"/>
  <c r="L24" a="1"/>
  <c r="L24" s="1"/>
  <c r="O24" s="1" a="1"/>
  <c r="O24" s="1"/>
  <c r="N24" a="1"/>
  <c r="N24" s="1"/>
  <c r="I25" a="1"/>
  <c r="I25" s="1"/>
  <c r="J25" s="1" a="1"/>
  <c r="J25" s="1"/>
  <c r="K25" a="1"/>
  <c r="K25" s="1"/>
  <c r="K26"/>
  <c r="O26"/>
  <c r="J28" a="1"/>
  <c r="J28" s="1"/>
  <c r="L28" a="1"/>
  <c r="L28" s="1"/>
  <c r="O28" s="1" a="1"/>
  <c r="O28" s="1"/>
  <c r="N28" a="1"/>
  <c r="N28" s="1"/>
  <c r="I29" a="1"/>
  <c r="I29" s="1"/>
  <c r="J29" s="1" a="1"/>
  <c r="J29" s="1"/>
  <c r="K29" a="1"/>
  <c r="K29" s="1"/>
  <c r="N29" s="1" a="1"/>
  <c r="N29" s="1"/>
  <c r="K30"/>
  <c r="O30"/>
  <c r="J32" a="1"/>
  <c r="J32" s="1"/>
  <c r="L32" a="1"/>
  <c r="L32" s="1"/>
  <c r="M32" s="1" a="1"/>
  <c r="M32" s="1"/>
  <c r="N32" a="1"/>
  <c r="N32" s="1"/>
  <c r="I33" a="1"/>
  <c r="I33" s="1"/>
  <c r="K33" a="1"/>
  <c r="K33" s="1"/>
  <c r="K34"/>
  <c r="O34"/>
  <c r="J36" a="1"/>
  <c r="J36" s="1"/>
  <c r="L36" a="1"/>
  <c r="L36" s="1"/>
  <c r="M36" s="1" a="1"/>
  <c r="M36" s="1"/>
  <c r="N36" a="1"/>
  <c r="N36" s="1"/>
  <c r="I37" a="1"/>
  <c r="I37" s="1"/>
  <c r="K37" a="1"/>
  <c r="K37" s="1"/>
  <c r="N37" s="1" a="1"/>
  <c r="N37" s="1"/>
  <c r="K38"/>
  <c r="O38"/>
  <c r="S38"/>
  <c r="J21" a="1"/>
  <c r="J21" s="1"/>
  <c r="J33" a="1"/>
  <c r="J33" s="1"/>
  <c r="I38"/>
  <c r="M38"/>
  <c r="J12" a="1"/>
  <c r="J12" s="1"/>
  <c r="L12" a="1"/>
  <c r="L12" s="1"/>
  <c r="O12" s="1" a="1"/>
  <c r="O12" s="1"/>
  <c r="N12" a="1"/>
  <c r="N12" s="1"/>
  <c r="I13" a="1"/>
  <c r="I13" s="1"/>
  <c r="K13" a="1"/>
  <c r="K13" s="1"/>
  <c r="N13" s="1" a="1"/>
  <c r="N13" s="1"/>
  <c r="K14"/>
  <c r="L14" s="1"/>
  <c r="J13" a="1"/>
  <c r="J13" s="1"/>
  <c r="I14"/>
  <c r="J14" s="1"/>
  <c r="I15"/>
  <c r="H15"/>
  <c r="S13" i="10"/>
  <c r="R13"/>
  <c r="R19"/>
  <c r="R25"/>
  <c r="R31"/>
  <c r="R37"/>
  <c r="R43"/>
  <c r="R49"/>
  <c r="R55"/>
  <c r="R61"/>
  <c r="R67"/>
  <c r="R73"/>
  <c r="R79"/>
  <c r="R85"/>
  <c r="R91"/>
  <c r="S94"/>
  <c r="T97"/>
  <c r="S100"/>
  <c r="T103"/>
  <c r="S106"/>
  <c r="T109"/>
  <c r="S112"/>
  <c r="T115"/>
  <c r="S118"/>
  <c r="T121"/>
  <c r="S124"/>
  <c r="T127"/>
  <c r="S130"/>
  <c r="T133"/>
  <c r="S136"/>
  <c r="T139"/>
  <c r="S142"/>
  <c r="T145"/>
  <c r="S148"/>
  <c r="T151"/>
  <c r="S154"/>
  <c r="T157"/>
  <c r="S16"/>
  <c r="T22"/>
  <c r="T28"/>
  <c r="T34"/>
  <c r="T40"/>
  <c r="T46"/>
  <c r="T52"/>
  <c r="T58"/>
  <c r="T64"/>
  <c r="T70"/>
  <c r="T76"/>
  <c r="T82"/>
  <c r="T88"/>
  <c r="R94"/>
  <c r="S97"/>
  <c r="R100"/>
  <c r="S103"/>
  <c r="R106"/>
  <c r="S109"/>
  <c r="R112"/>
  <c r="S115"/>
  <c r="R118"/>
  <c r="S121"/>
  <c r="R124"/>
  <c r="S127"/>
  <c r="R130"/>
  <c r="S133"/>
  <c r="R136"/>
  <c r="S139"/>
  <c r="R142"/>
  <c r="S145"/>
  <c r="R148"/>
  <c r="S151"/>
  <c r="R154"/>
  <c r="S157"/>
  <c r="T19"/>
  <c r="S22"/>
  <c r="T25"/>
  <c r="S28"/>
  <c r="T31"/>
  <c r="S34"/>
  <c r="T37"/>
  <c r="S40"/>
  <c r="T43"/>
  <c r="S46"/>
  <c r="T49"/>
  <c r="S52"/>
  <c r="T55"/>
  <c r="S58"/>
  <c r="T61"/>
  <c r="S64"/>
  <c r="T67"/>
  <c r="S70"/>
  <c r="T73"/>
  <c r="S76"/>
  <c r="T79"/>
  <c r="S82"/>
  <c r="T85"/>
  <c r="S88"/>
  <c r="T91"/>
  <c r="R97"/>
  <c r="R109"/>
  <c r="R121"/>
  <c r="R133"/>
  <c r="R145"/>
  <c r="R157"/>
  <c r="J114" a="1"/>
  <c r="J114" s="1"/>
  <c r="J144" a="1"/>
  <c r="J144" s="1"/>
  <c r="K144" s="1" a="1"/>
  <c r="K144" s="1"/>
  <c r="S25"/>
  <c r="R28"/>
  <c r="S37"/>
  <c r="R40"/>
  <c r="S49"/>
  <c r="S61"/>
  <c r="S73"/>
  <c r="S85"/>
  <c r="J108" a="1"/>
  <c r="J108" s="1"/>
  <c r="J132" a="1"/>
  <c r="J132" s="1"/>
  <c r="L135" a="1"/>
  <c r="J138" a="1"/>
  <c r="J138" s="1"/>
  <c r="K138" s="1" a="1"/>
  <c r="K138" s="1"/>
  <c r="L147" a="1"/>
  <c r="J150" a="1"/>
  <c r="J150" s="1"/>
  <c r="L156" a="1"/>
  <c r="J120" a="1"/>
  <c r="J120" s="1"/>
  <c r="K120" s="1" a="1"/>
  <c r="K120" s="1"/>
  <c r="Q22"/>
  <c r="I28"/>
  <c r="A28" s="1"/>
  <c r="Q34"/>
  <c r="I40"/>
  <c r="A40" s="1"/>
  <c r="K46"/>
  <c r="O46"/>
  <c r="L49"/>
  <c r="P49"/>
  <c r="I52"/>
  <c r="A52" s="1"/>
  <c r="M52"/>
  <c r="Q52"/>
  <c r="J55"/>
  <c r="N55"/>
  <c r="K58"/>
  <c r="O58"/>
  <c r="L61"/>
  <c r="P61"/>
  <c r="I64"/>
  <c r="A64" s="1"/>
  <c r="M64"/>
  <c r="Q64"/>
  <c r="J67"/>
  <c r="N67"/>
  <c r="K70"/>
  <c r="O70"/>
  <c r="L73"/>
  <c r="P73"/>
  <c r="I76"/>
  <c r="A76" s="1"/>
  <c r="M76"/>
  <c r="Q76"/>
  <c r="J79"/>
  <c r="N79"/>
  <c r="K82"/>
  <c r="O82"/>
  <c r="L85"/>
  <c r="P85"/>
  <c r="I88"/>
  <c r="A88" s="1"/>
  <c r="M88"/>
  <c r="Q88"/>
  <c r="J91"/>
  <c r="N91"/>
  <c r="K94"/>
  <c r="O94"/>
  <c r="L97"/>
  <c r="P97"/>
  <c r="J99" a="1"/>
  <c r="J99" s="1"/>
  <c r="K99" s="1" a="1"/>
  <c r="K99" s="1"/>
  <c r="K100"/>
  <c r="O100"/>
  <c r="J103"/>
  <c r="N103"/>
  <c r="I106"/>
  <c r="A106" s="1"/>
  <c r="M106"/>
  <c r="Q106"/>
  <c r="L109"/>
  <c r="P109"/>
  <c r="J111" a="1"/>
  <c r="J111" s="1"/>
  <c r="K112"/>
  <c r="O112"/>
  <c r="J115"/>
  <c r="N115"/>
  <c r="I118"/>
  <c r="A118" s="1"/>
  <c r="M118"/>
  <c r="Q118"/>
  <c r="L121"/>
  <c r="P121"/>
  <c r="J123" a="1"/>
  <c r="J123" s="1"/>
  <c r="K124"/>
  <c r="O124"/>
  <c r="J127"/>
  <c r="N127"/>
  <c r="I130"/>
  <c r="A130" s="1"/>
  <c r="M130"/>
  <c r="Q130"/>
  <c r="L133"/>
  <c r="P133"/>
  <c r="K136"/>
  <c r="O136"/>
  <c r="J139"/>
  <c r="N139"/>
  <c r="I142"/>
  <c r="A142" s="1"/>
  <c r="M142"/>
  <c r="Q142"/>
  <c r="L145"/>
  <c r="P145"/>
  <c r="K148"/>
  <c r="O148"/>
  <c r="J151"/>
  <c r="N151"/>
  <c r="I154"/>
  <c r="A154" s="1"/>
  <c r="M154"/>
  <c r="Q154"/>
  <c r="L157"/>
  <c r="P157"/>
  <c r="M22"/>
  <c r="Q25"/>
  <c r="M34"/>
  <c r="Q37"/>
  <c r="J46"/>
  <c r="N46"/>
  <c r="K49"/>
  <c r="O49"/>
  <c r="L52"/>
  <c r="P52"/>
  <c r="I55"/>
  <c r="M55"/>
  <c r="Q55"/>
  <c r="J58"/>
  <c r="N58"/>
  <c r="K61"/>
  <c r="O61"/>
  <c r="L64"/>
  <c r="P64"/>
  <c r="I67"/>
  <c r="A67" s="1"/>
  <c r="M67"/>
  <c r="Q67"/>
  <c r="J70"/>
  <c r="N70"/>
  <c r="K73"/>
  <c r="O73"/>
  <c r="L76"/>
  <c r="P76"/>
  <c r="I79"/>
  <c r="A79" s="1"/>
  <c r="M79"/>
  <c r="Q79"/>
  <c r="J82"/>
  <c r="N82"/>
  <c r="K85"/>
  <c r="O85"/>
  <c r="L88"/>
  <c r="P88"/>
  <c r="I91"/>
  <c r="A91" s="1"/>
  <c r="M91"/>
  <c r="Q91"/>
  <c r="J94"/>
  <c r="N94"/>
  <c r="K97"/>
  <c r="O97"/>
  <c r="J100"/>
  <c r="N100"/>
  <c r="I103"/>
  <c r="A103" s="1"/>
  <c r="M103"/>
  <c r="Q103"/>
  <c r="L105" a="1"/>
  <c r="L106"/>
  <c r="P106"/>
  <c r="K109"/>
  <c r="O109"/>
  <c r="J112"/>
  <c r="N112"/>
  <c r="I115"/>
  <c r="A115" s="1"/>
  <c r="M115"/>
  <c r="Q115"/>
  <c r="L117" a="1"/>
  <c r="L118"/>
  <c r="P118"/>
  <c r="K121"/>
  <c r="O121"/>
  <c r="J124"/>
  <c r="N124"/>
  <c r="I127"/>
  <c r="M127"/>
  <c r="Q127"/>
  <c r="L129" a="1"/>
  <c r="L130"/>
  <c r="P130"/>
  <c r="K133"/>
  <c r="O133"/>
  <c r="J136"/>
  <c r="N136"/>
  <c r="I139"/>
  <c r="A139" s="1"/>
  <c r="M139"/>
  <c r="Q139"/>
  <c r="L141" a="1"/>
  <c r="L141" s="1"/>
  <c r="L142"/>
  <c r="P142"/>
  <c r="K145"/>
  <c r="O145"/>
  <c r="J148"/>
  <c r="N148"/>
  <c r="I151"/>
  <c r="A151" s="1"/>
  <c r="M151"/>
  <c r="Q151"/>
  <c r="L153" a="1"/>
  <c r="L154"/>
  <c r="P154"/>
  <c r="K157"/>
  <c r="O157"/>
  <c r="I16"/>
  <c r="A16" s="1"/>
  <c r="I22"/>
  <c r="A22" s="1"/>
  <c r="M25"/>
  <c r="Q28"/>
  <c r="I34"/>
  <c r="A34" s="1"/>
  <c r="M37"/>
  <c r="Q40"/>
  <c r="I46"/>
  <c r="A46" s="1"/>
  <c r="M46"/>
  <c r="Q46"/>
  <c r="J49"/>
  <c r="N49"/>
  <c r="K52"/>
  <c r="O52"/>
  <c r="L55"/>
  <c r="P55"/>
  <c r="I58"/>
  <c r="A58" s="1"/>
  <c r="M58"/>
  <c r="Q58"/>
  <c r="J61"/>
  <c r="N61"/>
  <c r="K64"/>
  <c r="O64"/>
  <c r="L67"/>
  <c r="P67"/>
  <c r="I70"/>
  <c r="A70" s="1"/>
  <c r="M70"/>
  <c r="Q70"/>
  <c r="J73"/>
  <c r="N73"/>
  <c r="K76"/>
  <c r="O76"/>
  <c r="L79"/>
  <c r="P79"/>
  <c r="I82"/>
  <c r="M82"/>
  <c r="Q82"/>
  <c r="J85"/>
  <c r="N85"/>
  <c r="K88"/>
  <c r="O88"/>
  <c r="L91"/>
  <c r="P91"/>
  <c r="I94"/>
  <c r="M94"/>
  <c r="Q94"/>
  <c r="J97"/>
  <c r="N97"/>
  <c r="I100"/>
  <c r="M100"/>
  <c r="Q100"/>
  <c r="L103"/>
  <c r="P103"/>
  <c r="K106"/>
  <c r="O106"/>
  <c r="J109"/>
  <c r="N109"/>
  <c r="I112"/>
  <c r="A112" s="1"/>
  <c r="M112"/>
  <c r="Q112"/>
  <c r="L115"/>
  <c r="P115"/>
  <c r="K118"/>
  <c r="O118"/>
  <c r="J121"/>
  <c r="N121"/>
  <c r="I124"/>
  <c r="M124"/>
  <c r="Q124"/>
  <c r="L127"/>
  <c r="P127"/>
  <c r="K130"/>
  <c r="O130"/>
  <c r="J133"/>
  <c r="N133"/>
  <c r="I136"/>
  <c r="A136" s="1"/>
  <c r="M136"/>
  <c r="Q136"/>
  <c r="L139"/>
  <c r="P139"/>
  <c r="K142"/>
  <c r="O142"/>
  <c r="J145"/>
  <c r="N145"/>
  <c r="I148"/>
  <c r="M148"/>
  <c r="Q148"/>
  <c r="L151"/>
  <c r="P151"/>
  <c r="K154"/>
  <c r="O154"/>
  <c r="J157"/>
  <c r="N157"/>
  <c r="L46"/>
  <c r="P46"/>
  <c r="I49"/>
  <c r="A49" s="1"/>
  <c r="M49"/>
  <c r="J52"/>
  <c r="N52"/>
  <c r="K55"/>
  <c r="O55"/>
  <c r="L58"/>
  <c r="P58"/>
  <c r="I61"/>
  <c r="A61" s="1"/>
  <c r="M61"/>
  <c r="J64"/>
  <c r="N64"/>
  <c r="K67"/>
  <c r="O67"/>
  <c r="L70"/>
  <c r="P70"/>
  <c r="I73"/>
  <c r="A73" s="1"/>
  <c r="M73"/>
  <c r="J76"/>
  <c r="N76"/>
  <c r="K79"/>
  <c r="O79"/>
  <c r="L82"/>
  <c r="P82"/>
  <c r="I85"/>
  <c r="A85" s="1"/>
  <c r="M85"/>
  <c r="J88"/>
  <c r="N88"/>
  <c r="K91"/>
  <c r="O91"/>
  <c r="L94"/>
  <c r="P94"/>
  <c r="I97"/>
  <c r="M97"/>
  <c r="L100"/>
  <c r="P100"/>
  <c r="K103"/>
  <c r="O103"/>
  <c r="J106"/>
  <c r="N106"/>
  <c r="I109"/>
  <c r="A109" s="1"/>
  <c r="M109"/>
  <c r="L112"/>
  <c r="P112"/>
  <c r="K115"/>
  <c r="O115"/>
  <c r="J118"/>
  <c r="N118"/>
  <c r="I121"/>
  <c r="A121" s="1"/>
  <c r="M121"/>
  <c r="L124"/>
  <c r="P124"/>
  <c r="K127"/>
  <c r="O127"/>
  <c r="J130"/>
  <c r="N130"/>
  <c r="I133"/>
  <c r="A133" s="1"/>
  <c r="M133"/>
  <c r="L136"/>
  <c r="P136"/>
  <c r="K139"/>
  <c r="O139"/>
  <c r="J142"/>
  <c r="N142"/>
  <c r="I145"/>
  <c r="A145" s="1"/>
  <c r="M145"/>
  <c r="L148"/>
  <c r="P148"/>
  <c r="K151"/>
  <c r="O151"/>
  <c r="J154"/>
  <c r="N154"/>
  <c r="I157"/>
  <c r="M157"/>
  <c r="K10" i="9"/>
  <c r="L10" s="1"/>
  <c r="M10" s="1"/>
  <c r="I9" a="1"/>
  <c r="I9" s="1"/>
  <c r="J9" s="1" a="1"/>
  <c r="J9" s="1"/>
  <c r="N9" a="1"/>
  <c r="J8" a="1"/>
  <c r="J8" s="1"/>
  <c r="N8" a="1"/>
  <c r="N8" s="1"/>
  <c r="L8" a="1"/>
  <c r="L8" s="1"/>
  <c r="O8" s="1" a="1"/>
  <c r="O8" s="1"/>
  <c r="L9" a="1"/>
  <c r="L99" i="10"/>
  <c r="O99" s="1" a="1"/>
  <c r="O99" s="1"/>
  <c r="L102"/>
  <c r="L105"/>
  <c r="O105" s="1" a="1"/>
  <c r="O105" s="1"/>
  <c r="L108"/>
  <c r="M108" s="1" a="1"/>
  <c r="L111"/>
  <c r="M111" s="1" a="1"/>
  <c r="L114"/>
  <c r="L117"/>
  <c r="O117" s="1" a="1"/>
  <c r="O117" s="1"/>
  <c r="L120"/>
  <c r="L123"/>
  <c r="O123" s="1" a="1"/>
  <c r="O123" s="1"/>
  <c r="L126"/>
  <c r="L129"/>
  <c r="M129" s="1" a="1"/>
  <c r="M129" s="1"/>
  <c r="N129" s="1" a="1"/>
  <c r="N129" s="1"/>
  <c r="L132"/>
  <c r="L135"/>
  <c r="M135" s="1" a="1"/>
  <c r="L138"/>
  <c r="L144"/>
  <c r="M144" s="1" a="1"/>
  <c r="M144" s="1"/>
  <c r="P144" s="1" a="1"/>
  <c r="P144" s="1"/>
  <c r="L147"/>
  <c r="O147" s="1" a="1"/>
  <c r="O147" s="1"/>
  <c r="L150"/>
  <c r="M150" s="1" a="1"/>
  <c r="M150" s="1"/>
  <c r="P150" s="1" a="1"/>
  <c r="P150" s="1"/>
  <c r="L153"/>
  <c r="L156"/>
  <c r="M156" s="1" a="1"/>
  <c r="J156"/>
  <c r="K156" s="1" a="1"/>
  <c r="K156" s="1"/>
  <c r="O98" a="1"/>
  <c r="O98" s="1"/>
  <c r="M98" a="1"/>
  <c r="M98" s="1"/>
  <c r="N98" s="1" a="1"/>
  <c r="N98" s="1"/>
  <c r="M99" a="1"/>
  <c r="M99" s="1"/>
  <c r="N99" s="1" a="1"/>
  <c r="N99" s="1"/>
  <c r="O101" a="1"/>
  <c r="O101" s="1"/>
  <c r="M101" a="1"/>
  <c r="M101" s="1"/>
  <c r="N101" s="1" a="1"/>
  <c r="N101" s="1"/>
  <c r="O102" a="1"/>
  <c r="O102" s="1"/>
  <c r="M102" a="1"/>
  <c r="M102" s="1"/>
  <c r="N102" s="1" a="1"/>
  <c r="N102" s="1"/>
  <c r="O104" a="1"/>
  <c r="O104" s="1"/>
  <c r="M104" a="1"/>
  <c r="M104" s="1"/>
  <c r="N104" s="1" a="1"/>
  <c r="N104" s="1"/>
  <c r="M105" a="1"/>
  <c r="M105" s="1"/>
  <c r="N105" s="1" a="1"/>
  <c r="N105" s="1"/>
  <c r="O107" a="1"/>
  <c r="O107" s="1"/>
  <c r="M107" a="1"/>
  <c r="M107" s="1"/>
  <c r="N107" s="1" a="1"/>
  <c r="N107" s="1"/>
  <c r="O110" a="1"/>
  <c r="O110" s="1"/>
  <c r="M110" a="1"/>
  <c r="M110" s="1"/>
  <c r="N110" s="1" a="1"/>
  <c r="N110" s="1"/>
  <c r="O113" a="1"/>
  <c r="O113" s="1"/>
  <c r="M113" a="1"/>
  <c r="M113" s="1"/>
  <c r="N113" s="1" a="1"/>
  <c r="N113" s="1"/>
  <c r="O114" a="1"/>
  <c r="O114" s="1"/>
  <c r="M114" a="1"/>
  <c r="M114" s="1"/>
  <c r="P114" s="1" a="1"/>
  <c r="P114" s="1"/>
  <c r="O116" a="1"/>
  <c r="O116" s="1"/>
  <c r="M116" a="1"/>
  <c r="M116" s="1"/>
  <c r="N116" s="1" a="1"/>
  <c r="N116" s="1"/>
  <c r="M117" a="1"/>
  <c r="M117" s="1"/>
  <c r="N117" s="1" a="1"/>
  <c r="N117" s="1"/>
  <c r="O119" a="1"/>
  <c r="O119" s="1"/>
  <c r="M119" a="1"/>
  <c r="M119" s="1"/>
  <c r="N119" s="1" a="1"/>
  <c r="N119" s="1"/>
  <c r="O120" a="1"/>
  <c r="O120" s="1"/>
  <c r="M120" a="1"/>
  <c r="M120" s="1"/>
  <c r="P120" s="1" a="1"/>
  <c r="P120" s="1"/>
  <c r="O122" a="1"/>
  <c r="O122" s="1"/>
  <c r="M122" a="1"/>
  <c r="M122" s="1"/>
  <c r="N122" s="1" a="1"/>
  <c r="N122" s="1"/>
  <c r="O125" a="1"/>
  <c r="O125" s="1"/>
  <c r="M125" a="1"/>
  <c r="M125" s="1"/>
  <c r="N125" s="1" a="1"/>
  <c r="N125" s="1"/>
  <c r="O126" a="1"/>
  <c r="O126" s="1"/>
  <c r="M126" a="1"/>
  <c r="M126" s="1"/>
  <c r="P126" s="1" a="1"/>
  <c r="P126" s="1"/>
  <c r="O128" a="1"/>
  <c r="O128" s="1"/>
  <c r="M128" a="1"/>
  <c r="M128" s="1"/>
  <c r="N128" s="1" a="1"/>
  <c r="N128" s="1"/>
  <c r="O131" a="1"/>
  <c r="O131" s="1"/>
  <c r="M131" a="1"/>
  <c r="M131" s="1"/>
  <c r="N131" s="1" a="1"/>
  <c r="N131" s="1"/>
  <c r="O132" a="1"/>
  <c r="M132" a="1"/>
  <c r="O134" a="1"/>
  <c r="O134" s="1"/>
  <c r="M134" a="1"/>
  <c r="M134" s="1"/>
  <c r="N134" s="1" a="1"/>
  <c r="N134" s="1"/>
  <c r="O137" a="1"/>
  <c r="O137" s="1"/>
  <c r="M137" a="1"/>
  <c r="M137" s="1"/>
  <c r="N137" s="1" a="1"/>
  <c r="N137" s="1"/>
  <c r="O138" a="1"/>
  <c r="O138" s="1"/>
  <c r="M138" a="1"/>
  <c r="M138" s="1"/>
  <c r="O140" a="1"/>
  <c r="O140" s="1"/>
  <c r="M140" a="1"/>
  <c r="M140" s="1"/>
  <c r="N140" s="1" a="1"/>
  <c r="N140" s="1"/>
  <c r="O143" a="1"/>
  <c r="O143" s="1"/>
  <c r="M143" a="1"/>
  <c r="M143" s="1"/>
  <c r="N143" s="1" a="1"/>
  <c r="N143" s="1"/>
  <c r="O146" a="1"/>
  <c r="O146" s="1"/>
  <c r="M146" a="1"/>
  <c r="M146" s="1"/>
  <c r="N146" s="1" a="1"/>
  <c r="N146" s="1"/>
  <c r="M147" a="1"/>
  <c r="M147" s="1"/>
  <c r="N147" s="1" a="1"/>
  <c r="N147" s="1"/>
  <c r="O149" a="1"/>
  <c r="O149" s="1"/>
  <c r="M149" a="1"/>
  <c r="M149" s="1"/>
  <c r="N149" s="1" a="1"/>
  <c r="N149" s="1"/>
  <c r="O150" a="1"/>
  <c r="O150" s="1"/>
  <c r="O152" a="1"/>
  <c r="O152" s="1"/>
  <c r="M152" a="1"/>
  <c r="M152" s="1"/>
  <c r="N152" s="1" a="1"/>
  <c r="N152" s="1"/>
  <c r="O153" a="1"/>
  <c r="O153" s="1"/>
  <c r="M153" a="1"/>
  <c r="M153" s="1"/>
  <c r="N153" s="1" a="1"/>
  <c r="N153" s="1"/>
  <c r="O155" a="1"/>
  <c r="O155" s="1"/>
  <c r="M155" a="1"/>
  <c r="M155" s="1"/>
  <c r="N155" s="1" a="1"/>
  <c r="N155" s="1"/>
  <c r="P98" a="1"/>
  <c r="P98" s="1"/>
  <c r="K98" a="1"/>
  <c r="K98" s="1"/>
  <c r="P101" a="1"/>
  <c r="P101" s="1"/>
  <c r="K101" a="1"/>
  <c r="K101" s="1"/>
  <c r="P102" a="1"/>
  <c r="P102" s="1"/>
  <c r="K102" a="1"/>
  <c r="K102" s="1"/>
  <c r="P104" a="1"/>
  <c r="K104" a="1"/>
  <c r="K104" s="1"/>
  <c r="K105" a="1"/>
  <c r="K105" s="1"/>
  <c r="K107" a="1"/>
  <c r="K107" s="1"/>
  <c r="K108" a="1"/>
  <c r="K108" s="1"/>
  <c r="P110" a="1"/>
  <c r="P110" s="1"/>
  <c r="K110" a="1"/>
  <c r="K110" s="1"/>
  <c r="K111" a="1"/>
  <c r="K111" s="1"/>
  <c r="K113" a="1"/>
  <c r="K113" s="1"/>
  <c r="K114" a="1"/>
  <c r="K114" s="1"/>
  <c r="K116" a="1"/>
  <c r="K116" s="1"/>
  <c r="K117" a="1"/>
  <c r="K117" s="1"/>
  <c r="P119" a="1"/>
  <c r="P119" s="1"/>
  <c r="K119" a="1"/>
  <c r="K119" s="1"/>
  <c r="K122" a="1"/>
  <c r="K122" s="1"/>
  <c r="K123" a="1"/>
  <c r="K123" s="1"/>
  <c r="P125" a="1"/>
  <c r="P125" s="1"/>
  <c r="K125" a="1"/>
  <c r="K125" s="1"/>
  <c r="K126" a="1"/>
  <c r="K126" s="1"/>
  <c r="P128" a="1"/>
  <c r="K128" a="1"/>
  <c r="K128" s="1"/>
  <c r="K129" a="1"/>
  <c r="K129" s="1"/>
  <c r="P131" a="1"/>
  <c r="K131" a="1"/>
  <c r="K131" s="1"/>
  <c r="K132" a="1"/>
  <c r="K132" s="1"/>
  <c r="P134" a="1"/>
  <c r="P134" s="1"/>
  <c r="K134" a="1"/>
  <c r="K134" s="1"/>
  <c r="K135" a="1"/>
  <c r="K135" s="1"/>
  <c r="K137" a="1"/>
  <c r="K137" s="1"/>
  <c r="P140" a="1"/>
  <c r="P140" s="1"/>
  <c r="K140" a="1"/>
  <c r="K140" s="1"/>
  <c r="K141" a="1"/>
  <c r="K141" s="1"/>
  <c r="P143" a="1"/>
  <c r="P143" s="1"/>
  <c r="K143" a="1"/>
  <c r="K143" s="1"/>
  <c r="P146" a="1"/>
  <c r="P146" s="1"/>
  <c r="K146" a="1"/>
  <c r="K146" s="1"/>
  <c r="K147" a="1"/>
  <c r="K147" s="1"/>
  <c r="K149" a="1"/>
  <c r="K149" s="1"/>
  <c r="K150" a="1"/>
  <c r="K150" s="1"/>
  <c r="P152" a="1"/>
  <c r="K152" a="1"/>
  <c r="K152" s="1"/>
  <c r="K153" a="1"/>
  <c r="K153" s="1"/>
  <c r="P155" a="1"/>
  <c r="K155" a="1"/>
  <c r="K155" s="1"/>
  <c r="O44" a="1"/>
  <c r="O44" s="1"/>
  <c r="M44" a="1"/>
  <c r="M44" s="1"/>
  <c r="N44" s="1" a="1"/>
  <c r="N44" s="1"/>
  <c r="O47" a="1"/>
  <c r="O47" s="1"/>
  <c r="M47" a="1"/>
  <c r="M47" s="1"/>
  <c r="N47" s="1" a="1"/>
  <c r="N47" s="1"/>
  <c r="O50" a="1"/>
  <c r="O50" s="1"/>
  <c r="M50" a="1"/>
  <c r="M50" s="1"/>
  <c r="N50" s="1" a="1"/>
  <c r="N50" s="1"/>
  <c r="O53" a="1"/>
  <c r="O53" s="1"/>
  <c r="M53" a="1"/>
  <c r="M53" s="1"/>
  <c r="P53" s="1" a="1"/>
  <c r="P53" s="1"/>
  <c r="O56" a="1"/>
  <c r="O56" s="1"/>
  <c r="M56" a="1"/>
  <c r="M56" s="1"/>
  <c r="N56" s="1" a="1"/>
  <c r="N56" s="1"/>
  <c r="O59" a="1"/>
  <c r="O59" s="1"/>
  <c r="M59" a="1"/>
  <c r="M59" s="1"/>
  <c r="N59" s="1" a="1"/>
  <c r="N59" s="1"/>
  <c r="O62" a="1"/>
  <c r="O62" s="1"/>
  <c r="M62" a="1"/>
  <c r="M62" s="1"/>
  <c r="N62" s="1" a="1"/>
  <c r="N62" s="1"/>
  <c r="O65" a="1"/>
  <c r="O65" s="1"/>
  <c r="M65" a="1"/>
  <c r="M65" s="1"/>
  <c r="N65" s="1" a="1"/>
  <c r="N65" s="1"/>
  <c r="O68" a="1"/>
  <c r="O68" s="1"/>
  <c r="M68" a="1"/>
  <c r="M68" s="1"/>
  <c r="N68" s="1" a="1"/>
  <c r="N68" s="1"/>
  <c r="O71" a="1"/>
  <c r="O71" s="1"/>
  <c r="M71" a="1"/>
  <c r="M71" s="1"/>
  <c r="N71" s="1" a="1"/>
  <c r="N71" s="1"/>
  <c r="O74" a="1"/>
  <c r="O74" s="1"/>
  <c r="M74" a="1"/>
  <c r="M74" s="1"/>
  <c r="N74" s="1" a="1"/>
  <c r="N74" s="1"/>
  <c r="N77" a="1"/>
  <c r="O77" a="1"/>
  <c r="O77" s="1"/>
  <c r="M77" a="1"/>
  <c r="M77" s="1"/>
  <c r="M81" a="1"/>
  <c r="M81" s="1"/>
  <c r="N81" s="1" a="1"/>
  <c r="N81" s="1"/>
  <c r="O83" a="1"/>
  <c r="O83" s="1"/>
  <c r="M83" a="1"/>
  <c r="M83" s="1"/>
  <c r="N83" s="1" a="1"/>
  <c r="N83" s="1"/>
  <c r="M87" a="1"/>
  <c r="M87" s="1"/>
  <c r="N87" s="1" a="1"/>
  <c r="O89" a="1"/>
  <c r="O89" s="1"/>
  <c r="M89" a="1"/>
  <c r="M89" s="1"/>
  <c r="N89" s="1" a="1"/>
  <c r="N89" s="1"/>
  <c r="M93" a="1"/>
  <c r="M93" s="1"/>
  <c r="N93" s="1" a="1"/>
  <c r="N93" s="1"/>
  <c r="O95" a="1"/>
  <c r="O95" s="1"/>
  <c r="M95" a="1"/>
  <c r="M95" s="1"/>
  <c r="P95" s="1" a="1"/>
  <c r="P95" s="1"/>
  <c r="K83" a="1"/>
  <c r="K83" s="1"/>
  <c r="K89" a="1"/>
  <c r="K89" s="1"/>
  <c r="K95" a="1"/>
  <c r="K95" s="1"/>
  <c r="P44" a="1"/>
  <c r="P44" s="1"/>
  <c r="K44" a="1"/>
  <c r="K44" s="1"/>
  <c r="L45" a="1"/>
  <c r="L45" s="1"/>
  <c r="O45" s="1" a="1"/>
  <c r="J45" a="1"/>
  <c r="J45" s="1"/>
  <c r="K47" a="1"/>
  <c r="K47" s="1"/>
  <c r="L48" a="1"/>
  <c r="L48" s="1"/>
  <c r="J48" a="1"/>
  <c r="J48" s="1"/>
  <c r="K48" s="1" a="1"/>
  <c r="K50" a="1"/>
  <c r="K50" s="1"/>
  <c r="L51" a="1"/>
  <c r="L51" s="1"/>
  <c r="O51" s="1" a="1"/>
  <c r="O51" s="1"/>
  <c r="J51" a="1"/>
  <c r="J51" s="1"/>
  <c r="K53" a="1"/>
  <c r="K53" s="1"/>
  <c r="L54" a="1"/>
  <c r="L54" s="1"/>
  <c r="O54" s="1" a="1"/>
  <c r="O54" s="1"/>
  <c r="J54" a="1"/>
  <c r="J54" s="1"/>
  <c r="K54" s="1" a="1"/>
  <c r="A54"/>
  <c r="K56" a="1"/>
  <c r="K56" s="1"/>
  <c r="L57" a="1"/>
  <c r="L57" s="1"/>
  <c r="J57" a="1"/>
  <c r="J57" s="1"/>
  <c r="K59" a="1"/>
  <c r="K59" s="1"/>
  <c r="L60" a="1"/>
  <c r="L60" s="1"/>
  <c r="O60" s="1" a="1"/>
  <c r="J60" a="1"/>
  <c r="J60" s="1"/>
  <c r="K60" s="1" a="1"/>
  <c r="K60" s="1"/>
  <c r="P62" a="1"/>
  <c r="P62" s="1"/>
  <c r="K62" a="1"/>
  <c r="K62" s="1"/>
  <c r="L63" a="1"/>
  <c r="L63" s="1"/>
  <c r="J63" a="1"/>
  <c r="J63" s="1"/>
  <c r="K65" a="1"/>
  <c r="K65" s="1"/>
  <c r="L66" a="1"/>
  <c r="L66" s="1"/>
  <c r="O66" s="1" a="1"/>
  <c r="O66" s="1"/>
  <c r="J66" a="1"/>
  <c r="J66" s="1"/>
  <c r="K66" s="1" a="1"/>
  <c r="K66" s="1"/>
  <c r="A66"/>
  <c r="K68" a="1"/>
  <c r="K68" s="1"/>
  <c r="L69" a="1"/>
  <c r="L69" s="1"/>
  <c r="J69" a="1"/>
  <c r="J69" s="1"/>
  <c r="K69" s="1" a="1"/>
  <c r="K71" a="1"/>
  <c r="K71" s="1"/>
  <c r="L72" a="1"/>
  <c r="L72" s="1"/>
  <c r="O72" s="1" a="1"/>
  <c r="O72" s="1"/>
  <c r="J72" a="1"/>
  <c r="J72" s="1"/>
  <c r="P74" a="1"/>
  <c r="P74" s="1"/>
  <c r="K74" a="1"/>
  <c r="K74" s="1"/>
  <c r="L75" a="1"/>
  <c r="L75" s="1"/>
  <c r="J75" a="1"/>
  <c r="J75" s="1"/>
  <c r="K75" s="1" a="1"/>
  <c r="K75" s="1"/>
  <c r="P77" a="1"/>
  <c r="K77" a="1"/>
  <c r="K77" s="1"/>
  <c r="M78" a="1"/>
  <c r="M78" s="1"/>
  <c r="N78" s="1" a="1"/>
  <c r="N78" s="1"/>
  <c r="O80" a="1"/>
  <c r="O80" s="1"/>
  <c r="M80" a="1"/>
  <c r="M80" s="1"/>
  <c r="N80" s="1" a="1"/>
  <c r="N80" s="1"/>
  <c r="M84" a="1"/>
  <c r="M84" s="1"/>
  <c r="N84" s="1" a="1"/>
  <c r="N84" s="1"/>
  <c r="O86" a="1"/>
  <c r="O86" s="1"/>
  <c r="M86" a="1"/>
  <c r="M86" s="1"/>
  <c r="N86" s="1" a="1"/>
  <c r="N86" s="1"/>
  <c r="M90" a="1"/>
  <c r="M90" s="1"/>
  <c r="N90" s="1" a="1"/>
  <c r="O92" a="1"/>
  <c r="O92" s="1"/>
  <c r="M92" a="1"/>
  <c r="M92" s="1"/>
  <c r="N92" s="1" a="1"/>
  <c r="N92" s="1"/>
  <c r="M96" a="1"/>
  <c r="M96" s="1"/>
  <c r="N96" s="1" a="1"/>
  <c r="N96" s="1"/>
  <c r="P80" a="1"/>
  <c r="P80" s="1"/>
  <c r="K80" a="1"/>
  <c r="K80" s="1"/>
  <c r="K86" a="1"/>
  <c r="K86" s="1"/>
  <c r="K92" a="1"/>
  <c r="K92" s="1"/>
  <c r="O78" a="1"/>
  <c r="O78" s="1"/>
  <c r="O81" a="1"/>
  <c r="O81" s="1"/>
  <c r="O84" a="1"/>
  <c r="O84" s="1"/>
  <c r="O87" a="1"/>
  <c r="O87" s="1"/>
  <c r="O90" a="1"/>
  <c r="O90" s="1"/>
  <c r="O93" a="1"/>
  <c r="O93" s="1"/>
  <c r="O96" a="1"/>
  <c r="O96" s="1"/>
  <c r="A93"/>
  <c r="J78" a="1"/>
  <c r="J78" s="1"/>
  <c r="J81" a="1"/>
  <c r="J81" s="1"/>
  <c r="J84" a="1"/>
  <c r="J84" s="1"/>
  <c r="P84" s="1" a="1"/>
  <c r="P84" s="1"/>
  <c r="J87" a="1"/>
  <c r="J87" s="1"/>
  <c r="P87" s="1" a="1"/>
  <c r="P87" s="1"/>
  <c r="J90" a="1"/>
  <c r="J90" s="1"/>
  <c r="P90" s="1" a="1"/>
  <c r="J93" a="1"/>
  <c r="J93" s="1"/>
  <c r="J96" a="1"/>
  <c r="J96" s="1"/>
  <c r="P96" s="1" a="1"/>
  <c r="P96" s="1"/>
  <c r="Q19"/>
  <c r="M31"/>
  <c r="I43"/>
  <c r="A43" s="1"/>
  <c r="A42"/>
  <c r="L12" a="1"/>
  <c r="L12" s="1"/>
  <c r="M12" s="1" a="1"/>
  <c r="M12" s="1"/>
  <c r="N12" s="1" a="1"/>
  <c r="N12" s="1"/>
  <c r="L19"/>
  <c r="P19"/>
  <c r="L22"/>
  <c r="P22"/>
  <c r="L25"/>
  <c r="P25"/>
  <c r="L28"/>
  <c r="P28"/>
  <c r="L31"/>
  <c r="P31"/>
  <c r="L34"/>
  <c r="P34"/>
  <c r="L37"/>
  <c r="P37"/>
  <c r="L40"/>
  <c r="P40"/>
  <c r="L43"/>
  <c r="P43"/>
  <c r="I19"/>
  <c r="A19" s="1"/>
  <c r="M43"/>
  <c r="L15" a="1"/>
  <c r="L15" s="1"/>
  <c r="O15" s="1" a="1"/>
  <c r="O15" s="1"/>
  <c r="L16"/>
  <c r="M16" s="1"/>
  <c r="N16" s="1"/>
  <c r="L18" a="1"/>
  <c r="L18" s="1"/>
  <c r="O18" s="1" a="1"/>
  <c r="K19"/>
  <c r="O19"/>
  <c r="L21" a="1"/>
  <c r="L21" s="1"/>
  <c r="M21" s="1" a="1"/>
  <c r="M21" s="1"/>
  <c r="N21" s="1" a="1"/>
  <c r="N21" s="1"/>
  <c r="K22"/>
  <c r="O22"/>
  <c r="L24" a="1"/>
  <c r="L24" s="1"/>
  <c r="M24" s="1" a="1"/>
  <c r="M24" s="1"/>
  <c r="K25"/>
  <c r="O25"/>
  <c r="L27" a="1"/>
  <c r="L27" s="1"/>
  <c r="M27" s="1" a="1"/>
  <c r="M27" s="1"/>
  <c r="N27" s="1" a="1"/>
  <c r="N27" s="1"/>
  <c r="K28"/>
  <c r="O28"/>
  <c r="L30" a="1"/>
  <c r="L30" s="1"/>
  <c r="M30" s="1" a="1"/>
  <c r="M30" s="1"/>
  <c r="P30" s="1" a="1"/>
  <c r="P30" s="1"/>
  <c r="K31"/>
  <c r="O31"/>
  <c r="L33" a="1"/>
  <c r="L33" s="1"/>
  <c r="M33" s="1" a="1"/>
  <c r="M33" s="1"/>
  <c r="N33" s="1" a="1"/>
  <c r="N33" s="1"/>
  <c r="K34"/>
  <c r="O34"/>
  <c r="L36" a="1"/>
  <c r="L36" s="1"/>
  <c r="O36" s="1" a="1"/>
  <c r="O36" s="1"/>
  <c r="K37"/>
  <c r="O37"/>
  <c r="L39" a="1"/>
  <c r="L39" s="1"/>
  <c r="O39" s="1" a="1"/>
  <c r="O39" s="1"/>
  <c r="K40"/>
  <c r="O40"/>
  <c r="L42" a="1"/>
  <c r="L42" s="1"/>
  <c r="O42" s="1" a="1"/>
  <c r="O42" s="1"/>
  <c r="K43"/>
  <c r="O43"/>
  <c r="I13"/>
  <c r="L13" s="1"/>
  <c r="M13" s="1"/>
  <c r="N13" s="1"/>
  <c r="M19"/>
  <c r="I31"/>
  <c r="A31" s="1"/>
  <c r="Q31"/>
  <c r="Q43"/>
  <c r="A36"/>
  <c r="A18"/>
  <c r="A30"/>
  <c r="J19"/>
  <c r="N19"/>
  <c r="J22"/>
  <c r="N22"/>
  <c r="J25"/>
  <c r="N25"/>
  <c r="J28"/>
  <c r="N28"/>
  <c r="J31"/>
  <c r="N31"/>
  <c r="J34"/>
  <c r="N34"/>
  <c r="J37"/>
  <c r="N37"/>
  <c r="J40"/>
  <c r="N40"/>
  <c r="J43"/>
  <c r="N43"/>
  <c r="O11" a="1"/>
  <c r="O11" s="1"/>
  <c r="M11" a="1"/>
  <c r="M11" s="1"/>
  <c r="N11" s="1" a="1"/>
  <c r="N11" s="1"/>
  <c r="K11" a="1"/>
  <c r="K11" s="1"/>
  <c r="K12" a="1"/>
  <c r="K12" s="1"/>
  <c r="O14" a="1"/>
  <c r="O14" s="1"/>
  <c r="M14" a="1"/>
  <c r="M14" s="1"/>
  <c r="N14" s="1" a="1"/>
  <c r="N14" s="1"/>
  <c r="M15" a="1"/>
  <c r="M15" s="1"/>
  <c r="N15" s="1" a="1"/>
  <c r="N15" s="1"/>
  <c r="O17" a="1"/>
  <c r="O17" s="1"/>
  <c r="M17" a="1"/>
  <c r="M17" s="1"/>
  <c r="N17" s="1" a="1"/>
  <c r="N17" s="1"/>
  <c r="O20" a="1"/>
  <c r="O20" s="1"/>
  <c r="M20" a="1"/>
  <c r="M20" s="1"/>
  <c r="N20" s="1" a="1"/>
  <c r="N20" s="1"/>
  <c r="O23" a="1"/>
  <c r="O23" s="1"/>
  <c r="M23" a="1"/>
  <c r="M23" s="1"/>
  <c r="N23" s="1" a="1"/>
  <c r="N23" s="1"/>
  <c r="O26" a="1"/>
  <c r="O26" s="1"/>
  <c r="M26" a="1"/>
  <c r="M26" s="1"/>
  <c r="N26" s="1" a="1"/>
  <c r="N26" s="1"/>
  <c r="O29" a="1"/>
  <c r="O29" s="1"/>
  <c r="M29" a="1"/>
  <c r="M29" s="1"/>
  <c r="N29" s="1" a="1"/>
  <c r="N29" s="1"/>
  <c r="O32" a="1"/>
  <c r="O32" s="1"/>
  <c r="M32" a="1"/>
  <c r="M32" s="1"/>
  <c r="N32" s="1" a="1"/>
  <c r="N32" s="1"/>
  <c r="O35" a="1"/>
  <c r="O35" s="1"/>
  <c r="M35" a="1"/>
  <c r="M35" s="1"/>
  <c r="N35" s="1" a="1"/>
  <c r="N35" s="1"/>
  <c r="O38" a="1"/>
  <c r="O38" s="1"/>
  <c r="M38" a="1"/>
  <c r="M38" s="1"/>
  <c r="N38" s="1" a="1"/>
  <c r="N38" s="1"/>
  <c r="M39" a="1"/>
  <c r="M39" s="1"/>
  <c r="N39" s="1" a="1"/>
  <c r="N39" s="1"/>
  <c r="O41" a="1"/>
  <c r="O41" s="1"/>
  <c r="M41" a="1"/>
  <c r="M41" s="1"/>
  <c r="N41" s="1" a="1"/>
  <c r="N41" s="1"/>
  <c r="P14" a="1"/>
  <c r="P14" s="1"/>
  <c r="K14" a="1"/>
  <c r="K14" s="1"/>
  <c r="K15" a="1"/>
  <c r="K15" s="1"/>
  <c r="K17" a="1"/>
  <c r="K17" s="1"/>
  <c r="K18" a="1"/>
  <c r="K18" s="1"/>
  <c r="K20" a="1"/>
  <c r="K20" s="1"/>
  <c r="K21" a="1"/>
  <c r="K21" s="1"/>
  <c r="K23" a="1"/>
  <c r="K23" s="1"/>
  <c r="K24" a="1"/>
  <c r="K24" s="1"/>
  <c r="K26" a="1"/>
  <c r="K26" s="1"/>
  <c r="K27" a="1"/>
  <c r="K27" s="1"/>
  <c r="K29" a="1"/>
  <c r="K29" s="1"/>
  <c r="K30" a="1"/>
  <c r="K30" s="1"/>
  <c r="K32" a="1"/>
  <c r="K32" s="1"/>
  <c r="K33" a="1"/>
  <c r="K33" s="1"/>
  <c r="K35" a="1"/>
  <c r="K35" s="1"/>
  <c r="K36" a="1"/>
  <c r="K36" s="1"/>
  <c r="K38" a="1"/>
  <c r="K38" s="1"/>
  <c r="K39" a="1"/>
  <c r="K39" s="1"/>
  <c r="P41" a="1"/>
  <c r="K41" a="1"/>
  <c r="K41" s="1"/>
  <c r="K42" a="1"/>
  <c r="K42" s="1"/>
  <c r="A57"/>
  <c r="L9" a="1"/>
  <c r="L9" s="1"/>
  <c r="M9" s="1" a="1"/>
  <c r="M9" s="1"/>
  <c r="N9" s="1" a="1"/>
  <c r="N9" s="1"/>
  <c r="J10"/>
  <c r="K10" s="1"/>
  <c r="O10"/>
  <c r="M10"/>
  <c r="N10" s="1"/>
  <c r="A63"/>
  <c r="A78"/>
  <c r="A21"/>
  <c r="A33"/>
  <c r="A84"/>
  <c r="A100"/>
  <c r="A9"/>
  <c r="A105"/>
  <c r="A127"/>
  <c r="A90"/>
  <c r="A117"/>
  <c r="A124"/>
  <c r="A51"/>
  <c r="A97"/>
  <c r="A138"/>
  <c r="A27"/>
  <c r="A10"/>
  <c r="A45"/>
  <c r="A15"/>
  <c r="A157"/>
  <c r="K8" a="1"/>
  <c r="K8" s="1"/>
  <c r="K9" a="1"/>
  <c r="K9" s="1"/>
  <c r="O8" a="1"/>
  <c r="O8" s="1"/>
  <c r="M8" a="1"/>
  <c r="M8" s="1"/>
  <c r="N8" s="1" a="1"/>
  <c r="N8" s="1"/>
  <c r="A48"/>
  <c r="A60"/>
  <c r="A72"/>
  <c r="A55"/>
  <c r="A12"/>
  <c r="A82"/>
  <c r="A99"/>
  <c r="A24"/>
  <c r="A37"/>
  <c r="A94"/>
  <c r="A81"/>
  <c r="A87"/>
  <c r="A102"/>
  <c r="A114"/>
  <c r="A141"/>
  <c r="A148"/>
  <c r="A153"/>
  <c r="K12" i="4" a="1"/>
  <c r="K12" s="1"/>
  <c r="L12" s="1" a="1"/>
  <c r="L12" s="1"/>
  <c r="K14" a="1"/>
  <c r="K14" s="1"/>
  <c r="L14" s="1" a="1"/>
  <c r="L14" s="1"/>
  <c r="M16" a="1"/>
  <c r="M16" s="1"/>
  <c r="P16" s="1" a="1"/>
  <c r="P16" s="1"/>
  <c r="N11" a="1"/>
  <c r="N11" s="1"/>
  <c r="O11" s="1" a="1"/>
  <c r="O11" s="1"/>
  <c r="N17" a="1"/>
  <c r="N17" s="1"/>
  <c r="O17" s="1" a="1"/>
  <c r="O17" s="1"/>
  <c r="N15" a="1"/>
  <c r="N15" s="1"/>
  <c r="O15" s="1" a="1"/>
  <c r="O15" s="1"/>
  <c r="N13" a="1"/>
  <c r="N13" s="1"/>
  <c r="O13" s="1" a="1"/>
  <c r="O13" s="1"/>
  <c r="P11" a="1"/>
  <c r="P11" s="1"/>
  <c r="P13" a="1"/>
  <c r="P13" s="1"/>
  <c r="P15" a="1"/>
  <c r="P15" s="1"/>
  <c r="P17" a="1"/>
  <c r="P17" s="1"/>
  <c r="M9"/>
  <c r="N9" s="1" a="1"/>
  <c r="N9" s="1"/>
  <c r="K11" a="1"/>
  <c r="K11" s="1"/>
  <c r="Q11" s="1" a="1"/>
  <c r="N12" a="1"/>
  <c r="N12" s="1"/>
  <c r="K13" a="1"/>
  <c r="K13" s="1"/>
  <c r="Q13" s="1" a="1"/>
  <c r="N14" a="1"/>
  <c r="N14" s="1"/>
  <c r="Q14" s="1" a="1"/>
  <c r="K15" a="1"/>
  <c r="K15" s="1"/>
  <c r="Q15" s="1" a="1"/>
  <c r="K17" a="1"/>
  <c r="K17" s="1"/>
  <c r="J18" a="1"/>
  <c r="J18" s="1"/>
  <c r="M8" a="1"/>
  <c r="M8" s="1"/>
  <c r="P8" s="1" a="1"/>
  <c r="P8" s="1"/>
  <c r="K8" a="1"/>
  <c r="K8" s="1"/>
  <c r="K10" a="1"/>
  <c r="K10" s="1"/>
  <c r="M10" a="1"/>
  <c r="M10" s="1"/>
  <c r="P10" s="1" a="1"/>
  <c r="K9" a="1"/>
  <c r="K9" s="1"/>
  <c r="Q13" l="1"/>
  <c r="K15" i="9"/>
  <c r="N15" s="1"/>
  <c r="P64" a="1"/>
  <c r="P64" s="1"/>
  <c r="O185" a="1"/>
  <c r="O185" s="1"/>
  <c r="P44" a="1"/>
  <c r="P44" s="1"/>
  <c r="N101" a="1"/>
  <c r="N101" s="1"/>
  <c r="N69" a="1"/>
  <c r="N69" s="1"/>
  <c r="P97" a="1"/>
  <c r="P97" s="1"/>
  <c r="P65" a="1"/>
  <c r="P65" s="1"/>
  <c r="O168" a="1"/>
  <c r="O168" s="1"/>
  <c r="P168" s="1" a="1"/>
  <c r="P168" s="1"/>
  <c r="O17" a="1"/>
  <c r="O17" s="1"/>
  <c r="P17" s="1" a="1"/>
  <c r="P17" s="1"/>
  <c r="O125" a="1"/>
  <c r="O125" s="1"/>
  <c r="O177" a="1"/>
  <c r="O177" s="1"/>
  <c r="N11"/>
  <c r="K18"/>
  <c r="I18"/>
  <c r="P16" a="1"/>
  <c r="P16" s="1"/>
  <c r="M17" a="1"/>
  <c r="M17" s="1"/>
  <c r="M16" a="1"/>
  <c r="M16" s="1"/>
  <c r="L9"/>
  <c r="L11" s="1"/>
  <c r="M11" s="1"/>
  <c r="N9"/>
  <c r="M22"/>
  <c r="L22"/>
  <c r="I22"/>
  <c r="O22" s="1"/>
  <c r="P22" s="1"/>
  <c r="S22" s="1"/>
  <c r="M28" a="1"/>
  <c r="M28" s="1"/>
  <c r="M169" a="1"/>
  <c r="M169" s="1"/>
  <c r="O204" a="1"/>
  <c r="O204" s="1"/>
  <c r="P196" a="1"/>
  <c r="P196" s="1"/>
  <c r="P184" a="1"/>
  <c r="P184" s="1"/>
  <c r="Q184" s="1"/>
  <c r="R184" s="1"/>
  <c r="P176" a="1"/>
  <c r="P176" s="1"/>
  <c r="Q176" s="1"/>
  <c r="R176" s="1"/>
  <c r="S176" s="1" a="1"/>
  <c r="S176" s="1"/>
  <c r="P89" a="1"/>
  <c r="P89" s="1"/>
  <c r="P57" a="1"/>
  <c r="P57" s="1"/>
  <c r="P72" a="1"/>
  <c r="P72" s="1"/>
  <c r="Q72" s="1"/>
  <c r="R72" s="1"/>
  <c r="S72" s="1" a="1"/>
  <c r="S72" s="1"/>
  <c r="P56" a="1"/>
  <c r="P56" s="1"/>
  <c r="Q56" s="1"/>
  <c r="R56" s="1"/>
  <c r="S56" s="1" a="1"/>
  <c r="S56" s="1"/>
  <c r="P81" a="1"/>
  <c r="P81" s="1"/>
  <c r="P49" a="1"/>
  <c r="P49" s="1"/>
  <c r="Q49" s="1"/>
  <c r="R49" s="1"/>
  <c r="S49" s="1" a="1"/>
  <c r="S49" s="1"/>
  <c r="O133" a="1"/>
  <c r="O133" s="1"/>
  <c r="P133" s="1" a="1"/>
  <c r="P133" s="1"/>
  <c r="Q133" s="1"/>
  <c r="R133" s="1"/>
  <c r="S133" s="1" a="1"/>
  <c r="S133" s="1"/>
  <c r="O129" a="1"/>
  <c r="O129" s="1"/>
  <c r="O116" a="1"/>
  <c r="O116" s="1"/>
  <c r="P128" a="1"/>
  <c r="P128" s="1"/>
  <c r="Q128" s="1"/>
  <c r="R128" s="1"/>
  <c r="S128" s="1" a="1"/>
  <c r="S128" s="1"/>
  <c r="P125" a="1"/>
  <c r="P125" s="1"/>
  <c r="Q125" s="1"/>
  <c r="R125" s="1"/>
  <c r="S125" s="1" a="1"/>
  <c r="S125" s="1"/>
  <c r="O165" a="1"/>
  <c r="O165" s="1"/>
  <c r="P204" a="1"/>
  <c r="P204" s="1"/>
  <c r="P200" a="1"/>
  <c r="P200" s="1"/>
  <c r="Q200" s="1"/>
  <c r="R200" s="1"/>
  <c r="P192" a="1"/>
  <c r="P192" s="1"/>
  <c r="Q192" s="1"/>
  <c r="R192" s="1"/>
  <c r="S192" s="1" a="1"/>
  <c r="S192" s="1"/>
  <c r="I11"/>
  <c r="P169" a="1"/>
  <c r="P169" s="1"/>
  <c r="P152" a="1"/>
  <c r="P152" s="1"/>
  <c r="O14"/>
  <c r="P156" a="1"/>
  <c r="P156" s="1"/>
  <c r="Q204"/>
  <c r="R204" s="1"/>
  <c r="S204" s="1" a="1"/>
  <c r="S204" s="1"/>
  <c r="Q196"/>
  <c r="R196" s="1"/>
  <c r="S196" s="1" a="1"/>
  <c r="S196" s="1"/>
  <c r="P205" a="1"/>
  <c r="P205" s="1"/>
  <c r="O188" a="1"/>
  <c r="O188" s="1"/>
  <c r="P188" s="1" a="1"/>
  <c r="P188" s="1"/>
  <c r="O180" a="1"/>
  <c r="O180" s="1"/>
  <c r="O172" a="1"/>
  <c r="O172" s="1"/>
  <c r="P172" s="1" a="1"/>
  <c r="P172" s="1"/>
  <c r="P193" a="1"/>
  <c r="P193" s="1"/>
  <c r="M189" a="1"/>
  <c r="M189" s="1"/>
  <c r="P185" a="1"/>
  <c r="P185" s="1"/>
  <c r="M181" a="1"/>
  <c r="M181" s="1"/>
  <c r="P177" a="1"/>
  <c r="P177" s="1"/>
  <c r="M173" a="1"/>
  <c r="M173" s="1"/>
  <c r="P201" a="1"/>
  <c r="P201" s="1"/>
  <c r="P180" a="1"/>
  <c r="P180" s="1"/>
  <c r="P197" a="1"/>
  <c r="P197" s="1"/>
  <c r="P189" a="1"/>
  <c r="P189" s="1"/>
  <c r="P181" a="1"/>
  <c r="P181" s="1"/>
  <c r="P173" a="1"/>
  <c r="P173" s="1"/>
  <c r="Q169"/>
  <c r="R169" s="1"/>
  <c r="O164" a="1"/>
  <c r="O164" s="1"/>
  <c r="P164" s="1" a="1"/>
  <c r="P164" s="1"/>
  <c r="O148" a="1"/>
  <c r="O148" s="1"/>
  <c r="P148" s="1" a="1"/>
  <c r="P148" s="1"/>
  <c r="O144" a="1"/>
  <c r="O144" s="1"/>
  <c r="P144" s="1" a="1"/>
  <c r="P144" s="1"/>
  <c r="P149" a="1"/>
  <c r="P149" s="1"/>
  <c r="Q156"/>
  <c r="R156" s="1"/>
  <c r="S156" s="1" a="1"/>
  <c r="S156" s="1"/>
  <c r="Q152"/>
  <c r="R152" s="1"/>
  <c r="S152" s="1" a="1"/>
  <c r="S152" s="1"/>
  <c r="P153" a="1"/>
  <c r="P153" s="1"/>
  <c r="P165" a="1"/>
  <c r="P165" s="1"/>
  <c r="P160" a="1"/>
  <c r="P160" s="1"/>
  <c r="P157" a="1"/>
  <c r="P157" s="1"/>
  <c r="P145" a="1"/>
  <c r="P145" s="1"/>
  <c r="P161" a="1"/>
  <c r="P161" s="1"/>
  <c r="M140" a="1"/>
  <c r="M140" s="1"/>
  <c r="P137" a="1"/>
  <c r="P137" s="1"/>
  <c r="M132" a="1"/>
  <c r="M132" s="1"/>
  <c r="P129" a="1"/>
  <c r="P129" s="1"/>
  <c r="P124" a="1"/>
  <c r="P124" s="1"/>
  <c r="P121" a="1"/>
  <c r="P121" s="1"/>
  <c r="P116" a="1"/>
  <c r="P116" s="1"/>
  <c r="O136" a="1"/>
  <c r="O136" s="1"/>
  <c r="P136" s="1" a="1"/>
  <c r="P136" s="1"/>
  <c r="P140" a="1"/>
  <c r="P140" s="1"/>
  <c r="P132" a="1"/>
  <c r="P132" s="1"/>
  <c r="O120" a="1"/>
  <c r="O120" s="1"/>
  <c r="P120" s="1" a="1"/>
  <c r="P120" s="1"/>
  <c r="P141" a="1"/>
  <c r="P141" s="1"/>
  <c r="P117" a="1"/>
  <c r="P117" s="1"/>
  <c r="Q80"/>
  <c r="R80" s="1"/>
  <c r="S80" s="1" a="1"/>
  <c r="S80" s="1"/>
  <c r="Q48"/>
  <c r="R48" s="1"/>
  <c r="S48" s="1" a="1"/>
  <c r="S48" s="1"/>
  <c r="Q40"/>
  <c r="R40" s="1"/>
  <c r="S40" s="1" a="1"/>
  <c r="S40" s="1"/>
  <c r="Q96"/>
  <c r="R96" s="1"/>
  <c r="S96" s="1" a="1"/>
  <c r="S96" s="1"/>
  <c r="Q64"/>
  <c r="R64" s="1"/>
  <c r="S64" s="1" a="1"/>
  <c r="S64" s="1"/>
  <c r="P108" a="1"/>
  <c r="P108" s="1"/>
  <c r="P76" a="1"/>
  <c r="P76" s="1"/>
  <c r="P93" a="1"/>
  <c r="P93" s="1"/>
  <c r="P61" a="1"/>
  <c r="P61" s="1"/>
  <c r="M89" a="1"/>
  <c r="M89" s="1"/>
  <c r="Q89"/>
  <c r="R89" s="1"/>
  <c r="S89" s="1" a="1"/>
  <c r="S89" s="1"/>
  <c r="Q57"/>
  <c r="R57" s="1"/>
  <c r="Q44"/>
  <c r="R44" s="1"/>
  <c r="S44" s="1" a="1"/>
  <c r="S44" s="1"/>
  <c r="Q104"/>
  <c r="R104" s="1"/>
  <c r="S104" s="1" a="1"/>
  <c r="S104" s="1"/>
  <c r="Q88"/>
  <c r="R88" s="1"/>
  <c r="S88" s="1" a="1"/>
  <c r="S88" s="1"/>
  <c r="Q81"/>
  <c r="R81" s="1"/>
  <c r="S81" s="1" a="1"/>
  <c r="S81" s="1"/>
  <c r="Q100"/>
  <c r="R100" s="1"/>
  <c r="S100" s="1" a="1"/>
  <c r="S100" s="1"/>
  <c r="Q84"/>
  <c r="R84" s="1"/>
  <c r="S84" s="1" a="1"/>
  <c r="S84" s="1"/>
  <c r="Q68"/>
  <c r="R68" s="1"/>
  <c r="S68" s="1" a="1"/>
  <c r="S68" s="1"/>
  <c r="Q52"/>
  <c r="R52" s="1"/>
  <c r="S52" s="1" a="1"/>
  <c r="S52" s="1"/>
  <c r="M105" a="1"/>
  <c r="M105" s="1"/>
  <c r="M97" a="1"/>
  <c r="M97" s="1"/>
  <c r="M65" a="1"/>
  <c r="M65" s="1"/>
  <c r="M41" a="1"/>
  <c r="M41" s="1"/>
  <c r="Q113"/>
  <c r="R113" s="1"/>
  <c r="S113" s="1" a="1"/>
  <c r="S113" s="1"/>
  <c r="P92" a="1"/>
  <c r="P92" s="1"/>
  <c r="P60" a="1"/>
  <c r="P60" s="1"/>
  <c r="O101" a="1"/>
  <c r="O101" s="1"/>
  <c r="O85" a="1"/>
  <c r="O85" s="1"/>
  <c r="P85" s="1" a="1"/>
  <c r="P85" s="1"/>
  <c r="O69" a="1"/>
  <c r="O69" s="1"/>
  <c r="P69" s="1" a="1"/>
  <c r="P69" s="1"/>
  <c r="O53" a="1"/>
  <c r="O53" s="1"/>
  <c r="P109" a="1"/>
  <c r="P109" s="1"/>
  <c r="P77" a="1"/>
  <c r="P77" s="1"/>
  <c r="P45" a="1"/>
  <c r="P45" s="1"/>
  <c r="M57" a="1"/>
  <c r="M57" s="1"/>
  <c r="Q105"/>
  <c r="R105" s="1"/>
  <c r="S105" s="1" a="1"/>
  <c r="S105" s="1"/>
  <c r="S73" a="1"/>
  <c r="S73" s="1"/>
  <c r="Q73"/>
  <c r="R73" s="1"/>
  <c r="Q41"/>
  <c r="R41" s="1"/>
  <c r="S41" s="1" a="1"/>
  <c r="S41" s="1"/>
  <c r="S97" a="1"/>
  <c r="S97" s="1"/>
  <c r="Q97"/>
  <c r="R97" s="1"/>
  <c r="Q65"/>
  <c r="R65" s="1"/>
  <c r="S65" s="1" a="1"/>
  <c r="S65" s="1"/>
  <c r="P53" a="1"/>
  <c r="P53" s="1"/>
  <c r="P112" a="1"/>
  <c r="P112" s="1"/>
  <c r="M73" a="1"/>
  <c r="M73" s="1"/>
  <c r="M81" a="1"/>
  <c r="M81" s="1"/>
  <c r="M49" a="1"/>
  <c r="M49" s="1"/>
  <c r="L33" a="1"/>
  <c r="L33" s="1"/>
  <c r="M33" s="1" a="1"/>
  <c r="M33" s="1"/>
  <c r="L29" a="1"/>
  <c r="L29" s="1"/>
  <c r="O29" s="1" a="1"/>
  <c r="O29" s="1"/>
  <c r="P29" s="1" a="1"/>
  <c r="P29" s="1"/>
  <c r="M24" a="1"/>
  <c r="M24" s="1"/>
  <c r="O36" a="1"/>
  <c r="O36" s="1"/>
  <c r="P36" s="1" a="1"/>
  <c r="P36" s="1"/>
  <c r="L25" a="1"/>
  <c r="L25" s="1"/>
  <c r="O25" s="1" a="1"/>
  <c r="O25" s="1"/>
  <c r="O32" a="1"/>
  <c r="O32" s="1"/>
  <c r="P32" s="1" a="1"/>
  <c r="P32" s="1"/>
  <c r="N25" a="1"/>
  <c r="N25" s="1"/>
  <c r="L37" a="1"/>
  <c r="L37" s="1"/>
  <c r="M37" s="1" a="1"/>
  <c r="M37" s="1"/>
  <c r="L21" a="1"/>
  <c r="L21" s="1"/>
  <c r="O21" s="1" a="1"/>
  <c r="O21" s="1"/>
  <c r="P24" a="1"/>
  <c r="P24" s="1"/>
  <c r="O20" a="1"/>
  <c r="O20" s="1"/>
  <c r="P20" s="1" a="1"/>
  <c r="P20" s="1"/>
  <c r="J37" a="1"/>
  <c r="J37" s="1"/>
  <c r="O33" a="1"/>
  <c r="O33" s="1"/>
  <c r="P28" a="1"/>
  <c r="P28" s="1"/>
  <c r="N33" a="1"/>
  <c r="N33" s="1"/>
  <c r="N21" a="1"/>
  <c r="N21" s="1"/>
  <c r="M12" a="1"/>
  <c r="M12" s="1"/>
  <c r="L13" a="1"/>
  <c r="L13" s="1"/>
  <c r="L15" s="1"/>
  <c r="M14"/>
  <c r="N14"/>
  <c r="J15"/>
  <c r="P12" a="1"/>
  <c r="P12" s="1"/>
  <c r="P89" i="10" a="1"/>
  <c r="P89" s="1"/>
  <c r="P149" a="1"/>
  <c r="P149" s="1"/>
  <c r="P116" a="1"/>
  <c r="P116" s="1"/>
  <c r="P107" a="1"/>
  <c r="N150" a="1"/>
  <c r="N150" s="1"/>
  <c r="P138" a="1"/>
  <c r="P138" s="1"/>
  <c r="P78" a="1"/>
  <c r="P71" a="1"/>
  <c r="P71" s="1"/>
  <c r="P65" a="1"/>
  <c r="P65" s="1"/>
  <c r="O156" a="1"/>
  <c r="O144" a="1"/>
  <c r="O144" s="1"/>
  <c r="O129" a="1"/>
  <c r="O129" s="1"/>
  <c r="O9" a="1"/>
  <c r="O9" s="1"/>
  <c r="P17" a="1"/>
  <c r="P93" a="1"/>
  <c r="P93" s="1"/>
  <c r="P81" a="1"/>
  <c r="P81" s="1"/>
  <c r="Q81" s="1" a="1"/>
  <c r="Q81" s="1"/>
  <c r="R81" s="1"/>
  <c r="S81" s="1"/>
  <c r="T81" s="1" a="1"/>
  <c r="T81" s="1"/>
  <c r="P56" a="1"/>
  <c r="P50" a="1"/>
  <c r="P50" s="1"/>
  <c r="P83" a="1"/>
  <c r="P83" s="1"/>
  <c r="P122" a="1"/>
  <c r="P122" s="1"/>
  <c r="M123" a="1"/>
  <c r="M123" s="1"/>
  <c r="N123" s="1" a="1"/>
  <c r="N123" s="1"/>
  <c r="Q143" a="1"/>
  <c r="Q143" s="1"/>
  <c r="R143" s="1"/>
  <c r="S143" s="1"/>
  <c r="T143" s="1" a="1"/>
  <c r="T143" s="1"/>
  <c r="Q119" a="1"/>
  <c r="Q119" s="1"/>
  <c r="R119" s="1"/>
  <c r="S119" s="1"/>
  <c r="T119" s="1" a="1"/>
  <c r="T119" s="1"/>
  <c r="Q116" a="1"/>
  <c r="Q116" s="1"/>
  <c r="R116" s="1"/>
  <c r="S116" s="1"/>
  <c r="T116" s="1" a="1"/>
  <c r="T116" s="1"/>
  <c r="J16"/>
  <c r="K16" s="1"/>
  <c r="N126" a="1"/>
  <c r="N126" s="1"/>
  <c r="P20" a="1"/>
  <c r="K81" a="1"/>
  <c r="K81" s="1"/>
  <c r="N95" a="1"/>
  <c r="N95" s="1"/>
  <c r="Q140" a="1"/>
  <c r="Q140" s="1"/>
  <c r="R140" s="1"/>
  <c r="S140" s="1"/>
  <c r="T140" s="1" a="1"/>
  <c r="T140" s="1"/>
  <c r="P32" a="1"/>
  <c r="P32" s="1"/>
  <c r="K93" a="1"/>
  <c r="M141" a="1"/>
  <c r="M141" s="1"/>
  <c r="N141" s="1" a="1"/>
  <c r="N141" s="1"/>
  <c r="O141" a="1"/>
  <c r="O141" s="1"/>
  <c r="I158" a="1"/>
  <c r="P23" a="1"/>
  <c r="M36" a="1"/>
  <c r="Q93" a="1"/>
  <c r="P68" a="1"/>
  <c r="P59" a="1"/>
  <c r="P59" s="1"/>
  <c r="P47" a="1"/>
  <c r="Q149" a="1"/>
  <c r="Q146" a="1"/>
  <c r="N138" a="1"/>
  <c r="O135" a="1"/>
  <c r="Q125" a="1"/>
  <c r="Q122" a="1"/>
  <c r="N114" a="1"/>
  <c r="O111" a="1"/>
  <c r="O108" a="1"/>
  <c r="Q95" a="1"/>
  <c r="P10"/>
  <c r="P38" a="1"/>
  <c r="P38" s="1"/>
  <c r="O21" a="1"/>
  <c r="P11" a="1"/>
  <c r="P11" s="1"/>
  <c r="Q11" s="1" a="1"/>
  <c r="Q11" s="1"/>
  <c r="R11" s="1"/>
  <c r="S11" s="1"/>
  <c r="T11" s="1" a="1"/>
  <c r="T11" s="1"/>
  <c r="Q87" a="1"/>
  <c r="N53" a="1"/>
  <c r="N53" s="1"/>
  <c r="N144" a="1"/>
  <c r="N120" a="1"/>
  <c r="N120" s="1"/>
  <c r="P35" a="1"/>
  <c r="O16"/>
  <c r="P137" a="1"/>
  <c r="P137" s="1"/>
  <c r="Q137" s="1" a="1"/>
  <c r="Q137" s="1"/>
  <c r="R137" s="1"/>
  <c r="S137" s="1"/>
  <c r="T137" s="1" a="1"/>
  <c r="T137" s="1"/>
  <c r="P113" a="1"/>
  <c r="P113" s="1"/>
  <c r="Q134" a="1"/>
  <c r="Q134" s="1"/>
  <c r="R134" s="1"/>
  <c r="S134" s="1"/>
  <c r="T134" s="1" a="1"/>
  <c r="T134" s="1"/>
  <c r="Q110" a="1"/>
  <c r="N10" i="9"/>
  <c r="I10"/>
  <c r="O10" s="1"/>
  <c r="O9" a="1"/>
  <c r="M8" a="1"/>
  <c r="M8" s="1"/>
  <c r="M9" a="1"/>
  <c r="P8" a="1"/>
  <c r="P8" s="1"/>
  <c r="Q8" s="1"/>
  <c r="R8" s="1"/>
  <c r="I158" i="10"/>
  <c r="M36"/>
  <c r="P36" s="1" a="1"/>
  <c r="P36" s="1"/>
  <c r="P20"/>
  <c r="O21"/>
  <c r="P23"/>
  <c r="P35"/>
  <c r="P17"/>
  <c r="O18"/>
  <c r="P90"/>
  <c r="P78"/>
  <c r="K93"/>
  <c r="P77"/>
  <c r="K54"/>
  <c r="O45"/>
  <c r="Q95"/>
  <c r="R95" s="1"/>
  <c r="S95" s="1"/>
  <c r="T95" s="1" a="1"/>
  <c r="T95" s="1"/>
  <c r="N77"/>
  <c r="P41"/>
  <c r="Q93"/>
  <c r="N90"/>
  <c r="K69"/>
  <c r="P68"/>
  <c r="O60"/>
  <c r="P56"/>
  <c r="K48"/>
  <c r="P47"/>
  <c r="Q87"/>
  <c r="R87" s="1"/>
  <c r="S87" s="1"/>
  <c r="T87" s="1" a="1"/>
  <c r="T87" s="1"/>
  <c r="N87"/>
  <c r="P131"/>
  <c r="Q131" s="1" a="1"/>
  <c r="Q131" s="1"/>
  <c r="R131" s="1"/>
  <c r="S131" s="1"/>
  <c r="T131" s="1" a="1"/>
  <c r="T131" s="1"/>
  <c r="P107"/>
  <c r="Q149"/>
  <c r="R149" s="1"/>
  <c r="S149" s="1"/>
  <c r="T149" s="1" a="1"/>
  <c r="T149" s="1"/>
  <c r="Q146"/>
  <c r="R146" s="1"/>
  <c r="S146" s="1"/>
  <c r="T146" s="1" a="1"/>
  <c r="T146" s="1"/>
  <c r="N138"/>
  <c r="O135"/>
  <c r="O132"/>
  <c r="Q125"/>
  <c r="R125" s="1"/>
  <c r="S125" s="1"/>
  <c r="T125" s="1" a="1"/>
  <c r="T125" s="1"/>
  <c r="Q122"/>
  <c r="R122" s="1"/>
  <c r="S122" s="1"/>
  <c r="T122" s="1" a="1"/>
  <c r="T122" s="1"/>
  <c r="N114"/>
  <c r="O111"/>
  <c r="O108"/>
  <c r="P152"/>
  <c r="Q152" s="1" a="1"/>
  <c r="P128"/>
  <c r="Q128" s="1" a="1"/>
  <c r="Q128" s="1"/>
  <c r="R128" s="1"/>
  <c r="S128" s="1"/>
  <c r="T128" s="1" a="1"/>
  <c r="T128" s="1"/>
  <c r="P104"/>
  <c r="Q104" s="1" a="1"/>
  <c r="Q104" s="1"/>
  <c r="R104" s="1"/>
  <c r="S104" s="1"/>
  <c r="T104" s="1" a="1"/>
  <c r="T104" s="1"/>
  <c r="N144"/>
  <c r="M135"/>
  <c r="N135" s="1" a="1"/>
  <c r="N135" s="1"/>
  <c r="M132"/>
  <c r="M111"/>
  <c r="N111" s="1" a="1"/>
  <c r="N111" s="1"/>
  <c r="M108"/>
  <c r="Q110"/>
  <c r="R110" s="1"/>
  <c r="S110" s="1"/>
  <c r="T110" s="1" a="1"/>
  <c r="T110" s="1"/>
  <c r="P155"/>
  <c r="Q155" s="1" a="1"/>
  <c r="Q155" s="1"/>
  <c r="R155" s="1"/>
  <c r="S155" s="1"/>
  <c r="T155" s="1" a="1"/>
  <c r="T155" s="1"/>
  <c r="O156"/>
  <c r="M156"/>
  <c r="Q98" a="1"/>
  <c r="Q98" s="1"/>
  <c r="R98" s="1"/>
  <c r="S98" s="1"/>
  <c r="T98" s="1" a="1"/>
  <c r="T98" s="1"/>
  <c r="P153" a="1"/>
  <c r="P153" s="1"/>
  <c r="Q153" s="1" a="1"/>
  <c r="Q153" s="1"/>
  <c r="R153" s="1"/>
  <c r="S153" s="1"/>
  <c r="T153" s="1" a="1"/>
  <c r="T153" s="1"/>
  <c r="P147" a="1"/>
  <c r="P147" s="1"/>
  <c r="Q147" s="1" a="1"/>
  <c r="Q147" s="1"/>
  <c r="R147" s="1"/>
  <c r="S147" s="1"/>
  <c r="T147" s="1" a="1"/>
  <c r="T147" s="1"/>
  <c r="P141" a="1"/>
  <c r="P141" s="1"/>
  <c r="Q141" s="1" a="1"/>
  <c r="Q141" s="1"/>
  <c r="R141" s="1"/>
  <c r="S141" s="1"/>
  <c r="T141" s="1" a="1"/>
  <c r="T141" s="1"/>
  <c r="P129" a="1"/>
  <c r="P129" s="1"/>
  <c r="Q129" s="1" a="1"/>
  <c r="Q129" s="1"/>
  <c r="R129" s="1"/>
  <c r="S129" s="1"/>
  <c r="T129" s="1" a="1"/>
  <c r="T129" s="1"/>
  <c r="P123" a="1"/>
  <c r="P123" s="1"/>
  <c r="Q123" s="1" a="1"/>
  <c r="Q123" s="1"/>
  <c r="R123" s="1"/>
  <c r="S123" s="1"/>
  <c r="T123" s="1" a="1"/>
  <c r="T123" s="1"/>
  <c r="P117" a="1"/>
  <c r="P117" s="1"/>
  <c r="Q117" s="1" a="1"/>
  <c r="Q117" s="1"/>
  <c r="R117" s="1"/>
  <c r="S117" s="1"/>
  <c r="T117" s="1" a="1"/>
  <c r="T117" s="1"/>
  <c r="P105" a="1"/>
  <c r="P105" s="1"/>
  <c r="Q105" s="1" a="1"/>
  <c r="Q105" s="1"/>
  <c r="R105" s="1"/>
  <c r="S105" s="1"/>
  <c r="T105" s="1" a="1"/>
  <c r="T105" s="1"/>
  <c r="P99" a="1"/>
  <c r="P99" s="1"/>
  <c r="Q99" s="1" a="1"/>
  <c r="Q99" s="1"/>
  <c r="R99" s="1"/>
  <c r="S99" s="1"/>
  <c r="T99" s="1" a="1"/>
  <c r="T99" s="1"/>
  <c r="Q150" a="1"/>
  <c r="Q150" s="1"/>
  <c r="R150" s="1"/>
  <c r="S150" s="1"/>
  <c r="T150" s="1" a="1"/>
  <c r="T150" s="1"/>
  <c r="Q144" a="1"/>
  <c r="Q144" s="1"/>
  <c r="R144" s="1"/>
  <c r="S144" s="1"/>
  <c r="T144" s="1" a="1"/>
  <c r="T144" s="1"/>
  <c r="Q138" a="1"/>
  <c r="Q138" s="1"/>
  <c r="R138" s="1"/>
  <c r="S138" s="1"/>
  <c r="T138" s="1" a="1"/>
  <c r="T138" s="1"/>
  <c r="Q126" a="1"/>
  <c r="Q126" s="1"/>
  <c r="R126" s="1"/>
  <c r="S126" s="1"/>
  <c r="T126" s="1" a="1"/>
  <c r="T126" s="1"/>
  <c r="Q120" a="1"/>
  <c r="Q120" s="1"/>
  <c r="R120" s="1"/>
  <c r="S120" s="1"/>
  <c r="T120" s="1" a="1"/>
  <c r="T120" s="1"/>
  <c r="Q114" a="1"/>
  <c r="Q114" s="1"/>
  <c r="R114" s="1"/>
  <c r="S114" s="1"/>
  <c r="T114" s="1" a="1"/>
  <c r="T114" s="1"/>
  <c r="Q102" a="1"/>
  <c r="Q102" s="1"/>
  <c r="R102" s="1"/>
  <c r="S102" s="1"/>
  <c r="T102" s="1" a="1"/>
  <c r="T102" s="1"/>
  <c r="Q113" a="1"/>
  <c r="Q113" s="1"/>
  <c r="R113" s="1"/>
  <c r="S113" s="1"/>
  <c r="T113" s="1" a="1"/>
  <c r="T113" s="1"/>
  <c r="Q107" a="1"/>
  <c r="Q107" s="1"/>
  <c r="R107" s="1"/>
  <c r="S107" s="1"/>
  <c r="T107" s="1" a="1"/>
  <c r="T107" s="1"/>
  <c r="Q101" a="1"/>
  <c r="Q101" s="1"/>
  <c r="R101" s="1"/>
  <c r="S101" s="1"/>
  <c r="T101" s="1" a="1"/>
  <c r="T101" s="1"/>
  <c r="M63" a="1"/>
  <c r="M63" s="1"/>
  <c r="N63" s="1" a="1"/>
  <c r="N63" s="1"/>
  <c r="M57" a="1"/>
  <c r="M57" s="1"/>
  <c r="N57" s="1" a="1"/>
  <c r="N57" s="1"/>
  <c r="K87" a="1"/>
  <c r="K87" s="1"/>
  <c r="P92" a="1"/>
  <c r="P92" s="1"/>
  <c r="Q92" s="1" a="1"/>
  <c r="Q92" s="1"/>
  <c r="R92" s="1"/>
  <c r="S92" s="1"/>
  <c r="T92" s="1" a="1"/>
  <c r="T92" s="1"/>
  <c r="Q89" a="1"/>
  <c r="Q89" s="1"/>
  <c r="R89" s="1"/>
  <c r="S89" s="1"/>
  <c r="T89" s="1" a="1"/>
  <c r="T89" s="1"/>
  <c r="Q71" a="1"/>
  <c r="Q71" s="1"/>
  <c r="R71" s="1"/>
  <c r="S71" s="1"/>
  <c r="T71" s="1" a="1"/>
  <c r="T71" s="1"/>
  <c r="Q59" a="1"/>
  <c r="Q59" s="1"/>
  <c r="R59" s="1"/>
  <c r="S59" s="1"/>
  <c r="T59" s="1" a="1"/>
  <c r="T59" s="1"/>
  <c r="Q47" a="1"/>
  <c r="M75" a="1"/>
  <c r="M75" s="1"/>
  <c r="N75" s="1" a="1"/>
  <c r="N75" s="1"/>
  <c r="M69" a="1"/>
  <c r="M69" s="1"/>
  <c r="N69" s="1" a="1"/>
  <c r="N69" s="1"/>
  <c r="M54" a="1"/>
  <c r="M54" s="1"/>
  <c r="N54" s="1" a="1"/>
  <c r="N54" s="1"/>
  <c r="M48" a="1"/>
  <c r="M48" s="1"/>
  <c r="N48" s="1" a="1"/>
  <c r="N48" s="1"/>
  <c r="P63" a="1"/>
  <c r="P63" s="1"/>
  <c r="P57" a="1"/>
  <c r="P57" s="1"/>
  <c r="Q68" a="1"/>
  <c r="Q68" s="1"/>
  <c r="R68" s="1"/>
  <c r="S68" s="1"/>
  <c r="T68" s="1" a="1"/>
  <c r="T68" s="1"/>
  <c r="Q56" a="1"/>
  <c r="Q44" a="1"/>
  <c r="Q44" s="1"/>
  <c r="R44" s="1"/>
  <c r="S44" s="1"/>
  <c r="T44" s="1" a="1"/>
  <c r="T44" s="1"/>
  <c r="M66" a="1"/>
  <c r="M66" s="1"/>
  <c r="N66" s="1" a="1"/>
  <c r="M60" a="1"/>
  <c r="M60" s="1"/>
  <c r="N60" s="1" a="1"/>
  <c r="K96" a="1"/>
  <c r="K96" s="1"/>
  <c r="K90" a="1"/>
  <c r="K90" s="1"/>
  <c r="K84" a="1"/>
  <c r="K84" s="1"/>
  <c r="K78" a="1"/>
  <c r="K78" s="1"/>
  <c r="P86" a="1"/>
  <c r="P86" s="1"/>
  <c r="Q80" a="1"/>
  <c r="Q80" s="1"/>
  <c r="R80" s="1"/>
  <c r="S80" s="1"/>
  <c r="T80" s="1" a="1"/>
  <c r="T80" s="1"/>
  <c r="K72" a="1"/>
  <c r="K72" s="1"/>
  <c r="O63" a="1"/>
  <c r="O63" s="1"/>
  <c r="O57" a="1"/>
  <c r="O57" s="1"/>
  <c r="Q57" s="1" a="1"/>
  <c r="Q57" s="1"/>
  <c r="R57" s="1"/>
  <c r="S57" s="1"/>
  <c r="T57" s="1" a="1"/>
  <c r="T57" s="1"/>
  <c r="K51" a="1"/>
  <c r="K51" s="1"/>
  <c r="K45" a="1"/>
  <c r="K45" s="1"/>
  <c r="Q77" a="1"/>
  <c r="Q77" s="1"/>
  <c r="R77" s="1"/>
  <c r="S77" s="1"/>
  <c r="T77" s="1" a="1"/>
  <c r="T77" s="1"/>
  <c r="Q65" a="1"/>
  <c r="Q65" s="1"/>
  <c r="R65" s="1"/>
  <c r="S65" s="1"/>
  <c r="T65" s="1" a="1"/>
  <c r="T65" s="1"/>
  <c r="Q53" a="1"/>
  <c r="Q53" s="1"/>
  <c r="R53" s="1"/>
  <c r="S53" s="1"/>
  <c r="T53" s="1" a="1"/>
  <c r="T53" s="1"/>
  <c r="M72" a="1"/>
  <c r="M72" s="1"/>
  <c r="P72" s="1" a="1"/>
  <c r="P72" s="1"/>
  <c r="Q72" s="1" a="1"/>
  <c r="Q72" s="1"/>
  <c r="R72" s="1"/>
  <c r="S72" s="1"/>
  <c r="T72" s="1" a="1"/>
  <c r="T72" s="1"/>
  <c r="M51" a="1"/>
  <c r="M51" s="1"/>
  <c r="P51" s="1" a="1"/>
  <c r="P51" s="1"/>
  <c r="Q51" s="1" a="1"/>
  <c r="Q51" s="1"/>
  <c r="R51" s="1"/>
  <c r="S51" s="1"/>
  <c r="T51" s="1" a="1"/>
  <c r="T51" s="1"/>
  <c r="M45" a="1"/>
  <c r="M45" s="1"/>
  <c r="P45" s="1" a="1"/>
  <c r="P45" s="1"/>
  <c r="Q45" s="1" a="1"/>
  <c r="Q45" s="1"/>
  <c r="R45" s="1"/>
  <c r="S45" s="1"/>
  <c r="T45" s="1" a="1"/>
  <c r="T45" s="1"/>
  <c r="Q96" a="1"/>
  <c r="Q96" s="1"/>
  <c r="R96" s="1"/>
  <c r="S96" s="1"/>
  <c r="T96" s="1" a="1"/>
  <c r="T96" s="1"/>
  <c r="Q90" a="1"/>
  <c r="Q90" s="1"/>
  <c r="R90" s="1"/>
  <c r="S90" s="1"/>
  <c r="T90" s="1" a="1"/>
  <c r="T90" s="1"/>
  <c r="Q84" a="1"/>
  <c r="Q84" s="1"/>
  <c r="R84" s="1"/>
  <c r="S84" s="1"/>
  <c r="T84" s="1" a="1"/>
  <c r="T84" s="1"/>
  <c r="Q78" a="1"/>
  <c r="Q78" s="1"/>
  <c r="R78" s="1"/>
  <c r="S78" s="1"/>
  <c r="T78" s="1" a="1"/>
  <c r="T78" s="1"/>
  <c r="Q86" a="1"/>
  <c r="Q86" s="1"/>
  <c r="R86" s="1"/>
  <c r="S86" s="1"/>
  <c r="T86" s="1" a="1"/>
  <c r="T86" s="1"/>
  <c r="O75" a="1"/>
  <c r="O75" s="1"/>
  <c r="O69" a="1"/>
  <c r="O69" s="1"/>
  <c r="P66" a="1"/>
  <c r="P66" s="1"/>
  <c r="Q66" s="1" a="1"/>
  <c r="Q66" s="1"/>
  <c r="R66" s="1"/>
  <c r="S66" s="1"/>
  <c r="T66" s="1" a="1"/>
  <c r="T66" s="1"/>
  <c r="K63" a="1"/>
  <c r="K63" s="1"/>
  <c r="P60" a="1"/>
  <c r="P60" s="1"/>
  <c r="Q60" s="1" a="1"/>
  <c r="Q60" s="1"/>
  <c r="R60" s="1"/>
  <c r="S60" s="1"/>
  <c r="T60" s="1" a="1"/>
  <c r="T60" s="1"/>
  <c r="K57" a="1"/>
  <c r="K57" s="1"/>
  <c r="O48" a="1"/>
  <c r="O48" s="1"/>
  <c r="Q83" a="1"/>
  <c r="Q83" s="1"/>
  <c r="R83" s="1"/>
  <c r="S83" s="1"/>
  <c r="T83" s="1" a="1"/>
  <c r="T83" s="1"/>
  <c r="Q74" a="1"/>
  <c r="Q74" s="1"/>
  <c r="R74" s="1"/>
  <c r="S74" s="1"/>
  <c r="T74" s="1" a="1"/>
  <c r="T74" s="1"/>
  <c r="Q62" a="1"/>
  <c r="Q62" s="1"/>
  <c r="R62" s="1"/>
  <c r="S62" s="1"/>
  <c r="T62" s="1" a="1"/>
  <c r="T62" s="1"/>
  <c r="Q50" a="1"/>
  <c r="Q50" s="1"/>
  <c r="R50" s="1"/>
  <c r="S50" s="1"/>
  <c r="T50" s="1" a="1"/>
  <c r="T50" s="1"/>
  <c r="P24" a="1"/>
  <c r="P24" s="1"/>
  <c r="N24" a="1"/>
  <c r="N24" s="1"/>
  <c r="J13"/>
  <c r="J158" s="1" a="1"/>
  <c r="J158" s="1"/>
  <c r="P29" a="1"/>
  <c r="P29" s="1"/>
  <c r="Q29" s="1" a="1"/>
  <c r="Q29" s="1"/>
  <c r="R29" s="1"/>
  <c r="S29" s="1"/>
  <c r="T29" s="1" a="1"/>
  <c r="T29" s="1"/>
  <c r="M42" a="1"/>
  <c r="M42" s="1"/>
  <c r="P42" s="1" a="1"/>
  <c r="P42" s="1"/>
  <c r="Q42" s="1" a="1"/>
  <c r="Q42" s="1"/>
  <c r="R42" s="1"/>
  <c r="S42" s="1"/>
  <c r="T42" s="1" a="1"/>
  <c r="T42" s="1"/>
  <c r="Q41" a="1"/>
  <c r="Q41" s="1"/>
  <c r="R41" s="1"/>
  <c r="S41" s="1"/>
  <c r="T41" s="1" a="1"/>
  <c r="T41" s="1"/>
  <c r="Q38" a="1"/>
  <c r="Q38" s="1"/>
  <c r="R38" s="1"/>
  <c r="S38" s="1"/>
  <c r="T38" s="1" a="1"/>
  <c r="T38" s="1"/>
  <c r="N30" a="1"/>
  <c r="N30" s="1"/>
  <c r="O27" a="1"/>
  <c r="O27" s="1"/>
  <c r="O24" a="1"/>
  <c r="O24" s="1"/>
  <c r="M18" a="1"/>
  <c r="M18" s="1"/>
  <c r="P18" s="1" a="1"/>
  <c r="P18" s="1"/>
  <c r="Q18" s="1" a="1"/>
  <c r="Q17" a="1"/>
  <c r="Q17" s="1"/>
  <c r="R17" s="1"/>
  <c r="S17" s="1"/>
  <c r="T17" s="1" a="1"/>
  <c r="T17" s="1"/>
  <c r="Q14" a="1"/>
  <c r="Q14" s="1"/>
  <c r="R14" s="1"/>
  <c r="S14" s="1"/>
  <c r="T14" s="1" a="1"/>
  <c r="T14" s="1"/>
  <c r="P16"/>
  <c r="Q16" s="1"/>
  <c r="T16" s="1"/>
  <c r="P26" a="1"/>
  <c r="P26" s="1"/>
  <c r="Q26" s="1" a="1"/>
  <c r="N36" a="1"/>
  <c r="O33" a="1"/>
  <c r="O33" s="1"/>
  <c r="O30" a="1"/>
  <c r="O30" s="1"/>
  <c r="Q23" a="1"/>
  <c r="Q20" a="1"/>
  <c r="Q20" s="1"/>
  <c r="R20" s="1"/>
  <c r="S20" s="1"/>
  <c r="T20" s="1" a="1"/>
  <c r="T20" s="1"/>
  <c r="O12" a="1"/>
  <c r="O12" s="1"/>
  <c r="O13"/>
  <c r="A13"/>
  <c r="Q32" a="1"/>
  <c r="Q32" s="1"/>
  <c r="R32" s="1"/>
  <c r="S32" s="1"/>
  <c r="T32" s="1" a="1"/>
  <c r="T32" s="1"/>
  <c r="P39" a="1"/>
  <c r="P39" s="1"/>
  <c r="Q39" s="1" a="1"/>
  <c r="Q39" s="1"/>
  <c r="R39" s="1"/>
  <c r="S39" s="1"/>
  <c r="T39" s="1" a="1"/>
  <c r="T39" s="1"/>
  <c r="P33" a="1"/>
  <c r="P33" s="1"/>
  <c r="P27" a="1"/>
  <c r="P27" s="1"/>
  <c r="Q27" s="1" a="1"/>
  <c r="Q27" s="1"/>
  <c r="R27" s="1"/>
  <c r="S27" s="1"/>
  <c r="T27" s="1" a="1"/>
  <c r="T27" s="1"/>
  <c r="P21" a="1"/>
  <c r="P21" s="1"/>
  <c r="Q21" s="1" a="1"/>
  <c r="Q21" s="1"/>
  <c r="R21" s="1"/>
  <c r="S21" s="1"/>
  <c r="T21" s="1" a="1"/>
  <c r="T21" s="1"/>
  <c r="P15" a="1"/>
  <c r="P15" s="1"/>
  <c r="Q15" s="1" a="1"/>
  <c r="Q15" s="1"/>
  <c r="R15" s="1"/>
  <c r="S15" s="1"/>
  <c r="T15" s="1" a="1"/>
  <c r="T15" s="1"/>
  <c r="Q36" a="1"/>
  <c r="Q36" s="1"/>
  <c r="R36" s="1"/>
  <c r="S36" s="1"/>
  <c r="T36" s="1" a="1"/>
  <c r="T36" s="1"/>
  <c r="Q30" a="1"/>
  <c r="P12" a="1"/>
  <c r="P12" s="1"/>
  <c r="P9" a="1"/>
  <c r="P9" s="1"/>
  <c r="Q10"/>
  <c r="T10" s="1"/>
  <c r="L158" a="1"/>
  <c r="L158" s="1"/>
  <c r="H208" i="9" a="1"/>
  <c r="H208" s="1"/>
  <c r="P8" i="10" a="1"/>
  <c r="P8" s="1"/>
  <c r="Q9" a="1"/>
  <c r="Q9" s="1"/>
  <c r="R9" s="1"/>
  <c r="S9" s="1"/>
  <c r="Q15" i="4"/>
  <c r="Q11"/>
  <c r="R11" s="1"/>
  <c r="Q14"/>
  <c r="R14" s="1" a="1"/>
  <c r="R14" s="1"/>
  <c r="T14" s="1"/>
  <c r="U14" s="1" a="1"/>
  <c r="U14" s="1"/>
  <c r="Q12" a="1"/>
  <c r="Q12" s="1"/>
  <c r="R12" s="1" a="1"/>
  <c r="R12" s="1"/>
  <c r="R15" a="1"/>
  <c r="R11" a="1"/>
  <c r="O12" a="1"/>
  <c r="O12" s="1"/>
  <c r="Q9" a="1"/>
  <c r="Q9" s="1"/>
  <c r="O9" a="1"/>
  <c r="O9" s="1"/>
  <c r="N16" a="1"/>
  <c r="N16" s="1"/>
  <c r="Q16" s="1" a="1"/>
  <c r="Q16" s="1"/>
  <c r="R16" s="1" a="1"/>
  <c r="R16" s="1"/>
  <c r="P9" a="1"/>
  <c r="P9" s="1"/>
  <c r="Q17" a="1"/>
  <c r="Q17" s="1"/>
  <c r="R17" s="1" a="1"/>
  <c r="R17" s="1"/>
  <c r="O14" a="1"/>
  <c r="O14" s="1"/>
  <c r="R13" a="1"/>
  <c r="R13" s="1"/>
  <c r="P10"/>
  <c r="L17" a="1"/>
  <c r="L17" s="1"/>
  <c r="L15" a="1"/>
  <c r="L15" s="1"/>
  <c r="L13" a="1"/>
  <c r="L13" s="1"/>
  <c r="L11" a="1"/>
  <c r="L11" s="1"/>
  <c r="N10" a="1"/>
  <c r="N10" s="1"/>
  <c r="O10" s="1" a="1"/>
  <c r="O10" s="1"/>
  <c r="K18" a="1"/>
  <c r="K18" s="1"/>
  <c r="L10" a="1"/>
  <c r="L10" s="1"/>
  <c r="L9" a="1"/>
  <c r="L9" s="1"/>
  <c r="L8" a="1"/>
  <c r="L8" s="1"/>
  <c r="M18" a="1"/>
  <c r="M18" s="1"/>
  <c r="N8" a="1"/>
  <c r="N8" s="1"/>
  <c r="Q8" s="1" a="1"/>
  <c r="M25" i="9" l="1" a="1"/>
  <c r="M25" s="1"/>
  <c r="M29" a="1"/>
  <c r="M29" s="1"/>
  <c r="S169" a="1"/>
  <c r="S169" s="1"/>
  <c r="P14"/>
  <c r="S14" s="1"/>
  <c r="M15"/>
  <c r="P101" a="1"/>
  <c r="P101" s="1"/>
  <c r="S57" a="1"/>
  <c r="S57" s="1"/>
  <c r="L18"/>
  <c r="O18" s="1"/>
  <c r="N18"/>
  <c r="J18"/>
  <c r="Q16"/>
  <c r="R16" s="1"/>
  <c r="S16" s="1" a="1"/>
  <c r="S16" s="1"/>
  <c r="Q17"/>
  <c r="R17" s="1"/>
  <c r="S17" s="1" a="1"/>
  <c r="S17" s="1"/>
  <c r="O9"/>
  <c r="P9" s="1" a="1"/>
  <c r="P9" s="1"/>
  <c r="M9"/>
  <c r="J22"/>
  <c r="S184" a="1"/>
  <c r="S184" s="1"/>
  <c r="S200" a="1"/>
  <c r="S200" s="1"/>
  <c r="O11"/>
  <c r="J11"/>
  <c r="P33" a="1"/>
  <c r="P33" s="1"/>
  <c r="S173" a="1"/>
  <c r="S173" s="1"/>
  <c r="Q173"/>
  <c r="R173" s="1"/>
  <c r="Q188"/>
  <c r="R188" s="1"/>
  <c r="S188" s="1" a="1"/>
  <c r="S188" s="1"/>
  <c r="Q205"/>
  <c r="R205" s="1"/>
  <c r="S205" s="1" a="1"/>
  <c r="S205" s="1"/>
  <c r="Q197"/>
  <c r="R197" s="1"/>
  <c r="S197" s="1" a="1"/>
  <c r="S197" s="1"/>
  <c r="Q180"/>
  <c r="R180" s="1"/>
  <c r="S180" s="1" a="1"/>
  <c r="S180" s="1"/>
  <c r="Q185"/>
  <c r="R185" s="1"/>
  <c r="S185" s="1" a="1"/>
  <c r="S185" s="1"/>
  <c r="Q181"/>
  <c r="R181" s="1"/>
  <c r="S181" s="1" a="1"/>
  <c r="S181" s="1"/>
  <c r="Q201"/>
  <c r="R201" s="1"/>
  <c r="S201" s="1" a="1"/>
  <c r="S201" s="1"/>
  <c r="Q177"/>
  <c r="R177" s="1"/>
  <c r="S177" s="1" a="1"/>
  <c r="S177" s="1"/>
  <c r="Q193"/>
  <c r="R193" s="1"/>
  <c r="S193" s="1" a="1"/>
  <c r="S193" s="1"/>
  <c r="S189" a="1"/>
  <c r="S189" s="1"/>
  <c r="Q189"/>
  <c r="R189" s="1"/>
  <c r="Q172"/>
  <c r="R172" s="1"/>
  <c r="S172" s="1" a="1"/>
  <c r="S172" s="1"/>
  <c r="Q144"/>
  <c r="R144" s="1"/>
  <c r="S144" s="1" a="1"/>
  <c r="S144" s="1"/>
  <c r="Q148"/>
  <c r="R148" s="1"/>
  <c r="S148" s="1" a="1"/>
  <c r="S148" s="1"/>
  <c r="Q145"/>
  <c r="R145" s="1"/>
  <c r="S145" s="1" a="1"/>
  <c r="S145" s="1"/>
  <c r="Q160"/>
  <c r="R160" s="1"/>
  <c r="S160" s="1" a="1"/>
  <c r="S160" s="1"/>
  <c r="S149" a="1"/>
  <c r="S149" s="1"/>
  <c r="Q149"/>
  <c r="R149" s="1"/>
  <c r="Q165"/>
  <c r="R165" s="1"/>
  <c r="S165" s="1" a="1"/>
  <c r="S165" s="1"/>
  <c r="Q164"/>
  <c r="R164" s="1"/>
  <c r="S164" s="1" a="1"/>
  <c r="S164" s="1"/>
  <c r="Q168"/>
  <c r="R168" s="1"/>
  <c r="S168" s="1" a="1"/>
  <c r="S168" s="1"/>
  <c r="S161" a="1"/>
  <c r="S161" s="1"/>
  <c r="Q161"/>
  <c r="R161" s="1"/>
  <c r="S157" a="1"/>
  <c r="S157" s="1"/>
  <c r="Q157"/>
  <c r="R157" s="1"/>
  <c r="Q153"/>
  <c r="R153" s="1"/>
  <c r="S153" s="1" a="1"/>
  <c r="S153" s="1"/>
  <c r="Q120"/>
  <c r="R120" s="1"/>
  <c r="S120" s="1" a="1"/>
  <c r="S120" s="1"/>
  <c r="S117" a="1"/>
  <c r="S117" s="1"/>
  <c r="Q117"/>
  <c r="R117" s="1"/>
  <c r="Q140"/>
  <c r="R140" s="1"/>
  <c r="S140" s="1" a="1"/>
  <c r="S140" s="1"/>
  <c r="Q136"/>
  <c r="R136" s="1"/>
  <c r="S136" s="1" a="1"/>
  <c r="S136" s="1"/>
  <c r="S132" a="1"/>
  <c r="S132" s="1"/>
  <c r="Q132"/>
  <c r="R132" s="1"/>
  <c r="Q124"/>
  <c r="R124" s="1"/>
  <c r="S124" s="1" a="1"/>
  <c r="S124" s="1"/>
  <c r="Q116"/>
  <c r="R116" s="1"/>
  <c r="S116" s="1" a="1"/>
  <c r="S116" s="1"/>
  <c r="S129" a="1"/>
  <c r="S129" s="1"/>
  <c r="Q129"/>
  <c r="R129" s="1"/>
  <c r="Q141"/>
  <c r="R141" s="1"/>
  <c r="S141" s="1" a="1"/>
  <c r="S141" s="1"/>
  <c r="S121" a="1"/>
  <c r="S121" s="1"/>
  <c r="Q121"/>
  <c r="R121" s="1"/>
  <c r="Q137"/>
  <c r="R137" s="1"/>
  <c r="S137" s="1" a="1"/>
  <c r="S137" s="1"/>
  <c r="Q101"/>
  <c r="R101" s="1"/>
  <c r="S101" s="1" a="1"/>
  <c r="S101" s="1"/>
  <c r="Q69"/>
  <c r="R69" s="1"/>
  <c r="S69" s="1" a="1"/>
  <c r="S69" s="1"/>
  <c r="Q77"/>
  <c r="R77" s="1"/>
  <c r="S77" s="1" a="1"/>
  <c r="S77" s="1"/>
  <c r="Q93"/>
  <c r="R93" s="1"/>
  <c r="S93" s="1" a="1"/>
  <c r="S93" s="1"/>
  <c r="Q85"/>
  <c r="R85" s="1"/>
  <c r="S85" s="1" a="1"/>
  <c r="S85" s="1"/>
  <c r="Q45"/>
  <c r="R45" s="1"/>
  <c r="S45" s="1" a="1"/>
  <c r="S45" s="1"/>
  <c r="Q92"/>
  <c r="R92" s="1"/>
  <c r="S92" s="1" a="1"/>
  <c r="S92" s="1"/>
  <c r="Q61"/>
  <c r="R61" s="1"/>
  <c r="S61" s="1" a="1"/>
  <c r="S61" s="1"/>
  <c r="Q53"/>
  <c r="R53" s="1"/>
  <c r="S53" s="1" a="1"/>
  <c r="S53" s="1"/>
  <c r="Q60"/>
  <c r="R60" s="1"/>
  <c r="S60" s="1" a="1"/>
  <c r="S60" s="1"/>
  <c r="Q108"/>
  <c r="R108" s="1"/>
  <c r="S108" s="1" a="1"/>
  <c r="S108" s="1"/>
  <c r="Q112"/>
  <c r="R112" s="1"/>
  <c r="S112" s="1" a="1"/>
  <c r="S112" s="1"/>
  <c r="Q109"/>
  <c r="R109" s="1"/>
  <c r="S109" s="1" a="1"/>
  <c r="S109" s="1"/>
  <c r="Q76"/>
  <c r="R76" s="1"/>
  <c r="S76" s="1" a="1"/>
  <c r="S76" s="1"/>
  <c r="Q20"/>
  <c r="R20" s="1"/>
  <c r="S20" s="1" a="1"/>
  <c r="S20" s="1"/>
  <c r="Q36"/>
  <c r="R36" s="1"/>
  <c r="S36" s="1" a="1"/>
  <c r="S36" s="1"/>
  <c r="Q29"/>
  <c r="R29" s="1"/>
  <c r="S29" s="1" a="1"/>
  <c r="S29" s="1"/>
  <c r="Q32"/>
  <c r="R32" s="1"/>
  <c r="S32" s="1" a="1"/>
  <c r="S32" s="1"/>
  <c r="Q33"/>
  <c r="R33" s="1"/>
  <c r="S33" s="1" a="1"/>
  <c r="S33" s="1"/>
  <c r="P21" a="1"/>
  <c r="P21" s="1"/>
  <c r="M21" a="1"/>
  <c r="M21" s="1"/>
  <c r="P25" a="1"/>
  <c r="P25" s="1"/>
  <c r="O37" a="1"/>
  <c r="O37" s="1"/>
  <c r="P37" s="1" a="1"/>
  <c r="P37" s="1"/>
  <c r="Q28"/>
  <c r="R28" s="1"/>
  <c r="S28" s="1" a="1"/>
  <c r="S28" s="1"/>
  <c r="Q24"/>
  <c r="R24" s="1"/>
  <c r="S24" s="1" a="1"/>
  <c r="S24" s="1"/>
  <c r="O15"/>
  <c r="Q15" s="1"/>
  <c r="R15" s="1"/>
  <c r="M13" a="1"/>
  <c r="M13" s="1"/>
  <c r="O13" a="1"/>
  <c r="O13" s="1"/>
  <c r="P13" s="1" a="1"/>
  <c r="P13" s="1"/>
  <c r="Q12"/>
  <c r="R12" s="1"/>
  <c r="S12" s="1" a="1"/>
  <c r="S12" s="1"/>
  <c r="T93" i="10" a="1"/>
  <c r="T93" s="1"/>
  <c r="R93"/>
  <c r="S93" s="1"/>
  <c r="Q24" a="1"/>
  <c r="Q63" a="1"/>
  <c r="Q63" s="1"/>
  <c r="R63" s="1"/>
  <c r="S63" s="1"/>
  <c r="T63" s="1" a="1"/>
  <c r="T63" s="1"/>
  <c r="P54" a="1"/>
  <c r="P54" s="1"/>
  <c r="Q54" s="1" a="1"/>
  <c r="Q54" s="1"/>
  <c r="R54" s="1"/>
  <c r="S54" s="1"/>
  <c r="T54" s="1" a="1"/>
  <c r="T54" s="1"/>
  <c r="P75" a="1"/>
  <c r="P75" s="1"/>
  <c r="Q75" s="1" a="1"/>
  <c r="Q75" s="1"/>
  <c r="R75" s="1"/>
  <c r="S75" s="1"/>
  <c r="T75" s="1" a="1"/>
  <c r="T75" s="1"/>
  <c r="N45" a="1"/>
  <c r="P48" a="1"/>
  <c r="P48" s="1"/>
  <c r="Q48" s="1" a="1"/>
  <c r="Q48" s="1"/>
  <c r="R48" s="1"/>
  <c r="S48" s="1"/>
  <c r="T48" s="1" a="1"/>
  <c r="T48" s="1"/>
  <c r="N72" a="1"/>
  <c r="P111" a="1"/>
  <c r="P111" s="1"/>
  <c r="Q111" s="1" a="1"/>
  <c r="Q111" s="1"/>
  <c r="R111" s="1"/>
  <c r="S111" s="1"/>
  <c r="T111" s="1" a="1"/>
  <c r="T111" s="1"/>
  <c r="P135" a="1"/>
  <c r="P135" s="1"/>
  <c r="Q135" s="1" a="1"/>
  <c r="Q135" s="1"/>
  <c r="R135" s="1"/>
  <c r="S135" s="1"/>
  <c r="T135" s="1" a="1"/>
  <c r="T135" s="1"/>
  <c r="P132" a="1"/>
  <c r="P132" s="1"/>
  <c r="Q132" s="1" a="1"/>
  <c r="Q132" s="1"/>
  <c r="R132" s="1"/>
  <c r="S132" s="1"/>
  <c r="T132" s="1" a="1"/>
  <c r="T132" s="1"/>
  <c r="N132" a="1"/>
  <c r="N132" s="1"/>
  <c r="P108" a="1"/>
  <c r="P108" s="1"/>
  <c r="Q108" s="1" a="1"/>
  <c r="Q108" s="1"/>
  <c r="R108" s="1"/>
  <c r="S108" s="1"/>
  <c r="T108" s="1" a="1"/>
  <c r="T108" s="1"/>
  <c r="N108" a="1"/>
  <c r="N108" s="1"/>
  <c r="N51" a="1"/>
  <c r="P69" a="1"/>
  <c r="Q35" a="1"/>
  <c r="Q35" s="1"/>
  <c r="R35" s="1"/>
  <c r="S35" s="1"/>
  <c r="T35" s="1" a="1"/>
  <c r="T35" s="1"/>
  <c r="P156" a="1"/>
  <c r="P156" s="1"/>
  <c r="Q156" s="1" a="1"/>
  <c r="Q156" s="1"/>
  <c r="R156" s="1"/>
  <c r="S156" s="1"/>
  <c r="T156" s="1" a="1"/>
  <c r="T156" s="1"/>
  <c r="N156" a="1"/>
  <c r="N156" s="1"/>
  <c r="Q152"/>
  <c r="R152" s="1"/>
  <c r="S152" s="1"/>
  <c r="T152" s="1" a="1"/>
  <c r="T152" s="1"/>
  <c r="P10" i="9"/>
  <c r="S10" s="1"/>
  <c r="J10"/>
  <c r="J208" s="1" a="1"/>
  <c r="S8" a="1"/>
  <c r="Q24" i="10"/>
  <c r="R24" s="1"/>
  <c r="S24" s="1"/>
  <c r="T24" s="1" a="1"/>
  <c r="T24" s="1"/>
  <c r="N36"/>
  <c r="Q30"/>
  <c r="R30" s="1"/>
  <c r="S30" s="1"/>
  <c r="T30" s="1" a="1"/>
  <c r="T30" s="1"/>
  <c r="Q23"/>
  <c r="R23" s="1"/>
  <c r="S23" s="1"/>
  <c r="T23" s="1" a="1"/>
  <c r="T23" s="1"/>
  <c r="Q18"/>
  <c r="R18" s="1"/>
  <c r="S18" s="1"/>
  <c r="T18" s="1" a="1"/>
  <c r="T18" s="1"/>
  <c r="Q26"/>
  <c r="R26" s="1"/>
  <c r="S26" s="1"/>
  <c r="T26" s="1" a="1"/>
  <c r="T26" s="1"/>
  <c r="N45"/>
  <c r="N72"/>
  <c r="N60"/>
  <c r="Q56"/>
  <c r="R56" s="1"/>
  <c r="S56" s="1"/>
  <c r="T56" s="1" a="1"/>
  <c r="T56" s="1"/>
  <c r="Q47"/>
  <c r="R47" s="1"/>
  <c r="S47" s="1"/>
  <c r="T47" s="1" a="1"/>
  <c r="T47" s="1"/>
  <c r="N51"/>
  <c r="P69"/>
  <c r="Q69" s="1" a="1"/>
  <c r="N66"/>
  <c r="Q33" a="1"/>
  <c r="Q33" s="1"/>
  <c r="R33" s="1"/>
  <c r="S33" s="1"/>
  <c r="T33" s="1" a="1"/>
  <c r="T33" s="1"/>
  <c r="N42" a="1"/>
  <c r="N42" s="1"/>
  <c r="P13"/>
  <c r="Q13" s="1"/>
  <c r="T13" s="1"/>
  <c r="K13"/>
  <c r="K158" s="1" a="1"/>
  <c r="K158" s="1"/>
  <c r="N18" a="1"/>
  <c r="N18" s="1"/>
  <c r="Q12" a="1"/>
  <c r="Q12" s="1"/>
  <c r="R12" s="1"/>
  <c r="S12" s="1"/>
  <c r="T12" s="1" a="1"/>
  <c r="T12" s="1"/>
  <c r="M158" a="1"/>
  <c r="M158" s="1"/>
  <c r="K208" i="9" a="1"/>
  <c r="K208" s="1"/>
  <c r="I208" a="1"/>
  <c r="I208" s="1"/>
  <c r="T9" i="10" a="1"/>
  <c r="O158" a="1"/>
  <c r="O158" s="1"/>
  <c r="M160" s="1"/>
  <c r="Q8" a="1"/>
  <c r="Q8" s="1"/>
  <c r="R8" s="1"/>
  <c r="S8" s="1"/>
  <c r="R15" i="4"/>
  <c r="T15" s="1"/>
  <c r="U15" s="1" a="1"/>
  <c r="U15" s="1"/>
  <c r="O16" a="1"/>
  <c r="O16" s="1"/>
  <c r="T17"/>
  <c r="U17" s="1" a="1"/>
  <c r="U17" s="1"/>
  <c r="T11"/>
  <c r="U11" s="1" a="1"/>
  <c r="T13"/>
  <c r="U13" s="1" a="1"/>
  <c r="U13" s="1"/>
  <c r="T16"/>
  <c r="U16" s="1" a="1"/>
  <c r="U16" s="1"/>
  <c r="T12"/>
  <c r="U12" s="1" a="1"/>
  <c r="U12" s="1"/>
  <c r="P18" a="1"/>
  <c r="P18" s="1"/>
  <c r="N20" s="1"/>
  <c r="Q10" a="1"/>
  <c r="Q10" s="1"/>
  <c r="R9" a="1"/>
  <c r="R9" s="1"/>
  <c r="Q8"/>
  <c r="R8" s="1" a="1"/>
  <c r="R8" s="1"/>
  <c r="N18" a="1"/>
  <c r="N18" s="1"/>
  <c r="L18" a="1"/>
  <c r="L18" s="1"/>
  <c r="O8" a="1"/>
  <c r="O8" s="1"/>
  <c r="O18" s="1" a="1"/>
  <c r="O18" s="1"/>
  <c r="Q9" i="9" l="1"/>
  <c r="R9" s="1"/>
  <c r="S9" s="1" a="1"/>
  <c r="S9" s="1"/>
  <c r="M18"/>
  <c r="P18"/>
  <c r="S18" s="1"/>
  <c r="Q11"/>
  <c r="R11" s="1"/>
  <c r="P11"/>
  <c r="Q25"/>
  <c r="R25" s="1"/>
  <c r="S25" s="1" a="1"/>
  <c r="S25" s="1"/>
  <c r="Q37"/>
  <c r="R37" s="1"/>
  <c r="S37" s="1" a="1"/>
  <c r="S37" s="1"/>
  <c r="Q21"/>
  <c r="R21" s="1"/>
  <c r="S21" s="1" a="1"/>
  <c r="S21" s="1"/>
  <c r="P15"/>
  <c r="S15" s="1"/>
  <c r="Q13"/>
  <c r="R13" s="1"/>
  <c r="S13" s="1" a="1"/>
  <c r="S13" s="1"/>
  <c r="Q69" i="10"/>
  <c r="R69" s="1"/>
  <c r="S69" s="1"/>
  <c r="T69" s="1" a="1"/>
  <c r="T69" s="1"/>
  <c r="J208" i="9"/>
  <c r="S8"/>
  <c r="T9" i="10"/>
  <c r="N158" a="1"/>
  <c r="N158" s="1"/>
  <c r="L208" i="9" a="1"/>
  <c r="L208" s="1"/>
  <c r="N208" a="1"/>
  <c r="N208" s="1"/>
  <c r="L210" s="1"/>
  <c r="P158" i="10" a="1"/>
  <c r="P158" s="1"/>
  <c r="M161" s="1"/>
  <c r="U11" i="4"/>
  <c r="U9" a="1"/>
  <c r="T9"/>
  <c r="R10" a="1"/>
  <c r="R10" s="1"/>
  <c r="T10" s="1"/>
  <c r="Q18" a="1"/>
  <c r="Q18" s="1"/>
  <c r="N21" s="1"/>
  <c r="S11" i="9" l="1"/>
  <c r="M208" a="1"/>
  <c r="M208" s="1"/>
  <c r="O208" a="1"/>
  <c r="O208" s="1"/>
  <c r="L211" s="1"/>
  <c r="Q158" i="10" a="1"/>
  <c r="Q158" s="1"/>
  <c r="M162" s="1"/>
  <c r="R158" a="1"/>
  <c r="R158" s="1"/>
  <c r="M163" s="1"/>
  <c r="U9" i="4"/>
  <c r="T8"/>
  <c r="S18" a="1"/>
  <c r="S18" s="1"/>
  <c r="N23" s="1"/>
  <c r="U10" a="1"/>
  <c r="U10" s="1"/>
  <c r="R18" a="1"/>
  <c r="R18" s="1"/>
  <c r="N22" s="1"/>
  <c r="P208" i="9" l="1" a="1"/>
  <c r="P208" s="1"/>
  <c r="L212" s="1"/>
  <c r="S158" i="10" a="1"/>
  <c r="S158" s="1"/>
  <c r="M164" s="1"/>
  <c r="M165" s="1"/>
  <c r="T8" a="1"/>
  <c r="T8" s="1"/>
  <c r="T158" s="1" a="1"/>
  <c r="T158" s="1"/>
  <c r="T18" i="4" a="1"/>
  <c r="T18" s="1"/>
  <c r="N24" s="1"/>
  <c r="N25" s="1"/>
  <c r="U8" a="1"/>
  <c r="U8" s="1"/>
  <c r="U18" s="1" a="1"/>
  <c r="U18" s="1"/>
  <c r="Q208" i="9" l="1" a="1"/>
  <c r="Q208" s="1"/>
  <c r="L213" s="1"/>
  <c r="R208" a="1"/>
  <c r="R208" s="1"/>
  <c r="L214" s="1"/>
  <c r="L215" s="1"/>
  <c r="S208" a="1"/>
  <c r="S208" s="1"/>
</calcChain>
</file>

<file path=xl/sharedStrings.xml><?xml version="1.0" encoding="utf-8"?>
<sst xmlns="http://schemas.openxmlformats.org/spreadsheetml/2006/main" count="145" uniqueCount="53">
  <si>
    <t>BASIC</t>
  </si>
  <si>
    <t>DA</t>
  </si>
  <si>
    <t>TOTAL</t>
  </si>
  <si>
    <t>Total</t>
  </si>
  <si>
    <t>1-</t>
  </si>
  <si>
    <t>2-</t>
  </si>
  <si>
    <t>Basic</t>
  </si>
  <si>
    <t>D.A.</t>
  </si>
  <si>
    <t>Total Allowances And Deuctions Summry</t>
  </si>
  <si>
    <t>Deductions</t>
  </si>
  <si>
    <t>NET AMOUNT TO BE PAY</t>
  </si>
  <si>
    <t>Allowances (Difference)</t>
  </si>
  <si>
    <t>S. N0.</t>
  </si>
  <si>
    <t>TOTAL DED.</t>
  </si>
  <si>
    <t>NET AMOUNT CASH PAYMENT (ARREAR)</t>
  </si>
  <si>
    <t>Total Allowances</t>
  </si>
  <si>
    <t>Total Deductions</t>
  </si>
  <si>
    <t>Amount in words :-</t>
  </si>
  <si>
    <t>हस्ताक्षर डीडीओ मय मुहर</t>
  </si>
  <si>
    <t>…………………………………………………………….. …………………………………………………………</t>
  </si>
  <si>
    <t>Employee Name</t>
  </si>
  <si>
    <t>Post</t>
  </si>
  <si>
    <t>GPF-2004</t>
  </si>
  <si>
    <t>After Revise DA</t>
  </si>
  <si>
    <t>Before Revise DA</t>
  </si>
  <si>
    <t>Difference</t>
  </si>
  <si>
    <t>Month</t>
  </si>
  <si>
    <t>Sr. Teacher</t>
  </si>
  <si>
    <t>BHARA RAM</t>
  </si>
  <si>
    <t>TV NUMBER</t>
  </si>
  <si>
    <t>TV DATE</t>
  </si>
  <si>
    <t>DA AREAR</t>
  </si>
  <si>
    <t>Surrender Month</t>
  </si>
  <si>
    <t>SURRENDER AREAR</t>
  </si>
  <si>
    <t>Employee Basic Pay</t>
  </si>
  <si>
    <t>GPF/GPF-2004</t>
  </si>
  <si>
    <t>GPF/ GPF-2004</t>
  </si>
  <si>
    <t>GOVT. SR. SEC. SCHOOL....................................................................................</t>
  </si>
  <si>
    <t>Teacher</t>
  </si>
  <si>
    <t>B</t>
  </si>
  <si>
    <t>A</t>
  </si>
  <si>
    <t>PROGRAMER</t>
  </si>
  <si>
    <r>
      <t xml:space="preserve">UMMED TARAD
</t>
    </r>
    <r>
      <rPr>
        <sz val="16"/>
        <color theme="0"/>
        <rFont val="BookmanITC Lt BT"/>
        <family val="1"/>
      </rPr>
      <t xml:space="preserve">(GSSS RAIMALWADA)
</t>
    </r>
    <r>
      <rPr>
        <sz val="24"/>
        <color theme="0"/>
        <rFont val="BookmanITC Lt BT"/>
        <family val="1"/>
      </rPr>
      <t xml:space="preserve">
Email:-
</t>
    </r>
    <r>
      <rPr>
        <sz val="14"/>
        <color theme="0"/>
        <rFont val="BookmanITC Lt BT"/>
        <family val="1"/>
      </rPr>
      <t>ummedtrdedu@gmail.com</t>
    </r>
  </si>
  <si>
    <r>
      <rPr>
        <b/>
        <sz val="48"/>
        <color rgb="FFFFFF00"/>
        <rFont val="Century"/>
        <family val="1"/>
      </rPr>
      <t xml:space="preserve">Click Here </t>
    </r>
    <r>
      <rPr>
        <b/>
        <sz val="48"/>
        <color rgb="FFFFFF00"/>
        <rFont val="Calibri"/>
        <family val="2"/>
      </rPr>
      <t>↓</t>
    </r>
    <r>
      <rPr>
        <b/>
        <sz val="26"/>
        <color rgb="FFFFFF00"/>
        <rFont val="Century"/>
        <family val="1"/>
      </rPr>
      <t xml:space="preserve">
(For More Help and Guide )</t>
    </r>
  </si>
  <si>
    <t xml:space="preserve"> Click Here</t>
  </si>
  <si>
    <t>c</t>
  </si>
  <si>
    <t xml:space="preserve">    वित्त विभाग राजस्थान सरकार के आदेशांक-F.6(3) FD (Rules)/2017/ Jaipur, दिनांक-14-03-2024 के अनुसरण में स्थानीय कार्यालय के अधीनस्थ नियमित कार्मिकों का Jan-2024 से महंगाई भत्ता 46% से बढ़ाकर 50%  किया जाकर Jan-2024  से Feb-2024 तक नियमानुसार 4%  महंगाई भत्ते का अंतर D.A. एरियर के रूप में निम्नानुसार गणना कर सम्बंधित खातों में/GPF/GPF-2004 में आहरित करने तथा Mar-2024 से नकद भुगतान की स्वीकृति एतद द्वारा दी जाती है l</t>
  </si>
  <si>
    <t>Mar-24</t>
  </si>
  <si>
    <t>GPF/
GPF 2004</t>
  </si>
  <si>
    <t>Feb-24</t>
  </si>
  <si>
    <t>C</t>
  </si>
  <si>
    <t>TEACHER</t>
  </si>
  <si>
    <t xml:space="preserve">             वित्त विभाग राजस्थान सरकार के आदेशांक-F.6(3) FD (Rules)/2017/ Jaipur, दिनांक-14-03-2024 के अनुसरण में स्थानीय कार्यालय के अधीनस्थ नियमित कार्मिकों का Jan-2024 से महंगाई भत्ता 46% से बढ़ाकर 50%  किया जाने के क्रम में निम्न विवरणानुसार उपार्जित अवकाश के नकद भुगतान का अंतर एरियर निम्नानुसार गणना कर सम्बंधित खातों में आहरित करने कि स्वीकृति एतद द्वारा दी जाती है l</t>
  </si>
</sst>
</file>

<file path=xl/styles.xml><?xml version="1.0" encoding="utf-8"?>
<styleSheet xmlns="http://schemas.openxmlformats.org/spreadsheetml/2006/main">
  <numFmts count="2">
    <numFmt numFmtId="164" formatCode="mmm\-yy"/>
    <numFmt numFmtId="165" formatCode="m/d/yyyy"/>
  </numFmts>
  <fonts count="52">
    <font>
      <sz val="10"/>
      <name val="Arial"/>
    </font>
    <font>
      <sz val="10"/>
      <name val="Arial"/>
      <family val="2"/>
    </font>
    <font>
      <b/>
      <sz val="14"/>
      <color rgb="FFFF0000"/>
      <name val="Cambria"/>
      <family val="1"/>
    </font>
    <font>
      <b/>
      <i/>
      <u/>
      <sz val="14"/>
      <color rgb="FF000000"/>
      <name val="Cambria"/>
      <family val="1"/>
    </font>
    <font>
      <b/>
      <sz val="14"/>
      <name val="Calibri"/>
      <family val="2"/>
    </font>
    <font>
      <b/>
      <sz val="14"/>
      <name val="Cambria"/>
      <family val="1"/>
    </font>
    <font>
      <b/>
      <sz val="10"/>
      <name val="Calibri"/>
      <family val="2"/>
    </font>
    <font>
      <sz val="10"/>
      <name val="Arial"/>
      <family val="2"/>
    </font>
    <font>
      <sz val="11"/>
      <name val="Arial"/>
      <family val="2"/>
    </font>
    <font>
      <sz val="16"/>
      <name val="Calibri"/>
      <family val="2"/>
    </font>
    <font>
      <sz val="11"/>
      <name val="Calibri"/>
      <family val="2"/>
    </font>
    <font>
      <b/>
      <sz val="11"/>
      <name val="Calibri"/>
      <family val="2"/>
    </font>
    <font>
      <b/>
      <sz val="11"/>
      <color rgb="FFC00000"/>
      <name val="Cambria"/>
      <family val="1"/>
    </font>
    <font>
      <b/>
      <sz val="16"/>
      <color rgb="FFC00000"/>
      <name val="Cambria"/>
      <family val="1"/>
    </font>
    <font>
      <sz val="14"/>
      <name val="Cambria"/>
      <family val="1"/>
    </font>
    <font>
      <b/>
      <sz val="18"/>
      <name val="Cambria"/>
      <family val="1"/>
    </font>
    <font>
      <sz val="14"/>
      <name val="Arial"/>
      <family val="2"/>
    </font>
    <font>
      <b/>
      <sz val="20"/>
      <name val="Calibri"/>
      <family val="2"/>
    </font>
    <font>
      <sz val="16"/>
      <name val="Calibri"/>
      <family val="2"/>
    </font>
    <font>
      <b/>
      <sz val="14"/>
      <name val="Cambria"/>
      <family val="1"/>
    </font>
    <font>
      <b/>
      <sz val="18"/>
      <name val="Calibri"/>
      <family val="2"/>
    </font>
    <font>
      <b/>
      <sz val="24"/>
      <color rgb="FF000000"/>
      <name val="Cambria"/>
      <family val="1"/>
    </font>
    <font>
      <b/>
      <sz val="16"/>
      <color rgb="FFFF0000"/>
      <name val="Cambria"/>
      <family val="1"/>
    </font>
    <font>
      <b/>
      <sz val="26"/>
      <color rgb="FF000000"/>
      <name val="Cambria"/>
      <family val="1"/>
    </font>
    <font>
      <b/>
      <sz val="16"/>
      <name val="Calibri"/>
      <family val="2"/>
    </font>
    <font>
      <sz val="18"/>
      <name val="Calibri"/>
      <family val="2"/>
    </font>
    <font>
      <sz val="18"/>
      <name val="Cambria"/>
      <family val="1"/>
    </font>
    <font>
      <b/>
      <sz val="22"/>
      <name val="Cambria"/>
      <family val="1"/>
    </font>
    <font>
      <b/>
      <i/>
      <u/>
      <sz val="18"/>
      <color rgb="FF000000"/>
      <name val="Cambria"/>
      <family val="1"/>
    </font>
    <font>
      <sz val="16"/>
      <color rgb="FF000000"/>
      <name val="Cambria"/>
      <family val="1"/>
    </font>
    <font>
      <sz val="16"/>
      <name val="Cambria"/>
      <family val="1"/>
      <scheme val="major"/>
    </font>
    <font>
      <b/>
      <sz val="11"/>
      <name val="Cambria"/>
      <family val="1"/>
      <scheme val="major"/>
    </font>
    <font>
      <i/>
      <sz val="14"/>
      <color rgb="FF7030A0"/>
      <name val="Cambria"/>
      <family val="1"/>
      <scheme val="major"/>
    </font>
    <font>
      <i/>
      <sz val="11"/>
      <name val="Cambria"/>
      <family val="1"/>
      <scheme val="major"/>
    </font>
    <font>
      <b/>
      <i/>
      <sz val="11"/>
      <name val="Cambria"/>
      <family val="1"/>
      <scheme val="major"/>
    </font>
    <font>
      <b/>
      <sz val="18"/>
      <name val="Cambria"/>
      <family val="1"/>
      <scheme val="major"/>
    </font>
    <font>
      <b/>
      <sz val="14"/>
      <name val="Cambria"/>
      <family val="1"/>
      <scheme val="major"/>
    </font>
    <font>
      <sz val="18"/>
      <name val="Cambria"/>
      <family val="1"/>
      <scheme val="major"/>
    </font>
    <font>
      <b/>
      <u/>
      <sz val="16"/>
      <color rgb="FF000000"/>
      <name val="Century"/>
      <family val="1"/>
    </font>
    <font>
      <sz val="24"/>
      <color theme="0"/>
      <name val="BookmanITC Lt BT"/>
      <family val="1"/>
    </font>
    <font>
      <sz val="11"/>
      <color rgb="FF000000"/>
      <name val="Century"/>
      <family val="1"/>
    </font>
    <font>
      <sz val="11"/>
      <color rgb="FF000000"/>
      <name val="Calibri"/>
      <family val="2"/>
    </font>
    <font>
      <b/>
      <sz val="26"/>
      <color rgb="FF000000"/>
      <name val="Calibri"/>
      <family val="2"/>
    </font>
    <font>
      <sz val="16"/>
      <color theme="0"/>
      <name val="BookmanITC Lt BT"/>
      <family val="1"/>
    </font>
    <font>
      <sz val="14"/>
      <color theme="0"/>
      <name val="BookmanITC Lt BT"/>
      <family val="1"/>
    </font>
    <font>
      <b/>
      <sz val="26"/>
      <color rgb="FFFFFF00"/>
      <name val="Century"/>
      <family val="1"/>
    </font>
    <font>
      <b/>
      <sz val="48"/>
      <color rgb="FFFFFF00"/>
      <name val="Century"/>
      <family val="1"/>
    </font>
    <font>
      <b/>
      <sz val="48"/>
      <color rgb="FFFFFF00"/>
      <name val="Calibri"/>
      <family val="2"/>
    </font>
    <font>
      <b/>
      <sz val="48"/>
      <color theme="0"/>
      <name val="Copperplate Gothic Bold"/>
      <family val="2"/>
    </font>
    <font>
      <u/>
      <sz val="5.5"/>
      <color theme="10"/>
      <name val="Arial"/>
      <family val="2"/>
    </font>
    <font>
      <b/>
      <sz val="60"/>
      <color theme="0"/>
      <name val="Americana XBd BT"/>
      <family val="1"/>
    </font>
    <font>
      <sz val="14"/>
      <name val="Calibri"/>
      <family val="2"/>
    </font>
  </fonts>
  <fills count="14">
    <fill>
      <patternFill patternType="none"/>
    </fill>
    <fill>
      <patternFill patternType="gray125"/>
    </fill>
    <fill>
      <patternFill patternType="solid">
        <fgColor rgb="FFFF0000"/>
        <bgColor indexed="64"/>
      </patternFill>
    </fill>
    <fill>
      <patternFill patternType="solid">
        <fgColor rgb="FFF2F2F2"/>
        <bgColor indexed="64"/>
      </patternFill>
    </fill>
    <fill>
      <patternFill patternType="solid">
        <fgColor rgb="FFF2DCDB"/>
        <bgColor indexed="64"/>
      </patternFill>
    </fill>
    <fill>
      <patternFill patternType="solid">
        <fgColor rgb="FFFFFFFF"/>
        <bgColor indexed="64"/>
      </patternFill>
    </fill>
    <fill>
      <patternFill patternType="solid">
        <fgColor rgb="FFD8D8D8"/>
        <bgColor indexed="64"/>
      </patternFill>
    </fill>
    <fill>
      <patternFill patternType="solid">
        <fgColor theme="1"/>
        <bgColor indexed="64"/>
      </patternFill>
    </fill>
    <fill>
      <patternFill patternType="solid">
        <fgColor rgb="FFFFFF00"/>
        <bgColor indexed="64"/>
      </patternFill>
    </fill>
    <fill>
      <patternFill patternType="solid">
        <fgColor theme="0"/>
        <bgColor indexed="64"/>
      </patternFill>
    </fill>
    <fill>
      <patternFill patternType="solid">
        <fgColor rgb="FF00B0F0"/>
        <bgColor indexed="64"/>
      </patternFill>
    </fill>
    <fill>
      <gradientFill type="path" left="0.5" right="0.5" top="0.5" bottom="0.5">
        <stop position="0">
          <color rgb="FF002060"/>
        </stop>
        <stop position="1">
          <color rgb="FFFF0000"/>
        </stop>
      </gradientFill>
    </fill>
    <fill>
      <gradientFill type="path" left="0.5" right="0.5" top="0.5" bottom="0.5">
        <stop position="0">
          <color rgb="FF002060"/>
        </stop>
        <stop position="1">
          <color rgb="FFC00000"/>
        </stop>
      </gradientFill>
    </fill>
    <fill>
      <gradientFill type="path" left="0.5" right="0.5" top="0.5" bottom="0.5">
        <stop position="0">
          <color rgb="FF002060"/>
        </stop>
        <stop position="1">
          <color theme="1"/>
        </stop>
      </gradientFill>
    </fill>
  </fills>
  <borders count="6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alignment vertical="center"/>
    </xf>
    <xf numFmtId="0" fontId="49" fillId="0" borderId="0" applyNumberFormat="0" applyFill="0" applyBorder="0" applyAlignment="0" applyProtection="0">
      <alignment vertical="top"/>
      <protection locked="0"/>
    </xf>
  </cellStyleXfs>
  <cellXfs count="263">
    <xf numFmtId="0" fontId="0" fillId="0" borderId="0" xfId="0">
      <alignment vertical="center"/>
    </xf>
    <xf numFmtId="0" fontId="1" fillId="0" borderId="0" xfId="0" applyFont="1" applyAlignment="1" applyProtection="1">
      <protection hidden="1"/>
    </xf>
    <xf numFmtId="0" fontId="1" fillId="2" borderId="4" xfId="0" applyFont="1" applyFill="1" applyBorder="1" applyAlignment="1" applyProtection="1">
      <protection hidden="1"/>
    </xf>
    <xf numFmtId="9" fontId="4" fillId="4" borderId="23" xfId="0" applyNumberFormat="1" applyFont="1" applyFill="1" applyBorder="1" applyAlignment="1" applyProtection="1">
      <alignment horizontal="center" vertical="center"/>
      <protection locked="0" hidden="1"/>
    </xf>
    <xf numFmtId="0" fontId="8" fillId="0" borderId="0" xfId="0" applyFont="1" applyAlignment="1" applyProtection="1">
      <protection hidden="1"/>
    </xf>
    <xf numFmtId="0" fontId="8" fillId="0" borderId="0" xfId="0" applyFont="1" applyProtection="1">
      <alignment vertical="center"/>
      <protection hidden="1"/>
    </xf>
    <xf numFmtId="1" fontId="10" fillId="5" borderId="13" xfId="0" applyNumberFormat="1" applyFont="1" applyFill="1" applyBorder="1" applyAlignment="1" applyProtection="1">
      <alignment horizontal="center" vertical="center"/>
      <protection locked="0" hidden="1"/>
    </xf>
    <xf numFmtId="1" fontId="11" fillId="5" borderId="26" xfId="0" applyNumberFormat="1" applyFont="1" applyFill="1" applyBorder="1" applyAlignment="1" applyProtection="1">
      <alignment horizontal="center" vertical="center"/>
      <protection locked="0" hidden="1"/>
    </xf>
    <xf numFmtId="1" fontId="11" fillId="5" borderId="25" xfId="0" applyNumberFormat="1" applyFont="1" applyFill="1" applyBorder="1" applyAlignment="1" applyProtection="1">
      <alignment horizontal="center" vertical="center"/>
      <protection locked="0" hidden="1"/>
    </xf>
    <xf numFmtId="1" fontId="11" fillId="5" borderId="25" xfId="0" applyNumberFormat="1" applyFont="1" applyFill="1" applyBorder="1" applyAlignment="1" applyProtection="1">
      <alignment horizontal="center" vertical="center"/>
      <protection locked="0"/>
    </xf>
    <xf numFmtId="165" fontId="11" fillId="5" borderId="25" xfId="0" applyNumberFormat="1" applyFont="1" applyFill="1" applyBorder="1" applyAlignment="1" applyProtection="1">
      <alignment horizontal="center" vertical="center"/>
      <protection locked="0"/>
    </xf>
    <xf numFmtId="0" fontId="8" fillId="2" borderId="0" xfId="0" applyFont="1" applyFill="1" applyBorder="1" applyAlignment="1" applyProtection="1">
      <protection hidden="1"/>
    </xf>
    <xf numFmtId="1" fontId="10" fillId="5" borderId="29" xfId="0" applyNumberFormat="1" applyFont="1" applyFill="1" applyBorder="1" applyAlignment="1" applyProtection="1">
      <alignment horizontal="center" vertical="center"/>
      <protection locked="0" hidden="1"/>
    </xf>
    <xf numFmtId="1" fontId="11" fillId="5" borderId="32" xfId="0" applyNumberFormat="1" applyFont="1" applyFill="1" applyBorder="1" applyAlignment="1" applyProtection="1">
      <alignment horizontal="center" vertical="center"/>
      <protection locked="0" hidden="1"/>
    </xf>
    <xf numFmtId="1" fontId="11" fillId="5" borderId="33" xfId="0" applyNumberFormat="1" applyFont="1" applyFill="1" applyBorder="1" applyAlignment="1" applyProtection="1">
      <alignment horizontal="center" vertical="center"/>
      <protection locked="0" hidden="1"/>
    </xf>
    <xf numFmtId="1" fontId="11" fillId="5" borderId="32" xfId="0" applyNumberFormat="1" applyFont="1" applyFill="1" applyBorder="1" applyAlignment="1" applyProtection="1">
      <alignment horizontal="center" vertical="center"/>
      <protection locked="0"/>
    </xf>
    <xf numFmtId="165" fontId="11" fillId="5" borderId="33" xfId="0" applyNumberFormat="1" applyFont="1" applyFill="1" applyBorder="1" applyAlignment="1" applyProtection="1">
      <alignment horizontal="center" vertical="center"/>
      <protection locked="0"/>
    </xf>
    <xf numFmtId="0" fontId="12" fillId="2" borderId="0" xfId="0" applyFont="1" applyFill="1" applyBorder="1" applyAlignment="1" applyProtection="1">
      <alignment vertical="top" wrapText="1"/>
      <protection hidden="1"/>
    </xf>
    <xf numFmtId="1" fontId="11" fillId="5" borderId="11" xfId="0" applyNumberFormat="1" applyFont="1" applyFill="1" applyBorder="1" applyAlignment="1" applyProtection="1">
      <alignment horizontal="center" vertical="center"/>
      <protection locked="0"/>
    </xf>
    <xf numFmtId="1" fontId="4" fillId="6" borderId="42" xfId="0" applyNumberFormat="1" applyFont="1" applyFill="1" applyBorder="1" applyAlignment="1" applyProtection="1">
      <alignment horizontal="center" vertical="center" textRotation="90"/>
      <protection hidden="1"/>
    </xf>
    <xf numFmtId="165" fontId="4" fillId="6" borderId="47" xfId="0" applyNumberFormat="1" applyFont="1" applyFill="1" applyBorder="1" applyAlignment="1" applyProtection="1">
      <alignment horizontal="center" vertical="center" textRotation="90"/>
      <protection hidden="1"/>
    </xf>
    <xf numFmtId="0" fontId="13" fillId="2" borderId="4" xfId="0" applyFont="1" applyFill="1" applyBorder="1" applyAlignment="1" applyProtection="1">
      <alignment vertical="top" wrapText="1"/>
      <protection hidden="1"/>
    </xf>
    <xf numFmtId="0" fontId="5" fillId="0" borderId="39" xfId="0" applyFont="1" applyBorder="1" applyAlignment="1" applyProtection="1">
      <alignment horizontal="right" vertical="center"/>
      <protection hidden="1"/>
    </xf>
    <xf numFmtId="0" fontId="5" fillId="0" borderId="18" xfId="0" applyFont="1" applyBorder="1" applyAlignment="1" applyProtection="1">
      <alignment horizontal="right" vertical="center"/>
      <protection hidden="1"/>
    </xf>
    <xf numFmtId="0" fontId="5" fillId="0" borderId="31" xfId="0" applyFont="1" applyBorder="1" applyAlignment="1" applyProtection="1">
      <alignment horizontal="right" vertical="center"/>
      <protection hidden="1"/>
    </xf>
    <xf numFmtId="0" fontId="16" fillId="0" borderId="31" xfId="0" applyFont="1" applyBorder="1" applyAlignment="1" applyProtection="1">
      <alignment horizontal="center" vertical="center"/>
      <protection hidden="1"/>
    </xf>
    <xf numFmtId="0" fontId="9" fillId="5" borderId="9" xfId="0" applyFont="1" applyFill="1" applyBorder="1" applyAlignment="1" applyProtection="1">
      <alignment horizontal="center" vertical="center"/>
      <protection locked="0"/>
    </xf>
    <xf numFmtId="0" fontId="18" fillId="5" borderId="9" xfId="0" applyFont="1" applyFill="1" applyBorder="1" applyAlignment="1" applyProtection="1">
      <alignment horizontal="center" vertical="center"/>
      <protection locked="0"/>
    </xf>
    <xf numFmtId="0" fontId="9" fillId="5" borderId="8" xfId="0" applyFont="1" applyFill="1" applyBorder="1" applyAlignment="1" applyProtection="1">
      <alignment horizontal="center" vertical="center"/>
      <protection locked="0"/>
    </xf>
    <xf numFmtId="0" fontId="4" fillId="0" borderId="19" xfId="0" applyFont="1" applyBorder="1" applyAlignment="1" applyProtection="1">
      <alignment horizontal="center" vertical="center" textRotation="90"/>
      <protection hidden="1"/>
    </xf>
    <xf numFmtId="0" fontId="1" fillId="2" borderId="17" xfId="0" applyFont="1" applyFill="1" applyBorder="1" applyAlignment="1" applyProtection="1">
      <alignment horizontal="center"/>
      <protection hidden="1"/>
    </xf>
    <xf numFmtId="1" fontId="24" fillId="6" borderId="42" xfId="0" applyNumberFormat="1" applyFont="1" applyFill="1" applyBorder="1" applyAlignment="1" applyProtection="1">
      <alignment horizontal="center" vertical="center" textRotation="90"/>
      <protection hidden="1"/>
    </xf>
    <xf numFmtId="17" fontId="10" fillId="5" borderId="25" xfId="0" applyNumberFormat="1" applyFont="1" applyFill="1" applyBorder="1" applyAlignment="1" applyProtection="1">
      <alignment horizontal="center" vertical="center"/>
      <protection locked="0" hidden="1"/>
    </xf>
    <xf numFmtId="0" fontId="10" fillId="8" borderId="15" xfId="0" applyFont="1" applyFill="1" applyBorder="1" applyAlignment="1" applyProtection="1">
      <alignment horizontal="center" vertical="center"/>
      <protection locked="0" hidden="1"/>
    </xf>
    <xf numFmtId="1" fontId="11" fillId="5" borderId="14" xfId="0" applyNumberFormat="1" applyFont="1" applyFill="1" applyBorder="1" applyAlignment="1" applyProtection="1">
      <alignment horizontal="center" vertical="center"/>
      <protection locked="0" hidden="1"/>
    </xf>
    <xf numFmtId="1" fontId="10" fillId="5" borderId="15" xfId="0" applyNumberFormat="1" applyFont="1" applyFill="1" applyBorder="1" applyAlignment="1" applyProtection="1">
      <alignment horizontal="center" vertical="center"/>
      <protection locked="0" hidden="1"/>
    </xf>
    <xf numFmtId="1" fontId="10" fillId="5" borderId="12" xfId="0" applyNumberFormat="1" applyFont="1" applyFill="1" applyBorder="1" applyAlignment="1" applyProtection="1">
      <alignment horizontal="center" vertical="center"/>
      <protection locked="0" hidden="1"/>
    </xf>
    <xf numFmtId="17" fontId="10" fillId="5" borderId="27" xfId="0" applyNumberFormat="1" applyFont="1" applyFill="1" applyBorder="1" applyAlignment="1" applyProtection="1">
      <alignment horizontal="center" vertical="center"/>
      <protection locked="0" hidden="1"/>
    </xf>
    <xf numFmtId="1" fontId="10" fillId="5" borderId="28" xfId="0" applyNumberFormat="1" applyFont="1" applyFill="1" applyBorder="1" applyAlignment="1" applyProtection="1">
      <alignment horizontal="center" vertical="center"/>
      <protection locked="0" hidden="1"/>
    </xf>
    <xf numFmtId="1" fontId="11" fillId="5" borderId="30" xfId="0" applyNumberFormat="1" applyFont="1" applyFill="1" applyBorder="1" applyAlignment="1" applyProtection="1">
      <alignment horizontal="center" vertical="center"/>
      <protection locked="0" hidden="1"/>
    </xf>
    <xf numFmtId="1" fontId="10" fillId="5" borderId="31" xfId="0" applyNumberFormat="1" applyFont="1" applyFill="1" applyBorder="1" applyAlignment="1" applyProtection="1">
      <alignment horizontal="center" vertical="center"/>
      <protection locked="0" hidden="1"/>
    </xf>
    <xf numFmtId="17" fontId="10" fillId="5" borderId="33" xfId="0" applyNumberFormat="1" applyFont="1" applyFill="1" applyBorder="1" applyAlignment="1" applyProtection="1">
      <alignment horizontal="center" vertical="center"/>
      <protection locked="0" hidden="1"/>
    </xf>
    <xf numFmtId="49" fontId="4" fillId="6" borderId="2" xfId="0" applyNumberFormat="1" applyFont="1" applyFill="1" applyBorder="1" applyAlignment="1" applyProtection="1">
      <alignment horizontal="center" vertical="center"/>
      <protection locked="0" hidden="1"/>
    </xf>
    <xf numFmtId="1" fontId="25" fillId="6" borderId="42" xfId="0" applyNumberFormat="1" applyFont="1" applyFill="1" applyBorder="1" applyAlignment="1" applyProtection="1">
      <alignment horizontal="center" vertical="center" textRotation="90"/>
      <protection locked="0" hidden="1"/>
    </xf>
    <xf numFmtId="1" fontId="25" fillId="6" borderId="43" xfId="0" applyNumberFormat="1" applyFont="1" applyFill="1" applyBorder="1" applyAlignment="1" applyProtection="1">
      <alignment horizontal="center" vertical="center" textRotation="90"/>
      <protection locked="0" hidden="1"/>
    </xf>
    <xf numFmtId="1" fontId="20" fillId="6" borderId="44" xfId="0" applyNumberFormat="1" applyFont="1" applyFill="1" applyBorder="1" applyAlignment="1" applyProtection="1">
      <alignment horizontal="center" vertical="center" textRotation="90"/>
      <protection locked="0" hidden="1"/>
    </xf>
    <xf numFmtId="1" fontId="20" fillId="6" borderId="45" xfId="0" applyNumberFormat="1" applyFont="1" applyFill="1" applyBorder="1" applyAlignment="1" applyProtection="1">
      <alignment horizontal="center" vertical="center" textRotation="90"/>
      <protection locked="0" hidden="1"/>
    </xf>
    <xf numFmtId="1" fontId="20" fillId="6" borderId="42" xfId="0" applyNumberFormat="1" applyFont="1" applyFill="1" applyBorder="1" applyAlignment="1" applyProtection="1">
      <alignment horizontal="center" vertical="center" textRotation="90"/>
      <protection locked="0" hidden="1"/>
    </xf>
    <xf numFmtId="1" fontId="31" fillId="5" borderId="25" xfId="0" applyNumberFormat="1" applyFont="1" applyFill="1" applyBorder="1" applyAlignment="1" applyProtection="1">
      <alignment horizontal="center" vertical="center"/>
      <protection locked="0"/>
    </xf>
    <xf numFmtId="165" fontId="31" fillId="5" borderId="26" xfId="0" applyNumberFormat="1" applyFont="1" applyFill="1" applyBorder="1" applyAlignment="1" applyProtection="1">
      <alignment horizontal="center" vertical="center"/>
      <protection locked="0"/>
    </xf>
    <xf numFmtId="1" fontId="31" fillId="5" borderId="33" xfId="0" applyNumberFormat="1" applyFont="1" applyFill="1" applyBorder="1" applyAlignment="1" applyProtection="1">
      <alignment horizontal="center" vertical="center"/>
      <protection locked="0"/>
    </xf>
    <xf numFmtId="165" fontId="31" fillId="5" borderId="32" xfId="0" applyNumberFormat="1" applyFont="1" applyFill="1" applyBorder="1" applyAlignment="1" applyProtection="1">
      <alignment horizontal="center" vertical="center"/>
      <protection locked="0"/>
    </xf>
    <xf numFmtId="0" fontId="32" fillId="5" borderId="5" xfId="0" applyFont="1" applyFill="1" applyBorder="1" applyAlignment="1" applyProtection="1">
      <alignment horizontal="right" vertical="center"/>
      <protection locked="0"/>
    </xf>
    <xf numFmtId="17" fontId="33" fillId="5" borderId="21" xfId="0" applyNumberFormat="1" applyFont="1" applyFill="1" applyBorder="1" applyAlignment="1" applyProtection="1">
      <alignment horizontal="center" vertical="center"/>
      <protection locked="0"/>
    </xf>
    <xf numFmtId="1" fontId="33" fillId="5" borderId="41" xfId="0" applyNumberFormat="1" applyFont="1" applyFill="1" applyBorder="1" applyAlignment="1" applyProtection="1">
      <alignment horizontal="center" vertical="center"/>
      <protection locked="0" hidden="1"/>
    </xf>
    <xf numFmtId="1" fontId="33" fillId="5" borderId="40" xfId="0" applyNumberFormat="1" applyFont="1" applyFill="1" applyBorder="1" applyAlignment="1" applyProtection="1">
      <alignment horizontal="center" vertical="center"/>
      <protection locked="0" hidden="1"/>
    </xf>
    <xf numFmtId="1" fontId="34" fillId="5" borderId="61" xfId="0" applyNumberFormat="1" applyFont="1" applyFill="1" applyBorder="1" applyAlignment="1" applyProtection="1">
      <alignment horizontal="center" vertical="center"/>
      <protection locked="0" hidden="1"/>
    </xf>
    <xf numFmtId="1" fontId="33" fillId="5" borderId="22" xfId="0" applyNumberFormat="1" applyFont="1" applyFill="1" applyBorder="1" applyAlignment="1" applyProtection="1">
      <alignment horizontal="center" vertical="center"/>
      <protection locked="0" hidden="1"/>
    </xf>
    <xf numFmtId="1" fontId="33" fillId="5" borderId="23" xfId="0" applyNumberFormat="1" applyFont="1" applyFill="1" applyBorder="1" applyAlignment="1" applyProtection="1">
      <alignment horizontal="center" vertical="center"/>
      <protection locked="0" hidden="1"/>
    </xf>
    <xf numFmtId="1" fontId="34" fillId="5" borderId="24" xfId="0" applyNumberFormat="1" applyFont="1" applyFill="1" applyBorder="1" applyAlignment="1" applyProtection="1">
      <alignment horizontal="center" vertical="center"/>
      <protection locked="0" hidden="1"/>
    </xf>
    <xf numFmtId="1" fontId="34" fillId="5" borderId="21" xfId="0" applyNumberFormat="1" applyFont="1" applyFill="1" applyBorder="1" applyAlignment="1" applyProtection="1">
      <alignment horizontal="center" vertical="center"/>
      <protection locked="0" hidden="1"/>
    </xf>
    <xf numFmtId="1" fontId="34" fillId="5" borderId="21" xfId="0" applyNumberFormat="1" applyFont="1" applyFill="1" applyBorder="1" applyAlignment="1" applyProtection="1">
      <alignment horizontal="center" vertical="center"/>
      <protection locked="0"/>
    </xf>
    <xf numFmtId="165" fontId="34" fillId="5" borderId="17" xfId="0" applyNumberFormat="1" applyFont="1" applyFill="1" applyBorder="1" applyAlignment="1" applyProtection="1">
      <alignment horizontal="center" vertical="center"/>
      <protection locked="0"/>
    </xf>
    <xf numFmtId="49" fontId="36" fillId="6" borderId="2" xfId="0" applyNumberFormat="1" applyFont="1" applyFill="1" applyBorder="1" applyAlignment="1" applyProtection="1">
      <alignment horizontal="center" vertical="center"/>
      <protection locked="0" hidden="1"/>
    </xf>
    <xf numFmtId="1" fontId="37" fillId="6" borderId="42" xfId="0" applyNumberFormat="1" applyFont="1" applyFill="1" applyBorder="1" applyAlignment="1" applyProtection="1">
      <alignment horizontal="center" vertical="center" textRotation="90"/>
      <protection locked="0" hidden="1"/>
    </xf>
    <xf numFmtId="1" fontId="37" fillId="6" borderId="43" xfId="0" applyNumberFormat="1" applyFont="1" applyFill="1" applyBorder="1" applyAlignment="1" applyProtection="1">
      <alignment horizontal="center" vertical="center" textRotation="90"/>
      <protection locked="0" hidden="1"/>
    </xf>
    <xf numFmtId="1" fontId="35" fillId="6" borderId="44" xfId="0" applyNumberFormat="1" applyFont="1" applyFill="1" applyBorder="1" applyAlignment="1" applyProtection="1">
      <alignment horizontal="center" vertical="center" textRotation="90"/>
      <protection locked="0" hidden="1"/>
    </xf>
    <xf numFmtId="1" fontId="35" fillId="6" borderId="45" xfId="0" applyNumberFormat="1" applyFont="1" applyFill="1" applyBorder="1" applyAlignment="1" applyProtection="1">
      <alignment horizontal="center" vertical="center" textRotation="90"/>
      <protection locked="0" hidden="1"/>
    </xf>
    <xf numFmtId="1" fontId="35" fillId="6" borderId="42" xfId="0" applyNumberFormat="1" applyFont="1" applyFill="1" applyBorder="1" applyAlignment="1" applyProtection="1">
      <alignment horizontal="center" vertical="center" textRotation="90"/>
      <protection locked="0" hidden="1"/>
    </xf>
    <xf numFmtId="1" fontId="36" fillId="6" borderId="42" xfId="0" applyNumberFormat="1" applyFont="1" applyFill="1" applyBorder="1" applyAlignment="1" applyProtection="1">
      <alignment horizontal="center" vertical="center" textRotation="90"/>
      <protection hidden="1"/>
    </xf>
    <xf numFmtId="165" fontId="36" fillId="6" borderId="47" xfId="0" applyNumberFormat="1" applyFont="1" applyFill="1" applyBorder="1" applyAlignment="1" applyProtection="1">
      <alignment horizontal="center" vertical="center" textRotation="90"/>
      <protection hidden="1"/>
    </xf>
    <xf numFmtId="165" fontId="24" fillId="6" borderId="47" xfId="0" applyNumberFormat="1" applyFont="1" applyFill="1" applyBorder="1" applyAlignment="1" applyProtection="1">
      <alignment horizontal="center" vertical="center" textRotation="90"/>
      <protection hidden="1"/>
    </xf>
    <xf numFmtId="9" fontId="4" fillId="4" borderId="23" xfId="0" applyNumberFormat="1" applyFont="1" applyFill="1" applyBorder="1" applyAlignment="1" applyProtection="1">
      <alignment horizontal="center" vertical="center"/>
      <protection locked="0"/>
    </xf>
    <xf numFmtId="0" fontId="40" fillId="0" borderId="0" xfId="0" applyFont="1" applyBorder="1" applyAlignment="1" applyProtection="1">
      <alignment horizontal="center" vertical="center"/>
      <protection hidden="1"/>
    </xf>
    <xf numFmtId="0" fontId="41" fillId="0" borderId="0" xfId="0" applyFont="1" applyBorder="1" applyAlignment="1" applyProtection="1">
      <protection hidden="1"/>
    </xf>
    <xf numFmtId="0" fontId="41" fillId="0" borderId="0" xfId="0" applyFont="1" applyAlignment="1" applyProtection="1">
      <protection hidden="1"/>
    </xf>
    <xf numFmtId="0" fontId="42" fillId="8" borderId="4" xfId="0" applyFont="1" applyFill="1" applyBorder="1" applyAlignment="1" applyProtection="1">
      <protection hidden="1"/>
    </xf>
    <xf numFmtId="0" fontId="42" fillId="8" borderId="9" xfId="0" applyFont="1" applyFill="1" applyBorder="1" applyAlignment="1" applyProtection="1">
      <protection hidden="1"/>
    </xf>
    <xf numFmtId="0" fontId="39" fillId="7" borderId="0" xfId="0" applyFont="1" applyFill="1" applyAlignment="1" applyProtection="1">
      <alignment horizontal="center" vertical="center" wrapText="1"/>
      <protection hidden="1"/>
    </xf>
    <xf numFmtId="0" fontId="0" fillId="0" borderId="0" xfId="0" applyProtection="1">
      <alignment vertical="center"/>
      <protection hidden="1"/>
    </xf>
    <xf numFmtId="0" fontId="38" fillId="7" borderId="0" xfId="0" applyFont="1" applyFill="1" applyBorder="1" applyAlignment="1" applyProtection="1">
      <alignment vertical="center"/>
      <protection hidden="1"/>
    </xf>
    <xf numFmtId="0" fontId="10" fillId="0" borderId="15" xfId="0" applyFont="1" applyBorder="1" applyAlignment="1" applyProtection="1">
      <alignment horizontal="center" vertical="center"/>
      <protection locked="0" hidden="1"/>
    </xf>
    <xf numFmtId="1" fontId="11" fillId="5" borderId="36" xfId="0" applyNumberFormat="1" applyFont="1" applyFill="1" applyBorder="1" applyAlignment="1" applyProtection="1">
      <alignment horizontal="center" vertical="center"/>
      <protection locked="0" hidden="1"/>
    </xf>
    <xf numFmtId="1" fontId="10" fillId="5" borderId="37" xfId="0" applyNumberFormat="1" applyFont="1" applyFill="1" applyBorder="1" applyAlignment="1" applyProtection="1">
      <alignment horizontal="center" vertical="center"/>
      <protection locked="0" hidden="1"/>
    </xf>
    <xf numFmtId="1" fontId="10" fillId="5" borderId="38" xfId="0" applyNumberFormat="1" applyFont="1" applyFill="1" applyBorder="1" applyAlignment="1" applyProtection="1">
      <alignment horizontal="center" vertical="center"/>
      <protection locked="0" hidden="1"/>
    </xf>
    <xf numFmtId="1" fontId="24" fillId="6" borderId="42" xfId="0" applyNumberFormat="1" applyFont="1" applyFill="1" applyBorder="1" applyAlignment="1" applyProtection="1">
      <alignment horizontal="center" vertical="center" textRotation="90"/>
      <protection locked="0" hidden="1"/>
    </xf>
    <xf numFmtId="1" fontId="24" fillId="6" borderId="43" xfId="0" applyNumberFormat="1" applyFont="1" applyFill="1" applyBorder="1" applyAlignment="1" applyProtection="1">
      <alignment horizontal="center" vertical="center" textRotation="90"/>
      <protection locked="0" hidden="1"/>
    </xf>
    <xf numFmtId="1" fontId="24" fillId="6" borderId="44" xfId="0" applyNumberFormat="1" applyFont="1" applyFill="1" applyBorder="1" applyAlignment="1" applyProtection="1">
      <alignment horizontal="center" vertical="center" textRotation="90"/>
      <protection locked="0" hidden="1"/>
    </xf>
    <xf numFmtId="1" fontId="24" fillId="6" borderId="45" xfId="0" applyNumberFormat="1" applyFont="1" applyFill="1" applyBorder="1" applyAlignment="1" applyProtection="1">
      <alignment horizontal="center" vertical="center" textRotation="90"/>
      <protection locked="0" hidden="1"/>
    </xf>
    <xf numFmtId="1" fontId="24" fillId="6" borderId="46" xfId="0" applyNumberFormat="1" applyFont="1" applyFill="1" applyBorder="1" applyAlignment="1" applyProtection="1">
      <alignment horizontal="center" vertical="center" textRotation="90"/>
      <protection locked="0" hidden="1"/>
    </xf>
    <xf numFmtId="0" fontId="38" fillId="9" borderId="0" xfId="0" applyFont="1" applyFill="1" applyBorder="1" applyAlignment="1" applyProtection="1">
      <alignment horizontal="center" vertical="center"/>
      <protection hidden="1"/>
    </xf>
    <xf numFmtId="0" fontId="48" fillId="11" borderId="0" xfId="0" applyFont="1" applyFill="1" applyBorder="1" applyAlignment="1" applyProtection="1">
      <alignment horizontal="center" vertical="center"/>
      <protection hidden="1"/>
    </xf>
    <xf numFmtId="0" fontId="45" fillId="12" borderId="0" xfId="0" applyFont="1" applyFill="1" applyBorder="1" applyAlignment="1" applyProtection="1">
      <alignment horizontal="center" vertical="center" wrapText="1"/>
      <protection hidden="1"/>
    </xf>
    <xf numFmtId="0" fontId="45" fillId="12" borderId="0" xfId="0" applyFont="1" applyFill="1" applyBorder="1" applyAlignment="1" applyProtection="1">
      <alignment horizontal="center" vertical="center"/>
      <protection hidden="1"/>
    </xf>
    <xf numFmtId="0" fontId="50" fillId="13" borderId="0" xfId="1" applyFont="1" applyFill="1" applyBorder="1" applyAlignment="1" applyProtection="1">
      <alignment horizontal="center" vertical="center"/>
      <protection locked="0" hidden="1"/>
    </xf>
    <xf numFmtId="0" fontId="38" fillId="10" borderId="0" xfId="0" applyFont="1" applyFill="1" applyBorder="1" applyAlignment="1" applyProtection="1">
      <alignment horizontal="center" vertical="center"/>
      <protection hidden="1"/>
    </xf>
    <xf numFmtId="0" fontId="40" fillId="10" borderId="0" xfId="0" applyFont="1" applyFill="1" applyBorder="1" applyAlignment="1" applyProtection="1">
      <alignment horizontal="center" vertical="center"/>
      <protection hidden="1"/>
    </xf>
    <xf numFmtId="0" fontId="4" fillId="0" borderId="8" xfId="0" applyFont="1" applyBorder="1" applyAlignment="1" applyProtection="1">
      <alignment horizontal="center" vertical="center" wrapText="1"/>
      <protection hidden="1"/>
    </xf>
    <xf numFmtId="0" fontId="4" fillId="0" borderId="16" xfId="0" applyFont="1" applyBorder="1" applyAlignment="1" applyProtection="1">
      <alignment horizontal="center" vertical="center" wrapText="1"/>
      <protection hidden="1"/>
    </xf>
    <xf numFmtId="0" fontId="4" fillId="0" borderId="21"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textRotation="90" wrapText="1"/>
      <protection hidden="1"/>
    </xf>
    <xf numFmtId="0" fontId="4" fillId="0" borderId="16" xfId="0" applyFont="1" applyBorder="1" applyAlignment="1" applyProtection="1">
      <alignment horizontal="center" vertical="center" textRotation="90" wrapText="1"/>
      <protection hidden="1"/>
    </xf>
    <xf numFmtId="0" fontId="4" fillId="0" borderId="21" xfId="0" applyFont="1" applyBorder="1" applyAlignment="1" applyProtection="1">
      <alignment horizontal="center" vertical="center" textRotation="90" wrapText="1"/>
      <protection hidden="1"/>
    </xf>
    <xf numFmtId="0" fontId="6" fillId="0" borderId="8" xfId="0" applyFont="1" applyBorder="1" applyAlignment="1" applyProtection="1">
      <alignment horizontal="center" vertical="center" textRotation="90" wrapText="1"/>
      <protection hidden="1"/>
    </xf>
    <xf numFmtId="0" fontId="6" fillId="0" borderId="16" xfId="0" applyFont="1" applyBorder="1" applyAlignment="1" applyProtection="1">
      <alignment horizontal="center" vertical="center" textRotation="90" wrapText="1"/>
      <protection hidden="1"/>
    </xf>
    <xf numFmtId="0" fontId="6" fillId="0" borderId="21" xfId="0" applyFont="1" applyBorder="1" applyAlignment="1" applyProtection="1">
      <alignment horizontal="center" vertical="center" textRotation="90" wrapText="1"/>
      <protection hidden="1"/>
    </xf>
    <xf numFmtId="0" fontId="9" fillId="5" borderId="8" xfId="0" applyFont="1" applyFill="1" applyBorder="1" applyAlignment="1" applyProtection="1">
      <alignment horizontal="center" vertical="center"/>
      <protection locked="0"/>
    </xf>
    <xf numFmtId="0" fontId="9" fillId="5" borderId="16" xfId="0" applyFont="1" applyFill="1" applyBorder="1" applyAlignment="1" applyProtection="1">
      <alignment horizontal="center" vertical="center"/>
      <protection locked="0"/>
    </xf>
    <xf numFmtId="164" fontId="9" fillId="5" borderId="9" xfId="0" applyNumberFormat="1" applyFont="1" applyFill="1" applyBorder="1" applyAlignment="1" applyProtection="1">
      <alignment horizontal="center" vertical="center"/>
      <protection locked="0"/>
    </xf>
    <xf numFmtId="164" fontId="9" fillId="5" borderId="10" xfId="0" applyNumberFormat="1" applyFont="1" applyFill="1" applyBorder="1" applyAlignment="1" applyProtection="1">
      <alignment horizontal="center" vertical="center"/>
      <protection locked="0"/>
    </xf>
    <xf numFmtId="164" fontId="9" fillId="5" borderId="11" xfId="0" applyNumberFormat="1" applyFont="1" applyFill="1" applyBorder="1" applyAlignment="1" applyProtection="1">
      <alignment horizontal="center" vertical="center"/>
      <protection locked="0"/>
    </xf>
    <xf numFmtId="164" fontId="9" fillId="5" borderId="4" xfId="0" applyNumberFormat="1" applyFont="1" applyFill="1" applyBorder="1" applyAlignment="1" applyProtection="1">
      <alignment horizontal="center" vertical="center"/>
      <protection locked="0"/>
    </xf>
    <xf numFmtId="164" fontId="9" fillId="5" borderId="0" xfId="0" applyNumberFormat="1" applyFont="1" applyFill="1" applyBorder="1" applyAlignment="1" applyProtection="1">
      <alignment horizontal="center" vertical="center"/>
      <protection locked="0"/>
    </xf>
    <xf numFmtId="164" fontId="9" fillId="5" borderId="17" xfId="0" applyNumberFormat="1" applyFont="1" applyFill="1" applyBorder="1" applyAlignment="1" applyProtection="1">
      <alignment horizontal="center" vertical="center"/>
      <protection locked="0"/>
    </xf>
    <xf numFmtId="0" fontId="4" fillId="0" borderId="18" xfId="0" applyFont="1" applyBorder="1" applyAlignment="1" applyProtection="1">
      <alignment horizontal="center" vertical="center" textRotation="90"/>
      <protection hidden="1"/>
    </xf>
    <xf numFmtId="0" fontId="4" fillId="0" borderId="22" xfId="0" applyFont="1" applyBorder="1" applyAlignment="1" applyProtection="1">
      <alignment horizontal="center" vertical="center" textRotation="90"/>
      <protection hidden="1"/>
    </xf>
    <xf numFmtId="0" fontId="4" fillId="0" borderId="20" xfId="0" applyFont="1" applyBorder="1" applyAlignment="1" applyProtection="1">
      <alignment horizontal="center" vertical="center" textRotation="90"/>
      <protection hidden="1"/>
    </xf>
    <xf numFmtId="0" fontId="4" fillId="0" borderId="24" xfId="0" applyFont="1" applyBorder="1" applyAlignment="1" applyProtection="1">
      <alignment horizontal="center" vertical="center" textRotation="90"/>
      <protection hidden="1"/>
    </xf>
    <xf numFmtId="0" fontId="4" fillId="0" borderId="9" xfId="0" applyFont="1" applyBorder="1" applyAlignment="1" applyProtection="1">
      <alignment horizontal="center" vertical="center" wrapText="1"/>
      <protection hidden="1"/>
    </xf>
    <xf numFmtId="0" fontId="4" fillId="0" borderId="10" xfId="0" applyFont="1" applyBorder="1" applyAlignment="1" applyProtection="1">
      <alignment horizontal="center" vertical="center" wrapText="1"/>
      <protection hidden="1"/>
    </xf>
    <xf numFmtId="0" fontId="4" fillId="0" borderId="11" xfId="0" applyFont="1" applyBorder="1" applyAlignment="1" applyProtection="1">
      <alignment horizontal="center" vertical="center" wrapText="1"/>
      <protection hidden="1"/>
    </xf>
    <xf numFmtId="0" fontId="4" fillId="0" borderId="4" xfId="0" applyFont="1" applyBorder="1" applyAlignment="1" applyProtection="1">
      <alignment horizontal="center" vertical="center" wrapText="1"/>
      <protection hidden="1"/>
    </xf>
    <xf numFmtId="0" fontId="4" fillId="0" borderId="0" xfId="0" applyFont="1" applyBorder="1" applyAlignment="1" applyProtection="1">
      <alignment horizontal="center" vertical="center" wrapText="1"/>
      <protection hidden="1"/>
    </xf>
    <xf numFmtId="0" fontId="4" fillId="0" borderId="17"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0" fontId="4" fillId="0" borderId="6" xfId="0" applyFont="1" applyBorder="1" applyAlignment="1" applyProtection="1">
      <alignment horizontal="center" vertical="center" wrapText="1"/>
      <protection hidden="1"/>
    </xf>
    <xf numFmtId="0" fontId="4" fillId="0" borderId="7" xfId="0" applyFont="1" applyBorder="1" applyAlignment="1" applyProtection="1">
      <alignment horizontal="center" vertical="center" wrapText="1"/>
      <protection hidden="1"/>
    </xf>
    <xf numFmtId="0" fontId="7" fillId="0" borderId="16" xfId="0" applyFont="1" applyBorder="1" applyProtection="1">
      <alignment vertical="center"/>
      <protection hidden="1"/>
    </xf>
    <xf numFmtId="0" fontId="7" fillId="0" borderId="21" xfId="0" applyFont="1" applyBorder="1" applyProtection="1">
      <alignment vertical="center"/>
      <protection hidden="1"/>
    </xf>
    <xf numFmtId="0" fontId="5" fillId="0" borderId="12" xfId="0" applyFont="1" applyBorder="1" applyAlignment="1" applyProtection="1">
      <alignment horizontal="center" vertical="center" wrapText="1"/>
      <protection hidden="1"/>
    </xf>
    <xf numFmtId="0" fontId="5" fillId="0" borderId="13" xfId="0" applyFont="1" applyBorder="1" applyAlignment="1" applyProtection="1">
      <alignment horizontal="center" vertical="center" wrapText="1"/>
      <protection hidden="1"/>
    </xf>
    <xf numFmtId="0" fontId="5" fillId="0" borderId="14" xfId="0" applyFont="1" applyBorder="1" applyAlignment="1" applyProtection="1">
      <alignment horizontal="center" vertical="center" wrapText="1"/>
      <protection hidden="1"/>
    </xf>
    <xf numFmtId="0" fontId="5" fillId="0" borderId="15" xfId="0" applyFont="1" applyBorder="1" applyAlignment="1" applyProtection="1">
      <alignment horizontal="center" vertical="center" wrapText="1"/>
      <protection hidden="1"/>
    </xf>
    <xf numFmtId="0" fontId="5" fillId="0" borderId="16" xfId="0" applyFont="1" applyBorder="1" applyAlignment="1" applyProtection="1">
      <alignment horizontal="center" vertical="center" wrapText="1"/>
      <protection hidden="1"/>
    </xf>
    <xf numFmtId="0" fontId="5" fillId="0" borderId="21" xfId="0" applyFont="1" applyBorder="1" applyAlignment="1" applyProtection="1">
      <alignment horizontal="center" vertical="center" wrapText="1"/>
      <protection hidden="1"/>
    </xf>
    <xf numFmtId="0" fontId="4" fillId="0" borderId="19" xfId="0" applyFont="1" applyBorder="1" applyAlignment="1" applyProtection="1">
      <alignment horizontal="center" vertical="center" textRotation="90"/>
      <protection hidden="1"/>
    </xf>
    <xf numFmtId="0" fontId="4" fillId="0" borderId="23" xfId="0" applyFont="1" applyBorder="1" applyAlignment="1" applyProtection="1">
      <alignment horizontal="center" vertical="center" textRotation="90"/>
      <protection hidden="1"/>
    </xf>
    <xf numFmtId="0" fontId="5" fillId="6" borderId="1" xfId="0" applyFont="1" applyFill="1" applyBorder="1" applyAlignment="1" applyProtection="1">
      <alignment horizontal="left" vertical="center" indent="59"/>
      <protection hidden="1"/>
    </xf>
    <xf numFmtId="0" fontId="5" fillId="6" borderId="2" xfId="0" applyFont="1" applyFill="1" applyBorder="1" applyAlignment="1" applyProtection="1">
      <alignment horizontal="left" vertical="center" indent="59"/>
      <protection hidden="1"/>
    </xf>
    <xf numFmtId="0" fontId="5" fillId="6" borderId="46" xfId="0" applyFont="1" applyFill="1" applyBorder="1" applyAlignment="1" applyProtection="1">
      <alignment horizontal="left" vertical="center" indent="59"/>
      <protection hidden="1"/>
    </xf>
    <xf numFmtId="1" fontId="5" fillId="6" borderId="43" xfId="0" applyNumberFormat="1" applyFont="1" applyFill="1" applyBorder="1" applyAlignment="1" applyProtection="1">
      <alignment horizontal="center" vertical="center"/>
      <protection locked="0" hidden="1"/>
    </xf>
    <xf numFmtId="0" fontId="5" fillId="6" borderId="43" xfId="0" applyFont="1" applyFill="1" applyBorder="1" applyAlignment="1" applyProtection="1">
      <alignment horizontal="center" vertical="center"/>
      <protection locked="0" hidden="1"/>
    </xf>
    <xf numFmtId="49" fontId="20" fillId="6" borderId="1" xfId="0" applyNumberFormat="1" applyFont="1" applyFill="1" applyBorder="1" applyAlignment="1" applyProtection="1">
      <alignment horizontal="center" vertical="center"/>
      <protection hidden="1"/>
    </xf>
    <xf numFmtId="49" fontId="20" fillId="6" borderId="2" xfId="0" applyNumberFormat="1" applyFont="1" applyFill="1" applyBorder="1" applyAlignment="1" applyProtection="1">
      <alignment horizontal="center" vertical="center"/>
      <protection hidden="1"/>
    </xf>
    <xf numFmtId="0" fontId="27" fillId="0" borderId="48" xfId="0" applyFont="1" applyBorder="1" applyAlignment="1" applyProtection="1">
      <alignment horizontal="center" vertical="center"/>
      <protection hidden="1"/>
    </xf>
    <xf numFmtId="0" fontId="27" fillId="0" borderId="49" xfId="0" applyFont="1" applyBorder="1" applyAlignment="1" applyProtection="1">
      <alignment horizontal="center" vertical="center"/>
      <protection hidden="1"/>
    </xf>
    <xf numFmtId="0" fontId="27" fillId="0" borderId="50" xfId="0" applyFont="1" applyBorder="1" applyAlignment="1" applyProtection="1">
      <alignment horizontal="center" vertical="center"/>
      <protection hidden="1"/>
    </xf>
    <xf numFmtId="0" fontId="1" fillId="2" borderId="0" xfId="0" applyFont="1" applyFill="1" applyAlignment="1" applyProtection="1">
      <alignment horizontal="center"/>
      <protection hidden="1"/>
    </xf>
    <xf numFmtId="0" fontId="15" fillId="0" borderId="54" xfId="0" applyFont="1" applyBorder="1" applyAlignment="1" applyProtection="1">
      <alignment horizontal="center" vertical="center"/>
      <protection hidden="1"/>
    </xf>
    <xf numFmtId="0" fontId="15" fillId="0" borderId="0" xfId="0" applyFont="1" applyBorder="1" applyAlignment="1" applyProtection="1">
      <alignment horizontal="center" vertical="center"/>
      <protection hidden="1"/>
    </xf>
    <xf numFmtId="0" fontId="15" fillId="0" borderId="35" xfId="0" applyFont="1" applyBorder="1" applyAlignment="1" applyProtection="1">
      <alignment horizontal="center" vertical="center"/>
      <protection hidden="1"/>
    </xf>
    <xf numFmtId="0" fontId="15" fillId="0" borderId="60" xfId="0" applyFont="1" applyBorder="1" applyAlignment="1" applyProtection="1">
      <alignment horizontal="center" vertical="center"/>
      <protection hidden="1"/>
    </xf>
    <xf numFmtId="0" fontId="15" fillId="0" borderId="6" xfId="0" applyFont="1" applyBorder="1" applyAlignment="1" applyProtection="1">
      <alignment horizontal="center" vertical="center"/>
      <protection hidden="1"/>
    </xf>
    <xf numFmtId="0" fontId="15" fillId="0" borderId="40" xfId="0" applyFont="1" applyBorder="1" applyAlignment="1" applyProtection="1">
      <alignment horizontal="center" vertical="center"/>
      <protection hidden="1"/>
    </xf>
    <xf numFmtId="0" fontId="5" fillId="0" borderId="57" xfId="0" applyFont="1" applyBorder="1" applyAlignment="1" applyProtection="1">
      <alignment horizontal="center" vertical="center"/>
      <protection hidden="1"/>
    </xf>
    <xf numFmtId="0" fontId="5" fillId="0" borderId="58" xfId="0" applyFont="1" applyBorder="1" applyAlignment="1" applyProtection="1">
      <alignment horizontal="center" vertical="center"/>
      <protection hidden="1"/>
    </xf>
    <xf numFmtId="1" fontId="5" fillId="0" borderId="53" xfId="0" applyNumberFormat="1" applyFont="1" applyFill="1" applyBorder="1" applyAlignment="1" applyProtection="1">
      <alignment horizontal="center" vertical="center"/>
      <protection locked="0" hidden="1"/>
    </xf>
    <xf numFmtId="0" fontId="5" fillId="0" borderId="53" xfId="0" applyFont="1" applyFill="1" applyBorder="1" applyAlignment="1" applyProtection="1">
      <alignment horizontal="center" vertical="center"/>
      <protection locked="0" hidden="1"/>
    </xf>
    <xf numFmtId="0" fontId="5" fillId="0" borderId="53" xfId="0" applyFont="1" applyBorder="1" applyAlignment="1" applyProtection="1">
      <alignment horizontal="center" vertical="center"/>
      <protection hidden="1"/>
    </xf>
    <xf numFmtId="1" fontId="5" fillId="0" borderId="56" xfId="0" applyNumberFormat="1" applyFont="1" applyFill="1" applyBorder="1" applyAlignment="1" applyProtection="1">
      <alignment horizontal="center" vertical="center"/>
      <protection locked="0" hidden="1"/>
    </xf>
    <xf numFmtId="1" fontId="5" fillId="0" borderId="57" xfId="0" applyNumberFormat="1" applyFont="1" applyFill="1" applyBorder="1" applyAlignment="1" applyProtection="1">
      <alignment horizontal="center" vertical="center"/>
      <protection locked="0" hidden="1"/>
    </xf>
    <xf numFmtId="1" fontId="5" fillId="0" borderId="59" xfId="0" applyNumberFormat="1" applyFont="1" applyFill="1" applyBorder="1" applyAlignment="1" applyProtection="1">
      <alignment horizontal="center" vertical="center"/>
      <protection locked="0" hidden="1"/>
    </xf>
    <xf numFmtId="0" fontId="5" fillId="3" borderId="53" xfId="0" applyFont="1" applyFill="1" applyBorder="1" applyAlignment="1" applyProtection="1">
      <alignment horizontal="center" vertical="center"/>
      <protection hidden="1"/>
    </xf>
    <xf numFmtId="1" fontId="15" fillId="3" borderId="53" xfId="0" applyNumberFormat="1" applyFont="1" applyFill="1" applyBorder="1" applyAlignment="1" applyProtection="1">
      <alignment horizontal="center" vertical="center"/>
      <protection locked="0" hidden="1"/>
    </xf>
    <xf numFmtId="0" fontId="15" fillId="3" borderId="53" xfId="0" applyFont="1" applyFill="1" applyBorder="1" applyAlignment="1" applyProtection="1">
      <alignment horizontal="center" vertical="center"/>
      <protection locked="0" hidden="1"/>
    </xf>
    <xf numFmtId="0" fontId="1" fillId="2" borderId="17" xfId="0" applyFont="1" applyFill="1" applyBorder="1" applyAlignment="1" applyProtection="1">
      <alignment horizontal="center"/>
      <protection hidden="1"/>
    </xf>
    <xf numFmtId="0" fontId="2" fillId="2" borderId="1" xfId="0" applyFont="1" applyFill="1" applyBorder="1" applyAlignment="1" applyProtection="1">
      <alignment horizontal="center" vertical="center"/>
      <protection hidden="1"/>
    </xf>
    <xf numFmtId="0" fontId="2" fillId="2" borderId="2" xfId="0"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1" fillId="2" borderId="4" xfId="0" applyFont="1" applyFill="1" applyBorder="1" applyAlignment="1" applyProtection="1">
      <alignment horizontal="center"/>
      <protection hidden="1"/>
    </xf>
    <xf numFmtId="0" fontId="21" fillId="5" borderId="9" xfId="0" applyFont="1" applyFill="1" applyBorder="1" applyAlignment="1" applyProtection="1">
      <alignment horizontal="center" vertical="center"/>
      <protection locked="0"/>
    </xf>
    <xf numFmtId="0" fontId="21" fillId="5" borderId="10" xfId="0" applyFont="1" applyFill="1" applyBorder="1" applyAlignment="1" applyProtection="1">
      <alignment horizontal="center" vertical="center"/>
      <protection locked="0"/>
    </xf>
    <xf numFmtId="0" fontId="21" fillId="5" borderId="11" xfId="0" applyFont="1" applyFill="1" applyBorder="1" applyAlignment="1" applyProtection="1">
      <alignment horizontal="center" vertical="center"/>
      <protection locked="0"/>
    </xf>
    <xf numFmtId="0" fontId="28" fillId="0" borderId="4" xfId="0" applyFont="1" applyBorder="1" applyAlignment="1" applyProtection="1">
      <alignment horizontal="center" vertical="center"/>
      <protection hidden="1"/>
    </xf>
    <xf numFmtId="0" fontId="28" fillId="0" borderId="0" xfId="0" applyFont="1" applyBorder="1" applyAlignment="1" applyProtection="1">
      <alignment horizontal="center" vertical="center"/>
      <protection hidden="1"/>
    </xf>
    <xf numFmtId="0" fontId="28" fillId="0" borderId="17" xfId="0" applyFont="1" applyBorder="1" applyAlignment="1" applyProtection="1">
      <alignment horizontal="center" vertical="center"/>
      <protection hidden="1"/>
    </xf>
    <xf numFmtId="0" fontId="29" fillId="9" borderId="5" xfId="0" applyFont="1" applyFill="1" applyBorder="1" applyAlignment="1" applyProtection="1">
      <alignment horizontal="justify" vertical="justify" wrapText="1"/>
      <protection locked="0"/>
    </xf>
    <xf numFmtId="0" fontId="29" fillId="9" borderId="6" xfId="0" applyFont="1" applyFill="1" applyBorder="1" applyAlignment="1" applyProtection="1">
      <alignment horizontal="justify" vertical="justify" wrapText="1"/>
      <protection locked="0"/>
    </xf>
    <xf numFmtId="0" fontId="29" fillId="9" borderId="7" xfId="0" applyFont="1" applyFill="1" applyBorder="1" applyAlignment="1" applyProtection="1">
      <alignment horizontal="justify" vertical="justify" wrapText="1"/>
      <protection locked="0"/>
    </xf>
    <xf numFmtId="0" fontId="26" fillId="0" borderId="4" xfId="0" applyFont="1" applyFill="1" applyBorder="1" applyAlignment="1" applyProtection="1">
      <alignment horizontal="center" vertical="center" wrapText="1"/>
      <protection hidden="1"/>
    </xf>
    <xf numFmtId="0" fontId="26" fillId="0" borderId="10" xfId="0" applyFont="1" applyFill="1" applyBorder="1" applyAlignment="1" applyProtection="1">
      <alignment horizontal="center" vertical="center" wrapText="1"/>
      <protection hidden="1"/>
    </xf>
    <xf numFmtId="0" fontId="26" fillId="0" borderId="11" xfId="0" applyFont="1" applyFill="1" applyBorder="1" applyAlignment="1" applyProtection="1">
      <alignment horizontal="center" vertical="center" wrapText="1"/>
      <protection hidden="1"/>
    </xf>
    <xf numFmtId="0" fontId="15" fillId="0" borderId="51" xfId="0" applyFont="1" applyBorder="1" applyAlignment="1" applyProtection="1">
      <alignment horizontal="center" vertical="center" wrapText="1"/>
      <protection hidden="1"/>
    </xf>
    <xf numFmtId="0" fontId="15" fillId="0" borderId="52" xfId="0" applyFont="1" applyBorder="1" applyAlignment="1" applyProtection="1">
      <alignment horizontal="center" vertical="center" wrapText="1"/>
      <protection hidden="1"/>
    </xf>
    <xf numFmtId="0" fontId="15" fillId="0" borderId="34" xfId="0" applyFont="1" applyBorder="1" applyAlignment="1" applyProtection="1">
      <alignment horizontal="center" vertical="center" wrapText="1"/>
      <protection hidden="1"/>
    </xf>
    <xf numFmtId="0" fontId="15" fillId="0" borderId="54" xfId="0" applyFont="1" applyBorder="1" applyAlignment="1" applyProtection="1">
      <alignment horizontal="center" vertical="center" wrapText="1"/>
      <protection hidden="1"/>
    </xf>
    <xf numFmtId="0" fontId="15" fillId="0" borderId="0" xfId="0" applyFont="1" applyBorder="1" applyAlignment="1" applyProtection="1">
      <alignment horizontal="center" vertical="center" wrapText="1"/>
      <protection hidden="1"/>
    </xf>
    <xf numFmtId="0" fontId="15" fillId="0" borderId="35" xfId="0" applyFont="1" applyBorder="1" applyAlignment="1" applyProtection="1">
      <alignment horizontal="center" vertical="center" wrapText="1"/>
      <protection hidden="1"/>
    </xf>
    <xf numFmtId="0" fontId="15" fillId="0" borderId="55" xfId="0" applyFont="1" applyBorder="1" applyAlignment="1" applyProtection="1">
      <alignment horizontal="center" vertical="center" wrapText="1"/>
      <protection hidden="1"/>
    </xf>
    <xf numFmtId="0" fontId="15" fillId="0" borderId="50" xfId="0" applyFont="1" applyBorder="1" applyAlignment="1" applyProtection="1">
      <alignment horizontal="center" vertical="center" wrapText="1"/>
      <protection hidden="1"/>
    </xf>
    <xf numFmtId="0" fontId="15" fillId="0" borderId="28" xfId="0" applyFont="1" applyBorder="1" applyAlignment="1" applyProtection="1">
      <alignment horizontal="center" vertical="center" wrapText="1"/>
      <protection hidden="1"/>
    </xf>
    <xf numFmtId="0" fontId="2" fillId="0" borderId="4" xfId="0"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xf numFmtId="0" fontId="2" fillId="0" borderId="17" xfId="0" applyFont="1" applyFill="1" applyBorder="1" applyAlignment="1" applyProtection="1">
      <alignment horizontal="center" vertical="center" wrapText="1"/>
      <protection locked="0"/>
    </xf>
    <xf numFmtId="0" fontId="5" fillId="0" borderId="4" xfId="0" applyFont="1" applyFill="1" applyBorder="1" applyAlignment="1" applyProtection="1">
      <alignment horizontal="center" wrapText="1"/>
      <protection hidden="1"/>
    </xf>
    <xf numFmtId="0" fontId="5" fillId="0" borderId="0" xfId="0" applyFont="1" applyFill="1" applyBorder="1" applyAlignment="1" applyProtection="1">
      <alignment horizontal="center" wrapText="1"/>
      <protection hidden="1"/>
    </xf>
    <xf numFmtId="0" fontId="5" fillId="0" borderId="17" xfId="0" applyFont="1" applyFill="1" applyBorder="1" applyAlignment="1" applyProtection="1">
      <alignment horizontal="center" wrapText="1"/>
      <protection hidden="1"/>
    </xf>
    <xf numFmtId="0" fontId="5" fillId="0" borderId="5" xfId="0" applyFont="1" applyFill="1" applyBorder="1" applyAlignment="1" applyProtection="1">
      <alignment horizontal="center" wrapText="1"/>
      <protection hidden="1"/>
    </xf>
    <xf numFmtId="0" fontId="5" fillId="0" borderId="6" xfId="0" applyFont="1" applyFill="1" applyBorder="1" applyAlignment="1" applyProtection="1">
      <alignment horizontal="center" wrapText="1"/>
      <protection hidden="1"/>
    </xf>
    <xf numFmtId="0" fontId="5" fillId="0" borderId="7" xfId="0" applyFont="1" applyFill="1" applyBorder="1" applyAlignment="1" applyProtection="1">
      <alignment horizontal="center" wrapText="1"/>
      <protection hidden="1"/>
    </xf>
    <xf numFmtId="0" fontId="30" fillId="5" borderId="8" xfId="0" applyFont="1" applyFill="1" applyBorder="1" applyAlignment="1" applyProtection="1">
      <alignment horizontal="center" vertical="center"/>
      <protection locked="0"/>
    </xf>
    <xf numFmtId="0" fontId="30" fillId="5" borderId="16" xfId="0" applyFont="1" applyFill="1" applyBorder="1" applyAlignment="1" applyProtection="1">
      <alignment horizontal="center" vertical="center"/>
      <protection locked="0"/>
    </xf>
    <xf numFmtId="0" fontId="30" fillId="5" borderId="21" xfId="0" applyFont="1" applyFill="1" applyBorder="1" applyAlignment="1" applyProtection="1">
      <alignment horizontal="center" vertical="center"/>
      <protection locked="0"/>
    </xf>
    <xf numFmtId="164" fontId="30" fillId="5" borderId="9" xfId="0" applyNumberFormat="1" applyFont="1" applyFill="1" applyBorder="1" applyAlignment="1" applyProtection="1">
      <alignment horizontal="center" vertical="center"/>
      <protection locked="0"/>
    </xf>
    <xf numFmtId="164" fontId="30" fillId="5" borderId="10" xfId="0" applyNumberFormat="1" applyFont="1" applyFill="1" applyBorder="1" applyAlignment="1" applyProtection="1">
      <alignment horizontal="center" vertical="center"/>
      <protection locked="0"/>
    </xf>
    <xf numFmtId="164" fontId="30" fillId="5" borderId="11" xfId="0" applyNumberFormat="1" applyFont="1" applyFill="1" applyBorder="1" applyAlignment="1" applyProtection="1">
      <alignment horizontal="center" vertical="center"/>
      <protection locked="0"/>
    </xf>
    <xf numFmtId="164" fontId="30" fillId="5" borderId="4" xfId="0" applyNumberFormat="1" applyFont="1" applyFill="1" applyBorder="1" applyAlignment="1" applyProtection="1">
      <alignment horizontal="center" vertical="center"/>
      <protection locked="0"/>
    </xf>
    <xf numFmtId="164" fontId="30" fillId="5" borderId="0" xfId="0" applyNumberFormat="1" applyFont="1" applyFill="1" applyBorder="1" applyAlignment="1" applyProtection="1">
      <alignment horizontal="center" vertical="center"/>
      <protection locked="0"/>
    </xf>
    <xf numFmtId="164" fontId="30" fillId="5" borderId="17" xfId="0" applyNumberFormat="1" applyFont="1" applyFill="1" applyBorder="1" applyAlignment="1" applyProtection="1">
      <alignment horizontal="center" vertical="center"/>
      <protection locked="0"/>
    </xf>
    <xf numFmtId="164" fontId="30" fillId="5" borderId="5" xfId="0" applyNumberFormat="1" applyFont="1" applyFill="1" applyBorder="1" applyAlignment="1" applyProtection="1">
      <alignment horizontal="center" vertical="center"/>
      <protection locked="0"/>
    </xf>
    <xf numFmtId="164" fontId="30" fillId="5" borderId="6" xfId="0" applyNumberFormat="1" applyFont="1" applyFill="1" applyBorder="1" applyAlignment="1" applyProtection="1">
      <alignment horizontal="center" vertical="center"/>
      <protection locked="0"/>
    </xf>
    <xf numFmtId="164" fontId="30" fillId="5" borderId="7" xfId="0" applyNumberFormat="1" applyFont="1" applyFill="1" applyBorder="1" applyAlignment="1" applyProtection="1">
      <alignment horizontal="center" vertical="center"/>
      <protection locked="0"/>
    </xf>
    <xf numFmtId="0" fontId="30" fillId="5" borderId="9" xfId="0" applyFont="1" applyFill="1" applyBorder="1" applyAlignment="1" applyProtection="1">
      <alignment horizontal="center" vertical="center"/>
      <protection locked="0"/>
    </xf>
    <xf numFmtId="0" fontId="30" fillId="5" borderId="4" xfId="0" applyFont="1" applyFill="1" applyBorder="1" applyAlignment="1" applyProtection="1">
      <alignment horizontal="center" vertical="center"/>
      <protection locked="0"/>
    </xf>
    <xf numFmtId="49" fontId="35" fillId="6" borderId="1" xfId="0" applyNumberFormat="1" applyFont="1" applyFill="1" applyBorder="1" applyAlignment="1" applyProtection="1">
      <alignment horizontal="center" vertical="center"/>
      <protection hidden="1"/>
    </xf>
    <xf numFmtId="49" fontId="35" fillId="6" borderId="2" xfId="0" applyNumberFormat="1" applyFont="1" applyFill="1" applyBorder="1" applyAlignment="1" applyProtection="1">
      <alignment horizontal="center" vertical="center"/>
      <protection hidden="1"/>
    </xf>
    <xf numFmtId="0" fontId="14" fillId="0" borderId="4" xfId="0" applyFont="1" applyFill="1" applyBorder="1" applyAlignment="1" applyProtection="1">
      <alignment horizontal="center" vertical="center" wrapText="1"/>
      <protection hidden="1"/>
    </xf>
    <xf numFmtId="0" fontId="14" fillId="0" borderId="10" xfId="0" applyFont="1" applyFill="1" applyBorder="1" applyAlignment="1" applyProtection="1">
      <alignment horizontal="center" vertical="center" wrapText="1"/>
      <protection hidden="1"/>
    </xf>
    <xf numFmtId="0" fontId="14" fillId="0" borderId="11" xfId="0" applyFont="1" applyFill="1" applyBorder="1" applyAlignment="1" applyProtection="1">
      <alignment horizontal="center" vertical="center" wrapText="1"/>
      <protection hidden="1"/>
    </xf>
    <xf numFmtId="164" fontId="9" fillId="5" borderId="1" xfId="0" applyNumberFormat="1" applyFont="1" applyFill="1" applyBorder="1" applyAlignment="1" applyProtection="1">
      <alignment horizontal="center" vertical="center"/>
      <protection locked="0"/>
    </xf>
    <xf numFmtId="164" fontId="9" fillId="5" borderId="2" xfId="0" applyNumberFormat="1" applyFont="1" applyFill="1" applyBorder="1" applyAlignment="1" applyProtection="1">
      <alignment horizontal="center" vertical="center"/>
      <protection locked="0"/>
    </xf>
    <xf numFmtId="164" fontId="9" fillId="5" borderId="3" xfId="0" applyNumberFormat="1" applyFont="1" applyFill="1" applyBorder="1" applyAlignment="1" applyProtection="1">
      <alignment horizontal="center" vertical="center"/>
      <protection locked="0"/>
    </xf>
    <xf numFmtId="1" fontId="5" fillId="0" borderId="53" xfId="0" applyNumberFormat="1" applyFont="1" applyFill="1" applyBorder="1" applyAlignment="1" applyProtection="1">
      <alignment horizontal="center" vertical="center"/>
      <protection hidden="1"/>
    </xf>
    <xf numFmtId="0" fontId="5" fillId="0" borderId="53" xfId="0" applyFont="1" applyFill="1" applyBorder="1" applyAlignment="1" applyProtection="1">
      <alignment horizontal="center" vertical="center"/>
      <protection hidden="1"/>
    </xf>
    <xf numFmtId="49" fontId="17" fillId="6" borderId="1" xfId="0" applyNumberFormat="1" applyFont="1" applyFill="1" applyBorder="1" applyAlignment="1" applyProtection="1">
      <alignment horizontal="center" vertical="center"/>
      <protection hidden="1"/>
    </xf>
    <xf numFmtId="49" fontId="17" fillId="6" borderId="2" xfId="0" applyNumberFormat="1" applyFont="1" applyFill="1" applyBorder="1" applyAlignment="1" applyProtection="1">
      <alignment horizontal="center" vertical="center"/>
      <protection hidden="1"/>
    </xf>
    <xf numFmtId="49" fontId="17" fillId="6" borderId="3" xfId="0" applyNumberFormat="1" applyFont="1" applyFill="1" applyBorder="1" applyAlignment="1" applyProtection="1">
      <alignment horizontal="center" vertical="center"/>
      <protection hidden="1"/>
    </xf>
    <xf numFmtId="0" fontId="5" fillId="0" borderId="48" xfId="0" applyFont="1" applyBorder="1" applyAlignment="1" applyProtection="1">
      <alignment horizontal="center"/>
      <protection hidden="1"/>
    </xf>
    <xf numFmtId="0" fontId="5" fillId="0" borderId="49" xfId="0" applyFont="1" applyBorder="1" applyAlignment="1" applyProtection="1">
      <alignment horizontal="center"/>
      <protection hidden="1"/>
    </xf>
    <xf numFmtId="0" fontId="5" fillId="0" borderId="50" xfId="0" applyFont="1" applyBorder="1" applyAlignment="1" applyProtection="1">
      <alignment horizontal="center"/>
      <protection hidden="1"/>
    </xf>
    <xf numFmtId="1" fontId="15" fillId="3" borderId="53" xfId="0" applyNumberFormat="1" applyFont="1" applyFill="1" applyBorder="1" applyAlignment="1" applyProtection="1">
      <alignment horizontal="center" vertical="center"/>
      <protection hidden="1"/>
    </xf>
    <xf numFmtId="0" fontId="22" fillId="2" borderId="1" xfId="0" applyFont="1" applyFill="1" applyBorder="1" applyAlignment="1" applyProtection="1">
      <alignment horizontal="center" vertical="center"/>
      <protection hidden="1"/>
    </xf>
    <xf numFmtId="0" fontId="22" fillId="2" borderId="2" xfId="0" applyFont="1" applyFill="1" applyBorder="1" applyAlignment="1" applyProtection="1">
      <alignment horizontal="center" vertical="center"/>
      <protection hidden="1"/>
    </xf>
    <xf numFmtId="0" fontId="22" fillId="2" borderId="3" xfId="0" applyFont="1" applyFill="1" applyBorder="1" applyAlignment="1" applyProtection="1">
      <alignment horizontal="center" vertical="center"/>
      <protection hidden="1"/>
    </xf>
    <xf numFmtId="0" fontId="5" fillId="0" borderId="51" xfId="0" applyFont="1" applyBorder="1" applyAlignment="1" applyProtection="1">
      <alignment horizontal="center" vertical="center" wrapText="1"/>
      <protection hidden="1"/>
    </xf>
    <xf numFmtId="0" fontId="5" fillId="0" borderId="52" xfId="0" applyFont="1" applyBorder="1" applyAlignment="1" applyProtection="1">
      <alignment horizontal="center" vertical="center" wrapText="1"/>
      <protection hidden="1"/>
    </xf>
    <xf numFmtId="0" fontId="5" fillId="0" borderId="34" xfId="0" applyFont="1" applyBorder="1" applyAlignment="1" applyProtection="1">
      <alignment horizontal="center" vertical="center" wrapText="1"/>
      <protection hidden="1"/>
    </xf>
    <xf numFmtId="0" fontId="5" fillId="0" borderId="54" xfId="0" applyFont="1" applyBorder="1" applyAlignment="1" applyProtection="1">
      <alignment horizontal="center" vertical="center" wrapText="1"/>
      <protection hidden="1"/>
    </xf>
    <xf numFmtId="0" fontId="5" fillId="0" borderId="0" xfId="0" applyFont="1" applyBorder="1" applyAlignment="1" applyProtection="1">
      <alignment horizontal="center" vertical="center" wrapText="1"/>
      <protection hidden="1"/>
    </xf>
    <xf numFmtId="0" fontId="5" fillId="0" borderId="35" xfId="0" applyFont="1" applyBorder="1" applyAlignment="1" applyProtection="1">
      <alignment horizontal="center" vertical="center" wrapText="1"/>
      <protection hidden="1"/>
    </xf>
    <xf numFmtId="0" fontId="5" fillId="0" borderId="55" xfId="0" applyFont="1" applyBorder="1" applyAlignment="1" applyProtection="1">
      <alignment horizontal="center" vertical="center" wrapText="1"/>
      <protection hidden="1"/>
    </xf>
    <xf numFmtId="0" fontId="5" fillId="0" borderId="50" xfId="0" applyFont="1" applyBorder="1" applyAlignment="1" applyProtection="1">
      <alignment horizontal="center" vertical="center" wrapText="1"/>
      <protection hidden="1"/>
    </xf>
    <xf numFmtId="0" fontId="5" fillId="0" borderId="28" xfId="0" applyFont="1" applyBorder="1" applyAlignment="1" applyProtection="1">
      <alignment horizontal="center" vertical="center" wrapText="1"/>
      <protection hidden="1"/>
    </xf>
    <xf numFmtId="0" fontId="5" fillId="0" borderId="51" xfId="0" applyFont="1" applyBorder="1" applyAlignment="1" applyProtection="1">
      <alignment horizontal="center" vertical="center"/>
      <protection hidden="1"/>
    </xf>
    <xf numFmtId="0" fontId="5" fillId="0" borderId="52" xfId="0" applyFont="1" applyBorder="1" applyAlignment="1" applyProtection="1">
      <alignment horizontal="center" vertical="center"/>
      <protection hidden="1"/>
    </xf>
    <xf numFmtId="0" fontId="5" fillId="0" borderId="34" xfId="0" applyFont="1" applyBorder="1" applyAlignment="1" applyProtection="1">
      <alignment horizontal="center" vertical="center"/>
      <protection hidden="1"/>
    </xf>
    <xf numFmtId="0" fontId="5" fillId="0" borderId="60" xfId="0" applyFont="1" applyBorder="1" applyAlignment="1" applyProtection="1">
      <alignment horizontal="center" vertical="center"/>
      <protection hidden="1"/>
    </xf>
    <xf numFmtId="0" fontId="5" fillId="0" borderId="6" xfId="0" applyFont="1" applyBorder="1" applyAlignment="1" applyProtection="1">
      <alignment horizontal="center" vertical="center"/>
      <protection hidden="1"/>
    </xf>
    <xf numFmtId="0" fontId="5" fillId="0" borderId="40" xfId="0" applyFont="1" applyBorder="1" applyAlignment="1" applyProtection="1">
      <alignment horizontal="center" vertical="center"/>
      <protection hidden="1"/>
    </xf>
    <xf numFmtId="0" fontId="5" fillId="6" borderId="42" xfId="0" applyFont="1" applyFill="1" applyBorder="1" applyAlignment="1" applyProtection="1">
      <alignment horizontal="center" vertical="center"/>
      <protection hidden="1"/>
    </xf>
    <xf numFmtId="0" fontId="5" fillId="6" borderId="46" xfId="0" applyFont="1" applyFill="1" applyBorder="1" applyAlignment="1" applyProtection="1">
      <alignment horizontal="center" vertical="center"/>
      <protection hidden="1"/>
    </xf>
    <xf numFmtId="0" fontId="5" fillId="6" borderId="43" xfId="0" applyFont="1" applyFill="1" applyBorder="1" applyAlignment="1" applyProtection="1">
      <alignment horizontal="center" vertical="center"/>
      <protection hidden="1"/>
    </xf>
    <xf numFmtId="0" fontId="19" fillId="0" borderId="8" xfId="0" applyFont="1" applyBorder="1" applyAlignment="1" applyProtection="1">
      <alignment horizontal="center" vertical="center" wrapText="1"/>
      <protection hidden="1"/>
    </xf>
    <xf numFmtId="0" fontId="15" fillId="3" borderId="53" xfId="0" applyFont="1" applyFill="1" applyBorder="1" applyAlignment="1" applyProtection="1">
      <alignment horizontal="center" vertical="center"/>
      <protection hidden="1"/>
    </xf>
    <xf numFmtId="0" fontId="19" fillId="0" borderId="56" xfId="0" applyFont="1" applyBorder="1" applyAlignment="1" applyProtection="1">
      <alignment horizontal="center" vertical="center"/>
      <protection hidden="1"/>
    </xf>
    <xf numFmtId="1" fontId="5" fillId="6" borderId="43" xfId="0" applyNumberFormat="1" applyFont="1" applyFill="1" applyBorder="1" applyAlignment="1" applyProtection="1">
      <alignment horizontal="center" vertical="center"/>
      <protection hidden="1"/>
    </xf>
    <xf numFmtId="0" fontId="23" fillId="5" borderId="9" xfId="0" applyFont="1" applyFill="1" applyBorder="1" applyAlignment="1" applyProtection="1">
      <alignment horizontal="center" vertical="center"/>
      <protection locked="0"/>
    </xf>
    <xf numFmtId="0" fontId="23" fillId="5" borderId="10" xfId="0" applyFont="1" applyFill="1" applyBorder="1" applyAlignment="1" applyProtection="1">
      <alignment horizontal="center" vertical="center"/>
      <protection locked="0"/>
    </xf>
    <xf numFmtId="0" fontId="23" fillId="5" borderId="11" xfId="0" applyFont="1" applyFill="1" applyBorder="1" applyAlignment="1" applyProtection="1">
      <alignment horizontal="center" vertical="center"/>
      <protection locked="0"/>
    </xf>
    <xf numFmtId="0" fontId="3" fillId="0" borderId="4" xfId="0" applyFont="1" applyBorder="1" applyAlignment="1" applyProtection="1">
      <alignment horizontal="center"/>
      <protection hidden="1"/>
    </xf>
    <xf numFmtId="0" fontId="3" fillId="0" borderId="0" xfId="0" applyFont="1" applyBorder="1" applyAlignment="1" applyProtection="1">
      <alignment horizontal="center"/>
      <protection hidden="1"/>
    </xf>
    <xf numFmtId="0" fontId="3" fillId="0" borderId="17" xfId="0" applyFont="1" applyBorder="1" applyAlignment="1" applyProtection="1">
      <alignment horizontal="center"/>
      <protection hidden="1"/>
    </xf>
    <xf numFmtId="17" fontId="51" fillId="5" borderId="25" xfId="0" applyNumberFormat="1" applyFont="1" applyFill="1" applyBorder="1" applyAlignment="1" applyProtection="1">
      <alignment horizontal="center" vertical="center"/>
      <protection locked="0"/>
    </xf>
  </cellXfs>
  <cellStyles count="2">
    <cellStyle name="Hyperlink" xfId="1" builtinId="8"/>
    <cellStyle name="Normal" xfId="0" builtinId="0"/>
  </cellStyles>
  <dxfs count="2">
    <dxf>
      <font>
        <color theme="0"/>
      </font>
      <fill>
        <patternFill>
          <bgColor theme="0"/>
        </patternFill>
      </fill>
    </dxf>
    <dxf>
      <font>
        <color theme="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78241</xdr:colOff>
      <xdr:row>1</xdr:row>
      <xdr:rowOff>71437</xdr:rowOff>
    </xdr:from>
    <xdr:to>
      <xdr:col>5</xdr:col>
      <xdr:colOff>27215</xdr:colOff>
      <xdr:row>1</xdr:row>
      <xdr:rowOff>2027464</xdr:rowOff>
    </xdr:to>
    <xdr:pic>
      <xdr:nvPicPr>
        <xdr:cNvPr id="6" name="Picture 5" descr="download-300x300.png"/>
        <xdr:cNvPicPr>
          <a:picLocks noChangeAspect="1"/>
        </xdr:cNvPicPr>
      </xdr:nvPicPr>
      <xdr:blipFill>
        <a:blip xmlns:r="http://schemas.openxmlformats.org/officeDocument/2006/relationships" r:embed="rId1"/>
        <a:stretch>
          <a:fillRect/>
        </a:stretch>
      </xdr:blipFill>
      <xdr:spPr>
        <a:xfrm>
          <a:off x="17835562" y="1051151"/>
          <a:ext cx="2248581" cy="1956027"/>
        </a:xfrm>
        <a:prstGeom prst="roundRect">
          <a:avLst>
            <a:gd name="adj" fmla="val 16667"/>
          </a:avLst>
        </a:prstGeom>
        <a:ln>
          <a:noFill/>
        </a:ln>
        <a:effectLst>
          <a:outerShdw blurRad="76200" dist="38100" dir="7800000" algn="tl" rotWithShape="0">
            <a:srgbClr val="000000">
              <a:alpha val="40000"/>
            </a:srgbClr>
          </a:outerShdw>
        </a:effectLst>
        <a:scene3d>
          <a:camera prst="orthographicFront"/>
          <a:lightRig rig="contrasting" dir="t">
            <a:rot lat="0" lon="0" rev="4200000"/>
          </a:lightRig>
        </a:scene3d>
        <a:sp3d prstMaterial="plastic">
          <a:bevelT w="381000" h="114300" prst="relaxedInset"/>
          <a:contourClr>
            <a:srgbClr val="969696"/>
          </a:contourClr>
        </a:sp3d>
      </xdr:spPr>
    </xdr:pic>
    <xdr:clientData/>
  </xdr:twoCellAnchor>
  <xdr:twoCellAnchor editAs="oneCell">
    <xdr:from>
      <xdr:col>0</xdr:col>
      <xdr:colOff>0</xdr:colOff>
      <xdr:row>0</xdr:row>
      <xdr:rowOff>1</xdr:rowOff>
    </xdr:from>
    <xdr:to>
      <xdr:col>2</xdr:col>
      <xdr:colOff>69273</xdr:colOff>
      <xdr:row>33</xdr:row>
      <xdr:rowOff>0</xdr:rowOff>
    </xdr:to>
    <xdr:pic>
      <xdr:nvPicPr>
        <xdr:cNvPr id="1025" name="Picture 1"/>
        <xdr:cNvPicPr>
          <a:picLocks noChangeAspect="1" noChangeArrowheads="1"/>
        </xdr:cNvPicPr>
      </xdr:nvPicPr>
      <xdr:blipFill>
        <a:blip xmlns:r="http://schemas.openxmlformats.org/officeDocument/2006/relationships" r:embed="rId2"/>
        <a:srcRect/>
        <a:stretch>
          <a:fillRect/>
        </a:stretch>
      </xdr:blipFill>
      <xdr:spPr bwMode="auto">
        <a:xfrm>
          <a:off x="0" y="1"/>
          <a:ext cx="8676409" cy="10338954"/>
        </a:xfrm>
        <a:prstGeom prst="rect">
          <a:avLst/>
        </a:prstGeom>
        <a:noFill/>
      </xdr:spPr>
    </xdr:pic>
    <xdr:clientData/>
  </xdr:twoCellAnchor>
  <xdr:twoCellAnchor editAs="oneCell">
    <xdr:from>
      <xdr:col>2</xdr:col>
      <xdr:colOff>0</xdr:colOff>
      <xdr:row>0</xdr:row>
      <xdr:rowOff>0</xdr:rowOff>
    </xdr:from>
    <xdr:to>
      <xdr:col>2</xdr:col>
      <xdr:colOff>8988137</xdr:colOff>
      <xdr:row>32</xdr:row>
      <xdr:rowOff>86590</xdr:rowOff>
    </xdr:to>
    <xdr:pic>
      <xdr:nvPicPr>
        <xdr:cNvPr id="1026" name="Picture 2"/>
        <xdr:cNvPicPr>
          <a:picLocks noChangeAspect="1" noChangeArrowheads="1"/>
        </xdr:cNvPicPr>
      </xdr:nvPicPr>
      <xdr:blipFill>
        <a:blip xmlns:r="http://schemas.openxmlformats.org/officeDocument/2006/relationships" r:embed="rId3"/>
        <a:srcRect/>
        <a:stretch>
          <a:fillRect/>
        </a:stretch>
      </xdr:blipFill>
      <xdr:spPr bwMode="auto">
        <a:xfrm>
          <a:off x="8607136" y="0"/>
          <a:ext cx="8988137" cy="1023504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youtu.be/qV5Tw3VtSX8?si=X9T7N-xNxXw9h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tabColor rgb="FF00B050"/>
  </sheetPr>
  <dimension ref="A1:G62"/>
  <sheetViews>
    <sheetView showGridLines="0" tabSelected="1" zoomScale="55" zoomScaleNormal="55" workbookViewId="0">
      <selection activeCell="E4" sqref="E4:F4"/>
    </sheetView>
  </sheetViews>
  <sheetFormatPr defaultColWidth="0" defaultRowHeight="34.5" zeroHeight="1" thickBottom="1"/>
  <cols>
    <col min="1" max="1" width="128.42578125" style="75" customWidth="1"/>
    <col min="2" max="2" width="0.85546875" style="75" customWidth="1"/>
    <col min="3" max="3" width="135.140625" style="75" customWidth="1"/>
    <col min="4" max="4" width="2.28515625" style="75" customWidth="1"/>
    <col min="5" max="5" width="34.42578125" style="75" customWidth="1"/>
    <col min="6" max="6" width="40.7109375" style="77" customWidth="1"/>
    <col min="7" max="7" width="5.85546875" style="77" customWidth="1"/>
    <col min="8" max="16384" width="9.140625" style="79" hidden="1"/>
  </cols>
  <sheetData>
    <row r="1" spans="1:7" ht="60">
      <c r="A1" s="90"/>
      <c r="B1" s="95"/>
      <c r="C1" s="90"/>
      <c r="D1" s="95"/>
      <c r="E1" s="91" t="s">
        <v>41</v>
      </c>
      <c r="F1" s="91"/>
      <c r="G1" s="95"/>
    </row>
    <row r="2" spans="1:7" ht="162" customHeight="1">
      <c r="A2" s="90"/>
      <c r="B2" s="95"/>
      <c r="C2" s="90"/>
      <c r="D2" s="95"/>
      <c r="E2" s="80"/>
      <c r="F2" s="78" t="s">
        <v>42</v>
      </c>
      <c r="G2" s="95"/>
    </row>
    <row r="3" spans="1:7" ht="99.75" customHeight="1">
      <c r="A3" s="90"/>
      <c r="B3" s="95"/>
      <c r="C3" s="90"/>
      <c r="D3" s="95"/>
      <c r="E3" s="92" t="s">
        <v>43</v>
      </c>
      <c r="F3" s="93"/>
      <c r="G3" s="95"/>
    </row>
    <row r="4" spans="1:7" ht="65.25" customHeight="1">
      <c r="A4" s="90"/>
      <c r="B4" s="95"/>
      <c r="C4" s="90"/>
      <c r="D4" s="95"/>
      <c r="E4" s="94" t="s">
        <v>44</v>
      </c>
      <c r="F4" s="94"/>
      <c r="G4" s="95"/>
    </row>
    <row r="5" spans="1:7" ht="12.75" customHeight="1">
      <c r="A5" s="90"/>
      <c r="B5" s="95"/>
      <c r="C5" s="90"/>
      <c r="D5" s="95"/>
      <c r="E5" s="95"/>
      <c r="F5" s="95"/>
      <c r="G5" s="95"/>
    </row>
    <row r="6" spans="1:7" ht="12.75" customHeight="1">
      <c r="A6" s="90"/>
      <c r="B6" s="95"/>
      <c r="C6" s="90"/>
      <c r="D6" s="95"/>
      <c r="E6" s="95"/>
      <c r="F6" s="95"/>
      <c r="G6" s="95"/>
    </row>
    <row r="7" spans="1:7" ht="12.75" customHeight="1">
      <c r="A7" s="90"/>
      <c r="B7" s="95"/>
      <c r="C7" s="90"/>
      <c r="D7" s="95"/>
      <c r="E7" s="95"/>
      <c r="F7" s="95"/>
      <c r="G7" s="95"/>
    </row>
    <row r="8" spans="1:7" ht="15" customHeight="1">
      <c r="A8" s="90"/>
      <c r="B8" s="95"/>
      <c r="C8" s="90"/>
      <c r="D8" s="95"/>
      <c r="E8" s="95"/>
      <c r="F8" s="95"/>
      <c r="G8" s="95"/>
    </row>
    <row r="9" spans="1:7" ht="15" customHeight="1">
      <c r="A9" s="90"/>
      <c r="B9" s="95"/>
      <c r="C9" s="90"/>
      <c r="D9" s="95"/>
      <c r="E9" s="95"/>
      <c r="F9" s="95"/>
      <c r="G9" s="95"/>
    </row>
    <row r="10" spans="1:7" ht="15" customHeight="1">
      <c r="A10" s="90"/>
      <c r="B10" s="95"/>
      <c r="C10" s="90"/>
      <c r="D10" s="95"/>
      <c r="E10" s="95"/>
      <c r="F10" s="95"/>
      <c r="G10" s="95"/>
    </row>
    <row r="11" spans="1:7" ht="15" customHeight="1">
      <c r="A11" s="90"/>
      <c r="B11" s="95"/>
      <c r="C11" s="90"/>
      <c r="D11" s="95"/>
      <c r="E11" s="95"/>
      <c r="F11" s="95"/>
      <c r="G11" s="95"/>
    </row>
    <row r="12" spans="1:7" ht="15" customHeight="1">
      <c r="A12" s="90"/>
      <c r="B12" s="95"/>
      <c r="C12" s="90"/>
      <c r="D12" s="95"/>
      <c r="E12" s="95"/>
      <c r="F12" s="95"/>
      <c r="G12" s="95"/>
    </row>
    <row r="13" spans="1:7" ht="15" customHeight="1">
      <c r="A13" s="90"/>
      <c r="B13" s="95"/>
      <c r="C13" s="90"/>
      <c r="D13" s="95"/>
      <c r="E13" s="95"/>
      <c r="F13" s="95"/>
      <c r="G13" s="95"/>
    </row>
    <row r="14" spans="1:7" ht="15" customHeight="1">
      <c r="A14" s="90"/>
      <c r="B14" s="95"/>
      <c r="C14" s="90"/>
      <c r="D14" s="95"/>
      <c r="E14" s="95"/>
      <c r="F14" s="95"/>
      <c r="G14" s="95"/>
    </row>
    <row r="15" spans="1:7" ht="15" customHeight="1">
      <c r="A15" s="90"/>
      <c r="B15" s="95"/>
      <c r="C15" s="90"/>
      <c r="D15" s="95"/>
      <c r="E15" s="95"/>
      <c r="F15" s="95"/>
      <c r="G15" s="95"/>
    </row>
    <row r="16" spans="1:7" ht="15" customHeight="1">
      <c r="A16" s="90"/>
      <c r="B16" s="95"/>
      <c r="C16" s="90"/>
      <c r="D16" s="95"/>
      <c r="E16" s="95"/>
      <c r="F16" s="95"/>
      <c r="G16" s="95"/>
    </row>
    <row r="17" spans="1:7" ht="15" customHeight="1">
      <c r="A17" s="90"/>
      <c r="B17" s="95"/>
      <c r="C17" s="90"/>
      <c r="D17" s="95"/>
      <c r="E17" s="95"/>
      <c r="F17" s="95"/>
      <c r="G17" s="95"/>
    </row>
    <row r="18" spans="1:7" ht="15" customHeight="1">
      <c r="A18" s="90"/>
      <c r="B18" s="95"/>
      <c r="C18" s="90"/>
      <c r="D18" s="95"/>
      <c r="E18" s="95"/>
      <c r="F18" s="95"/>
      <c r="G18" s="95"/>
    </row>
    <row r="19" spans="1:7" ht="15" customHeight="1">
      <c r="A19" s="90"/>
      <c r="B19" s="95"/>
      <c r="C19" s="90"/>
      <c r="D19" s="95"/>
      <c r="E19" s="95"/>
      <c r="F19" s="95"/>
      <c r="G19" s="95"/>
    </row>
    <row r="20" spans="1:7" ht="15" customHeight="1">
      <c r="A20" s="90"/>
      <c r="B20" s="95"/>
      <c r="C20" s="90"/>
      <c r="D20" s="95"/>
      <c r="E20" s="95"/>
      <c r="F20" s="95"/>
      <c r="G20" s="95"/>
    </row>
    <row r="21" spans="1:7" ht="15" customHeight="1">
      <c r="A21" s="90"/>
      <c r="B21" s="95"/>
      <c r="C21" s="90"/>
      <c r="D21" s="95"/>
      <c r="E21" s="95"/>
      <c r="F21" s="95"/>
      <c r="G21" s="95"/>
    </row>
    <row r="22" spans="1:7" ht="15" customHeight="1">
      <c r="A22" s="90"/>
      <c r="B22" s="95"/>
      <c r="C22" s="90"/>
      <c r="D22" s="95"/>
      <c r="E22" s="95"/>
      <c r="F22" s="95"/>
      <c r="G22" s="95"/>
    </row>
    <row r="23" spans="1:7" ht="15" customHeight="1">
      <c r="A23" s="90"/>
      <c r="B23" s="95"/>
      <c r="C23" s="90"/>
      <c r="D23" s="95"/>
      <c r="E23" s="95"/>
      <c r="F23" s="95"/>
      <c r="G23" s="95"/>
    </row>
    <row r="24" spans="1:7" ht="15" customHeight="1">
      <c r="A24" s="90"/>
      <c r="B24" s="95"/>
      <c r="C24" s="90"/>
      <c r="D24" s="95"/>
      <c r="E24" s="95"/>
      <c r="F24" s="95"/>
      <c r="G24" s="95"/>
    </row>
    <row r="25" spans="1:7" ht="15" customHeight="1">
      <c r="A25" s="90"/>
      <c r="B25" s="95"/>
      <c r="C25" s="90"/>
      <c r="D25" s="95"/>
      <c r="E25" s="95"/>
      <c r="F25" s="95"/>
      <c r="G25" s="95"/>
    </row>
    <row r="26" spans="1:7" ht="15" customHeight="1">
      <c r="A26" s="90"/>
      <c r="B26" s="95"/>
      <c r="C26" s="90"/>
      <c r="D26" s="95"/>
      <c r="E26" s="95"/>
      <c r="F26" s="95"/>
      <c r="G26" s="95"/>
    </row>
    <row r="27" spans="1:7" ht="15" customHeight="1">
      <c r="A27" s="90"/>
      <c r="B27" s="95"/>
      <c r="C27" s="90"/>
      <c r="D27" s="95"/>
      <c r="E27" s="95"/>
      <c r="F27" s="95"/>
      <c r="G27" s="95"/>
    </row>
    <row r="28" spans="1:7" ht="15" customHeight="1">
      <c r="A28" s="90"/>
      <c r="B28" s="95"/>
      <c r="C28" s="90"/>
      <c r="D28" s="95"/>
      <c r="E28" s="95"/>
      <c r="F28" s="95"/>
      <c r="G28" s="95"/>
    </row>
    <row r="29" spans="1:7" ht="15" customHeight="1">
      <c r="A29" s="90"/>
      <c r="B29" s="95"/>
      <c r="C29" s="90"/>
      <c r="D29" s="95"/>
      <c r="E29" s="95"/>
      <c r="F29" s="95"/>
      <c r="G29" s="95"/>
    </row>
    <row r="30" spans="1:7" ht="15" customHeight="1">
      <c r="A30" s="90"/>
      <c r="B30" s="95"/>
      <c r="C30" s="90"/>
      <c r="D30" s="95"/>
      <c r="E30" s="95"/>
      <c r="F30" s="95"/>
      <c r="G30" s="95"/>
    </row>
    <row r="31" spans="1:7" ht="15" customHeight="1">
      <c r="A31" s="90"/>
      <c r="B31" s="95"/>
      <c r="C31" s="90"/>
      <c r="D31" s="95"/>
      <c r="E31" s="95"/>
      <c r="F31" s="95"/>
      <c r="G31" s="95"/>
    </row>
    <row r="32" spans="1:7" ht="15" customHeight="1">
      <c r="A32" s="90"/>
      <c r="B32" s="95"/>
      <c r="C32" s="90"/>
      <c r="D32" s="95"/>
      <c r="E32" s="95"/>
      <c r="F32" s="95"/>
      <c r="G32" s="95"/>
    </row>
    <row r="33" spans="1:7" ht="15" customHeight="1">
      <c r="A33" s="90"/>
      <c r="B33" s="95"/>
      <c r="C33" s="90"/>
      <c r="D33" s="95"/>
      <c r="E33" s="95"/>
      <c r="F33" s="95"/>
      <c r="G33" s="95"/>
    </row>
    <row r="34" spans="1:7" ht="15" customHeight="1" thickBot="1">
      <c r="A34" s="96"/>
      <c r="B34" s="96"/>
      <c r="C34" s="96"/>
      <c r="D34" s="96"/>
      <c r="E34" s="96"/>
      <c r="F34" s="96"/>
      <c r="G34" s="96"/>
    </row>
    <row r="35" spans="1:7" ht="15" hidden="1">
      <c r="A35" s="73"/>
      <c r="B35" s="73"/>
      <c r="C35" s="73"/>
      <c r="D35" s="73"/>
      <c r="E35" s="73"/>
      <c r="F35" s="74"/>
      <c r="G35" s="74"/>
    </row>
    <row r="36" spans="1:7" ht="15" hidden="1">
      <c r="A36" s="73"/>
      <c r="B36" s="73"/>
      <c r="C36" s="73"/>
      <c r="D36" s="73"/>
      <c r="E36" s="73"/>
      <c r="F36" s="74"/>
      <c r="G36" s="74"/>
    </row>
    <row r="37" spans="1:7" ht="15" hidden="1">
      <c r="A37" s="73"/>
      <c r="B37" s="73"/>
      <c r="C37" s="73"/>
      <c r="D37" s="73"/>
      <c r="E37" s="73"/>
      <c r="F37" s="74"/>
      <c r="G37" s="74"/>
    </row>
    <row r="38" spans="1:7" ht="15" hidden="1">
      <c r="A38" s="73"/>
      <c r="B38" s="73"/>
      <c r="C38" s="73"/>
      <c r="D38" s="73"/>
      <c r="E38" s="73"/>
      <c r="F38" s="74"/>
      <c r="G38" s="74"/>
    </row>
    <row r="39" spans="1:7" ht="15" hidden="1">
      <c r="A39" s="73"/>
      <c r="B39" s="73"/>
      <c r="C39" s="73"/>
      <c r="D39" s="73"/>
      <c r="E39" s="73"/>
      <c r="F39" s="74"/>
      <c r="G39" s="74"/>
    </row>
    <row r="40" spans="1:7" ht="15" hidden="1">
      <c r="A40" s="73"/>
      <c r="B40" s="73"/>
      <c r="C40" s="73"/>
      <c r="D40" s="73"/>
      <c r="E40" s="73"/>
      <c r="F40" s="74"/>
      <c r="G40" s="74"/>
    </row>
    <row r="41" spans="1:7" ht="15" hidden="1">
      <c r="A41" s="73"/>
      <c r="B41" s="73"/>
      <c r="C41" s="73"/>
      <c r="D41" s="73"/>
      <c r="E41" s="73"/>
      <c r="F41" s="74"/>
      <c r="G41" s="74"/>
    </row>
    <row r="42" spans="1:7" ht="15" hidden="1">
      <c r="A42" s="73"/>
      <c r="B42" s="73"/>
      <c r="C42" s="73"/>
      <c r="D42" s="73"/>
      <c r="E42" s="73"/>
      <c r="F42" s="74"/>
      <c r="G42" s="74"/>
    </row>
    <row r="43" spans="1:7" ht="15" hidden="1">
      <c r="A43" s="73"/>
      <c r="B43" s="73"/>
      <c r="C43" s="73"/>
      <c r="D43" s="73"/>
      <c r="E43" s="73"/>
      <c r="F43" s="74"/>
      <c r="G43" s="74"/>
    </row>
    <row r="44" spans="1:7" ht="15" hidden="1">
      <c r="A44" s="73"/>
      <c r="B44" s="73"/>
      <c r="C44" s="73"/>
      <c r="D44" s="73"/>
      <c r="E44" s="73"/>
      <c r="F44" s="74"/>
      <c r="G44" s="74"/>
    </row>
    <row r="45" spans="1:7" ht="15" hidden="1">
      <c r="A45" s="73"/>
      <c r="B45" s="73"/>
      <c r="C45" s="73"/>
      <c r="D45" s="73"/>
      <c r="E45" s="73"/>
      <c r="F45" s="74"/>
      <c r="G45" s="74"/>
    </row>
    <row r="46" spans="1:7" ht="15" hidden="1">
      <c r="A46" s="73"/>
      <c r="B46" s="73"/>
      <c r="C46" s="73"/>
      <c r="D46" s="73"/>
      <c r="E46" s="73"/>
      <c r="F46" s="74"/>
      <c r="G46" s="74"/>
    </row>
    <row r="47" spans="1:7" ht="15" hidden="1">
      <c r="A47" s="73"/>
      <c r="B47" s="73"/>
      <c r="C47" s="73"/>
      <c r="D47" s="73"/>
      <c r="E47" s="73"/>
      <c r="F47" s="74"/>
      <c r="G47" s="74"/>
    </row>
    <row r="48" spans="1:7" ht="15" hidden="1">
      <c r="A48" s="73"/>
      <c r="B48" s="73"/>
      <c r="C48" s="73"/>
      <c r="D48" s="73"/>
      <c r="E48" s="73"/>
      <c r="F48" s="74"/>
      <c r="G48" s="74"/>
    </row>
    <row r="49" spans="1:7" ht="15" hidden="1">
      <c r="A49" s="73"/>
      <c r="B49" s="73"/>
      <c r="C49" s="73"/>
      <c r="D49" s="73"/>
      <c r="E49" s="73"/>
      <c r="F49" s="74"/>
      <c r="G49" s="74"/>
    </row>
    <row r="50" spans="1:7" ht="15" hidden="1">
      <c r="A50" s="73"/>
      <c r="B50" s="73"/>
      <c r="C50" s="73"/>
      <c r="D50" s="73"/>
      <c r="E50" s="73"/>
      <c r="F50" s="74"/>
      <c r="G50" s="74"/>
    </row>
    <row r="51" spans="1:7" ht="15" hidden="1">
      <c r="A51" s="73"/>
      <c r="B51" s="73"/>
      <c r="C51" s="73"/>
      <c r="D51" s="73"/>
      <c r="E51" s="73"/>
      <c r="F51" s="74"/>
      <c r="G51" s="74"/>
    </row>
    <row r="52" spans="1:7" ht="15" hidden="1">
      <c r="A52" s="73"/>
      <c r="B52" s="73"/>
      <c r="C52" s="73"/>
      <c r="D52" s="73"/>
      <c r="E52" s="73"/>
      <c r="F52" s="74"/>
      <c r="G52" s="74"/>
    </row>
    <row r="53" spans="1:7" ht="15" hidden="1">
      <c r="A53" s="73"/>
      <c r="B53" s="73"/>
      <c r="C53" s="73"/>
      <c r="D53" s="73"/>
      <c r="E53" s="73"/>
      <c r="F53" s="74"/>
      <c r="G53" s="74"/>
    </row>
    <row r="54" spans="1:7" ht="15" hidden="1">
      <c r="A54" s="73"/>
      <c r="B54" s="73"/>
      <c r="C54" s="73"/>
      <c r="D54" s="73"/>
      <c r="E54" s="73"/>
      <c r="F54" s="74"/>
      <c r="G54" s="74"/>
    </row>
    <row r="55" spans="1:7" ht="15" hidden="1">
      <c r="A55" s="73"/>
      <c r="B55" s="73"/>
      <c r="C55" s="73"/>
      <c r="D55" s="73"/>
      <c r="E55" s="73"/>
      <c r="F55" s="74"/>
      <c r="G55" s="74"/>
    </row>
    <row r="56" spans="1:7" hidden="1" thickBot="1">
      <c r="F56" s="76"/>
      <c r="G56" s="76"/>
    </row>
    <row r="57" spans="1:7" hidden="1" thickBot="1"/>
    <row r="58" spans="1:7" hidden="1" thickBot="1"/>
    <row r="59" spans="1:7" hidden="1" thickBot="1"/>
    <row r="60" spans="1:7" hidden="1" thickBot="1"/>
    <row r="61" spans="1:7" hidden="1" thickBot="1"/>
    <row r="62" spans="1:7" ht="33.75" hidden="1"/>
  </sheetData>
  <sheetProtection password="E8FA" sheet="1" objects="1" scenarios="1" formatCells="0" formatColumns="0" formatRows="0" selectLockedCells="1"/>
  <mergeCells count="10">
    <mergeCell ref="G1:G33"/>
    <mergeCell ref="E5:F33"/>
    <mergeCell ref="D1:D33"/>
    <mergeCell ref="B1:B33"/>
    <mergeCell ref="A34:G34"/>
    <mergeCell ref="A1:A33"/>
    <mergeCell ref="C1:C33"/>
    <mergeCell ref="E1:F1"/>
    <mergeCell ref="E3:F3"/>
    <mergeCell ref="E4:F4"/>
  </mergeCells>
  <hyperlinks>
    <hyperlink ref="E4:F4" r:id="rId1" display=" "/>
  </hyperlinks>
  <pageMargins left="0.38" right="0.34" top="0.26" bottom="0.19" header="0.21" footer="0.13"/>
  <pageSetup paperSize="9" orientation="portrait" r:id="rId2"/>
  <drawing r:id="rId3"/>
</worksheet>
</file>

<file path=xl/worksheets/sheet2.xml><?xml version="1.0" encoding="utf-8"?>
<worksheet xmlns="http://schemas.openxmlformats.org/spreadsheetml/2006/main" xmlns:r="http://schemas.openxmlformats.org/officeDocument/2006/relationships">
  <sheetPr>
    <tabColor rgb="FFFFFF00"/>
  </sheetPr>
  <dimension ref="A1:XEN333"/>
  <sheetViews>
    <sheetView topLeftCell="B1" zoomScale="70" zoomScaleNormal="70" workbookViewId="0">
      <selection activeCell="H17" sqref="A17:XFD19"/>
    </sheetView>
  </sheetViews>
  <sheetFormatPr defaultColWidth="0" defaultRowHeight="0" customHeight="1" zeroHeight="1"/>
  <cols>
    <col min="1" max="1" width="9.140625" style="1" hidden="1" customWidth="1"/>
    <col min="2" max="2" width="7.42578125" style="1" customWidth="1"/>
    <col min="3" max="3" width="5.42578125" style="1" customWidth="1"/>
    <col min="4" max="4" width="2.5703125" style="1" customWidth="1"/>
    <col min="5" max="7" width="17.85546875" style="1" customWidth="1"/>
    <col min="8" max="8" width="15.42578125" style="1" customWidth="1"/>
    <col min="9" max="20" width="11.7109375" style="1" customWidth="1"/>
    <col min="21" max="21" width="12.5703125" style="1" customWidth="1"/>
    <col min="22" max="22" width="16.42578125" style="1" customWidth="1"/>
    <col min="23" max="23" width="7.85546875" style="1" customWidth="1"/>
    <col min="24" max="16368" width="7.85546875" style="1" hidden="1"/>
    <col min="16369" max="16384" width="4" style="1" hidden="1"/>
  </cols>
  <sheetData>
    <row r="1" spans="1:23" ht="12.75" customHeight="1" thickBot="1">
      <c r="B1" s="165"/>
      <c r="C1" s="166"/>
      <c r="D1" s="167"/>
      <c r="E1" s="167"/>
      <c r="F1" s="167"/>
      <c r="G1" s="167"/>
      <c r="H1" s="167"/>
      <c r="I1" s="167"/>
      <c r="J1" s="167"/>
      <c r="K1" s="167"/>
      <c r="L1" s="167"/>
      <c r="M1" s="167"/>
      <c r="N1" s="167"/>
      <c r="O1" s="167"/>
      <c r="P1" s="167"/>
      <c r="Q1" s="167"/>
      <c r="R1" s="167"/>
      <c r="S1" s="167"/>
      <c r="T1" s="167"/>
      <c r="U1" s="167"/>
      <c r="V1" s="168"/>
      <c r="W1" s="169"/>
    </row>
    <row r="2" spans="1:23" ht="39" customHeight="1">
      <c r="B2" s="165"/>
      <c r="C2" s="170" t="s">
        <v>37</v>
      </c>
      <c r="D2" s="171"/>
      <c r="E2" s="171"/>
      <c r="F2" s="171"/>
      <c r="G2" s="171"/>
      <c r="H2" s="171"/>
      <c r="I2" s="171"/>
      <c r="J2" s="171"/>
      <c r="K2" s="171"/>
      <c r="L2" s="171"/>
      <c r="M2" s="171"/>
      <c r="N2" s="171"/>
      <c r="O2" s="171"/>
      <c r="P2" s="171"/>
      <c r="Q2" s="171"/>
      <c r="R2" s="171"/>
      <c r="S2" s="171"/>
      <c r="T2" s="171"/>
      <c r="U2" s="171"/>
      <c r="V2" s="172"/>
      <c r="W2" s="169"/>
    </row>
    <row r="3" spans="1:23" ht="27.75" customHeight="1">
      <c r="B3" s="165"/>
      <c r="C3" s="173" t="s">
        <v>31</v>
      </c>
      <c r="D3" s="174"/>
      <c r="E3" s="174"/>
      <c r="F3" s="174"/>
      <c r="G3" s="174"/>
      <c r="H3" s="174"/>
      <c r="I3" s="174"/>
      <c r="J3" s="174"/>
      <c r="K3" s="174"/>
      <c r="L3" s="174"/>
      <c r="M3" s="174"/>
      <c r="N3" s="174"/>
      <c r="O3" s="174"/>
      <c r="P3" s="174"/>
      <c r="Q3" s="174"/>
      <c r="R3" s="174"/>
      <c r="S3" s="174"/>
      <c r="T3" s="174"/>
      <c r="U3" s="174"/>
      <c r="V3" s="175"/>
      <c r="W3" s="169"/>
    </row>
    <row r="4" spans="1:23" ht="63" customHeight="1" thickBot="1">
      <c r="B4" s="165"/>
      <c r="C4" s="176" t="s">
        <v>46</v>
      </c>
      <c r="D4" s="177"/>
      <c r="E4" s="177"/>
      <c r="F4" s="177"/>
      <c r="G4" s="177"/>
      <c r="H4" s="177"/>
      <c r="I4" s="177"/>
      <c r="J4" s="177"/>
      <c r="K4" s="177"/>
      <c r="L4" s="177"/>
      <c r="M4" s="177"/>
      <c r="N4" s="177"/>
      <c r="O4" s="177"/>
      <c r="P4" s="177"/>
      <c r="Q4" s="177"/>
      <c r="R4" s="177"/>
      <c r="S4" s="177"/>
      <c r="T4" s="177"/>
      <c r="U4" s="177"/>
      <c r="V4" s="178"/>
      <c r="W4" s="169"/>
    </row>
    <row r="5" spans="1:23" ht="32.25" customHeight="1">
      <c r="B5" s="165"/>
      <c r="C5" s="100" t="s">
        <v>12</v>
      </c>
      <c r="D5" s="118" t="s">
        <v>20</v>
      </c>
      <c r="E5" s="119"/>
      <c r="F5" s="120"/>
      <c r="G5" s="118" t="s">
        <v>21</v>
      </c>
      <c r="H5" s="97" t="s">
        <v>26</v>
      </c>
      <c r="I5" s="129" t="s">
        <v>23</v>
      </c>
      <c r="J5" s="130"/>
      <c r="K5" s="131"/>
      <c r="L5" s="132" t="s">
        <v>24</v>
      </c>
      <c r="M5" s="130"/>
      <c r="N5" s="131"/>
      <c r="O5" s="129" t="s">
        <v>25</v>
      </c>
      <c r="P5" s="130"/>
      <c r="Q5" s="131"/>
      <c r="R5" s="97" t="s">
        <v>48</v>
      </c>
      <c r="S5" s="100" t="s">
        <v>13</v>
      </c>
      <c r="T5" s="103" t="s">
        <v>14</v>
      </c>
      <c r="U5" s="100" t="s">
        <v>29</v>
      </c>
      <c r="V5" s="103" t="s">
        <v>30</v>
      </c>
      <c r="W5" s="169"/>
    </row>
    <row r="6" spans="1:23" ht="32.25" customHeight="1">
      <c r="B6" s="165"/>
      <c r="C6" s="101"/>
      <c r="D6" s="121"/>
      <c r="E6" s="122"/>
      <c r="F6" s="123"/>
      <c r="G6" s="121"/>
      <c r="H6" s="98"/>
      <c r="I6" s="114" t="s">
        <v>0</v>
      </c>
      <c r="J6" s="29" t="s">
        <v>1</v>
      </c>
      <c r="K6" s="116" t="s">
        <v>2</v>
      </c>
      <c r="L6" s="114" t="s">
        <v>0</v>
      </c>
      <c r="M6" s="29" t="s">
        <v>1</v>
      </c>
      <c r="N6" s="116" t="s">
        <v>2</v>
      </c>
      <c r="O6" s="114" t="s">
        <v>0</v>
      </c>
      <c r="P6" s="135" t="s">
        <v>1</v>
      </c>
      <c r="Q6" s="116" t="s">
        <v>2</v>
      </c>
      <c r="R6" s="98"/>
      <c r="S6" s="101"/>
      <c r="T6" s="104"/>
      <c r="U6" s="101"/>
      <c r="V6" s="104"/>
      <c r="W6" s="169"/>
    </row>
    <row r="7" spans="1:23" ht="32.25" customHeight="1" thickBot="1">
      <c r="B7" s="165"/>
      <c r="C7" s="102"/>
      <c r="D7" s="124"/>
      <c r="E7" s="125"/>
      <c r="F7" s="126"/>
      <c r="G7" s="124"/>
      <c r="H7" s="98"/>
      <c r="I7" s="115"/>
      <c r="J7" s="3">
        <v>0.5</v>
      </c>
      <c r="K7" s="117"/>
      <c r="L7" s="115"/>
      <c r="M7" s="3">
        <v>0.46</v>
      </c>
      <c r="N7" s="117"/>
      <c r="O7" s="115"/>
      <c r="P7" s="136"/>
      <c r="Q7" s="117"/>
      <c r="R7" s="99"/>
      <c r="S7" s="102"/>
      <c r="T7" s="105"/>
      <c r="U7" s="102"/>
      <c r="V7" s="105"/>
      <c r="W7" s="169"/>
    </row>
    <row r="8" spans="1:23" s="4" customFormat="1" ht="20.25" customHeight="1">
      <c r="A8" s="5" t="str">
        <f>IF(I8&gt;=1,"y","n")</f>
        <v>y</v>
      </c>
      <c r="B8" s="165"/>
      <c r="C8" s="106">
        <v>1</v>
      </c>
      <c r="D8" s="108" t="s">
        <v>40</v>
      </c>
      <c r="E8" s="109"/>
      <c r="F8" s="110"/>
      <c r="G8" s="106" t="s">
        <v>27</v>
      </c>
      <c r="H8" s="32" t="str">
        <f>IF(D8="","","Jan-24")</f>
        <v>Jan-24</v>
      </c>
      <c r="I8" s="33">
        <v>47900</v>
      </c>
      <c r="J8" s="6">
        <f t="array" ref="J8">ROUND(I8*$J$7,0)</f>
        <v>23950</v>
      </c>
      <c r="K8" s="34">
        <f t="array" ref="K8">ROUND(I8+J8,0)</f>
        <v>71850</v>
      </c>
      <c r="L8" s="35">
        <f t="array" ref="L8">I8</f>
        <v>47900</v>
      </c>
      <c r="M8" s="6">
        <f t="array" ref="M8">ROUND(L8*$M$7,0)</f>
        <v>22034</v>
      </c>
      <c r="N8" s="34">
        <f t="array" ref="N8">ROUND(L8+M8,0)</f>
        <v>69934</v>
      </c>
      <c r="O8" s="36">
        <f t="array" ref="O8">ROUND(I8-L8,0)</f>
        <v>0</v>
      </c>
      <c r="P8" s="6">
        <f t="array" ref="P8">ROUND(J8-M8,0)</f>
        <v>1916</v>
      </c>
      <c r="Q8" s="34">
        <f t="array" ref="Q8">ROUND(O8+P8,0)</f>
        <v>1916</v>
      </c>
      <c r="R8" s="8">
        <f>Q8</f>
        <v>1916</v>
      </c>
      <c r="S8" s="8">
        <f>R8</f>
        <v>1916</v>
      </c>
      <c r="T8" s="8">
        <f t="array" ref="T8">ROUND(Q8-S8,0)</f>
        <v>0</v>
      </c>
      <c r="U8" s="9"/>
      <c r="V8" s="10"/>
      <c r="W8" s="169"/>
    </row>
    <row r="9" spans="1:23" s="4" customFormat="1" ht="20.25" customHeight="1">
      <c r="A9" s="5" t="str">
        <f>IF(I9&gt;=1,"y","n")</f>
        <v>y</v>
      </c>
      <c r="B9" s="165"/>
      <c r="C9" s="107"/>
      <c r="D9" s="111"/>
      <c r="E9" s="112"/>
      <c r="F9" s="113"/>
      <c r="G9" s="107"/>
      <c r="H9" s="37">
        <v>45323</v>
      </c>
      <c r="I9" s="38">
        <f>$I8</f>
        <v>47900</v>
      </c>
      <c r="J9" s="12">
        <f t="array" ref="J9">ROUND(I9*$J$7,0)</f>
        <v>23950</v>
      </c>
      <c r="K9" s="39">
        <f t="array" ref="K9">ROUND(I9+J9,0)</f>
        <v>71850</v>
      </c>
      <c r="L9" s="38">
        <f t="array" ref="L9">I9</f>
        <v>47900</v>
      </c>
      <c r="M9" s="12">
        <f t="array" ref="M9">ROUND(L9*$M$7,0)</f>
        <v>22034</v>
      </c>
      <c r="N9" s="39">
        <f t="array" ref="N9">ROUND(L9+M9,0)</f>
        <v>69934</v>
      </c>
      <c r="O9" s="40">
        <f t="array" ref="O9">ROUND(I9-L9,0)</f>
        <v>0</v>
      </c>
      <c r="P9" s="12">
        <f t="array" ref="P9">ROUND(J9-M9,0)</f>
        <v>1916</v>
      </c>
      <c r="Q9" s="39">
        <f t="array" ref="Q9">ROUND(O9+P9,0)</f>
        <v>1916</v>
      </c>
      <c r="R9" s="14">
        <f>Q9</f>
        <v>1916</v>
      </c>
      <c r="S9" s="13">
        <f>R9</f>
        <v>1916</v>
      </c>
      <c r="T9" s="14">
        <f t="array" ref="T9">ROUND(Q9-S9,0)</f>
        <v>0</v>
      </c>
      <c r="U9" s="15"/>
      <c r="V9" s="16"/>
      <c r="W9" s="169"/>
    </row>
    <row r="10" spans="1:23" s="4" customFormat="1" ht="20.25" customHeight="1" thickBot="1">
      <c r="A10" s="5" t="str">
        <f>IF(I10&gt;=1,"y","n")</f>
        <v>y</v>
      </c>
      <c r="B10" s="165"/>
      <c r="C10" s="107"/>
      <c r="D10" s="111"/>
      <c r="E10" s="112"/>
      <c r="F10" s="113"/>
      <c r="G10" s="107"/>
      <c r="H10" s="41">
        <v>45352</v>
      </c>
      <c r="I10" s="38">
        <f>IF(H10="","",$I8)</f>
        <v>47900</v>
      </c>
      <c r="J10" s="12">
        <f>IF(H10="","",ROUND(I10*$J$7,0))</f>
        <v>23950</v>
      </c>
      <c r="K10" s="39">
        <f>IF(H10="","",ROUND(I10+J10,0))</f>
        <v>71850</v>
      </c>
      <c r="L10" s="38">
        <f>IF(H10="","",I10)</f>
        <v>47900</v>
      </c>
      <c r="M10" s="12">
        <f>IF(H10="","",ROUND(L10*$M$7,0))</f>
        <v>22034</v>
      </c>
      <c r="N10" s="39">
        <f>IF(H10="","",ROUND(L10+M10,0))</f>
        <v>69934</v>
      </c>
      <c r="O10" s="40">
        <f>IF(H10="","",ROUND(I10-L10,0))</f>
        <v>0</v>
      </c>
      <c r="P10" s="12">
        <f>IF(H10="","",ROUND(J10-M10,0))</f>
        <v>1916</v>
      </c>
      <c r="Q10" s="39">
        <f>IF(H10="","",ROUND(O10+P10,0))</f>
        <v>1916</v>
      </c>
      <c r="R10" s="14">
        <f>IF(H10="","",0)</f>
        <v>0</v>
      </c>
      <c r="S10" s="13">
        <f>IF(H10="","",R10)</f>
        <v>0</v>
      </c>
      <c r="T10" s="14">
        <f>IF(H10="","",ROUND(Q10-S10,0))</f>
        <v>1916</v>
      </c>
      <c r="U10" s="15"/>
      <c r="V10" s="16"/>
      <c r="W10" s="169"/>
    </row>
    <row r="11" spans="1:23" s="4" customFormat="1" ht="20.25" customHeight="1">
      <c r="A11" s="5" t="str">
        <f>IF(I11&gt;=1,"y","n")</f>
        <v>y</v>
      </c>
      <c r="B11" s="165"/>
      <c r="C11" s="106">
        <v>2</v>
      </c>
      <c r="D11" s="108" t="s">
        <v>39</v>
      </c>
      <c r="E11" s="109"/>
      <c r="F11" s="110"/>
      <c r="G11" s="106" t="s">
        <v>38</v>
      </c>
      <c r="H11" s="32" t="str">
        <f>IF(D11="","","Jan-24")</f>
        <v>Jan-24</v>
      </c>
      <c r="I11" s="33">
        <v>36900</v>
      </c>
      <c r="J11" s="6">
        <f t="array" ref="J11">ROUND(I11*$J$7,0)</f>
        <v>18450</v>
      </c>
      <c r="K11" s="34">
        <f t="array" ref="K11">ROUND(I11+J11,0)</f>
        <v>55350</v>
      </c>
      <c r="L11" s="35">
        <f t="array" ref="L11">I11</f>
        <v>36900</v>
      </c>
      <c r="M11" s="6">
        <f t="array" ref="M11">ROUND(L11*$M$7,0)</f>
        <v>16974</v>
      </c>
      <c r="N11" s="34">
        <f t="array" ref="N11">ROUND(L11+M11,0)</f>
        <v>53874</v>
      </c>
      <c r="O11" s="36">
        <f t="array" ref="O11">ROUND(I11-L11,0)</f>
        <v>0</v>
      </c>
      <c r="P11" s="6">
        <f t="array" ref="P11">ROUND(J11-M11,0)</f>
        <v>1476</v>
      </c>
      <c r="Q11" s="34">
        <f t="array" ref="Q11">ROUND(O11+P11,0)</f>
        <v>1476</v>
      </c>
      <c r="R11" s="8">
        <f>Q11</f>
        <v>1476</v>
      </c>
      <c r="S11" s="8">
        <f>R11</f>
        <v>1476</v>
      </c>
      <c r="T11" s="8">
        <f t="array" ref="T11">ROUND(Q11-S11,0)</f>
        <v>0</v>
      </c>
      <c r="U11" s="9"/>
      <c r="V11" s="10"/>
      <c r="W11" s="169"/>
    </row>
    <row r="12" spans="1:23" s="4" customFormat="1" ht="20.25" customHeight="1">
      <c r="A12" s="5" t="str">
        <f>IF(I12&gt;=1,"y","n")</f>
        <v>y</v>
      </c>
      <c r="B12" s="165"/>
      <c r="C12" s="107"/>
      <c r="D12" s="111"/>
      <c r="E12" s="112"/>
      <c r="F12" s="113"/>
      <c r="G12" s="107"/>
      <c r="H12" s="37" t="str">
        <f>IF(D11="","","Feb-24")</f>
        <v>Feb-24</v>
      </c>
      <c r="I12" s="38">
        <f>$I11</f>
        <v>36900</v>
      </c>
      <c r="J12" s="12">
        <f t="array" ref="J12">ROUND(I12*$J$7,0)</f>
        <v>18450</v>
      </c>
      <c r="K12" s="39">
        <f t="array" ref="K12">ROUND(I12+J12,0)</f>
        <v>55350</v>
      </c>
      <c r="L12" s="38">
        <f t="array" ref="L12">I12</f>
        <v>36900</v>
      </c>
      <c r="M12" s="12">
        <f t="array" ref="M12">ROUND(L12*$M$7,0)</f>
        <v>16974</v>
      </c>
      <c r="N12" s="39">
        <f t="array" ref="N12">ROUND(L12+M12,0)</f>
        <v>53874</v>
      </c>
      <c r="O12" s="40">
        <f t="array" ref="O12">ROUND(I12-L12,0)</f>
        <v>0</v>
      </c>
      <c r="P12" s="12">
        <f t="array" ref="P12">ROUND(J12-M12,0)</f>
        <v>1476</v>
      </c>
      <c r="Q12" s="39">
        <f t="array" ref="Q12">ROUND(O12+P12,0)</f>
        <v>1476</v>
      </c>
      <c r="R12" s="14">
        <f>Q12</f>
        <v>1476</v>
      </c>
      <c r="S12" s="13">
        <f>R12</f>
        <v>1476</v>
      </c>
      <c r="T12" s="14">
        <f t="array" ref="T12">ROUND(Q12-S12,0)</f>
        <v>0</v>
      </c>
      <c r="U12" s="15"/>
      <c r="V12" s="16"/>
      <c r="W12" s="169"/>
    </row>
    <row r="13" spans="1:23" s="4" customFormat="1" ht="20.25" customHeight="1" thickBot="1">
      <c r="A13" s="5" t="str">
        <f>IF(I13&gt;=1,"y","n")</f>
        <v>y</v>
      </c>
      <c r="B13" s="165"/>
      <c r="C13" s="107"/>
      <c r="D13" s="111"/>
      <c r="E13" s="112"/>
      <c r="F13" s="113"/>
      <c r="G13" s="107"/>
      <c r="H13" s="41" t="str">
        <f>IF(OR(D11="",H10=""),"","Mar-24")</f>
        <v>Mar-24</v>
      </c>
      <c r="I13" s="38">
        <f>IF(H13="","",$I11)</f>
        <v>36900</v>
      </c>
      <c r="J13" s="12">
        <f>IF(H13="","",ROUND(I13*$J$7,0))</f>
        <v>18450</v>
      </c>
      <c r="K13" s="39">
        <f>IF(H13="","",ROUND(I13+J13,0))</f>
        <v>55350</v>
      </c>
      <c r="L13" s="38">
        <f>IF(H13="","",I13)</f>
        <v>36900</v>
      </c>
      <c r="M13" s="12">
        <f>IF(H13="","",ROUND(L13*$M$7,0))</f>
        <v>16974</v>
      </c>
      <c r="N13" s="39">
        <f>IF(H13="","",ROUND(L13+M13,0))</f>
        <v>53874</v>
      </c>
      <c r="O13" s="40">
        <f>IF(H13="","",ROUND(I13-L13,0))</f>
        <v>0</v>
      </c>
      <c r="P13" s="12">
        <f>IF(H13="","",ROUND(J13-M13,0))</f>
        <v>1476</v>
      </c>
      <c r="Q13" s="39">
        <f>IF(H13="","",ROUND(O13+P13,0))</f>
        <v>1476</v>
      </c>
      <c r="R13" s="14">
        <f>IF(H13="","",0)</f>
        <v>0</v>
      </c>
      <c r="S13" s="13">
        <f>IF(H13="","",R13)</f>
        <v>0</v>
      </c>
      <c r="T13" s="14">
        <f>IF(H13="","",ROUND(Q13-S13,0))</f>
        <v>1476</v>
      </c>
      <c r="U13" s="15"/>
      <c r="V13" s="16"/>
      <c r="W13" s="169"/>
    </row>
    <row r="14" spans="1:23" s="4" customFormat="1" ht="20.25" customHeight="1">
      <c r="A14" s="5" t="str">
        <f>IF(I14&gt;=1,"y","n")</f>
        <v>y</v>
      </c>
      <c r="B14" s="165"/>
      <c r="C14" s="106">
        <v>3</v>
      </c>
      <c r="D14" s="108" t="s">
        <v>45</v>
      </c>
      <c r="E14" s="109"/>
      <c r="F14" s="110"/>
      <c r="G14" s="106" t="s">
        <v>38</v>
      </c>
      <c r="H14" s="32" t="str">
        <f>IF(D14="","","Jan-24")</f>
        <v>Jan-24</v>
      </c>
      <c r="I14" s="33">
        <v>47900</v>
      </c>
      <c r="J14" s="6">
        <f t="array" ref="J14">ROUND(I14*$J$7,0)</f>
        <v>23950</v>
      </c>
      <c r="K14" s="34">
        <f t="array" ref="K14">ROUND(I14+J14,0)</f>
        <v>71850</v>
      </c>
      <c r="L14" s="35">
        <f t="array" ref="L14">I14</f>
        <v>47900</v>
      </c>
      <c r="M14" s="6">
        <f t="array" ref="M14">ROUND(L14*$M$7,0)</f>
        <v>22034</v>
      </c>
      <c r="N14" s="34">
        <f t="array" ref="N14">ROUND(L14+M14,0)</f>
        <v>69934</v>
      </c>
      <c r="O14" s="36">
        <f t="array" ref="O14">ROUND(I14-L14,0)</f>
        <v>0</v>
      </c>
      <c r="P14" s="6">
        <f t="array" ref="P14">ROUND(J14-M14,0)</f>
        <v>1916</v>
      </c>
      <c r="Q14" s="34">
        <f t="array" ref="Q14">ROUND(O14+P14,0)</f>
        <v>1916</v>
      </c>
      <c r="R14" s="8">
        <f>Q14</f>
        <v>1916</v>
      </c>
      <c r="S14" s="8">
        <f>R14</f>
        <v>1916</v>
      </c>
      <c r="T14" s="8">
        <f t="array" ref="T14">ROUND(Q14-S14,0)</f>
        <v>0</v>
      </c>
      <c r="U14" s="9"/>
      <c r="V14" s="10"/>
      <c r="W14" s="169"/>
    </row>
    <row r="15" spans="1:23" s="4" customFormat="1" ht="20.25" customHeight="1">
      <c r="A15" s="5" t="str">
        <f>IF(I15&gt;=1,"y","n")</f>
        <v>y</v>
      </c>
      <c r="B15" s="165"/>
      <c r="C15" s="107"/>
      <c r="D15" s="111"/>
      <c r="E15" s="112"/>
      <c r="F15" s="113"/>
      <c r="G15" s="107"/>
      <c r="H15" s="37" t="str">
        <f>IF(D14="","","Feb-24")</f>
        <v>Feb-24</v>
      </c>
      <c r="I15" s="38">
        <f>$I14</f>
        <v>47900</v>
      </c>
      <c r="J15" s="12">
        <f t="array" ref="J15">ROUND(I15*$J$7,0)</f>
        <v>23950</v>
      </c>
      <c r="K15" s="39">
        <f t="array" ref="K15">ROUND(I15+J15,0)</f>
        <v>71850</v>
      </c>
      <c r="L15" s="38">
        <f t="array" ref="L15">I15</f>
        <v>47900</v>
      </c>
      <c r="M15" s="12">
        <f t="array" ref="M15">ROUND(L15*$M$7,0)</f>
        <v>22034</v>
      </c>
      <c r="N15" s="39">
        <f t="array" ref="N15">ROUND(L15+M15,0)</f>
        <v>69934</v>
      </c>
      <c r="O15" s="40">
        <f t="array" ref="O15">ROUND(I15-L15,0)</f>
        <v>0</v>
      </c>
      <c r="P15" s="12">
        <f t="array" ref="P15">ROUND(J15-M15,0)</f>
        <v>1916</v>
      </c>
      <c r="Q15" s="39">
        <f t="array" ref="Q15">ROUND(O15+P15,0)</f>
        <v>1916</v>
      </c>
      <c r="R15" s="14">
        <f>Q15</f>
        <v>1916</v>
      </c>
      <c r="S15" s="13">
        <f>R15</f>
        <v>1916</v>
      </c>
      <c r="T15" s="14">
        <f t="array" ref="T15">ROUND(Q15-S15,0)</f>
        <v>0</v>
      </c>
      <c r="U15" s="15"/>
      <c r="V15" s="16"/>
      <c r="W15" s="169"/>
    </row>
    <row r="16" spans="1:23" s="4" customFormat="1" ht="20.25" customHeight="1" thickBot="1">
      <c r="A16" s="5" t="str">
        <f>IF(I16&gt;=1,"y","n")</f>
        <v>y</v>
      </c>
      <c r="B16" s="165"/>
      <c r="C16" s="107"/>
      <c r="D16" s="111"/>
      <c r="E16" s="112"/>
      <c r="F16" s="113"/>
      <c r="G16" s="107"/>
      <c r="H16" s="41" t="str">
        <f>IF(OR(D14="",$H$10=""),"","Mar-24")</f>
        <v>Mar-24</v>
      </c>
      <c r="I16" s="38">
        <f>IF(H16="","",$I14)</f>
        <v>47900</v>
      </c>
      <c r="J16" s="12">
        <f>IF(H16="","",ROUND(I16*$J$7,0))</f>
        <v>23950</v>
      </c>
      <c r="K16" s="39">
        <f>IF(H16="","",ROUND(I16+J16,0))</f>
        <v>71850</v>
      </c>
      <c r="L16" s="38">
        <f>IF(H16="","",I16)</f>
        <v>47900</v>
      </c>
      <c r="M16" s="12">
        <f>IF(H16="","",ROUND(L16*$M$7,0))</f>
        <v>22034</v>
      </c>
      <c r="N16" s="39">
        <f>IF(H16="","",ROUND(L16+M16,0))</f>
        <v>69934</v>
      </c>
      <c r="O16" s="40">
        <f>IF(H16="","",ROUND(I16-L16,0))</f>
        <v>0</v>
      </c>
      <c r="P16" s="12">
        <f>IF(H16="","",ROUND(J16-M16,0))</f>
        <v>1916</v>
      </c>
      <c r="Q16" s="39">
        <f>IF(H16="","",ROUND(O16+P16,0))</f>
        <v>1916</v>
      </c>
      <c r="R16" s="14">
        <f>IF(H16="","",0)</f>
        <v>0</v>
      </c>
      <c r="S16" s="13">
        <f>IF(H16="","",R16)</f>
        <v>0</v>
      </c>
      <c r="T16" s="14">
        <f>IF(H16="","",ROUND(Q16-S16,0))</f>
        <v>1916</v>
      </c>
      <c r="U16" s="15"/>
      <c r="V16" s="16"/>
      <c r="W16" s="169"/>
    </row>
    <row r="17" spans="1:23" s="4" customFormat="1" ht="20.25" customHeight="1">
      <c r="A17" s="5" t="str">
        <f>IF(I17&gt;=1,"y","n")</f>
        <v>n</v>
      </c>
      <c r="B17" s="165"/>
      <c r="C17" s="106">
        <v>4</v>
      </c>
      <c r="D17" s="108"/>
      <c r="E17" s="109"/>
      <c r="F17" s="110"/>
      <c r="G17" s="106"/>
      <c r="H17" s="32" t="str">
        <f>IF(D17="","","Jan-24")</f>
        <v/>
      </c>
      <c r="I17" s="33">
        <v>0</v>
      </c>
      <c r="J17" s="6">
        <f t="array" ref="J17">ROUND(I17*$J$7,0)</f>
        <v>0</v>
      </c>
      <c r="K17" s="34">
        <f t="array" ref="K17">ROUND(I17+J17,0)</f>
        <v>0</v>
      </c>
      <c r="L17" s="35">
        <f t="array" ref="L17">I17</f>
        <v>0</v>
      </c>
      <c r="M17" s="6">
        <f t="array" ref="M17">ROUND(L17*$M$7,0)</f>
        <v>0</v>
      </c>
      <c r="N17" s="34">
        <f t="array" ref="N17">ROUND(L17+M17,0)</f>
        <v>0</v>
      </c>
      <c r="O17" s="36">
        <f t="array" ref="O17">ROUND(I17-L17,0)</f>
        <v>0</v>
      </c>
      <c r="P17" s="6">
        <f t="array" ref="P17">ROUND(J17-M17,0)</f>
        <v>0</v>
      </c>
      <c r="Q17" s="34">
        <f t="array" ref="Q17">ROUND(O17+P17,0)</f>
        <v>0</v>
      </c>
      <c r="R17" s="8">
        <f>Q17</f>
        <v>0</v>
      </c>
      <c r="S17" s="8">
        <f>R17</f>
        <v>0</v>
      </c>
      <c r="T17" s="8">
        <f t="array" ref="T17">ROUND(Q17-S17,0)</f>
        <v>0</v>
      </c>
      <c r="U17" s="9"/>
      <c r="V17" s="10"/>
      <c r="W17" s="169"/>
    </row>
    <row r="18" spans="1:23" s="4" customFormat="1" ht="20.25" customHeight="1">
      <c r="A18" s="5" t="str">
        <f>IF(I18&gt;=1,"y","n")</f>
        <v>n</v>
      </c>
      <c r="B18" s="165"/>
      <c r="C18" s="107"/>
      <c r="D18" s="111"/>
      <c r="E18" s="112"/>
      <c r="F18" s="113"/>
      <c r="G18" s="107"/>
      <c r="H18" s="37" t="str">
        <f>IF(D17="","","Feb-24")</f>
        <v/>
      </c>
      <c r="I18" s="38">
        <f>$I17</f>
        <v>0</v>
      </c>
      <c r="J18" s="12">
        <f t="array" ref="J18">ROUND(I18*$J$7,0)</f>
        <v>0</v>
      </c>
      <c r="K18" s="39">
        <f t="array" ref="K18">ROUND(I18+J18,0)</f>
        <v>0</v>
      </c>
      <c r="L18" s="38">
        <f t="array" ref="L18">I18</f>
        <v>0</v>
      </c>
      <c r="M18" s="12">
        <f t="array" ref="M18">ROUND(L18*$M$7,0)</f>
        <v>0</v>
      </c>
      <c r="N18" s="39">
        <f t="array" ref="N18">ROUND(L18+M18,0)</f>
        <v>0</v>
      </c>
      <c r="O18" s="40">
        <f t="array" ref="O18">ROUND(I18-L18,0)</f>
        <v>0</v>
      </c>
      <c r="P18" s="12">
        <f t="array" ref="P18">ROUND(J18-M18,0)</f>
        <v>0</v>
      </c>
      <c r="Q18" s="39">
        <f t="array" ref="Q18">ROUND(O18+P18,0)</f>
        <v>0</v>
      </c>
      <c r="R18" s="14">
        <f>Q18</f>
        <v>0</v>
      </c>
      <c r="S18" s="13">
        <f>R18</f>
        <v>0</v>
      </c>
      <c r="T18" s="14">
        <f t="array" ref="T18">ROUND(Q18-S18,0)</f>
        <v>0</v>
      </c>
      <c r="U18" s="15"/>
      <c r="V18" s="16"/>
      <c r="W18" s="169"/>
    </row>
    <row r="19" spans="1:23" s="4" customFormat="1" ht="20.25" customHeight="1" thickBot="1">
      <c r="A19" s="5" t="str">
        <f>IF(I19&gt;=1,"y","n")</f>
        <v>y</v>
      </c>
      <c r="B19" s="165"/>
      <c r="C19" s="107"/>
      <c r="D19" s="111"/>
      <c r="E19" s="112"/>
      <c r="F19" s="113"/>
      <c r="G19" s="107"/>
      <c r="H19" s="41" t="str">
        <f>IF(OR(D17="",$H$10=""),"","Mar-24")</f>
        <v/>
      </c>
      <c r="I19" s="38" t="str">
        <f>IF(H19="","",$I17)</f>
        <v/>
      </c>
      <c r="J19" s="12" t="str">
        <f>IF(H19="","",ROUND(I19*$J$7,0))</f>
        <v/>
      </c>
      <c r="K19" s="39" t="str">
        <f>IF(H19="","",ROUND(I19+J19,0))</f>
        <v/>
      </c>
      <c r="L19" s="38" t="str">
        <f>IF(H19="","",I19)</f>
        <v/>
      </c>
      <c r="M19" s="12" t="str">
        <f>IF(H19="","",ROUND(L19*$M$7,0))</f>
        <v/>
      </c>
      <c r="N19" s="39" t="str">
        <f>IF(H19="","",ROUND(L19+M19,0))</f>
        <v/>
      </c>
      <c r="O19" s="40" t="str">
        <f>IF(H19="","",ROUND(I19-L19,0))</f>
        <v/>
      </c>
      <c r="P19" s="12" t="str">
        <f>IF(H19="","",ROUND(J19-M19,0))</f>
        <v/>
      </c>
      <c r="Q19" s="39" t="str">
        <f>IF(H19="","",ROUND(O19+P19,0))</f>
        <v/>
      </c>
      <c r="R19" s="14" t="str">
        <f>IF(H19="","",0)</f>
        <v/>
      </c>
      <c r="S19" s="13" t="str">
        <f>IF(H19="","",R19)</f>
        <v/>
      </c>
      <c r="T19" s="14" t="str">
        <f>IF(H19="","",ROUND(Q19-S19,0))</f>
        <v/>
      </c>
      <c r="U19" s="15"/>
      <c r="V19" s="16"/>
      <c r="W19" s="169"/>
    </row>
    <row r="20" spans="1:23" s="4" customFormat="1" ht="20.25" customHeight="1">
      <c r="A20" s="5" t="str">
        <f>IF(I20&gt;=1,"y","n")</f>
        <v>n</v>
      </c>
      <c r="B20" s="165"/>
      <c r="C20" s="106">
        <v>5</v>
      </c>
      <c r="D20" s="108"/>
      <c r="E20" s="109"/>
      <c r="F20" s="110"/>
      <c r="G20" s="106"/>
      <c r="H20" s="32" t="str">
        <f>IF(D20="","","Jan-24")</f>
        <v/>
      </c>
      <c r="I20" s="33">
        <v>0</v>
      </c>
      <c r="J20" s="6">
        <f t="array" ref="J20">ROUND(I20*$J$7,0)</f>
        <v>0</v>
      </c>
      <c r="K20" s="34">
        <f t="array" ref="K20">ROUND(I20+J20,0)</f>
        <v>0</v>
      </c>
      <c r="L20" s="35">
        <f t="array" ref="L20">I20</f>
        <v>0</v>
      </c>
      <c r="M20" s="6">
        <f t="array" ref="M20">ROUND(L20*$M$7,0)</f>
        <v>0</v>
      </c>
      <c r="N20" s="34">
        <f t="array" ref="N20">ROUND(L20+M20,0)</f>
        <v>0</v>
      </c>
      <c r="O20" s="36">
        <f t="array" ref="O20">ROUND(I20-L20,0)</f>
        <v>0</v>
      </c>
      <c r="P20" s="6">
        <f t="array" ref="P20">ROUND(J20-M20,0)</f>
        <v>0</v>
      </c>
      <c r="Q20" s="34">
        <f t="array" ref="Q20">ROUND(O20+P20,0)</f>
        <v>0</v>
      </c>
      <c r="R20" s="8">
        <f>Q20</f>
        <v>0</v>
      </c>
      <c r="S20" s="8">
        <f>R20</f>
        <v>0</v>
      </c>
      <c r="T20" s="8">
        <f t="array" ref="T20">ROUND(Q20-S20,0)</f>
        <v>0</v>
      </c>
      <c r="U20" s="9"/>
      <c r="V20" s="10"/>
      <c r="W20" s="169"/>
    </row>
    <row r="21" spans="1:23" s="4" customFormat="1" ht="20.25" customHeight="1">
      <c r="A21" s="5" t="str">
        <f>IF(I21&gt;=1,"y","n")</f>
        <v>n</v>
      </c>
      <c r="B21" s="165"/>
      <c r="C21" s="107"/>
      <c r="D21" s="111"/>
      <c r="E21" s="112"/>
      <c r="F21" s="113"/>
      <c r="G21" s="107"/>
      <c r="H21" s="37" t="str">
        <f>IF(D20="","","Feb-24")</f>
        <v/>
      </c>
      <c r="I21" s="38">
        <f>$I20</f>
        <v>0</v>
      </c>
      <c r="J21" s="12">
        <f t="array" ref="J21">ROUND(I21*$J$7,0)</f>
        <v>0</v>
      </c>
      <c r="K21" s="39">
        <f t="array" ref="K21">ROUND(I21+J21,0)</f>
        <v>0</v>
      </c>
      <c r="L21" s="38">
        <f t="array" ref="L21">I21</f>
        <v>0</v>
      </c>
      <c r="M21" s="12">
        <f t="array" ref="M21">ROUND(L21*$M$7,0)</f>
        <v>0</v>
      </c>
      <c r="N21" s="39">
        <f t="array" ref="N21">ROUND(L21+M21,0)</f>
        <v>0</v>
      </c>
      <c r="O21" s="40">
        <f t="array" ref="O21">ROUND(I21-L21,0)</f>
        <v>0</v>
      </c>
      <c r="P21" s="12">
        <f t="array" ref="P21">ROUND(J21-M21,0)</f>
        <v>0</v>
      </c>
      <c r="Q21" s="39">
        <f t="array" ref="Q21">ROUND(O21+P21,0)</f>
        <v>0</v>
      </c>
      <c r="R21" s="14">
        <f>Q21</f>
        <v>0</v>
      </c>
      <c r="S21" s="13">
        <f>R21</f>
        <v>0</v>
      </c>
      <c r="T21" s="14">
        <f t="array" ref="T21">ROUND(Q21-S21,0)</f>
        <v>0</v>
      </c>
      <c r="U21" s="15"/>
      <c r="V21" s="16"/>
      <c r="W21" s="169"/>
    </row>
    <row r="22" spans="1:23" s="4" customFormat="1" ht="20.25" customHeight="1" thickBot="1">
      <c r="A22" s="5" t="str">
        <f>IF(I22&gt;=1,"y","n")</f>
        <v>y</v>
      </c>
      <c r="B22" s="165"/>
      <c r="C22" s="107"/>
      <c r="D22" s="111"/>
      <c r="E22" s="112"/>
      <c r="F22" s="113"/>
      <c r="G22" s="107"/>
      <c r="H22" s="41" t="str">
        <f>IF(OR(D20="",$H$10=""),"","Mar-24")</f>
        <v/>
      </c>
      <c r="I22" s="38" t="str">
        <f>IF(H22="","",$I20)</f>
        <v/>
      </c>
      <c r="J22" s="12" t="str">
        <f>IF(H22="","",ROUND(I22*$J$7,0))</f>
        <v/>
      </c>
      <c r="K22" s="39" t="str">
        <f>IF(H22="","",ROUND(I22+J22,0))</f>
        <v/>
      </c>
      <c r="L22" s="38" t="str">
        <f>IF(H22="","",I22)</f>
        <v/>
      </c>
      <c r="M22" s="12" t="str">
        <f>IF(H22="","",ROUND(L22*$M$7,0))</f>
        <v/>
      </c>
      <c r="N22" s="39" t="str">
        <f>IF(H22="","",ROUND(L22+M22,0))</f>
        <v/>
      </c>
      <c r="O22" s="40" t="str">
        <f>IF(H22="","",ROUND(I22-L22,0))</f>
        <v/>
      </c>
      <c r="P22" s="12" t="str">
        <f>IF(H22="","",ROUND(J22-M22,0))</f>
        <v/>
      </c>
      <c r="Q22" s="39" t="str">
        <f>IF(H22="","",ROUND(O22+P22,0))</f>
        <v/>
      </c>
      <c r="R22" s="14" t="str">
        <f>IF(H22="","",0)</f>
        <v/>
      </c>
      <c r="S22" s="13" t="str">
        <f>IF(H22="","",R22)</f>
        <v/>
      </c>
      <c r="T22" s="14" t="str">
        <f>IF(H22="","",ROUND(Q22-S22,0))</f>
        <v/>
      </c>
      <c r="U22" s="15"/>
      <c r="V22" s="16"/>
      <c r="W22" s="169"/>
    </row>
    <row r="23" spans="1:23" s="4" customFormat="1" ht="20.25" customHeight="1">
      <c r="A23" s="5" t="str">
        <f>IF(I23&gt;=1,"y","n")</f>
        <v>n</v>
      </c>
      <c r="B23" s="165"/>
      <c r="C23" s="106">
        <v>6</v>
      </c>
      <c r="D23" s="108"/>
      <c r="E23" s="109"/>
      <c r="F23" s="110"/>
      <c r="G23" s="106"/>
      <c r="H23" s="32" t="str">
        <f>IF(D23="","","Jan-24")</f>
        <v/>
      </c>
      <c r="I23" s="33">
        <v>0</v>
      </c>
      <c r="J23" s="6">
        <f t="array" ref="J23">ROUND(I23*$J$7,0)</f>
        <v>0</v>
      </c>
      <c r="K23" s="34">
        <f t="array" ref="K23">ROUND(I23+J23,0)</f>
        <v>0</v>
      </c>
      <c r="L23" s="35">
        <f t="array" ref="L23">I23</f>
        <v>0</v>
      </c>
      <c r="M23" s="6">
        <f t="array" ref="M23">ROUND(L23*$M$7,0)</f>
        <v>0</v>
      </c>
      <c r="N23" s="34">
        <f t="array" ref="N23">ROUND(L23+M23,0)</f>
        <v>0</v>
      </c>
      <c r="O23" s="36">
        <f t="array" ref="O23">ROUND(I23-L23,0)</f>
        <v>0</v>
      </c>
      <c r="P23" s="6">
        <f t="array" ref="P23">ROUND(J23-M23,0)</f>
        <v>0</v>
      </c>
      <c r="Q23" s="34">
        <f t="array" ref="Q23">ROUND(O23+P23,0)</f>
        <v>0</v>
      </c>
      <c r="R23" s="8">
        <f>Q23</f>
        <v>0</v>
      </c>
      <c r="S23" s="8">
        <f>R23</f>
        <v>0</v>
      </c>
      <c r="T23" s="8">
        <f t="array" ref="T23">ROUND(Q23-S23,0)</f>
        <v>0</v>
      </c>
      <c r="U23" s="9"/>
      <c r="V23" s="10"/>
      <c r="W23" s="169"/>
    </row>
    <row r="24" spans="1:23" s="4" customFormat="1" ht="20.25" customHeight="1">
      <c r="A24" s="5" t="str">
        <f>IF(I24&gt;=1,"y","n")</f>
        <v>n</v>
      </c>
      <c r="B24" s="165"/>
      <c r="C24" s="107"/>
      <c r="D24" s="111"/>
      <c r="E24" s="112"/>
      <c r="F24" s="113"/>
      <c r="G24" s="107"/>
      <c r="H24" s="37" t="str">
        <f>IF(D23="","","Feb-24")</f>
        <v/>
      </c>
      <c r="I24" s="38">
        <f>$I23</f>
        <v>0</v>
      </c>
      <c r="J24" s="12">
        <f t="array" ref="J24">ROUND(I24*$J$7,0)</f>
        <v>0</v>
      </c>
      <c r="K24" s="39">
        <f t="array" ref="K24">ROUND(I24+J24,0)</f>
        <v>0</v>
      </c>
      <c r="L24" s="38">
        <f t="array" ref="L24">I24</f>
        <v>0</v>
      </c>
      <c r="M24" s="12">
        <f t="array" ref="M24">ROUND(L24*$M$7,0)</f>
        <v>0</v>
      </c>
      <c r="N24" s="39">
        <f t="array" ref="N24">ROUND(L24+M24,0)</f>
        <v>0</v>
      </c>
      <c r="O24" s="40">
        <f t="array" ref="O24">ROUND(I24-L24,0)</f>
        <v>0</v>
      </c>
      <c r="P24" s="12">
        <f t="array" ref="P24">ROUND(J24-M24,0)</f>
        <v>0</v>
      </c>
      <c r="Q24" s="39">
        <f t="array" ref="Q24">ROUND(O24+P24,0)</f>
        <v>0</v>
      </c>
      <c r="R24" s="14">
        <f>Q24</f>
        <v>0</v>
      </c>
      <c r="S24" s="13">
        <f>R24</f>
        <v>0</v>
      </c>
      <c r="T24" s="14">
        <f t="array" ref="T24">ROUND(Q24-S24,0)</f>
        <v>0</v>
      </c>
      <c r="U24" s="15"/>
      <c r="V24" s="16"/>
      <c r="W24" s="169"/>
    </row>
    <row r="25" spans="1:23" s="4" customFormat="1" ht="20.25" customHeight="1" thickBot="1">
      <c r="A25" s="5" t="str">
        <f>IF(I25&gt;=1,"y","n")</f>
        <v>y</v>
      </c>
      <c r="B25" s="165"/>
      <c r="C25" s="107"/>
      <c r="D25" s="111"/>
      <c r="E25" s="112"/>
      <c r="F25" s="113"/>
      <c r="G25" s="107"/>
      <c r="H25" s="41" t="str">
        <f>IF(OR(D23="",$H$10=""),"","Mar-24")</f>
        <v/>
      </c>
      <c r="I25" s="38" t="str">
        <f>IF(H25="","",$I23)</f>
        <v/>
      </c>
      <c r="J25" s="12" t="str">
        <f>IF(H25="","",ROUND(I25*$J$7,0))</f>
        <v/>
      </c>
      <c r="K25" s="39" t="str">
        <f>IF(H25="","",ROUND(I25+J25,0))</f>
        <v/>
      </c>
      <c r="L25" s="38" t="str">
        <f>IF(H25="","",I25)</f>
        <v/>
      </c>
      <c r="M25" s="12" t="str">
        <f>IF(H25="","",ROUND(L25*$M$7,0))</f>
        <v/>
      </c>
      <c r="N25" s="39" t="str">
        <f>IF(H25="","",ROUND(L25+M25,0))</f>
        <v/>
      </c>
      <c r="O25" s="40" t="str">
        <f>IF(H25="","",ROUND(I25-L25,0))</f>
        <v/>
      </c>
      <c r="P25" s="12" t="str">
        <f>IF(H25="","",ROUND(J25-M25,0))</f>
        <v/>
      </c>
      <c r="Q25" s="39" t="str">
        <f>IF(H25="","",ROUND(O25+P25,0))</f>
        <v/>
      </c>
      <c r="R25" s="14" t="str">
        <f>IF(H25="","",0)</f>
        <v/>
      </c>
      <c r="S25" s="13" t="str">
        <f>IF(H25="","",R25)</f>
        <v/>
      </c>
      <c r="T25" s="14" t="str">
        <f>IF(H25="","",ROUND(Q25-S25,0))</f>
        <v/>
      </c>
      <c r="U25" s="15"/>
      <c r="V25" s="16"/>
      <c r="W25" s="169"/>
    </row>
    <row r="26" spans="1:23" s="4" customFormat="1" ht="20.25" customHeight="1">
      <c r="A26" s="5" t="str">
        <f>IF(I26&gt;=1,"y","n")</f>
        <v>n</v>
      </c>
      <c r="B26" s="165"/>
      <c r="C26" s="106">
        <v>7</v>
      </c>
      <c r="D26" s="108"/>
      <c r="E26" s="109"/>
      <c r="F26" s="110"/>
      <c r="G26" s="106"/>
      <c r="H26" s="32" t="str">
        <f>IF(D26="","","Jan-24")</f>
        <v/>
      </c>
      <c r="I26" s="33">
        <v>0</v>
      </c>
      <c r="J26" s="6">
        <f t="array" ref="J26">ROUND(I26*$J$7,0)</f>
        <v>0</v>
      </c>
      <c r="K26" s="34">
        <f t="array" ref="K26">ROUND(I26+J26,0)</f>
        <v>0</v>
      </c>
      <c r="L26" s="35">
        <f t="array" ref="L26">I26</f>
        <v>0</v>
      </c>
      <c r="M26" s="6">
        <f t="array" ref="M26">ROUND(L26*$M$7,0)</f>
        <v>0</v>
      </c>
      <c r="N26" s="34">
        <f t="array" ref="N26">ROUND(L26+M26,0)</f>
        <v>0</v>
      </c>
      <c r="O26" s="36">
        <f t="array" ref="O26">ROUND(I26-L26,0)</f>
        <v>0</v>
      </c>
      <c r="P26" s="6">
        <f t="array" ref="P26">ROUND(J26-M26,0)</f>
        <v>0</v>
      </c>
      <c r="Q26" s="34">
        <f t="array" ref="Q26">ROUND(O26+P26,0)</f>
        <v>0</v>
      </c>
      <c r="R26" s="8">
        <f>Q26</f>
        <v>0</v>
      </c>
      <c r="S26" s="8">
        <f>R26</f>
        <v>0</v>
      </c>
      <c r="T26" s="8">
        <f t="array" ref="T26">ROUND(Q26-S26,0)</f>
        <v>0</v>
      </c>
      <c r="U26" s="9"/>
      <c r="V26" s="10"/>
      <c r="W26" s="169"/>
    </row>
    <row r="27" spans="1:23" s="4" customFormat="1" ht="20.25" customHeight="1">
      <c r="A27" s="5" t="str">
        <f>IF(I27&gt;=1,"y","n")</f>
        <v>n</v>
      </c>
      <c r="B27" s="165"/>
      <c r="C27" s="107"/>
      <c r="D27" s="111"/>
      <c r="E27" s="112"/>
      <c r="F27" s="113"/>
      <c r="G27" s="107"/>
      <c r="H27" s="37" t="str">
        <f>IF(D26="","","Feb-24")</f>
        <v/>
      </c>
      <c r="I27" s="38">
        <f>$I26</f>
        <v>0</v>
      </c>
      <c r="J27" s="12">
        <f t="array" ref="J27">ROUND(I27*$J$7,0)</f>
        <v>0</v>
      </c>
      <c r="K27" s="39">
        <f t="array" ref="K27">ROUND(I27+J27,0)</f>
        <v>0</v>
      </c>
      <c r="L27" s="38">
        <f t="array" ref="L27">I27</f>
        <v>0</v>
      </c>
      <c r="M27" s="12">
        <f t="array" ref="M27">ROUND(L27*$M$7,0)</f>
        <v>0</v>
      </c>
      <c r="N27" s="39">
        <f t="array" ref="N27">ROUND(L27+M27,0)</f>
        <v>0</v>
      </c>
      <c r="O27" s="40">
        <f t="array" ref="O27">ROUND(I27-L27,0)</f>
        <v>0</v>
      </c>
      <c r="P27" s="12">
        <f t="array" ref="P27">ROUND(J27-M27,0)</f>
        <v>0</v>
      </c>
      <c r="Q27" s="39">
        <f t="array" ref="Q27">ROUND(O27+P27,0)</f>
        <v>0</v>
      </c>
      <c r="R27" s="14">
        <f>Q27</f>
        <v>0</v>
      </c>
      <c r="S27" s="13">
        <f>R27</f>
        <v>0</v>
      </c>
      <c r="T27" s="14">
        <f t="array" ref="T27">ROUND(Q27-S27,0)</f>
        <v>0</v>
      </c>
      <c r="U27" s="15"/>
      <c r="V27" s="16"/>
      <c r="W27" s="169"/>
    </row>
    <row r="28" spans="1:23" s="4" customFormat="1" ht="20.25" customHeight="1" thickBot="1">
      <c r="A28" s="5" t="str">
        <f>IF(I28&gt;=1,"y","n")</f>
        <v>y</v>
      </c>
      <c r="B28" s="165"/>
      <c r="C28" s="107"/>
      <c r="D28" s="111"/>
      <c r="E28" s="112"/>
      <c r="F28" s="113"/>
      <c r="G28" s="107"/>
      <c r="H28" s="41" t="str">
        <f>IF(OR(D26="",$H$10=""),"","Mar-24")</f>
        <v/>
      </c>
      <c r="I28" s="38" t="str">
        <f>IF(H28="","",$I26)</f>
        <v/>
      </c>
      <c r="J28" s="12" t="str">
        <f>IF(H28="","",ROUND(I28*$J$7,0))</f>
        <v/>
      </c>
      <c r="K28" s="39" t="str">
        <f>IF(H28="","",ROUND(I28+J28,0))</f>
        <v/>
      </c>
      <c r="L28" s="38" t="str">
        <f>IF(H28="","",I28)</f>
        <v/>
      </c>
      <c r="M28" s="12" t="str">
        <f>IF(H28="","",ROUND(L28*$M$7,0))</f>
        <v/>
      </c>
      <c r="N28" s="39" t="str">
        <f>IF(H28="","",ROUND(L28+M28,0))</f>
        <v/>
      </c>
      <c r="O28" s="40" t="str">
        <f>IF(H28="","",ROUND(I28-L28,0))</f>
        <v/>
      </c>
      <c r="P28" s="12" t="str">
        <f>IF(H28="","",ROUND(J28-M28,0))</f>
        <v/>
      </c>
      <c r="Q28" s="39" t="str">
        <f>IF(H28="","",ROUND(O28+P28,0))</f>
        <v/>
      </c>
      <c r="R28" s="14" t="str">
        <f>IF(H28="","",0)</f>
        <v/>
      </c>
      <c r="S28" s="13" t="str">
        <f>IF(H28="","",R28)</f>
        <v/>
      </c>
      <c r="T28" s="14" t="str">
        <f>IF(H28="","",ROUND(Q28-S28,0))</f>
        <v/>
      </c>
      <c r="U28" s="15"/>
      <c r="V28" s="16"/>
      <c r="W28" s="169"/>
    </row>
    <row r="29" spans="1:23" s="4" customFormat="1" ht="20.25" customHeight="1">
      <c r="A29" s="5" t="str">
        <f>IF(I29&gt;=1,"y","n")</f>
        <v>n</v>
      </c>
      <c r="B29" s="165"/>
      <c r="C29" s="106">
        <v>8</v>
      </c>
      <c r="D29" s="108"/>
      <c r="E29" s="109"/>
      <c r="F29" s="110"/>
      <c r="G29" s="106"/>
      <c r="H29" s="32" t="str">
        <f>IF(D29="","","Jan-24")</f>
        <v/>
      </c>
      <c r="I29" s="33">
        <v>0</v>
      </c>
      <c r="J29" s="6">
        <f t="array" ref="J29">ROUND(I29*$J$7,0)</f>
        <v>0</v>
      </c>
      <c r="K29" s="34">
        <f t="array" ref="K29">ROUND(I29+J29,0)</f>
        <v>0</v>
      </c>
      <c r="L29" s="35">
        <f t="array" ref="L29">I29</f>
        <v>0</v>
      </c>
      <c r="M29" s="6">
        <f t="array" ref="M29">ROUND(L29*$M$7,0)</f>
        <v>0</v>
      </c>
      <c r="N29" s="34">
        <f t="array" ref="N29">ROUND(L29+M29,0)</f>
        <v>0</v>
      </c>
      <c r="O29" s="36">
        <f t="array" ref="O29">ROUND(I29-L29,0)</f>
        <v>0</v>
      </c>
      <c r="P29" s="6">
        <f t="array" ref="P29">ROUND(J29-M29,0)</f>
        <v>0</v>
      </c>
      <c r="Q29" s="34">
        <f t="array" ref="Q29">ROUND(O29+P29,0)</f>
        <v>0</v>
      </c>
      <c r="R29" s="8">
        <f>Q29</f>
        <v>0</v>
      </c>
      <c r="S29" s="8">
        <f>R29</f>
        <v>0</v>
      </c>
      <c r="T29" s="8">
        <f t="array" ref="T29">ROUND(Q29-S29,0)</f>
        <v>0</v>
      </c>
      <c r="U29" s="9"/>
      <c r="V29" s="10"/>
      <c r="W29" s="169"/>
    </row>
    <row r="30" spans="1:23" s="4" customFormat="1" ht="20.25" customHeight="1">
      <c r="A30" s="5" t="str">
        <f>IF(I30&gt;=1,"y","n")</f>
        <v>n</v>
      </c>
      <c r="B30" s="165"/>
      <c r="C30" s="107"/>
      <c r="D30" s="111"/>
      <c r="E30" s="112"/>
      <c r="F30" s="113"/>
      <c r="G30" s="107"/>
      <c r="H30" s="37" t="str">
        <f>IF(D29="","","Feb-24")</f>
        <v/>
      </c>
      <c r="I30" s="38">
        <f>$I29</f>
        <v>0</v>
      </c>
      <c r="J30" s="12">
        <f t="array" ref="J30">ROUND(I30*$J$7,0)</f>
        <v>0</v>
      </c>
      <c r="K30" s="39">
        <f t="array" ref="K30">ROUND(I30+J30,0)</f>
        <v>0</v>
      </c>
      <c r="L30" s="38">
        <f t="array" ref="L30">I30</f>
        <v>0</v>
      </c>
      <c r="M30" s="12">
        <f t="array" ref="M30">ROUND(L30*$M$7,0)</f>
        <v>0</v>
      </c>
      <c r="N30" s="39">
        <f t="array" ref="N30">ROUND(L30+M30,0)</f>
        <v>0</v>
      </c>
      <c r="O30" s="40">
        <f t="array" ref="O30">ROUND(I30-L30,0)</f>
        <v>0</v>
      </c>
      <c r="P30" s="12">
        <f t="array" ref="P30">ROUND(J30-M30,0)</f>
        <v>0</v>
      </c>
      <c r="Q30" s="39">
        <f t="array" ref="Q30">ROUND(O30+P30,0)</f>
        <v>0</v>
      </c>
      <c r="R30" s="14">
        <f>Q30</f>
        <v>0</v>
      </c>
      <c r="S30" s="13">
        <f>R30</f>
        <v>0</v>
      </c>
      <c r="T30" s="14">
        <f t="array" ref="T30">ROUND(Q30-S30,0)</f>
        <v>0</v>
      </c>
      <c r="U30" s="15"/>
      <c r="V30" s="16"/>
      <c r="W30" s="169"/>
    </row>
    <row r="31" spans="1:23" s="4" customFormat="1" ht="20.25" customHeight="1" thickBot="1">
      <c r="A31" s="5" t="str">
        <f>IF(I31&gt;=1,"y","n")</f>
        <v>y</v>
      </c>
      <c r="B31" s="165"/>
      <c r="C31" s="107"/>
      <c r="D31" s="111"/>
      <c r="E31" s="112"/>
      <c r="F31" s="113"/>
      <c r="G31" s="107"/>
      <c r="H31" s="41" t="str">
        <f>IF(OR(D29="",$H$10=""),"","Mar-24")</f>
        <v/>
      </c>
      <c r="I31" s="38" t="str">
        <f>IF(H31="","",$I29)</f>
        <v/>
      </c>
      <c r="J31" s="12" t="str">
        <f>IF(H31="","",ROUND(I31*$J$7,0))</f>
        <v/>
      </c>
      <c r="K31" s="39" t="str">
        <f>IF(H31="","",ROUND(I31+J31,0))</f>
        <v/>
      </c>
      <c r="L31" s="38" t="str">
        <f>IF(H31="","",I31)</f>
        <v/>
      </c>
      <c r="M31" s="12" t="str">
        <f>IF(H31="","",ROUND(L31*$M$7,0))</f>
        <v/>
      </c>
      <c r="N31" s="39" t="str">
        <f>IF(H31="","",ROUND(L31+M31,0))</f>
        <v/>
      </c>
      <c r="O31" s="40" t="str">
        <f>IF(H31="","",ROUND(I31-L31,0))</f>
        <v/>
      </c>
      <c r="P31" s="12" t="str">
        <f>IF(H31="","",ROUND(J31-M31,0))</f>
        <v/>
      </c>
      <c r="Q31" s="39" t="str">
        <f>IF(H31="","",ROUND(O31+P31,0))</f>
        <v/>
      </c>
      <c r="R31" s="14" t="str">
        <f>IF(H31="","",0)</f>
        <v/>
      </c>
      <c r="S31" s="13" t="str">
        <f>IF(H31="","",R31)</f>
        <v/>
      </c>
      <c r="T31" s="14" t="str">
        <f>IF(H31="","",ROUND(Q31-S31,0))</f>
        <v/>
      </c>
      <c r="U31" s="15"/>
      <c r="V31" s="16"/>
      <c r="W31" s="169"/>
    </row>
    <row r="32" spans="1:23" s="4" customFormat="1" ht="20.25" customHeight="1">
      <c r="A32" s="5" t="str">
        <f>IF(I32&gt;=1,"y","n")</f>
        <v>n</v>
      </c>
      <c r="B32" s="165"/>
      <c r="C32" s="106">
        <v>9</v>
      </c>
      <c r="D32" s="108"/>
      <c r="E32" s="109"/>
      <c r="F32" s="110"/>
      <c r="G32" s="106"/>
      <c r="H32" s="32" t="str">
        <f>IF(D32="","","Jan-24")</f>
        <v/>
      </c>
      <c r="I32" s="33">
        <v>0</v>
      </c>
      <c r="J32" s="6">
        <f t="array" ref="J32">ROUND(I32*$J$7,0)</f>
        <v>0</v>
      </c>
      <c r="K32" s="34">
        <f t="array" ref="K32">ROUND(I32+J32,0)</f>
        <v>0</v>
      </c>
      <c r="L32" s="35">
        <f t="array" ref="L32">I32</f>
        <v>0</v>
      </c>
      <c r="M32" s="6">
        <f t="array" ref="M32">ROUND(L32*$M$7,0)</f>
        <v>0</v>
      </c>
      <c r="N32" s="34">
        <f t="array" ref="N32">ROUND(L32+M32,0)</f>
        <v>0</v>
      </c>
      <c r="O32" s="36">
        <f t="array" ref="O32">ROUND(I32-L32,0)</f>
        <v>0</v>
      </c>
      <c r="P32" s="6">
        <f t="array" ref="P32">ROUND(J32-M32,0)</f>
        <v>0</v>
      </c>
      <c r="Q32" s="34">
        <f t="array" ref="Q32">ROUND(O32+P32,0)</f>
        <v>0</v>
      </c>
      <c r="R32" s="8">
        <f>Q32</f>
        <v>0</v>
      </c>
      <c r="S32" s="8">
        <f>R32</f>
        <v>0</v>
      </c>
      <c r="T32" s="8">
        <f t="array" ref="T32">ROUND(Q32-S32,0)</f>
        <v>0</v>
      </c>
      <c r="U32" s="9"/>
      <c r="V32" s="10"/>
      <c r="W32" s="169"/>
    </row>
    <row r="33" spans="1:23" s="4" customFormat="1" ht="20.25" customHeight="1">
      <c r="A33" s="5" t="str">
        <f>IF(I33&gt;=1,"y","n")</f>
        <v>n</v>
      </c>
      <c r="B33" s="165"/>
      <c r="C33" s="107"/>
      <c r="D33" s="111"/>
      <c r="E33" s="112"/>
      <c r="F33" s="113"/>
      <c r="G33" s="107"/>
      <c r="H33" s="37" t="str">
        <f>IF(D32="","","Feb-24")</f>
        <v/>
      </c>
      <c r="I33" s="38">
        <f>$I32</f>
        <v>0</v>
      </c>
      <c r="J33" s="12">
        <f t="array" ref="J33">ROUND(I33*$J$7,0)</f>
        <v>0</v>
      </c>
      <c r="K33" s="39">
        <f t="array" ref="K33">ROUND(I33+J33,0)</f>
        <v>0</v>
      </c>
      <c r="L33" s="38">
        <f t="array" ref="L33">I33</f>
        <v>0</v>
      </c>
      <c r="M33" s="12">
        <f t="array" ref="M33">ROUND(L33*$M$7,0)</f>
        <v>0</v>
      </c>
      <c r="N33" s="39">
        <f t="array" ref="N33">ROUND(L33+M33,0)</f>
        <v>0</v>
      </c>
      <c r="O33" s="40">
        <f t="array" ref="O33">ROUND(I33-L33,0)</f>
        <v>0</v>
      </c>
      <c r="P33" s="12">
        <f t="array" ref="P33">ROUND(J33-M33,0)</f>
        <v>0</v>
      </c>
      <c r="Q33" s="39">
        <f t="array" ref="Q33">ROUND(O33+P33,0)</f>
        <v>0</v>
      </c>
      <c r="R33" s="14">
        <f>Q33</f>
        <v>0</v>
      </c>
      <c r="S33" s="13">
        <f>R33</f>
        <v>0</v>
      </c>
      <c r="T33" s="14">
        <f t="array" ref="T33">ROUND(Q33-S33,0)</f>
        <v>0</v>
      </c>
      <c r="U33" s="15"/>
      <c r="V33" s="16"/>
      <c r="W33" s="169"/>
    </row>
    <row r="34" spans="1:23" s="4" customFormat="1" ht="20.25" customHeight="1" thickBot="1">
      <c r="A34" s="5" t="str">
        <f>IF(I34&gt;=1,"y","n")</f>
        <v>y</v>
      </c>
      <c r="B34" s="165"/>
      <c r="C34" s="107"/>
      <c r="D34" s="111"/>
      <c r="E34" s="112"/>
      <c r="F34" s="113"/>
      <c r="G34" s="107"/>
      <c r="H34" s="41" t="str">
        <f>IF(OR(D32="",$H$10=""),"","Mar-24")</f>
        <v/>
      </c>
      <c r="I34" s="38" t="str">
        <f>IF(H34="","",$I32)</f>
        <v/>
      </c>
      <c r="J34" s="12" t="str">
        <f>IF(H34="","",ROUND(I34*$J$7,0))</f>
        <v/>
      </c>
      <c r="K34" s="39" t="str">
        <f>IF(H34="","",ROUND(I34+J34,0))</f>
        <v/>
      </c>
      <c r="L34" s="38" t="str">
        <f>IF(H34="","",I34)</f>
        <v/>
      </c>
      <c r="M34" s="12" t="str">
        <f>IF(H34="","",ROUND(L34*$M$7,0))</f>
        <v/>
      </c>
      <c r="N34" s="39" t="str">
        <f>IF(H34="","",ROUND(L34+M34,0))</f>
        <v/>
      </c>
      <c r="O34" s="40" t="str">
        <f>IF(H34="","",ROUND(I34-L34,0))</f>
        <v/>
      </c>
      <c r="P34" s="12" t="str">
        <f>IF(H34="","",ROUND(J34-M34,0))</f>
        <v/>
      </c>
      <c r="Q34" s="39" t="str">
        <f>IF(H34="","",ROUND(O34+P34,0))</f>
        <v/>
      </c>
      <c r="R34" s="14" t="str">
        <f>IF(H34="","",0)</f>
        <v/>
      </c>
      <c r="S34" s="13" t="str">
        <f>IF(H34="","",R34)</f>
        <v/>
      </c>
      <c r="T34" s="14" t="str">
        <f>IF(H34="","",ROUND(Q34-S34,0))</f>
        <v/>
      </c>
      <c r="U34" s="15"/>
      <c r="V34" s="16"/>
      <c r="W34" s="169"/>
    </row>
    <row r="35" spans="1:23" s="4" customFormat="1" ht="20.25" customHeight="1">
      <c r="A35" s="5" t="str">
        <f>IF(I35&gt;=1,"y","n")</f>
        <v>n</v>
      </c>
      <c r="B35" s="165"/>
      <c r="C35" s="106">
        <v>10</v>
      </c>
      <c r="D35" s="108"/>
      <c r="E35" s="109"/>
      <c r="F35" s="110"/>
      <c r="G35" s="106"/>
      <c r="H35" s="32" t="str">
        <f>IF(D35="","","Jan-24")</f>
        <v/>
      </c>
      <c r="I35" s="33">
        <v>0</v>
      </c>
      <c r="J35" s="6">
        <f t="array" ref="J35">ROUND(I35*$J$7,0)</f>
        <v>0</v>
      </c>
      <c r="K35" s="34">
        <f t="array" ref="K35">ROUND(I35+J35,0)</f>
        <v>0</v>
      </c>
      <c r="L35" s="35">
        <f t="array" ref="L35">I35</f>
        <v>0</v>
      </c>
      <c r="M35" s="6">
        <f t="array" ref="M35">ROUND(L35*$M$7,0)</f>
        <v>0</v>
      </c>
      <c r="N35" s="34">
        <f t="array" ref="N35">ROUND(L35+M35,0)</f>
        <v>0</v>
      </c>
      <c r="O35" s="36">
        <f t="array" ref="O35">ROUND(I35-L35,0)</f>
        <v>0</v>
      </c>
      <c r="P35" s="6">
        <f t="array" ref="P35">ROUND(J35-M35,0)</f>
        <v>0</v>
      </c>
      <c r="Q35" s="34">
        <f t="array" ref="Q35">ROUND(O35+P35,0)</f>
        <v>0</v>
      </c>
      <c r="R35" s="8">
        <f>Q35</f>
        <v>0</v>
      </c>
      <c r="S35" s="8">
        <f>R35</f>
        <v>0</v>
      </c>
      <c r="T35" s="8">
        <f t="array" ref="T35">ROUND(Q35-S35,0)</f>
        <v>0</v>
      </c>
      <c r="U35" s="9"/>
      <c r="V35" s="10"/>
      <c r="W35" s="169"/>
    </row>
    <row r="36" spans="1:23" s="4" customFormat="1" ht="20.25" customHeight="1">
      <c r="A36" s="5" t="str">
        <f>IF(I36&gt;=1,"y","n")</f>
        <v>n</v>
      </c>
      <c r="B36" s="165"/>
      <c r="C36" s="107"/>
      <c r="D36" s="111"/>
      <c r="E36" s="112"/>
      <c r="F36" s="113"/>
      <c r="G36" s="107"/>
      <c r="H36" s="37" t="str">
        <f>IF(D35="","","Feb-24")</f>
        <v/>
      </c>
      <c r="I36" s="38">
        <f>$I35</f>
        <v>0</v>
      </c>
      <c r="J36" s="12">
        <f t="array" ref="J36">ROUND(I36*$J$7,0)</f>
        <v>0</v>
      </c>
      <c r="K36" s="39">
        <f t="array" ref="K36">ROUND(I36+J36,0)</f>
        <v>0</v>
      </c>
      <c r="L36" s="38">
        <f t="array" ref="L36">I36</f>
        <v>0</v>
      </c>
      <c r="M36" s="12">
        <f t="array" ref="M36">ROUND(L36*$M$7,0)</f>
        <v>0</v>
      </c>
      <c r="N36" s="39">
        <f t="array" ref="N36">ROUND(L36+M36,0)</f>
        <v>0</v>
      </c>
      <c r="O36" s="40">
        <f t="array" ref="O36">ROUND(I36-L36,0)</f>
        <v>0</v>
      </c>
      <c r="P36" s="12">
        <f t="array" ref="P36">ROUND(J36-M36,0)</f>
        <v>0</v>
      </c>
      <c r="Q36" s="39">
        <f t="array" ref="Q36">ROUND(O36+P36,0)</f>
        <v>0</v>
      </c>
      <c r="R36" s="14">
        <f>Q36</f>
        <v>0</v>
      </c>
      <c r="S36" s="13">
        <f>R36</f>
        <v>0</v>
      </c>
      <c r="T36" s="14">
        <f t="array" ref="T36">ROUND(Q36-S36,0)</f>
        <v>0</v>
      </c>
      <c r="U36" s="15"/>
      <c r="V36" s="16"/>
      <c r="W36" s="169"/>
    </row>
    <row r="37" spans="1:23" s="4" customFormat="1" ht="20.25" customHeight="1" thickBot="1">
      <c r="A37" s="5" t="str">
        <f>IF(I37&gt;=1,"y","n")</f>
        <v>y</v>
      </c>
      <c r="B37" s="165"/>
      <c r="C37" s="107"/>
      <c r="D37" s="111"/>
      <c r="E37" s="112"/>
      <c r="F37" s="113"/>
      <c r="G37" s="107"/>
      <c r="H37" s="41" t="str">
        <f>IF(OR(D35="",$H$10=""),"","Mar-24")</f>
        <v/>
      </c>
      <c r="I37" s="38" t="str">
        <f>IF(H37="","",$I35)</f>
        <v/>
      </c>
      <c r="J37" s="12" t="str">
        <f>IF(H37="","",ROUND(I37*$J$7,0))</f>
        <v/>
      </c>
      <c r="K37" s="39" t="str">
        <f>IF(H37="","",ROUND(I37+J37,0))</f>
        <v/>
      </c>
      <c r="L37" s="38" t="str">
        <f>IF(H37="","",I37)</f>
        <v/>
      </c>
      <c r="M37" s="12" t="str">
        <f>IF(H37="","",ROUND(L37*$M$7,0))</f>
        <v/>
      </c>
      <c r="N37" s="39" t="str">
        <f>IF(H37="","",ROUND(L37+M37,0))</f>
        <v/>
      </c>
      <c r="O37" s="40" t="str">
        <f>IF(H37="","",ROUND(I37-L37,0))</f>
        <v/>
      </c>
      <c r="P37" s="12" t="str">
        <f>IF(H37="","",ROUND(J37-M37,0))</f>
        <v/>
      </c>
      <c r="Q37" s="39" t="str">
        <f>IF(H37="","",ROUND(O37+P37,0))</f>
        <v/>
      </c>
      <c r="R37" s="14" t="str">
        <f>IF(H37="","",0)</f>
        <v/>
      </c>
      <c r="S37" s="13" t="str">
        <f>IF(H37="","",R37)</f>
        <v/>
      </c>
      <c r="T37" s="14" t="str">
        <f>IF(H37="","",ROUND(Q37-S37,0))</f>
        <v/>
      </c>
      <c r="U37" s="15"/>
      <c r="V37" s="16"/>
      <c r="W37" s="169"/>
    </row>
    <row r="38" spans="1:23" s="4" customFormat="1" ht="20.25" customHeight="1">
      <c r="A38" s="5" t="str">
        <f>IF(I38&gt;=1,"y","n")</f>
        <v>n</v>
      </c>
      <c r="B38" s="165"/>
      <c r="C38" s="106">
        <v>11</v>
      </c>
      <c r="D38" s="108"/>
      <c r="E38" s="109"/>
      <c r="F38" s="110"/>
      <c r="G38" s="106"/>
      <c r="H38" s="32" t="str">
        <f>IF(D38="","","Jan-24")</f>
        <v/>
      </c>
      <c r="I38" s="33">
        <v>0</v>
      </c>
      <c r="J38" s="6">
        <f t="array" ref="J38">ROUND(I38*$J$7,0)</f>
        <v>0</v>
      </c>
      <c r="K38" s="34">
        <f t="array" ref="K38">ROUND(I38+J38,0)</f>
        <v>0</v>
      </c>
      <c r="L38" s="35">
        <f t="array" ref="L38">I38</f>
        <v>0</v>
      </c>
      <c r="M38" s="6">
        <f t="array" ref="M38">ROUND(L38*$M$7,0)</f>
        <v>0</v>
      </c>
      <c r="N38" s="34">
        <f t="array" ref="N38">ROUND(L38+M38,0)</f>
        <v>0</v>
      </c>
      <c r="O38" s="36">
        <f t="array" ref="O38">ROUND(I38-L38,0)</f>
        <v>0</v>
      </c>
      <c r="P38" s="6">
        <f t="array" ref="P38">ROUND(J38-M38,0)</f>
        <v>0</v>
      </c>
      <c r="Q38" s="34">
        <f t="array" ref="Q38">ROUND(O38+P38,0)</f>
        <v>0</v>
      </c>
      <c r="R38" s="8">
        <f>Q38</f>
        <v>0</v>
      </c>
      <c r="S38" s="8">
        <f>R38</f>
        <v>0</v>
      </c>
      <c r="T38" s="8">
        <f t="array" ref="T38">ROUND(Q38-S38,0)</f>
        <v>0</v>
      </c>
      <c r="U38" s="9"/>
      <c r="V38" s="10"/>
      <c r="W38" s="169"/>
    </row>
    <row r="39" spans="1:23" s="4" customFormat="1" ht="20.25" customHeight="1">
      <c r="A39" s="5" t="str">
        <f>IF(I39&gt;=1,"y","n")</f>
        <v>n</v>
      </c>
      <c r="B39" s="165"/>
      <c r="C39" s="107"/>
      <c r="D39" s="111"/>
      <c r="E39" s="112"/>
      <c r="F39" s="113"/>
      <c r="G39" s="107"/>
      <c r="H39" s="37" t="str">
        <f>IF(D38="","","Feb-24")</f>
        <v/>
      </c>
      <c r="I39" s="38">
        <f>$I38</f>
        <v>0</v>
      </c>
      <c r="J39" s="12">
        <f t="array" ref="J39">ROUND(I39*$J$7,0)</f>
        <v>0</v>
      </c>
      <c r="K39" s="39">
        <f t="array" ref="K39">ROUND(I39+J39,0)</f>
        <v>0</v>
      </c>
      <c r="L39" s="38">
        <f t="array" ref="L39">I39</f>
        <v>0</v>
      </c>
      <c r="M39" s="12">
        <f t="array" ref="M39">ROUND(L39*$M$7,0)</f>
        <v>0</v>
      </c>
      <c r="N39" s="39">
        <f t="array" ref="N39">ROUND(L39+M39,0)</f>
        <v>0</v>
      </c>
      <c r="O39" s="40">
        <f t="array" ref="O39">ROUND(I39-L39,0)</f>
        <v>0</v>
      </c>
      <c r="P39" s="12">
        <f t="array" ref="P39">ROUND(J39-M39,0)</f>
        <v>0</v>
      </c>
      <c r="Q39" s="39">
        <f t="array" ref="Q39">ROUND(O39+P39,0)</f>
        <v>0</v>
      </c>
      <c r="R39" s="14">
        <f>Q39</f>
        <v>0</v>
      </c>
      <c r="S39" s="13">
        <f>R39</f>
        <v>0</v>
      </c>
      <c r="T39" s="14">
        <f t="array" ref="T39">ROUND(Q39-S39,0)</f>
        <v>0</v>
      </c>
      <c r="U39" s="15"/>
      <c r="V39" s="16"/>
      <c r="W39" s="169"/>
    </row>
    <row r="40" spans="1:23" s="4" customFormat="1" ht="20.25" customHeight="1" thickBot="1">
      <c r="A40" s="5" t="str">
        <f>IF(I40&gt;=1,"y","n")</f>
        <v>y</v>
      </c>
      <c r="B40" s="165"/>
      <c r="C40" s="107"/>
      <c r="D40" s="111"/>
      <c r="E40" s="112"/>
      <c r="F40" s="113"/>
      <c r="G40" s="107"/>
      <c r="H40" s="41" t="str">
        <f>IF(OR(D38="",$H$10=""),"","Mar-24")</f>
        <v/>
      </c>
      <c r="I40" s="38" t="str">
        <f>IF(H40="","",$I38)</f>
        <v/>
      </c>
      <c r="J40" s="12" t="str">
        <f>IF(H40="","",ROUND(I40*$J$7,0))</f>
        <v/>
      </c>
      <c r="K40" s="39" t="str">
        <f>IF(H40="","",ROUND(I40+J40,0))</f>
        <v/>
      </c>
      <c r="L40" s="38" t="str">
        <f>IF(H40="","",I40)</f>
        <v/>
      </c>
      <c r="M40" s="12" t="str">
        <f>IF(H40="","",ROUND(L40*$M$7,0))</f>
        <v/>
      </c>
      <c r="N40" s="39" t="str">
        <f>IF(H40="","",ROUND(L40+M40,0))</f>
        <v/>
      </c>
      <c r="O40" s="40" t="str">
        <f>IF(H40="","",ROUND(I40-L40,0))</f>
        <v/>
      </c>
      <c r="P40" s="12" t="str">
        <f>IF(H40="","",ROUND(J40-M40,0))</f>
        <v/>
      </c>
      <c r="Q40" s="39" t="str">
        <f>IF(H40="","",ROUND(O40+P40,0))</f>
        <v/>
      </c>
      <c r="R40" s="14" t="str">
        <f>IF(H40="","",0)</f>
        <v/>
      </c>
      <c r="S40" s="13" t="str">
        <f>IF(H40="","",R40)</f>
        <v/>
      </c>
      <c r="T40" s="14" t="str">
        <f>IF(H40="","",ROUND(Q40-S40,0))</f>
        <v/>
      </c>
      <c r="U40" s="15"/>
      <c r="V40" s="16"/>
      <c r="W40" s="169"/>
    </row>
    <row r="41" spans="1:23" s="4" customFormat="1" ht="20.25" customHeight="1">
      <c r="A41" s="5" t="str">
        <f>IF(I41&gt;=1,"y","n")</f>
        <v>n</v>
      </c>
      <c r="B41" s="165"/>
      <c r="C41" s="106">
        <v>12</v>
      </c>
      <c r="D41" s="108"/>
      <c r="E41" s="109"/>
      <c r="F41" s="110"/>
      <c r="G41" s="106"/>
      <c r="H41" s="32" t="str">
        <f>IF(D41="","","Jan-24")</f>
        <v/>
      </c>
      <c r="I41" s="33">
        <v>0</v>
      </c>
      <c r="J41" s="6">
        <f t="array" ref="J41">ROUND(I41*$J$7,0)</f>
        <v>0</v>
      </c>
      <c r="K41" s="34">
        <f t="array" ref="K41">ROUND(I41+J41,0)</f>
        <v>0</v>
      </c>
      <c r="L41" s="35">
        <f t="array" ref="L41">I41</f>
        <v>0</v>
      </c>
      <c r="M41" s="6">
        <f t="array" ref="M41">ROUND(L41*$M$7,0)</f>
        <v>0</v>
      </c>
      <c r="N41" s="34">
        <f t="array" ref="N41">ROUND(L41+M41,0)</f>
        <v>0</v>
      </c>
      <c r="O41" s="36">
        <f t="array" ref="O41">ROUND(I41-L41,0)</f>
        <v>0</v>
      </c>
      <c r="P41" s="6">
        <f t="array" ref="P41">ROUND(J41-M41,0)</f>
        <v>0</v>
      </c>
      <c r="Q41" s="34">
        <f t="array" ref="Q41">ROUND(O41+P41,0)</f>
        <v>0</v>
      </c>
      <c r="R41" s="8">
        <f>Q41</f>
        <v>0</v>
      </c>
      <c r="S41" s="8">
        <f>R41</f>
        <v>0</v>
      </c>
      <c r="T41" s="8">
        <f t="array" ref="T41">ROUND(Q41-S41,0)</f>
        <v>0</v>
      </c>
      <c r="U41" s="9"/>
      <c r="V41" s="10"/>
      <c r="W41" s="169"/>
    </row>
    <row r="42" spans="1:23" s="4" customFormat="1" ht="20.25" customHeight="1">
      <c r="A42" s="5" t="str">
        <f>IF(I42&gt;=1,"y","n")</f>
        <v>n</v>
      </c>
      <c r="B42" s="165"/>
      <c r="C42" s="107"/>
      <c r="D42" s="111"/>
      <c r="E42" s="112"/>
      <c r="F42" s="113"/>
      <c r="G42" s="107"/>
      <c r="H42" s="37" t="str">
        <f>IF(D41="","","Feb-24")</f>
        <v/>
      </c>
      <c r="I42" s="38">
        <f>$I41</f>
        <v>0</v>
      </c>
      <c r="J42" s="12">
        <f t="array" ref="J42">ROUND(I42*$J$7,0)</f>
        <v>0</v>
      </c>
      <c r="K42" s="39">
        <f t="array" ref="K42">ROUND(I42+J42,0)</f>
        <v>0</v>
      </c>
      <c r="L42" s="38">
        <f t="array" ref="L42">I42</f>
        <v>0</v>
      </c>
      <c r="M42" s="12">
        <f t="array" ref="M42">ROUND(L42*$M$7,0)</f>
        <v>0</v>
      </c>
      <c r="N42" s="39">
        <f t="array" ref="N42">ROUND(L42+M42,0)</f>
        <v>0</v>
      </c>
      <c r="O42" s="40">
        <f t="array" ref="O42">ROUND(I42-L42,0)</f>
        <v>0</v>
      </c>
      <c r="P42" s="12">
        <f t="array" ref="P42">ROUND(J42-M42,0)</f>
        <v>0</v>
      </c>
      <c r="Q42" s="39">
        <f t="array" ref="Q42">ROUND(O42+P42,0)</f>
        <v>0</v>
      </c>
      <c r="R42" s="14">
        <f>Q42</f>
        <v>0</v>
      </c>
      <c r="S42" s="13">
        <f>R42</f>
        <v>0</v>
      </c>
      <c r="T42" s="14">
        <f t="array" ref="T42">ROUND(Q42-S42,0)</f>
        <v>0</v>
      </c>
      <c r="U42" s="15"/>
      <c r="V42" s="16"/>
      <c r="W42" s="169"/>
    </row>
    <row r="43" spans="1:23" s="4" customFormat="1" ht="20.25" customHeight="1" thickBot="1">
      <c r="A43" s="5" t="str">
        <f>IF(I43&gt;=1,"y","n")</f>
        <v>y</v>
      </c>
      <c r="B43" s="165"/>
      <c r="C43" s="107"/>
      <c r="D43" s="111"/>
      <c r="E43" s="112"/>
      <c r="F43" s="113"/>
      <c r="G43" s="107"/>
      <c r="H43" s="41" t="str">
        <f>IF(OR(D41="",$H$10=""),"","Mar-24")</f>
        <v/>
      </c>
      <c r="I43" s="38" t="str">
        <f>IF(H43="","",$I41)</f>
        <v/>
      </c>
      <c r="J43" s="12" t="str">
        <f>IF(H43="","",ROUND(I43*$J$7,0))</f>
        <v/>
      </c>
      <c r="K43" s="39" t="str">
        <f>IF(H43="","",ROUND(I43+J43,0))</f>
        <v/>
      </c>
      <c r="L43" s="38" t="str">
        <f>IF(H43="","",I43)</f>
        <v/>
      </c>
      <c r="M43" s="12" t="str">
        <f>IF(H43="","",ROUND(L43*$M$7,0))</f>
        <v/>
      </c>
      <c r="N43" s="39" t="str">
        <f>IF(H43="","",ROUND(L43+M43,0))</f>
        <v/>
      </c>
      <c r="O43" s="40" t="str">
        <f>IF(H43="","",ROUND(I43-L43,0))</f>
        <v/>
      </c>
      <c r="P43" s="12" t="str">
        <f>IF(H43="","",ROUND(J43-M43,0))</f>
        <v/>
      </c>
      <c r="Q43" s="39" t="str">
        <f>IF(H43="","",ROUND(O43+P43,0))</f>
        <v/>
      </c>
      <c r="R43" s="14" t="str">
        <f>IF(H43="","",0)</f>
        <v/>
      </c>
      <c r="S43" s="13" t="str">
        <f>IF(H43="","",R43)</f>
        <v/>
      </c>
      <c r="T43" s="14" t="str">
        <f>IF(H43="","",ROUND(Q43-S43,0))</f>
        <v/>
      </c>
      <c r="U43" s="15"/>
      <c r="V43" s="16"/>
      <c r="W43" s="169"/>
    </row>
    <row r="44" spans="1:23" s="4" customFormat="1" ht="20.25" customHeight="1">
      <c r="A44" s="5" t="str">
        <f>IF(I44&gt;=1,"y","n")</f>
        <v>n</v>
      </c>
      <c r="B44" s="165"/>
      <c r="C44" s="106">
        <v>13</v>
      </c>
      <c r="D44" s="108"/>
      <c r="E44" s="109"/>
      <c r="F44" s="110"/>
      <c r="G44" s="106"/>
      <c r="H44" s="32" t="str">
        <f>IF(D44="","","Jan-24")</f>
        <v/>
      </c>
      <c r="I44" s="33">
        <v>0</v>
      </c>
      <c r="J44" s="6">
        <f t="array" ref="J44">ROUND(I44*$J$7,0)</f>
        <v>0</v>
      </c>
      <c r="K44" s="34">
        <f t="array" ref="K44">ROUND(I44+J44,0)</f>
        <v>0</v>
      </c>
      <c r="L44" s="35">
        <f t="array" ref="L44">I44</f>
        <v>0</v>
      </c>
      <c r="M44" s="6">
        <f t="array" ref="M44">ROUND(L44*$M$7,0)</f>
        <v>0</v>
      </c>
      <c r="N44" s="34">
        <f t="array" ref="N44">ROUND(L44+M44,0)</f>
        <v>0</v>
      </c>
      <c r="O44" s="36">
        <f t="array" ref="O44">ROUND(I44-L44,0)</f>
        <v>0</v>
      </c>
      <c r="P44" s="6">
        <f t="array" ref="P44">ROUND(J44-M44,0)</f>
        <v>0</v>
      </c>
      <c r="Q44" s="34">
        <f t="array" ref="Q44">ROUND(O44+P44,0)</f>
        <v>0</v>
      </c>
      <c r="R44" s="8">
        <f>Q44</f>
        <v>0</v>
      </c>
      <c r="S44" s="8">
        <f>R44</f>
        <v>0</v>
      </c>
      <c r="T44" s="8">
        <f t="array" ref="T44">ROUND(Q44-S44,0)</f>
        <v>0</v>
      </c>
      <c r="U44" s="9"/>
      <c r="V44" s="10"/>
      <c r="W44" s="169"/>
    </row>
    <row r="45" spans="1:23" s="4" customFormat="1" ht="20.25" customHeight="1">
      <c r="A45" s="5" t="str">
        <f>IF(I45&gt;=1,"y","n")</f>
        <v>n</v>
      </c>
      <c r="B45" s="165"/>
      <c r="C45" s="107"/>
      <c r="D45" s="111"/>
      <c r="E45" s="112"/>
      <c r="F45" s="113"/>
      <c r="G45" s="107"/>
      <c r="H45" s="37" t="str">
        <f>IF(D44="","","Feb-24")</f>
        <v/>
      </c>
      <c r="I45" s="38">
        <f>$I44</f>
        <v>0</v>
      </c>
      <c r="J45" s="12">
        <f t="array" ref="J45">ROUND(I45*$J$7,0)</f>
        <v>0</v>
      </c>
      <c r="K45" s="39">
        <f t="array" ref="K45">ROUND(I45+J45,0)</f>
        <v>0</v>
      </c>
      <c r="L45" s="38">
        <f t="array" ref="L45">I45</f>
        <v>0</v>
      </c>
      <c r="M45" s="12">
        <f t="array" ref="M45">ROUND(L45*$M$7,0)</f>
        <v>0</v>
      </c>
      <c r="N45" s="39">
        <f t="array" ref="N45">ROUND(L45+M45,0)</f>
        <v>0</v>
      </c>
      <c r="O45" s="40">
        <f t="array" ref="O45">ROUND(I45-L45,0)</f>
        <v>0</v>
      </c>
      <c r="P45" s="12">
        <f t="array" ref="P45">ROUND(J45-M45,0)</f>
        <v>0</v>
      </c>
      <c r="Q45" s="39">
        <f t="array" ref="Q45">ROUND(O45+P45,0)</f>
        <v>0</v>
      </c>
      <c r="R45" s="14">
        <f>Q45</f>
        <v>0</v>
      </c>
      <c r="S45" s="13">
        <f>R45</f>
        <v>0</v>
      </c>
      <c r="T45" s="14">
        <f t="array" ref="T45">ROUND(Q45-S45,0)</f>
        <v>0</v>
      </c>
      <c r="U45" s="15"/>
      <c r="V45" s="16"/>
      <c r="W45" s="169"/>
    </row>
    <row r="46" spans="1:23" s="4" customFormat="1" ht="20.25" customHeight="1" thickBot="1">
      <c r="A46" s="5" t="str">
        <f>IF(I46&gt;=1,"y","n")</f>
        <v>y</v>
      </c>
      <c r="B46" s="165"/>
      <c r="C46" s="107"/>
      <c r="D46" s="111"/>
      <c r="E46" s="112"/>
      <c r="F46" s="113"/>
      <c r="G46" s="107"/>
      <c r="H46" s="41" t="str">
        <f>IF(OR(D44="",$H$10=""),"","Mar-24")</f>
        <v/>
      </c>
      <c r="I46" s="38" t="str">
        <f>IF(H46="","",$I44)</f>
        <v/>
      </c>
      <c r="J46" s="12" t="str">
        <f>IF(H46="","",ROUND(I46*$J$7,0))</f>
        <v/>
      </c>
      <c r="K46" s="39" t="str">
        <f>IF(H46="","",ROUND(I46+J46,0))</f>
        <v/>
      </c>
      <c r="L46" s="38" t="str">
        <f>IF(H46="","",I46)</f>
        <v/>
      </c>
      <c r="M46" s="12" t="str">
        <f>IF(H46="","",ROUND(L46*$M$7,0))</f>
        <v/>
      </c>
      <c r="N46" s="39" t="str">
        <f>IF(H46="","",ROUND(L46+M46,0))</f>
        <v/>
      </c>
      <c r="O46" s="40" t="str">
        <f>IF(H46="","",ROUND(I46-L46,0))</f>
        <v/>
      </c>
      <c r="P46" s="12" t="str">
        <f>IF(H46="","",ROUND(J46-M46,0))</f>
        <v/>
      </c>
      <c r="Q46" s="39" t="str">
        <f>IF(H46="","",ROUND(O46+P46,0))</f>
        <v/>
      </c>
      <c r="R46" s="14" t="str">
        <f>IF(H46="","",0)</f>
        <v/>
      </c>
      <c r="S46" s="13" t="str">
        <f>IF(H46="","",R46)</f>
        <v/>
      </c>
      <c r="T46" s="14" t="str">
        <f>IF(H46="","",ROUND(Q46-S46,0))</f>
        <v/>
      </c>
      <c r="U46" s="15"/>
      <c r="V46" s="16"/>
      <c r="W46" s="169"/>
    </row>
    <row r="47" spans="1:23" s="4" customFormat="1" ht="20.25" customHeight="1">
      <c r="A47" s="5" t="str">
        <f>IF(I47&gt;=1,"y","n")</f>
        <v>n</v>
      </c>
      <c r="B47" s="165"/>
      <c r="C47" s="106">
        <v>14</v>
      </c>
      <c r="D47" s="108"/>
      <c r="E47" s="109"/>
      <c r="F47" s="110"/>
      <c r="G47" s="106"/>
      <c r="H47" s="32" t="str">
        <f>IF(D47="","","Jan-24")</f>
        <v/>
      </c>
      <c r="I47" s="33">
        <v>0</v>
      </c>
      <c r="J47" s="6">
        <f t="array" ref="J47">ROUND(I47*$J$7,0)</f>
        <v>0</v>
      </c>
      <c r="K47" s="34">
        <f t="array" ref="K47">ROUND(I47+J47,0)</f>
        <v>0</v>
      </c>
      <c r="L47" s="35">
        <f t="array" ref="L47">I47</f>
        <v>0</v>
      </c>
      <c r="M47" s="6">
        <f t="array" ref="M47">ROUND(L47*$M$7,0)</f>
        <v>0</v>
      </c>
      <c r="N47" s="34">
        <f t="array" ref="N47">ROUND(L47+M47,0)</f>
        <v>0</v>
      </c>
      <c r="O47" s="36">
        <f t="array" ref="O47">ROUND(I47-L47,0)</f>
        <v>0</v>
      </c>
      <c r="P47" s="6">
        <f t="array" ref="P47">ROUND(J47-M47,0)</f>
        <v>0</v>
      </c>
      <c r="Q47" s="34">
        <f t="array" ref="Q47">ROUND(O47+P47,0)</f>
        <v>0</v>
      </c>
      <c r="R47" s="8">
        <f>Q47</f>
        <v>0</v>
      </c>
      <c r="S47" s="8">
        <f>R47</f>
        <v>0</v>
      </c>
      <c r="T47" s="8">
        <f t="array" ref="T47">ROUND(Q47-S47,0)</f>
        <v>0</v>
      </c>
      <c r="U47" s="9"/>
      <c r="V47" s="10"/>
      <c r="W47" s="169"/>
    </row>
    <row r="48" spans="1:23" s="4" customFormat="1" ht="20.25" customHeight="1">
      <c r="A48" s="5" t="str">
        <f>IF(I48&gt;=1,"y","n")</f>
        <v>n</v>
      </c>
      <c r="B48" s="165"/>
      <c r="C48" s="107"/>
      <c r="D48" s="111"/>
      <c r="E48" s="112"/>
      <c r="F48" s="113"/>
      <c r="G48" s="107"/>
      <c r="H48" s="37" t="str">
        <f>IF(D47="","","Feb-24")</f>
        <v/>
      </c>
      <c r="I48" s="38">
        <f>$I47</f>
        <v>0</v>
      </c>
      <c r="J48" s="12">
        <f t="array" ref="J48">ROUND(I48*$J$7,0)</f>
        <v>0</v>
      </c>
      <c r="K48" s="39">
        <f t="array" ref="K48">ROUND(I48+J48,0)</f>
        <v>0</v>
      </c>
      <c r="L48" s="38">
        <f t="array" ref="L48">I48</f>
        <v>0</v>
      </c>
      <c r="M48" s="12">
        <f t="array" ref="M48">ROUND(L48*$M$7,0)</f>
        <v>0</v>
      </c>
      <c r="N48" s="39">
        <f t="array" ref="N48">ROUND(L48+M48,0)</f>
        <v>0</v>
      </c>
      <c r="O48" s="40">
        <f t="array" ref="O48">ROUND(I48-L48,0)</f>
        <v>0</v>
      </c>
      <c r="P48" s="12">
        <f t="array" ref="P48">ROUND(J48-M48,0)</f>
        <v>0</v>
      </c>
      <c r="Q48" s="39">
        <f t="array" ref="Q48">ROUND(O48+P48,0)</f>
        <v>0</v>
      </c>
      <c r="R48" s="14">
        <f>Q48</f>
        <v>0</v>
      </c>
      <c r="S48" s="13">
        <f>R48</f>
        <v>0</v>
      </c>
      <c r="T48" s="14">
        <f t="array" ref="T48">ROUND(Q48-S48,0)</f>
        <v>0</v>
      </c>
      <c r="U48" s="15"/>
      <c r="V48" s="16"/>
      <c r="W48" s="169"/>
    </row>
    <row r="49" spans="1:23" s="4" customFormat="1" ht="20.25" customHeight="1" thickBot="1">
      <c r="A49" s="5" t="str">
        <f>IF(I49&gt;=1,"y","n")</f>
        <v>y</v>
      </c>
      <c r="B49" s="165"/>
      <c r="C49" s="107"/>
      <c r="D49" s="111"/>
      <c r="E49" s="112"/>
      <c r="F49" s="113"/>
      <c r="G49" s="107"/>
      <c r="H49" s="41" t="str">
        <f>IF(OR(D47="",$H$10=""),"","Mar-24")</f>
        <v/>
      </c>
      <c r="I49" s="38" t="str">
        <f>IF(H49="","",$I47)</f>
        <v/>
      </c>
      <c r="J49" s="12" t="str">
        <f>IF(H49="","",ROUND(I49*$J$7,0))</f>
        <v/>
      </c>
      <c r="K49" s="39" t="str">
        <f>IF(H49="","",ROUND(I49+J49,0))</f>
        <v/>
      </c>
      <c r="L49" s="38" t="str">
        <f>IF(H49="","",I49)</f>
        <v/>
      </c>
      <c r="M49" s="12" t="str">
        <f>IF(H49="","",ROUND(L49*$M$7,0))</f>
        <v/>
      </c>
      <c r="N49" s="39" t="str">
        <f>IF(H49="","",ROUND(L49+M49,0))</f>
        <v/>
      </c>
      <c r="O49" s="40" t="str">
        <f>IF(H49="","",ROUND(I49-L49,0))</f>
        <v/>
      </c>
      <c r="P49" s="12" t="str">
        <f>IF(H49="","",ROUND(J49-M49,0))</f>
        <v/>
      </c>
      <c r="Q49" s="39" t="str">
        <f>IF(H49="","",ROUND(O49+P49,0))</f>
        <v/>
      </c>
      <c r="R49" s="14" t="str">
        <f>IF(H49="","",0)</f>
        <v/>
      </c>
      <c r="S49" s="13" t="str">
        <f>IF(H49="","",R49)</f>
        <v/>
      </c>
      <c r="T49" s="14" t="str">
        <f>IF(H49="","",ROUND(Q49-S49,0))</f>
        <v/>
      </c>
      <c r="U49" s="15"/>
      <c r="V49" s="16"/>
      <c r="W49" s="169"/>
    </row>
    <row r="50" spans="1:23" s="4" customFormat="1" ht="20.25" customHeight="1">
      <c r="A50" s="5" t="str">
        <f>IF(I50&gt;=1,"y","n")</f>
        <v>n</v>
      </c>
      <c r="B50" s="165"/>
      <c r="C50" s="106">
        <v>15</v>
      </c>
      <c r="D50" s="108"/>
      <c r="E50" s="109"/>
      <c r="F50" s="110"/>
      <c r="G50" s="106"/>
      <c r="H50" s="32" t="str">
        <f>IF(D50="","","Jan-24")</f>
        <v/>
      </c>
      <c r="I50" s="33">
        <v>0</v>
      </c>
      <c r="J50" s="6">
        <f t="array" ref="J50">ROUND(I50*$J$7,0)</f>
        <v>0</v>
      </c>
      <c r="K50" s="34">
        <f t="array" ref="K50">ROUND(I50+J50,0)</f>
        <v>0</v>
      </c>
      <c r="L50" s="35">
        <f t="array" ref="L50">I50</f>
        <v>0</v>
      </c>
      <c r="M50" s="6">
        <f t="array" ref="M50">ROUND(L50*$M$7,0)</f>
        <v>0</v>
      </c>
      <c r="N50" s="34">
        <f t="array" ref="N50">ROUND(L50+M50,0)</f>
        <v>0</v>
      </c>
      <c r="O50" s="36">
        <f t="array" ref="O50">ROUND(I50-L50,0)</f>
        <v>0</v>
      </c>
      <c r="P50" s="6">
        <f t="array" ref="P50">ROUND(J50-M50,0)</f>
        <v>0</v>
      </c>
      <c r="Q50" s="34">
        <f t="array" ref="Q50">ROUND(O50+P50,0)</f>
        <v>0</v>
      </c>
      <c r="R50" s="8">
        <f>Q50</f>
        <v>0</v>
      </c>
      <c r="S50" s="8">
        <f>R50</f>
        <v>0</v>
      </c>
      <c r="T50" s="8">
        <f t="array" ref="T50">ROUND(Q50-S50,0)</f>
        <v>0</v>
      </c>
      <c r="U50" s="9"/>
      <c r="V50" s="10"/>
      <c r="W50" s="169"/>
    </row>
    <row r="51" spans="1:23" s="4" customFormat="1" ht="20.25" customHeight="1">
      <c r="A51" s="5" t="str">
        <f>IF(I51&gt;=1,"y","n")</f>
        <v>n</v>
      </c>
      <c r="B51" s="165"/>
      <c r="C51" s="107"/>
      <c r="D51" s="111"/>
      <c r="E51" s="112"/>
      <c r="F51" s="113"/>
      <c r="G51" s="107"/>
      <c r="H51" s="37" t="str">
        <f>IF(D50="","","Feb-24")</f>
        <v/>
      </c>
      <c r="I51" s="38">
        <f>$I50</f>
        <v>0</v>
      </c>
      <c r="J51" s="12">
        <f t="array" ref="J51">ROUND(I51*$J$7,0)</f>
        <v>0</v>
      </c>
      <c r="K51" s="39">
        <f t="array" ref="K51">ROUND(I51+J51,0)</f>
        <v>0</v>
      </c>
      <c r="L51" s="38">
        <f t="array" ref="L51">I51</f>
        <v>0</v>
      </c>
      <c r="M51" s="12">
        <f t="array" ref="M51">ROUND(L51*$M$7,0)</f>
        <v>0</v>
      </c>
      <c r="N51" s="39">
        <f t="array" ref="N51">ROUND(L51+M51,0)</f>
        <v>0</v>
      </c>
      <c r="O51" s="40">
        <f t="array" ref="O51">ROUND(I51-L51,0)</f>
        <v>0</v>
      </c>
      <c r="P51" s="12">
        <f t="array" ref="P51">ROUND(J51-M51,0)</f>
        <v>0</v>
      </c>
      <c r="Q51" s="39">
        <f t="array" ref="Q51">ROUND(O51+P51,0)</f>
        <v>0</v>
      </c>
      <c r="R51" s="14">
        <f>Q51</f>
        <v>0</v>
      </c>
      <c r="S51" s="13">
        <f>R51</f>
        <v>0</v>
      </c>
      <c r="T51" s="14">
        <f t="array" ref="T51">ROUND(Q51-S51,0)</f>
        <v>0</v>
      </c>
      <c r="U51" s="15"/>
      <c r="V51" s="16"/>
      <c r="W51" s="169"/>
    </row>
    <row r="52" spans="1:23" s="4" customFormat="1" ht="20.25" customHeight="1" thickBot="1">
      <c r="A52" s="5" t="str">
        <f>IF(I52&gt;=1,"y","n")</f>
        <v>y</v>
      </c>
      <c r="B52" s="165"/>
      <c r="C52" s="107"/>
      <c r="D52" s="111"/>
      <c r="E52" s="112"/>
      <c r="F52" s="113"/>
      <c r="G52" s="107"/>
      <c r="H52" s="41" t="str">
        <f>IF(OR(D50="",$H$10=""),"","Mar-24")</f>
        <v/>
      </c>
      <c r="I52" s="38" t="str">
        <f>IF(H52="","",$I50)</f>
        <v/>
      </c>
      <c r="J52" s="12" t="str">
        <f>IF(H52="","",ROUND(I52*$J$7,0))</f>
        <v/>
      </c>
      <c r="K52" s="39" t="str">
        <f>IF(H52="","",ROUND(I52+J52,0))</f>
        <v/>
      </c>
      <c r="L52" s="38" t="str">
        <f>IF(H52="","",I52)</f>
        <v/>
      </c>
      <c r="M52" s="12" t="str">
        <f>IF(H52="","",ROUND(L52*$M$7,0))</f>
        <v/>
      </c>
      <c r="N52" s="39" t="str">
        <f>IF(H52="","",ROUND(L52+M52,0))</f>
        <v/>
      </c>
      <c r="O52" s="40" t="str">
        <f>IF(H52="","",ROUND(I52-L52,0))</f>
        <v/>
      </c>
      <c r="P52" s="12" t="str">
        <f>IF(H52="","",ROUND(J52-M52,0))</f>
        <v/>
      </c>
      <c r="Q52" s="39" t="str">
        <f>IF(H52="","",ROUND(O52+P52,0))</f>
        <v/>
      </c>
      <c r="R52" s="14" t="str">
        <f>IF(H52="","",0)</f>
        <v/>
      </c>
      <c r="S52" s="13" t="str">
        <f>IF(H52="","",R52)</f>
        <v/>
      </c>
      <c r="T52" s="14" t="str">
        <f>IF(H52="","",ROUND(Q52-S52,0))</f>
        <v/>
      </c>
      <c r="U52" s="15"/>
      <c r="V52" s="16"/>
      <c r="W52" s="169"/>
    </row>
    <row r="53" spans="1:23" s="4" customFormat="1" ht="20.25" customHeight="1">
      <c r="A53" s="5" t="str">
        <f>IF(I53&gt;=1,"y","n")</f>
        <v>n</v>
      </c>
      <c r="B53" s="165"/>
      <c r="C53" s="106">
        <v>16</v>
      </c>
      <c r="D53" s="108"/>
      <c r="E53" s="109"/>
      <c r="F53" s="110"/>
      <c r="G53" s="106"/>
      <c r="H53" s="32" t="str">
        <f>IF(D53="","","Jan-24")</f>
        <v/>
      </c>
      <c r="I53" s="33">
        <v>0</v>
      </c>
      <c r="J53" s="6">
        <f t="array" ref="J53">ROUND(I53*$J$7,0)</f>
        <v>0</v>
      </c>
      <c r="K53" s="34">
        <f t="array" ref="K53">ROUND(I53+J53,0)</f>
        <v>0</v>
      </c>
      <c r="L53" s="35">
        <f t="array" ref="L53">I53</f>
        <v>0</v>
      </c>
      <c r="M53" s="6">
        <f t="array" ref="M53">ROUND(L53*$M$7,0)</f>
        <v>0</v>
      </c>
      <c r="N53" s="34">
        <f t="array" ref="N53">ROUND(L53+M53,0)</f>
        <v>0</v>
      </c>
      <c r="O53" s="36">
        <f t="array" ref="O53">ROUND(I53-L53,0)</f>
        <v>0</v>
      </c>
      <c r="P53" s="6">
        <f t="array" ref="P53">ROUND(J53-M53,0)</f>
        <v>0</v>
      </c>
      <c r="Q53" s="34">
        <f t="array" ref="Q53">ROUND(O53+P53,0)</f>
        <v>0</v>
      </c>
      <c r="R53" s="8">
        <f>Q53</f>
        <v>0</v>
      </c>
      <c r="S53" s="8">
        <f>R53</f>
        <v>0</v>
      </c>
      <c r="T53" s="8">
        <f t="array" ref="T53">ROUND(Q53-S53,0)</f>
        <v>0</v>
      </c>
      <c r="U53" s="9"/>
      <c r="V53" s="10"/>
      <c r="W53" s="169"/>
    </row>
    <row r="54" spans="1:23" s="4" customFormat="1" ht="20.25" customHeight="1">
      <c r="A54" s="5" t="str">
        <f>IF(I54&gt;=1,"y","n")</f>
        <v>n</v>
      </c>
      <c r="B54" s="165"/>
      <c r="C54" s="107"/>
      <c r="D54" s="111"/>
      <c r="E54" s="112"/>
      <c r="F54" s="113"/>
      <c r="G54" s="107"/>
      <c r="H54" s="37" t="str">
        <f>IF(D53="","","Feb-24")</f>
        <v/>
      </c>
      <c r="I54" s="38">
        <f>$I53</f>
        <v>0</v>
      </c>
      <c r="J54" s="12">
        <f t="array" ref="J54">ROUND(I54*$J$7,0)</f>
        <v>0</v>
      </c>
      <c r="K54" s="39">
        <f t="array" ref="K54">ROUND(I54+J54,0)</f>
        <v>0</v>
      </c>
      <c r="L54" s="38">
        <f t="array" ref="L54">I54</f>
        <v>0</v>
      </c>
      <c r="M54" s="12">
        <f t="array" ref="M54">ROUND(L54*$M$7,0)</f>
        <v>0</v>
      </c>
      <c r="N54" s="39">
        <f t="array" ref="N54">ROUND(L54+M54,0)</f>
        <v>0</v>
      </c>
      <c r="O54" s="40">
        <f t="array" ref="O54">ROUND(I54-L54,0)</f>
        <v>0</v>
      </c>
      <c r="P54" s="12">
        <f t="array" ref="P54">ROUND(J54-M54,0)</f>
        <v>0</v>
      </c>
      <c r="Q54" s="39">
        <f t="array" ref="Q54">ROUND(O54+P54,0)</f>
        <v>0</v>
      </c>
      <c r="R54" s="14">
        <f>Q54</f>
        <v>0</v>
      </c>
      <c r="S54" s="13">
        <f>R54</f>
        <v>0</v>
      </c>
      <c r="T54" s="14">
        <f t="array" ref="T54">ROUND(Q54-S54,0)</f>
        <v>0</v>
      </c>
      <c r="U54" s="15"/>
      <c r="V54" s="16"/>
      <c r="W54" s="169"/>
    </row>
    <row r="55" spans="1:23" s="4" customFormat="1" ht="20.25" customHeight="1" thickBot="1">
      <c r="A55" s="5" t="str">
        <f>IF(I55&gt;=1,"y","n")</f>
        <v>y</v>
      </c>
      <c r="B55" s="165"/>
      <c r="C55" s="107"/>
      <c r="D55" s="111"/>
      <c r="E55" s="112"/>
      <c r="F55" s="113"/>
      <c r="G55" s="107"/>
      <c r="H55" s="41" t="str">
        <f>IF(OR(D53="",$H$10=""),"","Mar-24")</f>
        <v/>
      </c>
      <c r="I55" s="38" t="str">
        <f>IF(H55="","",$I53)</f>
        <v/>
      </c>
      <c r="J55" s="12" t="str">
        <f>IF(H55="","",ROUND(I55*$J$7,0))</f>
        <v/>
      </c>
      <c r="K55" s="39" t="str">
        <f>IF(H55="","",ROUND(I55+J55,0))</f>
        <v/>
      </c>
      <c r="L55" s="38" t="str">
        <f>IF(H55="","",I55)</f>
        <v/>
      </c>
      <c r="M55" s="12" t="str">
        <f>IF(H55="","",ROUND(L55*$M$7,0))</f>
        <v/>
      </c>
      <c r="N55" s="39" t="str">
        <f>IF(H55="","",ROUND(L55+M55,0))</f>
        <v/>
      </c>
      <c r="O55" s="40" t="str">
        <f>IF(H55="","",ROUND(I55-L55,0))</f>
        <v/>
      </c>
      <c r="P55" s="12" t="str">
        <f>IF(H55="","",ROUND(J55-M55,0))</f>
        <v/>
      </c>
      <c r="Q55" s="39" t="str">
        <f>IF(H55="","",ROUND(O55+P55,0))</f>
        <v/>
      </c>
      <c r="R55" s="14" t="str">
        <f>IF(H55="","",0)</f>
        <v/>
      </c>
      <c r="S55" s="13" t="str">
        <f>IF(H55="","",R55)</f>
        <v/>
      </c>
      <c r="T55" s="14" t="str">
        <f>IF(H55="","",ROUND(Q55-S55,0))</f>
        <v/>
      </c>
      <c r="U55" s="15"/>
      <c r="V55" s="16"/>
      <c r="W55" s="169"/>
    </row>
    <row r="56" spans="1:23" s="4" customFormat="1" ht="20.25" customHeight="1">
      <c r="A56" s="5" t="str">
        <f>IF(I56&gt;=1,"y","n")</f>
        <v>n</v>
      </c>
      <c r="B56" s="165"/>
      <c r="C56" s="106">
        <v>17</v>
      </c>
      <c r="D56" s="108"/>
      <c r="E56" s="109"/>
      <c r="F56" s="110"/>
      <c r="G56" s="106"/>
      <c r="H56" s="32" t="str">
        <f>IF(D56="","","Jan-24")</f>
        <v/>
      </c>
      <c r="I56" s="33">
        <v>0</v>
      </c>
      <c r="J56" s="6">
        <f t="array" ref="J56">ROUND(I56*$J$7,0)</f>
        <v>0</v>
      </c>
      <c r="K56" s="34">
        <f t="array" ref="K56">ROUND(I56+J56,0)</f>
        <v>0</v>
      </c>
      <c r="L56" s="35">
        <f t="array" ref="L56">I56</f>
        <v>0</v>
      </c>
      <c r="M56" s="6">
        <f t="array" ref="M56">ROUND(L56*$M$7,0)</f>
        <v>0</v>
      </c>
      <c r="N56" s="34">
        <f t="array" ref="N56">ROUND(L56+M56,0)</f>
        <v>0</v>
      </c>
      <c r="O56" s="36">
        <f t="array" ref="O56">ROUND(I56-L56,0)</f>
        <v>0</v>
      </c>
      <c r="P56" s="6">
        <f t="array" ref="P56">ROUND(J56-M56,0)</f>
        <v>0</v>
      </c>
      <c r="Q56" s="34">
        <f t="array" ref="Q56">ROUND(O56+P56,0)</f>
        <v>0</v>
      </c>
      <c r="R56" s="8">
        <f>Q56</f>
        <v>0</v>
      </c>
      <c r="S56" s="8">
        <f>R56</f>
        <v>0</v>
      </c>
      <c r="T56" s="8">
        <f t="array" ref="T56">ROUND(Q56-S56,0)</f>
        <v>0</v>
      </c>
      <c r="U56" s="9"/>
      <c r="V56" s="10"/>
      <c r="W56" s="169"/>
    </row>
    <row r="57" spans="1:23" s="4" customFormat="1" ht="20.25" customHeight="1">
      <c r="A57" s="5" t="str">
        <f>IF(I57&gt;=1,"y","n")</f>
        <v>n</v>
      </c>
      <c r="B57" s="165"/>
      <c r="C57" s="107"/>
      <c r="D57" s="111"/>
      <c r="E57" s="112"/>
      <c r="F57" s="113"/>
      <c r="G57" s="107"/>
      <c r="H57" s="37" t="str">
        <f>IF(D56="","","Feb-24")</f>
        <v/>
      </c>
      <c r="I57" s="38">
        <f>$I56</f>
        <v>0</v>
      </c>
      <c r="J57" s="12">
        <f t="array" ref="J57">ROUND(I57*$J$7,0)</f>
        <v>0</v>
      </c>
      <c r="K57" s="39">
        <f t="array" ref="K57">ROUND(I57+J57,0)</f>
        <v>0</v>
      </c>
      <c r="L57" s="38">
        <f t="array" ref="L57">I57</f>
        <v>0</v>
      </c>
      <c r="M57" s="12">
        <f t="array" ref="M57">ROUND(L57*$M$7,0)</f>
        <v>0</v>
      </c>
      <c r="N57" s="39">
        <f t="array" ref="N57">ROUND(L57+M57,0)</f>
        <v>0</v>
      </c>
      <c r="O57" s="40">
        <f t="array" ref="O57">ROUND(I57-L57,0)</f>
        <v>0</v>
      </c>
      <c r="P57" s="12">
        <f t="array" ref="P57">ROUND(J57-M57,0)</f>
        <v>0</v>
      </c>
      <c r="Q57" s="39">
        <f t="array" ref="Q57">ROUND(O57+P57,0)</f>
        <v>0</v>
      </c>
      <c r="R57" s="14">
        <f>Q57</f>
        <v>0</v>
      </c>
      <c r="S57" s="13">
        <f>R57</f>
        <v>0</v>
      </c>
      <c r="T57" s="14">
        <f t="array" ref="T57">ROUND(Q57-S57,0)</f>
        <v>0</v>
      </c>
      <c r="U57" s="15"/>
      <c r="V57" s="16"/>
      <c r="W57" s="169"/>
    </row>
    <row r="58" spans="1:23" s="4" customFormat="1" ht="20.25" customHeight="1" thickBot="1">
      <c r="A58" s="5" t="str">
        <f>IF(I58&gt;=1,"y","n")</f>
        <v>y</v>
      </c>
      <c r="B58" s="165"/>
      <c r="C58" s="107"/>
      <c r="D58" s="111"/>
      <c r="E58" s="112"/>
      <c r="F58" s="113"/>
      <c r="G58" s="107"/>
      <c r="H58" s="41" t="str">
        <f>IF(OR(D56="",$H$10=""),"","Mar-24")</f>
        <v/>
      </c>
      <c r="I58" s="38" t="str">
        <f>IF(H58="","",$I56)</f>
        <v/>
      </c>
      <c r="J58" s="12" t="str">
        <f>IF(H58="","",ROUND(I58*$J$7,0))</f>
        <v/>
      </c>
      <c r="K58" s="39" t="str">
        <f>IF(H58="","",ROUND(I58+J58,0))</f>
        <v/>
      </c>
      <c r="L58" s="38" t="str">
        <f>IF(H58="","",I58)</f>
        <v/>
      </c>
      <c r="M58" s="12" t="str">
        <f>IF(H58="","",ROUND(L58*$M$7,0))</f>
        <v/>
      </c>
      <c r="N58" s="39" t="str">
        <f>IF(H58="","",ROUND(L58+M58,0))</f>
        <v/>
      </c>
      <c r="O58" s="40" t="str">
        <f>IF(H58="","",ROUND(I58-L58,0))</f>
        <v/>
      </c>
      <c r="P58" s="12" t="str">
        <f>IF(H58="","",ROUND(J58-M58,0))</f>
        <v/>
      </c>
      <c r="Q58" s="39" t="str">
        <f>IF(H58="","",ROUND(O58+P58,0))</f>
        <v/>
      </c>
      <c r="R58" s="14" t="str">
        <f>IF(H58="","",0)</f>
        <v/>
      </c>
      <c r="S58" s="13" t="str">
        <f>IF(H58="","",R58)</f>
        <v/>
      </c>
      <c r="T58" s="14" t="str">
        <f>IF(H58="","",ROUND(Q58-S58,0))</f>
        <v/>
      </c>
      <c r="U58" s="15"/>
      <c r="V58" s="16"/>
      <c r="W58" s="169"/>
    </row>
    <row r="59" spans="1:23" s="4" customFormat="1" ht="20.25" customHeight="1">
      <c r="A59" s="5" t="str">
        <f>IF(I59&gt;=1,"y","n")</f>
        <v>n</v>
      </c>
      <c r="B59" s="165"/>
      <c r="C59" s="106">
        <v>18</v>
      </c>
      <c r="D59" s="108"/>
      <c r="E59" s="109"/>
      <c r="F59" s="110"/>
      <c r="G59" s="106"/>
      <c r="H59" s="32" t="str">
        <f>IF(D59="","","Jan-24")</f>
        <v/>
      </c>
      <c r="I59" s="33">
        <v>0</v>
      </c>
      <c r="J59" s="6">
        <f t="array" ref="J59">ROUND(I59*$J$7,0)</f>
        <v>0</v>
      </c>
      <c r="K59" s="34">
        <f t="array" ref="K59">ROUND(I59+J59,0)</f>
        <v>0</v>
      </c>
      <c r="L59" s="35">
        <f t="array" ref="L59">I59</f>
        <v>0</v>
      </c>
      <c r="M59" s="6">
        <f t="array" ref="M59">ROUND(L59*$M$7,0)</f>
        <v>0</v>
      </c>
      <c r="N59" s="34">
        <f t="array" ref="N59">ROUND(L59+M59,0)</f>
        <v>0</v>
      </c>
      <c r="O59" s="36">
        <f t="array" ref="O59">ROUND(I59-L59,0)</f>
        <v>0</v>
      </c>
      <c r="P59" s="6">
        <f t="array" ref="P59">ROUND(J59-M59,0)</f>
        <v>0</v>
      </c>
      <c r="Q59" s="34">
        <f t="array" ref="Q59">ROUND(O59+P59,0)</f>
        <v>0</v>
      </c>
      <c r="R59" s="8">
        <f>Q59</f>
        <v>0</v>
      </c>
      <c r="S59" s="8">
        <f>R59</f>
        <v>0</v>
      </c>
      <c r="T59" s="8">
        <f t="array" ref="T59">ROUND(Q59-S59,0)</f>
        <v>0</v>
      </c>
      <c r="U59" s="9"/>
      <c r="V59" s="10"/>
      <c r="W59" s="169"/>
    </row>
    <row r="60" spans="1:23" s="4" customFormat="1" ht="20.25" customHeight="1">
      <c r="A60" s="5" t="str">
        <f>IF(I60&gt;=1,"y","n")</f>
        <v>n</v>
      </c>
      <c r="B60" s="165"/>
      <c r="C60" s="107"/>
      <c r="D60" s="111"/>
      <c r="E60" s="112"/>
      <c r="F60" s="113"/>
      <c r="G60" s="107"/>
      <c r="H60" s="37" t="str">
        <f>IF(D59="","","Feb-24")</f>
        <v/>
      </c>
      <c r="I60" s="38">
        <f>$I59</f>
        <v>0</v>
      </c>
      <c r="J60" s="12">
        <f t="array" ref="J60">ROUND(I60*$J$7,0)</f>
        <v>0</v>
      </c>
      <c r="K60" s="39">
        <f t="array" ref="K60">ROUND(I60+J60,0)</f>
        <v>0</v>
      </c>
      <c r="L60" s="38">
        <f t="array" ref="L60">I60</f>
        <v>0</v>
      </c>
      <c r="M60" s="12">
        <f t="array" ref="M60">ROUND(L60*$M$7,0)</f>
        <v>0</v>
      </c>
      <c r="N60" s="39">
        <f t="array" ref="N60">ROUND(L60+M60,0)</f>
        <v>0</v>
      </c>
      <c r="O60" s="40">
        <f t="array" ref="O60">ROUND(I60-L60,0)</f>
        <v>0</v>
      </c>
      <c r="P60" s="12">
        <f t="array" ref="P60">ROUND(J60-M60,0)</f>
        <v>0</v>
      </c>
      <c r="Q60" s="39">
        <f t="array" ref="Q60">ROUND(O60+P60,0)</f>
        <v>0</v>
      </c>
      <c r="R60" s="14">
        <f>Q60</f>
        <v>0</v>
      </c>
      <c r="S60" s="13">
        <f>R60</f>
        <v>0</v>
      </c>
      <c r="T60" s="14">
        <f t="array" ref="T60">ROUND(Q60-S60,0)</f>
        <v>0</v>
      </c>
      <c r="U60" s="15"/>
      <c r="V60" s="16"/>
      <c r="W60" s="169"/>
    </row>
    <row r="61" spans="1:23" s="4" customFormat="1" ht="20.25" customHeight="1" thickBot="1">
      <c r="A61" s="5" t="str">
        <f>IF(I61&gt;=1,"y","n")</f>
        <v>y</v>
      </c>
      <c r="B61" s="165"/>
      <c r="C61" s="107"/>
      <c r="D61" s="111"/>
      <c r="E61" s="112"/>
      <c r="F61" s="113"/>
      <c r="G61" s="107"/>
      <c r="H61" s="41" t="str">
        <f>IF(OR(D59="",$H$10=""),"","Mar-24")</f>
        <v/>
      </c>
      <c r="I61" s="38" t="str">
        <f>IF(H61="","",$I59)</f>
        <v/>
      </c>
      <c r="J61" s="12" t="str">
        <f>IF(H61="","",ROUND(I61*$J$7,0))</f>
        <v/>
      </c>
      <c r="K61" s="39" t="str">
        <f>IF(H61="","",ROUND(I61+J61,0))</f>
        <v/>
      </c>
      <c r="L61" s="38" t="str">
        <f>IF(H61="","",I61)</f>
        <v/>
      </c>
      <c r="M61" s="12" t="str">
        <f>IF(H61="","",ROUND(L61*$M$7,0))</f>
        <v/>
      </c>
      <c r="N61" s="39" t="str">
        <f>IF(H61="","",ROUND(L61+M61,0))</f>
        <v/>
      </c>
      <c r="O61" s="40" t="str">
        <f>IF(H61="","",ROUND(I61-L61,0))</f>
        <v/>
      </c>
      <c r="P61" s="12" t="str">
        <f>IF(H61="","",ROUND(J61-M61,0))</f>
        <v/>
      </c>
      <c r="Q61" s="39" t="str">
        <f>IF(H61="","",ROUND(O61+P61,0))</f>
        <v/>
      </c>
      <c r="R61" s="14" t="str">
        <f>IF(H61="","",0)</f>
        <v/>
      </c>
      <c r="S61" s="13" t="str">
        <f>IF(H61="","",R61)</f>
        <v/>
      </c>
      <c r="T61" s="14" t="str">
        <f>IF(H61="","",ROUND(Q61-S61,0))</f>
        <v/>
      </c>
      <c r="U61" s="15"/>
      <c r="V61" s="16"/>
      <c r="W61" s="169"/>
    </row>
    <row r="62" spans="1:23" s="4" customFormat="1" ht="20.25" customHeight="1">
      <c r="A62" s="5" t="str">
        <f>IF(I62&gt;=1,"y","n")</f>
        <v>n</v>
      </c>
      <c r="B62" s="165"/>
      <c r="C62" s="106">
        <v>19</v>
      </c>
      <c r="D62" s="108"/>
      <c r="E62" s="109"/>
      <c r="F62" s="110"/>
      <c r="G62" s="106"/>
      <c r="H62" s="32" t="str">
        <f>IF(D62="","","Jan-24")</f>
        <v/>
      </c>
      <c r="I62" s="33">
        <v>0</v>
      </c>
      <c r="J62" s="6">
        <f t="array" ref="J62">ROUND(I62*$J$7,0)</f>
        <v>0</v>
      </c>
      <c r="K62" s="34">
        <f t="array" ref="K62">ROUND(I62+J62,0)</f>
        <v>0</v>
      </c>
      <c r="L62" s="35">
        <f t="array" ref="L62">I62</f>
        <v>0</v>
      </c>
      <c r="M62" s="6">
        <f t="array" ref="M62">ROUND(L62*$M$7,0)</f>
        <v>0</v>
      </c>
      <c r="N62" s="34">
        <f t="array" ref="N62">ROUND(L62+M62,0)</f>
        <v>0</v>
      </c>
      <c r="O62" s="36">
        <f t="array" ref="O62">ROUND(I62-L62,0)</f>
        <v>0</v>
      </c>
      <c r="P62" s="6">
        <f t="array" ref="P62">ROUND(J62-M62,0)</f>
        <v>0</v>
      </c>
      <c r="Q62" s="34">
        <f t="array" ref="Q62">ROUND(O62+P62,0)</f>
        <v>0</v>
      </c>
      <c r="R62" s="8">
        <f>Q62</f>
        <v>0</v>
      </c>
      <c r="S62" s="8">
        <f>R62</f>
        <v>0</v>
      </c>
      <c r="T62" s="8">
        <f t="array" ref="T62">ROUND(Q62-S62,0)</f>
        <v>0</v>
      </c>
      <c r="U62" s="9"/>
      <c r="V62" s="10"/>
      <c r="W62" s="169"/>
    </row>
    <row r="63" spans="1:23" s="4" customFormat="1" ht="20.25" customHeight="1">
      <c r="A63" s="5" t="str">
        <f>IF(I63&gt;=1,"y","n")</f>
        <v>n</v>
      </c>
      <c r="B63" s="165"/>
      <c r="C63" s="107"/>
      <c r="D63" s="111"/>
      <c r="E63" s="112"/>
      <c r="F63" s="113"/>
      <c r="G63" s="107"/>
      <c r="H63" s="37" t="str">
        <f>IF(D62="","","Feb-24")</f>
        <v/>
      </c>
      <c r="I63" s="38">
        <f>$I62</f>
        <v>0</v>
      </c>
      <c r="J63" s="12">
        <f t="array" ref="J63">ROUND(I63*$J$7,0)</f>
        <v>0</v>
      </c>
      <c r="K63" s="39">
        <f t="array" ref="K63">ROUND(I63+J63,0)</f>
        <v>0</v>
      </c>
      <c r="L63" s="38">
        <f t="array" ref="L63">I63</f>
        <v>0</v>
      </c>
      <c r="M63" s="12">
        <f t="array" ref="M63">ROUND(L63*$M$7,0)</f>
        <v>0</v>
      </c>
      <c r="N63" s="39">
        <f t="array" ref="N63">ROUND(L63+M63,0)</f>
        <v>0</v>
      </c>
      <c r="O63" s="40">
        <f t="array" ref="O63">ROUND(I63-L63,0)</f>
        <v>0</v>
      </c>
      <c r="P63" s="12">
        <f t="array" ref="P63">ROUND(J63-M63,0)</f>
        <v>0</v>
      </c>
      <c r="Q63" s="39">
        <f t="array" ref="Q63">ROUND(O63+P63,0)</f>
        <v>0</v>
      </c>
      <c r="R63" s="14">
        <f>Q63</f>
        <v>0</v>
      </c>
      <c r="S63" s="13">
        <f>R63</f>
        <v>0</v>
      </c>
      <c r="T63" s="14">
        <f t="array" ref="T63">ROUND(Q63-S63,0)</f>
        <v>0</v>
      </c>
      <c r="U63" s="15"/>
      <c r="V63" s="16"/>
      <c r="W63" s="169"/>
    </row>
    <row r="64" spans="1:23" s="4" customFormat="1" ht="20.25" customHeight="1" thickBot="1">
      <c r="A64" s="5" t="str">
        <f>IF(I64&gt;=1,"y","n")</f>
        <v>y</v>
      </c>
      <c r="B64" s="165"/>
      <c r="C64" s="107"/>
      <c r="D64" s="111"/>
      <c r="E64" s="112"/>
      <c r="F64" s="113"/>
      <c r="G64" s="107"/>
      <c r="H64" s="41" t="str">
        <f>IF(OR(D62="",$H$10=""),"","Mar-24")</f>
        <v/>
      </c>
      <c r="I64" s="38" t="str">
        <f>IF(H64="","",$I62)</f>
        <v/>
      </c>
      <c r="J64" s="12" t="str">
        <f>IF(H64="","",ROUND(I64*$J$7,0))</f>
        <v/>
      </c>
      <c r="K64" s="39" t="str">
        <f>IF(H64="","",ROUND(I64+J64,0))</f>
        <v/>
      </c>
      <c r="L64" s="38" t="str">
        <f>IF(H64="","",I64)</f>
        <v/>
      </c>
      <c r="M64" s="12" t="str">
        <f>IF(H64="","",ROUND(L64*$M$7,0))</f>
        <v/>
      </c>
      <c r="N64" s="39" t="str">
        <f>IF(H64="","",ROUND(L64+M64,0))</f>
        <v/>
      </c>
      <c r="O64" s="40" t="str">
        <f>IF(H64="","",ROUND(I64-L64,0))</f>
        <v/>
      </c>
      <c r="P64" s="12" t="str">
        <f>IF(H64="","",ROUND(J64-M64,0))</f>
        <v/>
      </c>
      <c r="Q64" s="39" t="str">
        <f>IF(H64="","",ROUND(O64+P64,0))</f>
        <v/>
      </c>
      <c r="R64" s="14" t="str">
        <f>IF(H64="","",0)</f>
        <v/>
      </c>
      <c r="S64" s="13" t="str">
        <f>IF(H64="","",R64)</f>
        <v/>
      </c>
      <c r="T64" s="14" t="str">
        <f>IF(H64="","",ROUND(Q64-S64,0))</f>
        <v/>
      </c>
      <c r="U64" s="15"/>
      <c r="V64" s="16"/>
      <c r="W64" s="169"/>
    </row>
    <row r="65" spans="1:23" s="4" customFormat="1" ht="20.25" customHeight="1">
      <c r="A65" s="5" t="str">
        <f>IF(I65&gt;=1,"y","n")</f>
        <v>n</v>
      </c>
      <c r="B65" s="165"/>
      <c r="C65" s="106">
        <v>20</v>
      </c>
      <c r="D65" s="108"/>
      <c r="E65" s="109"/>
      <c r="F65" s="110"/>
      <c r="G65" s="106"/>
      <c r="H65" s="32" t="str">
        <f>IF(D65="","","Jan-24")</f>
        <v/>
      </c>
      <c r="I65" s="33">
        <v>0</v>
      </c>
      <c r="J65" s="6">
        <f t="array" ref="J65">ROUND(I65*$J$7,0)</f>
        <v>0</v>
      </c>
      <c r="K65" s="34">
        <f t="array" ref="K65">ROUND(I65+J65,0)</f>
        <v>0</v>
      </c>
      <c r="L65" s="35">
        <f t="array" ref="L65">I65</f>
        <v>0</v>
      </c>
      <c r="M65" s="6">
        <f t="array" ref="M65">ROUND(L65*$M$7,0)</f>
        <v>0</v>
      </c>
      <c r="N65" s="34">
        <f t="array" ref="N65">ROUND(L65+M65,0)</f>
        <v>0</v>
      </c>
      <c r="O65" s="36">
        <f t="array" ref="O65">ROUND(I65-L65,0)</f>
        <v>0</v>
      </c>
      <c r="P65" s="6">
        <f t="array" ref="P65">ROUND(J65-M65,0)</f>
        <v>0</v>
      </c>
      <c r="Q65" s="34">
        <f t="array" ref="Q65">ROUND(O65+P65,0)</f>
        <v>0</v>
      </c>
      <c r="R65" s="8">
        <f>Q65</f>
        <v>0</v>
      </c>
      <c r="S65" s="8">
        <f>R65</f>
        <v>0</v>
      </c>
      <c r="T65" s="8">
        <f t="array" ref="T65">ROUND(Q65-S65,0)</f>
        <v>0</v>
      </c>
      <c r="U65" s="9"/>
      <c r="V65" s="10"/>
      <c r="W65" s="169"/>
    </row>
    <row r="66" spans="1:23" s="4" customFormat="1" ht="20.25" customHeight="1">
      <c r="A66" s="5" t="str">
        <f>IF(I66&gt;=1,"y","n")</f>
        <v>n</v>
      </c>
      <c r="B66" s="165"/>
      <c r="C66" s="107"/>
      <c r="D66" s="111"/>
      <c r="E66" s="112"/>
      <c r="F66" s="113"/>
      <c r="G66" s="107"/>
      <c r="H66" s="37" t="str">
        <f>IF(D65="","","Feb-24")</f>
        <v/>
      </c>
      <c r="I66" s="38">
        <f>$I65</f>
        <v>0</v>
      </c>
      <c r="J66" s="12">
        <f t="array" ref="J66">ROUND(I66*$J$7,0)</f>
        <v>0</v>
      </c>
      <c r="K66" s="39">
        <f t="array" ref="K66">ROUND(I66+J66,0)</f>
        <v>0</v>
      </c>
      <c r="L66" s="38">
        <f t="array" ref="L66">I66</f>
        <v>0</v>
      </c>
      <c r="M66" s="12">
        <f t="array" ref="M66">ROUND(L66*$M$7,0)</f>
        <v>0</v>
      </c>
      <c r="N66" s="39">
        <f t="array" ref="N66">ROUND(L66+M66,0)</f>
        <v>0</v>
      </c>
      <c r="O66" s="40">
        <f t="array" ref="O66">ROUND(I66-L66,0)</f>
        <v>0</v>
      </c>
      <c r="P66" s="12">
        <f t="array" ref="P66">ROUND(J66-M66,0)</f>
        <v>0</v>
      </c>
      <c r="Q66" s="39">
        <f t="array" ref="Q66">ROUND(O66+P66,0)</f>
        <v>0</v>
      </c>
      <c r="R66" s="14">
        <f>Q66</f>
        <v>0</v>
      </c>
      <c r="S66" s="13">
        <f>R66</f>
        <v>0</v>
      </c>
      <c r="T66" s="14">
        <f t="array" ref="T66">ROUND(Q66-S66,0)</f>
        <v>0</v>
      </c>
      <c r="U66" s="15"/>
      <c r="V66" s="16"/>
      <c r="W66" s="169"/>
    </row>
    <row r="67" spans="1:23" s="4" customFormat="1" ht="20.25" customHeight="1" thickBot="1">
      <c r="A67" s="5" t="str">
        <f>IF(I67&gt;=1,"y","n")</f>
        <v>y</v>
      </c>
      <c r="B67" s="165"/>
      <c r="C67" s="107"/>
      <c r="D67" s="111"/>
      <c r="E67" s="112"/>
      <c r="F67" s="113"/>
      <c r="G67" s="107"/>
      <c r="H67" s="41" t="str">
        <f>IF(OR(D65="",$H$10=""),"","Mar-24")</f>
        <v/>
      </c>
      <c r="I67" s="38" t="str">
        <f>IF(H67="","",$I65)</f>
        <v/>
      </c>
      <c r="J67" s="12" t="str">
        <f>IF(H67="","",ROUND(I67*$J$7,0))</f>
        <v/>
      </c>
      <c r="K67" s="39" t="str">
        <f>IF(H67="","",ROUND(I67+J67,0))</f>
        <v/>
      </c>
      <c r="L67" s="38" t="str">
        <f>IF(H67="","",I67)</f>
        <v/>
      </c>
      <c r="M67" s="12" t="str">
        <f>IF(H67="","",ROUND(L67*$M$7,0))</f>
        <v/>
      </c>
      <c r="N67" s="39" t="str">
        <f>IF(H67="","",ROUND(L67+M67,0))</f>
        <v/>
      </c>
      <c r="O67" s="40" t="str">
        <f>IF(H67="","",ROUND(I67-L67,0))</f>
        <v/>
      </c>
      <c r="P67" s="12" t="str">
        <f>IF(H67="","",ROUND(J67-M67,0))</f>
        <v/>
      </c>
      <c r="Q67" s="39" t="str">
        <f>IF(H67="","",ROUND(O67+P67,0))</f>
        <v/>
      </c>
      <c r="R67" s="14" t="str">
        <f>IF(H67="","",0)</f>
        <v/>
      </c>
      <c r="S67" s="13" t="str">
        <f>IF(H67="","",R67)</f>
        <v/>
      </c>
      <c r="T67" s="14" t="str">
        <f>IF(H67="","",ROUND(Q67-S67,0))</f>
        <v/>
      </c>
      <c r="U67" s="15"/>
      <c r="V67" s="16"/>
      <c r="W67" s="169"/>
    </row>
    <row r="68" spans="1:23" s="4" customFormat="1" ht="20.25" customHeight="1">
      <c r="A68" s="5" t="str">
        <f>IF(I68&gt;=1,"y","n")</f>
        <v>n</v>
      </c>
      <c r="B68" s="165"/>
      <c r="C68" s="106">
        <v>21</v>
      </c>
      <c r="D68" s="108"/>
      <c r="E68" s="109"/>
      <c r="F68" s="110"/>
      <c r="G68" s="106"/>
      <c r="H68" s="32" t="str">
        <f>IF(D68="","","Jan-24")</f>
        <v/>
      </c>
      <c r="I68" s="33">
        <v>0</v>
      </c>
      <c r="J68" s="6">
        <f t="array" ref="J68">ROUND(I68*$J$7,0)</f>
        <v>0</v>
      </c>
      <c r="K68" s="34">
        <f t="array" ref="K68">ROUND(I68+J68,0)</f>
        <v>0</v>
      </c>
      <c r="L68" s="35">
        <f t="array" ref="L68">I68</f>
        <v>0</v>
      </c>
      <c r="M68" s="6">
        <f t="array" ref="M68">ROUND(L68*$M$7,0)</f>
        <v>0</v>
      </c>
      <c r="N68" s="34">
        <f t="array" ref="N68">ROUND(L68+M68,0)</f>
        <v>0</v>
      </c>
      <c r="O68" s="36">
        <f t="array" ref="O68">ROUND(I68-L68,0)</f>
        <v>0</v>
      </c>
      <c r="P68" s="6">
        <f t="array" ref="P68">ROUND(J68-M68,0)</f>
        <v>0</v>
      </c>
      <c r="Q68" s="34">
        <f t="array" ref="Q68">ROUND(O68+P68,0)</f>
        <v>0</v>
      </c>
      <c r="R68" s="8">
        <f>Q68</f>
        <v>0</v>
      </c>
      <c r="S68" s="8">
        <f>R68</f>
        <v>0</v>
      </c>
      <c r="T68" s="8">
        <f t="array" ref="T68">ROUND(Q68-S68,0)</f>
        <v>0</v>
      </c>
      <c r="U68" s="9"/>
      <c r="V68" s="10"/>
      <c r="W68" s="169"/>
    </row>
    <row r="69" spans="1:23" s="4" customFormat="1" ht="20.25" customHeight="1">
      <c r="A69" s="5" t="str">
        <f>IF(I69&gt;=1,"y","n")</f>
        <v>n</v>
      </c>
      <c r="B69" s="165"/>
      <c r="C69" s="107"/>
      <c r="D69" s="111"/>
      <c r="E69" s="112"/>
      <c r="F69" s="113"/>
      <c r="G69" s="107"/>
      <c r="H69" s="37" t="str">
        <f>IF(D68="","","Feb-24")</f>
        <v/>
      </c>
      <c r="I69" s="38">
        <f>$I68</f>
        <v>0</v>
      </c>
      <c r="J69" s="12">
        <f t="array" ref="J69">ROUND(I69*$J$7,0)</f>
        <v>0</v>
      </c>
      <c r="K69" s="39">
        <f t="array" ref="K69">ROUND(I69+J69,0)</f>
        <v>0</v>
      </c>
      <c r="L69" s="38">
        <f t="array" ref="L69">I69</f>
        <v>0</v>
      </c>
      <c r="M69" s="12">
        <f t="array" ref="M69">ROUND(L69*$M$7,0)</f>
        <v>0</v>
      </c>
      <c r="N69" s="39">
        <f t="array" ref="N69">ROUND(L69+M69,0)</f>
        <v>0</v>
      </c>
      <c r="O69" s="40">
        <f t="array" ref="O69">ROUND(I69-L69,0)</f>
        <v>0</v>
      </c>
      <c r="P69" s="12">
        <f t="array" ref="P69">ROUND(J69-M69,0)</f>
        <v>0</v>
      </c>
      <c r="Q69" s="39">
        <f t="array" ref="Q69">ROUND(O69+P69,0)</f>
        <v>0</v>
      </c>
      <c r="R69" s="14">
        <f>Q69</f>
        <v>0</v>
      </c>
      <c r="S69" s="13">
        <f>R69</f>
        <v>0</v>
      </c>
      <c r="T69" s="14">
        <f t="array" ref="T69">ROUND(Q69-S69,0)</f>
        <v>0</v>
      </c>
      <c r="U69" s="15"/>
      <c r="V69" s="16"/>
      <c r="W69" s="169"/>
    </row>
    <row r="70" spans="1:23" s="4" customFormat="1" ht="20.25" customHeight="1" thickBot="1">
      <c r="A70" s="5" t="str">
        <f>IF(I70&gt;=1,"y","n")</f>
        <v>y</v>
      </c>
      <c r="B70" s="165"/>
      <c r="C70" s="107"/>
      <c r="D70" s="111"/>
      <c r="E70" s="112"/>
      <c r="F70" s="113"/>
      <c r="G70" s="107"/>
      <c r="H70" s="41" t="str">
        <f>IF(OR(D68="",$H$10=""),"","Mar-24")</f>
        <v/>
      </c>
      <c r="I70" s="38" t="str">
        <f>IF(H70="","",$I68)</f>
        <v/>
      </c>
      <c r="J70" s="12" t="str">
        <f>IF(H70="","",ROUND(I70*$J$7,0))</f>
        <v/>
      </c>
      <c r="K70" s="39" t="str">
        <f>IF(H70="","",ROUND(I70+J70,0))</f>
        <v/>
      </c>
      <c r="L70" s="38" t="str">
        <f>IF(H70="","",I70)</f>
        <v/>
      </c>
      <c r="M70" s="12" t="str">
        <f>IF(H70="","",ROUND(L70*$M$7,0))</f>
        <v/>
      </c>
      <c r="N70" s="39" t="str">
        <f>IF(H70="","",ROUND(L70+M70,0))</f>
        <v/>
      </c>
      <c r="O70" s="40" t="str">
        <f>IF(H70="","",ROUND(I70-L70,0))</f>
        <v/>
      </c>
      <c r="P70" s="12" t="str">
        <f>IF(H70="","",ROUND(J70-M70,0))</f>
        <v/>
      </c>
      <c r="Q70" s="39" t="str">
        <f>IF(H70="","",ROUND(O70+P70,0))</f>
        <v/>
      </c>
      <c r="R70" s="14" t="str">
        <f>IF(H70="","",0)</f>
        <v/>
      </c>
      <c r="S70" s="13" t="str">
        <f>IF(H70="","",R70)</f>
        <v/>
      </c>
      <c r="T70" s="14" t="str">
        <f>IF(H70="","",ROUND(Q70-S70,0))</f>
        <v/>
      </c>
      <c r="U70" s="15"/>
      <c r="V70" s="16"/>
      <c r="W70" s="169"/>
    </row>
    <row r="71" spans="1:23" s="4" customFormat="1" ht="20.25" customHeight="1">
      <c r="A71" s="5" t="str">
        <f>IF(I71&gt;=1,"y","n")</f>
        <v>n</v>
      </c>
      <c r="B71" s="165"/>
      <c r="C71" s="106">
        <v>22</v>
      </c>
      <c r="D71" s="108"/>
      <c r="E71" s="109"/>
      <c r="F71" s="110"/>
      <c r="G71" s="106"/>
      <c r="H71" s="32" t="str">
        <f>IF(D71="","","Jan-24")</f>
        <v/>
      </c>
      <c r="I71" s="33">
        <v>0</v>
      </c>
      <c r="J71" s="6">
        <f t="array" ref="J71">ROUND(I71*$J$7,0)</f>
        <v>0</v>
      </c>
      <c r="K71" s="34">
        <f t="array" ref="K71">ROUND(I71+J71,0)</f>
        <v>0</v>
      </c>
      <c r="L71" s="35">
        <f t="array" ref="L71">I71</f>
        <v>0</v>
      </c>
      <c r="M71" s="6">
        <f t="array" ref="M71">ROUND(L71*$M$7,0)</f>
        <v>0</v>
      </c>
      <c r="N71" s="34">
        <f t="array" ref="N71">ROUND(L71+M71,0)</f>
        <v>0</v>
      </c>
      <c r="O71" s="36">
        <f t="array" ref="O71">ROUND(I71-L71,0)</f>
        <v>0</v>
      </c>
      <c r="P71" s="6">
        <f t="array" ref="P71">ROUND(J71-M71,0)</f>
        <v>0</v>
      </c>
      <c r="Q71" s="34">
        <f t="array" ref="Q71">ROUND(O71+P71,0)</f>
        <v>0</v>
      </c>
      <c r="R71" s="8">
        <f>Q71</f>
        <v>0</v>
      </c>
      <c r="S71" s="8">
        <f>R71</f>
        <v>0</v>
      </c>
      <c r="T71" s="8">
        <f t="array" ref="T71">ROUND(Q71-S71,0)</f>
        <v>0</v>
      </c>
      <c r="U71" s="9"/>
      <c r="V71" s="10"/>
      <c r="W71" s="169"/>
    </row>
    <row r="72" spans="1:23" s="4" customFormat="1" ht="20.25" customHeight="1">
      <c r="A72" s="5" t="str">
        <f>IF(I72&gt;=1,"y","n")</f>
        <v>n</v>
      </c>
      <c r="B72" s="165"/>
      <c r="C72" s="107"/>
      <c r="D72" s="111"/>
      <c r="E72" s="112"/>
      <c r="F72" s="113"/>
      <c r="G72" s="107"/>
      <c r="H72" s="37" t="str">
        <f>IF(D71="","","Feb-24")</f>
        <v/>
      </c>
      <c r="I72" s="38">
        <f>$I71</f>
        <v>0</v>
      </c>
      <c r="J72" s="12">
        <f t="array" ref="J72">ROUND(I72*$J$7,0)</f>
        <v>0</v>
      </c>
      <c r="K72" s="39">
        <f t="array" ref="K72">ROUND(I72+J72,0)</f>
        <v>0</v>
      </c>
      <c r="L72" s="38">
        <f t="array" ref="L72">I72</f>
        <v>0</v>
      </c>
      <c r="M72" s="12">
        <f t="array" ref="M72">ROUND(L72*$M$7,0)</f>
        <v>0</v>
      </c>
      <c r="N72" s="39">
        <f t="array" ref="N72">ROUND(L72+M72,0)</f>
        <v>0</v>
      </c>
      <c r="O72" s="40">
        <f t="array" ref="O72">ROUND(I72-L72,0)</f>
        <v>0</v>
      </c>
      <c r="P72" s="12">
        <f t="array" ref="P72">ROUND(J72-M72,0)</f>
        <v>0</v>
      </c>
      <c r="Q72" s="39">
        <f t="array" ref="Q72">ROUND(O72+P72,0)</f>
        <v>0</v>
      </c>
      <c r="R72" s="14">
        <f>Q72</f>
        <v>0</v>
      </c>
      <c r="S72" s="13">
        <f>R72</f>
        <v>0</v>
      </c>
      <c r="T72" s="14">
        <f t="array" ref="T72">ROUND(Q72-S72,0)</f>
        <v>0</v>
      </c>
      <c r="U72" s="15"/>
      <c r="V72" s="16"/>
      <c r="W72" s="169"/>
    </row>
    <row r="73" spans="1:23" s="4" customFormat="1" ht="20.25" customHeight="1" thickBot="1">
      <c r="A73" s="5" t="str">
        <f>IF(I73&gt;=1,"y","n")</f>
        <v>y</v>
      </c>
      <c r="B73" s="165"/>
      <c r="C73" s="107"/>
      <c r="D73" s="111"/>
      <c r="E73" s="112"/>
      <c r="F73" s="113"/>
      <c r="G73" s="107"/>
      <c r="H73" s="41" t="str">
        <f>IF(OR(D71="",$H$10=""),"","Mar-24")</f>
        <v/>
      </c>
      <c r="I73" s="38" t="str">
        <f>IF(H73="","",$I71)</f>
        <v/>
      </c>
      <c r="J73" s="12" t="str">
        <f>IF(H73="","",ROUND(I73*$J$7,0))</f>
        <v/>
      </c>
      <c r="K73" s="39" t="str">
        <f>IF(H73="","",ROUND(I73+J73,0))</f>
        <v/>
      </c>
      <c r="L73" s="38" t="str">
        <f>IF(H73="","",I73)</f>
        <v/>
      </c>
      <c r="M73" s="12" t="str">
        <f>IF(H73="","",ROUND(L73*$M$7,0))</f>
        <v/>
      </c>
      <c r="N73" s="39" t="str">
        <f>IF(H73="","",ROUND(L73+M73,0))</f>
        <v/>
      </c>
      <c r="O73" s="40" t="str">
        <f>IF(H73="","",ROUND(I73-L73,0))</f>
        <v/>
      </c>
      <c r="P73" s="12" t="str">
        <f>IF(H73="","",ROUND(J73-M73,0))</f>
        <v/>
      </c>
      <c r="Q73" s="39" t="str">
        <f>IF(H73="","",ROUND(O73+P73,0))</f>
        <v/>
      </c>
      <c r="R73" s="14" t="str">
        <f>IF(H73="","",0)</f>
        <v/>
      </c>
      <c r="S73" s="13" t="str">
        <f>IF(H73="","",R73)</f>
        <v/>
      </c>
      <c r="T73" s="14" t="str">
        <f>IF(H73="","",ROUND(Q73-S73,0))</f>
        <v/>
      </c>
      <c r="U73" s="15"/>
      <c r="V73" s="16"/>
      <c r="W73" s="169"/>
    </row>
    <row r="74" spans="1:23" s="4" customFormat="1" ht="20.25" customHeight="1">
      <c r="A74" s="5" t="str">
        <f>IF(I74&gt;=1,"y","n")</f>
        <v>n</v>
      </c>
      <c r="B74" s="165"/>
      <c r="C74" s="106">
        <v>23</v>
      </c>
      <c r="D74" s="108"/>
      <c r="E74" s="109"/>
      <c r="F74" s="110"/>
      <c r="G74" s="106"/>
      <c r="H74" s="32" t="str">
        <f>IF(D74="","","Jan-24")</f>
        <v/>
      </c>
      <c r="I74" s="33">
        <v>0</v>
      </c>
      <c r="J74" s="6">
        <f t="array" ref="J74">ROUND(I74*$J$7,0)</f>
        <v>0</v>
      </c>
      <c r="K74" s="34">
        <f t="array" ref="K74">ROUND(I74+J74,0)</f>
        <v>0</v>
      </c>
      <c r="L74" s="35">
        <f t="array" ref="L74">I74</f>
        <v>0</v>
      </c>
      <c r="M74" s="6">
        <f t="array" ref="M74">ROUND(L74*$M$7,0)</f>
        <v>0</v>
      </c>
      <c r="N74" s="34">
        <f t="array" ref="N74">ROUND(L74+M74,0)</f>
        <v>0</v>
      </c>
      <c r="O74" s="36">
        <f t="array" ref="O74">ROUND(I74-L74,0)</f>
        <v>0</v>
      </c>
      <c r="P74" s="6">
        <f t="array" ref="P74">ROUND(J74-M74,0)</f>
        <v>0</v>
      </c>
      <c r="Q74" s="34">
        <f t="array" ref="Q74">ROUND(O74+P74,0)</f>
        <v>0</v>
      </c>
      <c r="R74" s="8">
        <f>Q74</f>
        <v>0</v>
      </c>
      <c r="S74" s="8">
        <f>R74</f>
        <v>0</v>
      </c>
      <c r="T74" s="8">
        <f t="array" ref="T74">ROUND(Q74-S74,0)</f>
        <v>0</v>
      </c>
      <c r="U74" s="9"/>
      <c r="V74" s="10"/>
      <c r="W74" s="169"/>
    </row>
    <row r="75" spans="1:23" s="4" customFormat="1" ht="20.25" customHeight="1">
      <c r="A75" s="5" t="str">
        <f>IF(I75&gt;=1,"y","n")</f>
        <v>n</v>
      </c>
      <c r="B75" s="165"/>
      <c r="C75" s="107"/>
      <c r="D75" s="111"/>
      <c r="E75" s="112"/>
      <c r="F75" s="113"/>
      <c r="G75" s="107"/>
      <c r="H75" s="37" t="str">
        <f>IF(D74="","","Feb-24")</f>
        <v/>
      </c>
      <c r="I75" s="38">
        <f>$I74</f>
        <v>0</v>
      </c>
      <c r="J75" s="12">
        <f t="array" ref="J75">ROUND(I75*$J$7,0)</f>
        <v>0</v>
      </c>
      <c r="K75" s="39">
        <f t="array" ref="K75">ROUND(I75+J75,0)</f>
        <v>0</v>
      </c>
      <c r="L75" s="38">
        <f t="array" ref="L75">I75</f>
        <v>0</v>
      </c>
      <c r="M75" s="12">
        <f t="array" ref="M75">ROUND(L75*$M$7,0)</f>
        <v>0</v>
      </c>
      <c r="N75" s="39">
        <f t="array" ref="N75">ROUND(L75+M75,0)</f>
        <v>0</v>
      </c>
      <c r="O75" s="40">
        <f t="array" ref="O75">ROUND(I75-L75,0)</f>
        <v>0</v>
      </c>
      <c r="P75" s="12">
        <f t="array" ref="P75">ROUND(J75-M75,0)</f>
        <v>0</v>
      </c>
      <c r="Q75" s="39">
        <f t="array" ref="Q75">ROUND(O75+P75,0)</f>
        <v>0</v>
      </c>
      <c r="R75" s="14">
        <f>Q75</f>
        <v>0</v>
      </c>
      <c r="S75" s="13">
        <f>R75</f>
        <v>0</v>
      </c>
      <c r="T75" s="14">
        <f t="array" ref="T75">ROUND(Q75-S75,0)</f>
        <v>0</v>
      </c>
      <c r="U75" s="15"/>
      <c r="V75" s="16"/>
      <c r="W75" s="169"/>
    </row>
    <row r="76" spans="1:23" s="4" customFormat="1" ht="20.25" customHeight="1" thickBot="1">
      <c r="A76" s="5" t="str">
        <f>IF(I76&gt;=1,"y","n")</f>
        <v>y</v>
      </c>
      <c r="B76" s="165"/>
      <c r="C76" s="107"/>
      <c r="D76" s="111"/>
      <c r="E76" s="112"/>
      <c r="F76" s="113"/>
      <c r="G76" s="107"/>
      <c r="H76" s="41" t="str">
        <f>IF(OR(D74="",$H$10=""),"","Mar-24")</f>
        <v/>
      </c>
      <c r="I76" s="38" t="str">
        <f>IF(H76="","",$I74)</f>
        <v/>
      </c>
      <c r="J76" s="12" t="str">
        <f>IF(H76="","",ROUND(I76*$J$7,0))</f>
        <v/>
      </c>
      <c r="K76" s="39" t="str">
        <f>IF(H76="","",ROUND(I76+J76,0))</f>
        <v/>
      </c>
      <c r="L76" s="38" t="str">
        <f>IF(H76="","",I76)</f>
        <v/>
      </c>
      <c r="M76" s="12" t="str">
        <f>IF(H76="","",ROUND(L76*$M$7,0))</f>
        <v/>
      </c>
      <c r="N76" s="39" t="str">
        <f>IF(H76="","",ROUND(L76+M76,0))</f>
        <v/>
      </c>
      <c r="O76" s="40" t="str">
        <f>IF(H76="","",ROUND(I76-L76,0))</f>
        <v/>
      </c>
      <c r="P76" s="12" t="str">
        <f>IF(H76="","",ROUND(J76-M76,0))</f>
        <v/>
      </c>
      <c r="Q76" s="39" t="str">
        <f>IF(H76="","",ROUND(O76+P76,0))</f>
        <v/>
      </c>
      <c r="R76" s="14" t="str">
        <f>IF(H76="","",0)</f>
        <v/>
      </c>
      <c r="S76" s="13" t="str">
        <f>IF(H76="","",R76)</f>
        <v/>
      </c>
      <c r="T76" s="14" t="str">
        <f>IF(H76="","",ROUND(Q76-S76,0))</f>
        <v/>
      </c>
      <c r="U76" s="15"/>
      <c r="V76" s="16"/>
      <c r="W76" s="169"/>
    </row>
    <row r="77" spans="1:23" s="4" customFormat="1" ht="20.25" customHeight="1">
      <c r="A77" s="5" t="str">
        <f>IF(I77&gt;=1,"y","n")</f>
        <v>n</v>
      </c>
      <c r="B77" s="165"/>
      <c r="C77" s="106">
        <v>24</v>
      </c>
      <c r="D77" s="108"/>
      <c r="E77" s="109"/>
      <c r="F77" s="110"/>
      <c r="G77" s="106"/>
      <c r="H77" s="32" t="str">
        <f>IF(D77="","","Jan-24")</f>
        <v/>
      </c>
      <c r="I77" s="33">
        <v>0</v>
      </c>
      <c r="J77" s="6">
        <f t="array" ref="J77">ROUND(I77*$J$7,0)</f>
        <v>0</v>
      </c>
      <c r="K77" s="34">
        <f t="array" ref="K77">ROUND(I77+J77,0)</f>
        <v>0</v>
      </c>
      <c r="L77" s="35">
        <f t="array" ref="L77">I77</f>
        <v>0</v>
      </c>
      <c r="M77" s="6">
        <f t="array" ref="M77">ROUND(L77*$M$7,0)</f>
        <v>0</v>
      </c>
      <c r="N77" s="34">
        <f t="array" ref="N77">ROUND(L77+M77,0)</f>
        <v>0</v>
      </c>
      <c r="O77" s="36">
        <f t="array" ref="O77">ROUND(I77-L77,0)</f>
        <v>0</v>
      </c>
      <c r="P77" s="6">
        <f t="array" ref="P77">ROUND(J77-M77,0)</f>
        <v>0</v>
      </c>
      <c r="Q77" s="34">
        <f t="array" ref="Q77">ROUND(O77+P77,0)</f>
        <v>0</v>
      </c>
      <c r="R77" s="8">
        <f>Q77</f>
        <v>0</v>
      </c>
      <c r="S77" s="8">
        <f>R77</f>
        <v>0</v>
      </c>
      <c r="T77" s="8">
        <f t="array" ref="T77">ROUND(Q77-S77,0)</f>
        <v>0</v>
      </c>
      <c r="U77" s="9"/>
      <c r="V77" s="10"/>
      <c r="W77" s="169"/>
    </row>
    <row r="78" spans="1:23" s="4" customFormat="1" ht="20.25" customHeight="1">
      <c r="A78" s="5" t="str">
        <f>IF(I78&gt;=1,"y","n")</f>
        <v>n</v>
      </c>
      <c r="B78" s="165"/>
      <c r="C78" s="107"/>
      <c r="D78" s="111"/>
      <c r="E78" s="112"/>
      <c r="F78" s="113"/>
      <c r="G78" s="107"/>
      <c r="H78" s="37" t="str">
        <f>IF(D77="","","Feb-24")</f>
        <v/>
      </c>
      <c r="I78" s="38">
        <f>$I77</f>
        <v>0</v>
      </c>
      <c r="J78" s="12">
        <f t="array" ref="J78">ROUND(I78*$J$7,0)</f>
        <v>0</v>
      </c>
      <c r="K78" s="39">
        <f t="array" ref="K78">ROUND(I78+J78,0)</f>
        <v>0</v>
      </c>
      <c r="L78" s="38">
        <f t="array" ref="L78">I78</f>
        <v>0</v>
      </c>
      <c r="M78" s="12">
        <f t="array" ref="M78">ROUND(L78*$M$7,0)</f>
        <v>0</v>
      </c>
      <c r="N78" s="39">
        <f t="array" ref="N78">ROUND(L78+M78,0)</f>
        <v>0</v>
      </c>
      <c r="O78" s="40">
        <f t="array" ref="O78">ROUND(I78-L78,0)</f>
        <v>0</v>
      </c>
      <c r="P78" s="12">
        <f t="array" ref="P78">ROUND(J78-M78,0)</f>
        <v>0</v>
      </c>
      <c r="Q78" s="39">
        <f t="array" ref="Q78">ROUND(O78+P78,0)</f>
        <v>0</v>
      </c>
      <c r="R78" s="14">
        <f>Q78</f>
        <v>0</v>
      </c>
      <c r="S78" s="13">
        <f>R78</f>
        <v>0</v>
      </c>
      <c r="T78" s="14">
        <f t="array" ref="T78">ROUND(Q78-S78,0)</f>
        <v>0</v>
      </c>
      <c r="U78" s="15"/>
      <c r="V78" s="16"/>
      <c r="W78" s="169"/>
    </row>
    <row r="79" spans="1:23" s="4" customFormat="1" ht="20.25" customHeight="1" thickBot="1">
      <c r="A79" s="5" t="str">
        <f>IF(I79&gt;=1,"y","n")</f>
        <v>y</v>
      </c>
      <c r="B79" s="165"/>
      <c r="C79" s="107"/>
      <c r="D79" s="111"/>
      <c r="E79" s="112"/>
      <c r="F79" s="113"/>
      <c r="G79" s="107"/>
      <c r="H79" s="41" t="str">
        <f>IF(OR(D77="",$H$10=""),"","Mar-24")</f>
        <v/>
      </c>
      <c r="I79" s="38" t="str">
        <f>IF(H79="","",$I77)</f>
        <v/>
      </c>
      <c r="J79" s="12" t="str">
        <f>IF(H79="","",ROUND(I79*$J$7,0))</f>
        <v/>
      </c>
      <c r="K79" s="39" t="str">
        <f>IF(H79="","",ROUND(I79+J79,0))</f>
        <v/>
      </c>
      <c r="L79" s="38" t="str">
        <f>IF(H79="","",I79)</f>
        <v/>
      </c>
      <c r="M79" s="12" t="str">
        <f>IF(H79="","",ROUND(L79*$M$7,0))</f>
        <v/>
      </c>
      <c r="N79" s="39" t="str">
        <f>IF(H79="","",ROUND(L79+M79,0))</f>
        <v/>
      </c>
      <c r="O79" s="40" t="str">
        <f>IF(H79="","",ROUND(I79-L79,0))</f>
        <v/>
      </c>
      <c r="P79" s="12" t="str">
        <f>IF(H79="","",ROUND(J79-M79,0))</f>
        <v/>
      </c>
      <c r="Q79" s="39" t="str">
        <f>IF(H79="","",ROUND(O79+P79,0))</f>
        <v/>
      </c>
      <c r="R79" s="14" t="str">
        <f>IF(H79="","",0)</f>
        <v/>
      </c>
      <c r="S79" s="13" t="str">
        <f>IF(H79="","",R79)</f>
        <v/>
      </c>
      <c r="T79" s="14" t="str">
        <f>IF(H79="","",ROUND(Q79-S79,0))</f>
        <v/>
      </c>
      <c r="U79" s="15"/>
      <c r="V79" s="16"/>
      <c r="W79" s="169"/>
    </row>
    <row r="80" spans="1:23" s="4" customFormat="1" ht="20.25" customHeight="1">
      <c r="A80" s="5" t="str">
        <f>IF(I80&gt;=1,"y","n")</f>
        <v>n</v>
      </c>
      <c r="B80" s="165"/>
      <c r="C80" s="106">
        <v>25</v>
      </c>
      <c r="D80" s="108"/>
      <c r="E80" s="109"/>
      <c r="F80" s="110"/>
      <c r="G80" s="106"/>
      <c r="H80" s="32" t="str">
        <f>IF(D80="","","Jan-24")</f>
        <v/>
      </c>
      <c r="I80" s="33">
        <v>0</v>
      </c>
      <c r="J80" s="6">
        <f t="array" ref="J80">ROUND(I80*$J$7,0)</f>
        <v>0</v>
      </c>
      <c r="K80" s="34">
        <f t="array" ref="K80">ROUND(I80+J80,0)</f>
        <v>0</v>
      </c>
      <c r="L80" s="35">
        <f t="array" ref="L80">I80</f>
        <v>0</v>
      </c>
      <c r="M80" s="6">
        <f t="array" ref="M80">ROUND(L80*$M$7,0)</f>
        <v>0</v>
      </c>
      <c r="N80" s="34">
        <f t="array" ref="N80">ROUND(L80+M80,0)</f>
        <v>0</v>
      </c>
      <c r="O80" s="36">
        <f t="array" ref="O80">ROUND(I80-L80,0)</f>
        <v>0</v>
      </c>
      <c r="P80" s="6">
        <f t="array" ref="P80">ROUND(J80-M80,0)</f>
        <v>0</v>
      </c>
      <c r="Q80" s="34">
        <f t="array" ref="Q80">ROUND(O80+P80,0)</f>
        <v>0</v>
      </c>
      <c r="R80" s="8">
        <f>Q80</f>
        <v>0</v>
      </c>
      <c r="S80" s="8">
        <f>R80</f>
        <v>0</v>
      </c>
      <c r="T80" s="8">
        <f t="array" ref="T80">ROUND(Q80-S80,0)</f>
        <v>0</v>
      </c>
      <c r="U80" s="9"/>
      <c r="V80" s="10"/>
      <c r="W80" s="169"/>
    </row>
    <row r="81" spans="1:23" s="4" customFormat="1" ht="20.25" customHeight="1">
      <c r="A81" s="5" t="str">
        <f>IF(I81&gt;=1,"y","n")</f>
        <v>n</v>
      </c>
      <c r="B81" s="165"/>
      <c r="C81" s="107"/>
      <c r="D81" s="111"/>
      <c r="E81" s="112"/>
      <c r="F81" s="113"/>
      <c r="G81" s="107"/>
      <c r="H81" s="37" t="str">
        <f>IF(D80="","","Feb-24")</f>
        <v/>
      </c>
      <c r="I81" s="38">
        <f>$I80</f>
        <v>0</v>
      </c>
      <c r="J81" s="12">
        <f t="array" ref="J81">ROUND(I81*$J$7,0)</f>
        <v>0</v>
      </c>
      <c r="K81" s="39">
        <f t="array" ref="K81">ROUND(I81+J81,0)</f>
        <v>0</v>
      </c>
      <c r="L81" s="38">
        <f t="array" ref="L81">I81</f>
        <v>0</v>
      </c>
      <c r="M81" s="12">
        <f t="array" ref="M81">ROUND(L81*$M$7,0)</f>
        <v>0</v>
      </c>
      <c r="N81" s="39">
        <f t="array" ref="N81">ROUND(L81+M81,0)</f>
        <v>0</v>
      </c>
      <c r="O81" s="40">
        <f t="array" ref="O81">ROUND(I81-L81,0)</f>
        <v>0</v>
      </c>
      <c r="P81" s="12">
        <f t="array" ref="P81">ROUND(J81-M81,0)</f>
        <v>0</v>
      </c>
      <c r="Q81" s="39">
        <f t="array" ref="Q81">ROUND(O81+P81,0)</f>
        <v>0</v>
      </c>
      <c r="R81" s="14">
        <f>Q81</f>
        <v>0</v>
      </c>
      <c r="S81" s="13">
        <f>R81</f>
        <v>0</v>
      </c>
      <c r="T81" s="14">
        <f t="array" ref="T81">ROUND(Q81-S81,0)</f>
        <v>0</v>
      </c>
      <c r="U81" s="15"/>
      <c r="V81" s="16"/>
      <c r="W81" s="169"/>
    </row>
    <row r="82" spans="1:23" s="4" customFormat="1" ht="20.25" customHeight="1" thickBot="1">
      <c r="A82" s="5" t="str">
        <f>IF(I82&gt;=1,"y","n")</f>
        <v>y</v>
      </c>
      <c r="B82" s="165"/>
      <c r="C82" s="107"/>
      <c r="D82" s="111"/>
      <c r="E82" s="112"/>
      <c r="F82" s="113"/>
      <c r="G82" s="107"/>
      <c r="H82" s="41" t="str">
        <f>IF(OR(D80="",$H$10=""),"","Mar-24")</f>
        <v/>
      </c>
      <c r="I82" s="38" t="str">
        <f>IF(H82="","",$I80)</f>
        <v/>
      </c>
      <c r="J82" s="12" t="str">
        <f>IF(H82="","",ROUND(I82*$J$7,0))</f>
        <v/>
      </c>
      <c r="K82" s="39" t="str">
        <f>IF(H82="","",ROUND(I82+J82,0))</f>
        <v/>
      </c>
      <c r="L82" s="38" t="str">
        <f>IF(H82="","",I82)</f>
        <v/>
      </c>
      <c r="M82" s="12" t="str">
        <f>IF(H82="","",ROUND(L82*$M$7,0))</f>
        <v/>
      </c>
      <c r="N82" s="39" t="str">
        <f>IF(H82="","",ROUND(L82+M82,0))</f>
        <v/>
      </c>
      <c r="O82" s="40" t="str">
        <f>IF(H82="","",ROUND(I82-L82,0))</f>
        <v/>
      </c>
      <c r="P82" s="12" t="str">
        <f>IF(H82="","",ROUND(J82-M82,0))</f>
        <v/>
      </c>
      <c r="Q82" s="39" t="str">
        <f>IF(H82="","",ROUND(O82+P82,0))</f>
        <v/>
      </c>
      <c r="R82" s="14" t="str">
        <f>IF(H82="","",0)</f>
        <v/>
      </c>
      <c r="S82" s="13" t="str">
        <f>IF(H82="","",R82)</f>
        <v/>
      </c>
      <c r="T82" s="14" t="str">
        <f>IF(H82="","",ROUND(Q82-S82,0))</f>
        <v/>
      </c>
      <c r="U82" s="15"/>
      <c r="V82" s="16"/>
      <c r="W82" s="169"/>
    </row>
    <row r="83" spans="1:23" s="4" customFormat="1" ht="20.25" customHeight="1">
      <c r="A83" s="5" t="str">
        <f>IF(I83&gt;=1,"y","n")</f>
        <v>n</v>
      </c>
      <c r="B83" s="165"/>
      <c r="C83" s="106">
        <v>26</v>
      </c>
      <c r="D83" s="108"/>
      <c r="E83" s="109"/>
      <c r="F83" s="110"/>
      <c r="G83" s="106"/>
      <c r="H83" s="32" t="str">
        <f>IF(D83="","","Jan-24")</f>
        <v/>
      </c>
      <c r="I83" s="33">
        <v>0</v>
      </c>
      <c r="J83" s="6">
        <f t="array" ref="J83">ROUND(I83*$J$7,0)</f>
        <v>0</v>
      </c>
      <c r="K83" s="34">
        <f t="array" ref="K83">ROUND(I83+J83,0)</f>
        <v>0</v>
      </c>
      <c r="L83" s="35">
        <f t="array" ref="L83">I83</f>
        <v>0</v>
      </c>
      <c r="M83" s="6">
        <f t="array" ref="M83">ROUND(L83*$M$7,0)</f>
        <v>0</v>
      </c>
      <c r="N83" s="34">
        <f t="array" ref="N83">ROUND(L83+M83,0)</f>
        <v>0</v>
      </c>
      <c r="O83" s="36">
        <f t="array" ref="O83">ROUND(I83-L83,0)</f>
        <v>0</v>
      </c>
      <c r="P83" s="6">
        <f t="array" ref="P83">ROUND(J83-M83,0)</f>
        <v>0</v>
      </c>
      <c r="Q83" s="34">
        <f t="array" ref="Q83">ROUND(O83+P83,0)</f>
        <v>0</v>
      </c>
      <c r="R83" s="8">
        <f>Q83</f>
        <v>0</v>
      </c>
      <c r="S83" s="8">
        <f>R83</f>
        <v>0</v>
      </c>
      <c r="T83" s="8">
        <f t="array" ref="T83">ROUND(Q83-S83,0)</f>
        <v>0</v>
      </c>
      <c r="U83" s="9"/>
      <c r="V83" s="10"/>
      <c r="W83" s="169"/>
    </row>
    <row r="84" spans="1:23" s="4" customFormat="1" ht="20.25" customHeight="1">
      <c r="A84" s="5" t="str">
        <f>IF(I84&gt;=1,"y","n")</f>
        <v>n</v>
      </c>
      <c r="B84" s="165"/>
      <c r="C84" s="107"/>
      <c r="D84" s="111"/>
      <c r="E84" s="112"/>
      <c r="F84" s="113"/>
      <c r="G84" s="107"/>
      <c r="H84" s="37" t="str">
        <f>IF(D83="","","Feb-24")</f>
        <v/>
      </c>
      <c r="I84" s="38">
        <f>$I83</f>
        <v>0</v>
      </c>
      <c r="J84" s="12">
        <f t="array" ref="J84">ROUND(I84*$J$7,0)</f>
        <v>0</v>
      </c>
      <c r="K84" s="39">
        <f t="array" ref="K84">ROUND(I84+J84,0)</f>
        <v>0</v>
      </c>
      <c r="L84" s="38">
        <f t="array" ref="L84">I84</f>
        <v>0</v>
      </c>
      <c r="M84" s="12">
        <f t="array" ref="M84">ROUND(L84*$M$7,0)</f>
        <v>0</v>
      </c>
      <c r="N84" s="39">
        <f t="array" ref="N84">ROUND(L84+M84,0)</f>
        <v>0</v>
      </c>
      <c r="O84" s="40">
        <f t="array" ref="O84">ROUND(I84-L84,0)</f>
        <v>0</v>
      </c>
      <c r="P84" s="12">
        <f t="array" ref="P84">ROUND(J84-M84,0)</f>
        <v>0</v>
      </c>
      <c r="Q84" s="39">
        <f t="array" ref="Q84">ROUND(O84+P84,0)</f>
        <v>0</v>
      </c>
      <c r="R84" s="14">
        <f>Q84</f>
        <v>0</v>
      </c>
      <c r="S84" s="13">
        <f>R84</f>
        <v>0</v>
      </c>
      <c r="T84" s="14">
        <f t="array" ref="T84">ROUND(Q84-S84,0)</f>
        <v>0</v>
      </c>
      <c r="U84" s="15"/>
      <c r="V84" s="16"/>
      <c r="W84" s="169"/>
    </row>
    <row r="85" spans="1:23" s="4" customFormat="1" ht="20.25" customHeight="1" thickBot="1">
      <c r="A85" s="5" t="str">
        <f>IF(I85&gt;=1,"y","n")</f>
        <v>y</v>
      </c>
      <c r="B85" s="165"/>
      <c r="C85" s="107"/>
      <c r="D85" s="111"/>
      <c r="E85" s="112"/>
      <c r="F85" s="113"/>
      <c r="G85" s="107"/>
      <c r="H85" s="41" t="str">
        <f>IF(OR(D83="",$H$10=""),"","Mar-24")</f>
        <v/>
      </c>
      <c r="I85" s="38" t="str">
        <f>IF(H85="","",$I83)</f>
        <v/>
      </c>
      <c r="J85" s="12" t="str">
        <f>IF(H85="","",ROUND(I85*$J$7,0))</f>
        <v/>
      </c>
      <c r="K85" s="39" t="str">
        <f>IF(H85="","",ROUND(I85+J85,0))</f>
        <v/>
      </c>
      <c r="L85" s="38" t="str">
        <f>IF(H85="","",I85)</f>
        <v/>
      </c>
      <c r="M85" s="12" t="str">
        <f>IF(H85="","",ROUND(L85*$M$7,0))</f>
        <v/>
      </c>
      <c r="N85" s="39" t="str">
        <f>IF(H85="","",ROUND(L85+M85,0))</f>
        <v/>
      </c>
      <c r="O85" s="40" t="str">
        <f>IF(H85="","",ROUND(I85-L85,0))</f>
        <v/>
      </c>
      <c r="P85" s="12" t="str">
        <f>IF(H85="","",ROUND(J85-M85,0))</f>
        <v/>
      </c>
      <c r="Q85" s="39" t="str">
        <f>IF(H85="","",ROUND(O85+P85,0))</f>
        <v/>
      </c>
      <c r="R85" s="14" t="str">
        <f>IF(H85="","",0)</f>
        <v/>
      </c>
      <c r="S85" s="13" t="str">
        <f>IF(H85="","",R85)</f>
        <v/>
      </c>
      <c r="T85" s="14" t="str">
        <f>IF(H85="","",ROUND(Q85-S85,0))</f>
        <v/>
      </c>
      <c r="U85" s="15"/>
      <c r="V85" s="16"/>
      <c r="W85" s="169"/>
    </row>
    <row r="86" spans="1:23" s="4" customFormat="1" ht="20.25" customHeight="1">
      <c r="A86" s="5" t="str">
        <f>IF(I86&gt;=1,"y","n")</f>
        <v>n</v>
      </c>
      <c r="B86" s="165"/>
      <c r="C86" s="106">
        <v>27</v>
      </c>
      <c r="D86" s="108"/>
      <c r="E86" s="109"/>
      <c r="F86" s="110"/>
      <c r="G86" s="106"/>
      <c r="H86" s="32" t="str">
        <f>IF(D86="","","Jan-24")</f>
        <v/>
      </c>
      <c r="I86" s="33">
        <v>0</v>
      </c>
      <c r="J86" s="6">
        <f t="array" ref="J86">ROUND(I86*$J$7,0)</f>
        <v>0</v>
      </c>
      <c r="K86" s="34">
        <f t="array" ref="K86">ROUND(I86+J86,0)</f>
        <v>0</v>
      </c>
      <c r="L86" s="35">
        <f t="array" ref="L86">I86</f>
        <v>0</v>
      </c>
      <c r="M86" s="6">
        <f t="array" ref="M86">ROUND(L86*$M$7,0)</f>
        <v>0</v>
      </c>
      <c r="N86" s="34">
        <f t="array" ref="N86">ROUND(L86+M86,0)</f>
        <v>0</v>
      </c>
      <c r="O86" s="36">
        <f t="array" ref="O86">ROUND(I86-L86,0)</f>
        <v>0</v>
      </c>
      <c r="P86" s="6">
        <f t="array" ref="P86">ROUND(J86-M86,0)</f>
        <v>0</v>
      </c>
      <c r="Q86" s="34">
        <f t="array" ref="Q86">ROUND(O86+P86,0)</f>
        <v>0</v>
      </c>
      <c r="R86" s="8">
        <f>Q86</f>
        <v>0</v>
      </c>
      <c r="S86" s="8">
        <f>R86</f>
        <v>0</v>
      </c>
      <c r="T86" s="8">
        <f t="array" ref="T86">ROUND(Q86-S86,0)</f>
        <v>0</v>
      </c>
      <c r="U86" s="9"/>
      <c r="V86" s="10"/>
      <c r="W86" s="169"/>
    </row>
    <row r="87" spans="1:23" s="4" customFormat="1" ht="20.25" customHeight="1">
      <c r="A87" s="5" t="str">
        <f>IF(I87&gt;=1,"y","n")</f>
        <v>n</v>
      </c>
      <c r="B87" s="165"/>
      <c r="C87" s="107"/>
      <c r="D87" s="111"/>
      <c r="E87" s="112"/>
      <c r="F87" s="113"/>
      <c r="G87" s="107"/>
      <c r="H87" s="37" t="str">
        <f>IF(D86="","","Feb-24")</f>
        <v/>
      </c>
      <c r="I87" s="38">
        <f>$I86</f>
        <v>0</v>
      </c>
      <c r="J87" s="12">
        <f t="array" ref="J87">ROUND(I87*$J$7,0)</f>
        <v>0</v>
      </c>
      <c r="K87" s="39">
        <f t="array" ref="K87">ROUND(I87+J87,0)</f>
        <v>0</v>
      </c>
      <c r="L87" s="38">
        <f t="array" ref="L87">I87</f>
        <v>0</v>
      </c>
      <c r="M87" s="12">
        <f t="array" ref="M87">ROUND(L87*$M$7,0)</f>
        <v>0</v>
      </c>
      <c r="N87" s="39">
        <f t="array" ref="N87">ROUND(L87+M87,0)</f>
        <v>0</v>
      </c>
      <c r="O87" s="40">
        <f t="array" ref="O87">ROUND(I87-L87,0)</f>
        <v>0</v>
      </c>
      <c r="P87" s="12">
        <f t="array" ref="P87">ROUND(J87-M87,0)</f>
        <v>0</v>
      </c>
      <c r="Q87" s="39">
        <f t="array" ref="Q87">ROUND(O87+P87,0)</f>
        <v>0</v>
      </c>
      <c r="R87" s="14">
        <f>Q87</f>
        <v>0</v>
      </c>
      <c r="S87" s="13">
        <f>R87</f>
        <v>0</v>
      </c>
      <c r="T87" s="14">
        <f t="array" ref="T87">ROUND(Q87-S87,0)</f>
        <v>0</v>
      </c>
      <c r="U87" s="15"/>
      <c r="V87" s="16"/>
      <c r="W87" s="169"/>
    </row>
    <row r="88" spans="1:23" s="4" customFormat="1" ht="20.25" customHeight="1" thickBot="1">
      <c r="A88" s="5" t="str">
        <f>IF(I88&gt;=1,"y","n")</f>
        <v>y</v>
      </c>
      <c r="B88" s="165"/>
      <c r="C88" s="107"/>
      <c r="D88" s="111"/>
      <c r="E88" s="112"/>
      <c r="F88" s="113"/>
      <c r="G88" s="107"/>
      <c r="H88" s="41" t="str">
        <f>IF(OR(D86="",$H$10=""),"","Mar-24")</f>
        <v/>
      </c>
      <c r="I88" s="38" t="str">
        <f>IF(H88="","",$I86)</f>
        <v/>
      </c>
      <c r="J88" s="12" t="str">
        <f>IF(H88="","",ROUND(I88*$J$7,0))</f>
        <v/>
      </c>
      <c r="K88" s="39" t="str">
        <f>IF(H88="","",ROUND(I88+J88,0))</f>
        <v/>
      </c>
      <c r="L88" s="38" t="str">
        <f>IF(H88="","",I88)</f>
        <v/>
      </c>
      <c r="M88" s="12" t="str">
        <f>IF(H88="","",ROUND(L88*$M$7,0))</f>
        <v/>
      </c>
      <c r="N88" s="39" t="str">
        <f>IF(H88="","",ROUND(L88+M88,0))</f>
        <v/>
      </c>
      <c r="O88" s="40" t="str">
        <f>IF(H88="","",ROUND(I88-L88,0))</f>
        <v/>
      </c>
      <c r="P88" s="12" t="str">
        <f>IF(H88="","",ROUND(J88-M88,0))</f>
        <v/>
      </c>
      <c r="Q88" s="39" t="str">
        <f>IF(H88="","",ROUND(O88+P88,0))</f>
        <v/>
      </c>
      <c r="R88" s="14" t="str">
        <f>IF(H88="","",0)</f>
        <v/>
      </c>
      <c r="S88" s="13" t="str">
        <f>IF(H88="","",R88)</f>
        <v/>
      </c>
      <c r="T88" s="14" t="str">
        <f>IF(H88="","",ROUND(Q88-S88,0))</f>
        <v/>
      </c>
      <c r="U88" s="15"/>
      <c r="V88" s="16"/>
      <c r="W88" s="169"/>
    </row>
    <row r="89" spans="1:23" s="4" customFormat="1" ht="20.25" customHeight="1">
      <c r="A89" s="5" t="str">
        <f>IF(I89&gt;=1,"y","n")</f>
        <v>n</v>
      </c>
      <c r="B89" s="165"/>
      <c r="C89" s="106">
        <v>28</v>
      </c>
      <c r="D89" s="108"/>
      <c r="E89" s="109"/>
      <c r="F89" s="110"/>
      <c r="G89" s="106"/>
      <c r="H89" s="32" t="str">
        <f>IF(D89="","","Jan-24")</f>
        <v/>
      </c>
      <c r="I89" s="33">
        <v>0</v>
      </c>
      <c r="J89" s="6">
        <f t="array" ref="J89">ROUND(I89*$J$7,0)</f>
        <v>0</v>
      </c>
      <c r="K89" s="34">
        <f t="array" ref="K89">ROUND(I89+J89,0)</f>
        <v>0</v>
      </c>
      <c r="L89" s="35">
        <f t="array" ref="L89">I89</f>
        <v>0</v>
      </c>
      <c r="M89" s="6">
        <f t="array" ref="M89">ROUND(L89*$M$7,0)</f>
        <v>0</v>
      </c>
      <c r="N89" s="34">
        <f t="array" ref="N89">ROUND(L89+M89,0)</f>
        <v>0</v>
      </c>
      <c r="O89" s="36">
        <f t="array" ref="O89">ROUND(I89-L89,0)</f>
        <v>0</v>
      </c>
      <c r="P89" s="6">
        <f t="array" ref="P89">ROUND(J89-M89,0)</f>
        <v>0</v>
      </c>
      <c r="Q89" s="34">
        <f t="array" ref="Q89">ROUND(O89+P89,0)</f>
        <v>0</v>
      </c>
      <c r="R89" s="8">
        <f>Q89</f>
        <v>0</v>
      </c>
      <c r="S89" s="8">
        <f>R89</f>
        <v>0</v>
      </c>
      <c r="T89" s="8">
        <f t="array" ref="T89">ROUND(Q89-S89,0)</f>
        <v>0</v>
      </c>
      <c r="U89" s="9"/>
      <c r="V89" s="10"/>
      <c r="W89" s="169"/>
    </row>
    <row r="90" spans="1:23" s="4" customFormat="1" ht="20.25" customHeight="1">
      <c r="A90" s="5" t="str">
        <f>IF(I90&gt;=1,"y","n")</f>
        <v>n</v>
      </c>
      <c r="B90" s="165"/>
      <c r="C90" s="107"/>
      <c r="D90" s="111"/>
      <c r="E90" s="112"/>
      <c r="F90" s="113"/>
      <c r="G90" s="107"/>
      <c r="H90" s="37" t="str">
        <f>IF(D89="","","Feb-24")</f>
        <v/>
      </c>
      <c r="I90" s="38">
        <f>$I89</f>
        <v>0</v>
      </c>
      <c r="J90" s="12">
        <f t="array" ref="J90">ROUND(I90*$J$7,0)</f>
        <v>0</v>
      </c>
      <c r="K90" s="39">
        <f t="array" ref="K90">ROUND(I90+J90,0)</f>
        <v>0</v>
      </c>
      <c r="L90" s="38">
        <f t="array" ref="L90">I90</f>
        <v>0</v>
      </c>
      <c r="M90" s="12">
        <f t="array" ref="M90">ROUND(L90*$M$7,0)</f>
        <v>0</v>
      </c>
      <c r="N90" s="39">
        <f t="array" ref="N90">ROUND(L90+M90,0)</f>
        <v>0</v>
      </c>
      <c r="O90" s="40">
        <f t="array" ref="O90">ROUND(I90-L90,0)</f>
        <v>0</v>
      </c>
      <c r="P90" s="12">
        <f t="array" ref="P90">ROUND(J90-M90,0)</f>
        <v>0</v>
      </c>
      <c r="Q90" s="39">
        <f t="array" ref="Q90">ROUND(O90+P90,0)</f>
        <v>0</v>
      </c>
      <c r="R90" s="14">
        <f>Q90</f>
        <v>0</v>
      </c>
      <c r="S90" s="13">
        <f>R90</f>
        <v>0</v>
      </c>
      <c r="T90" s="14">
        <f t="array" ref="T90">ROUND(Q90-S90,0)</f>
        <v>0</v>
      </c>
      <c r="U90" s="15"/>
      <c r="V90" s="16"/>
      <c r="W90" s="169"/>
    </row>
    <row r="91" spans="1:23" s="4" customFormat="1" ht="20.25" customHeight="1" thickBot="1">
      <c r="A91" s="5" t="str">
        <f>IF(I91&gt;=1,"y","n")</f>
        <v>y</v>
      </c>
      <c r="B91" s="165"/>
      <c r="C91" s="107"/>
      <c r="D91" s="111"/>
      <c r="E91" s="112"/>
      <c r="F91" s="113"/>
      <c r="G91" s="107"/>
      <c r="H91" s="41" t="str">
        <f>IF(OR(D89="",$H$10=""),"","Mar-24")</f>
        <v/>
      </c>
      <c r="I91" s="38" t="str">
        <f>IF(H91="","",$I89)</f>
        <v/>
      </c>
      <c r="J91" s="12" t="str">
        <f>IF(H91="","",ROUND(I91*$J$7,0))</f>
        <v/>
      </c>
      <c r="K91" s="39" t="str">
        <f>IF(H91="","",ROUND(I91+J91,0))</f>
        <v/>
      </c>
      <c r="L91" s="38" t="str">
        <f>IF(H91="","",I91)</f>
        <v/>
      </c>
      <c r="M91" s="12" t="str">
        <f>IF(H91="","",ROUND(L91*$M$7,0))</f>
        <v/>
      </c>
      <c r="N91" s="39" t="str">
        <f>IF(H91="","",ROUND(L91+M91,0))</f>
        <v/>
      </c>
      <c r="O91" s="40" t="str">
        <f>IF(H91="","",ROUND(I91-L91,0))</f>
        <v/>
      </c>
      <c r="P91" s="12" t="str">
        <f>IF(H91="","",ROUND(J91-M91,0))</f>
        <v/>
      </c>
      <c r="Q91" s="39" t="str">
        <f>IF(H91="","",ROUND(O91+P91,0))</f>
        <v/>
      </c>
      <c r="R91" s="14" t="str">
        <f>IF(H91="","",0)</f>
        <v/>
      </c>
      <c r="S91" s="13" t="str">
        <f>IF(H91="","",R91)</f>
        <v/>
      </c>
      <c r="T91" s="14" t="str">
        <f>IF(H91="","",ROUND(Q91-S91,0))</f>
        <v/>
      </c>
      <c r="U91" s="15"/>
      <c r="V91" s="16"/>
      <c r="W91" s="169"/>
    </row>
    <row r="92" spans="1:23" s="4" customFormat="1" ht="20.25" customHeight="1">
      <c r="A92" s="5" t="str">
        <f>IF(I92&gt;=1,"y","n")</f>
        <v>n</v>
      </c>
      <c r="B92" s="165"/>
      <c r="C92" s="106">
        <v>29</v>
      </c>
      <c r="D92" s="108"/>
      <c r="E92" s="109"/>
      <c r="F92" s="110"/>
      <c r="G92" s="106"/>
      <c r="H92" s="32" t="str">
        <f>IF(D92="","","Jan-24")</f>
        <v/>
      </c>
      <c r="I92" s="33">
        <v>0</v>
      </c>
      <c r="J92" s="6">
        <f t="array" ref="J92">ROUND(I92*$J$7,0)</f>
        <v>0</v>
      </c>
      <c r="K92" s="34">
        <f t="array" ref="K92">ROUND(I92+J92,0)</f>
        <v>0</v>
      </c>
      <c r="L92" s="35">
        <f t="array" ref="L92">I92</f>
        <v>0</v>
      </c>
      <c r="M92" s="6">
        <f t="array" ref="M92">ROUND(L92*$M$7,0)</f>
        <v>0</v>
      </c>
      <c r="N92" s="34">
        <f t="array" ref="N92">ROUND(L92+M92,0)</f>
        <v>0</v>
      </c>
      <c r="O92" s="36">
        <f t="array" ref="O92">ROUND(I92-L92,0)</f>
        <v>0</v>
      </c>
      <c r="P92" s="6">
        <f t="array" ref="P92">ROUND(J92-M92,0)</f>
        <v>0</v>
      </c>
      <c r="Q92" s="34">
        <f t="array" ref="Q92">ROUND(O92+P92,0)</f>
        <v>0</v>
      </c>
      <c r="R92" s="8">
        <f>Q92</f>
        <v>0</v>
      </c>
      <c r="S92" s="8">
        <f>R92</f>
        <v>0</v>
      </c>
      <c r="T92" s="8">
        <f t="array" ref="T92">ROUND(Q92-S92,0)</f>
        <v>0</v>
      </c>
      <c r="U92" s="9"/>
      <c r="V92" s="10"/>
      <c r="W92" s="169"/>
    </row>
    <row r="93" spans="1:23" s="4" customFormat="1" ht="20.25" customHeight="1">
      <c r="A93" s="5" t="str">
        <f>IF(I93&gt;=1,"y","n")</f>
        <v>n</v>
      </c>
      <c r="B93" s="165"/>
      <c r="C93" s="107"/>
      <c r="D93" s="111"/>
      <c r="E93" s="112"/>
      <c r="F93" s="113"/>
      <c r="G93" s="107"/>
      <c r="H93" s="37" t="str">
        <f>IF(D92="","","Feb-24")</f>
        <v/>
      </c>
      <c r="I93" s="38">
        <f>$I92</f>
        <v>0</v>
      </c>
      <c r="J93" s="12">
        <f t="array" ref="J93">ROUND(I93*$J$7,0)</f>
        <v>0</v>
      </c>
      <c r="K93" s="39">
        <f t="array" ref="K93">ROUND(I93+J93,0)</f>
        <v>0</v>
      </c>
      <c r="L93" s="38">
        <f t="array" ref="L93">I93</f>
        <v>0</v>
      </c>
      <c r="M93" s="12">
        <f t="array" ref="M93">ROUND(L93*$M$7,0)</f>
        <v>0</v>
      </c>
      <c r="N93" s="39">
        <f t="array" ref="N93">ROUND(L93+M93,0)</f>
        <v>0</v>
      </c>
      <c r="O93" s="40">
        <f t="array" ref="O93">ROUND(I93-L93,0)</f>
        <v>0</v>
      </c>
      <c r="P93" s="12">
        <f t="array" ref="P93">ROUND(J93-M93,0)</f>
        <v>0</v>
      </c>
      <c r="Q93" s="39">
        <f t="array" ref="Q93">ROUND(O93+P93,0)</f>
        <v>0</v>
      </c>
      <c r="R93" s="14">
        <f>Q93</f>
        <v>0</v>
      </c>
      <c r="S93" s="13">
        <f>R93</f>
        <v>0</v>
      </c>
      <c r="T93" s="14">
        <f t="array" ref="T93">ROUND(Q93-S93,0)</f>
        <v>0</v>
      </c>
      <c r="U93" s="15"/>
      <c r="V93" s="16"/>
      <c r="W93" s="169"/>
    </row>
    <row r="94" spans="1:23" s="4" customFormat="1" ht="20.25" customHeight="1" thickBot="1">
      <c r="A94" s="5" t="str">
        <f>IF(I94&gt;=1,"y","n")</f>
        <v>y</v>
      </c>
      <c r="B94" s="165"/>
      <c r="C94" s="107"/>
      <c r="D94" s="111"/>
      <c r="E94" s="112"/>
      <c r="F94" s="113"/>
      <c r="G94" s="107"/>
      <c r="H94" s="41" t="str">
        <f>IF(OR(D92="",$H$10=""),"","Mar-24")</f>
        <v/>
      </c>
      <c r="I94" s="38" t="str">
        <f>IF(H94="","",$I92)</f>
        <v/>
      </c>
      <c r="J94" s="12" t="str">
        <f>IF(H94="","",ROUND(I94*$J$7,0))</f>
        <v/>
      </c>
      <c r="K94" s="39" t="str">
        <f>IF(H94="","",ROUND(I94+J94,0))</f>
        <v/>
      </c>
      <c r="L94" s="38" t="str">
        <f>IF(H94="","",I94)</f>
        <v/>
      </c>
      <c r="M94" s="12" t="str">
        <f>IF(H94="","",ROUND(L94*$M$7,0))</f>
        <v/>
      </c>
      <c r="N94" s="39" t="str">
        <f>IF(H94="","",ROUND(L94+M94,0))</f>
        <v/>
      </c>
      <c r="O94" s="40" t="str">
        <f>IF(H94="","",ROUND(I94-L94,0))</f>
        <v/>
      </c>
      <c r="P94" s="12" t="str">
        <f>IF(H94="","",ROUND(J94-M94,0))</f>
        <v/>
      </c>
      <c r="Q94" s="39" t="str">
        <f>IF(H94="","",ROUND(O94+P94,0))</f>
        <v/>
      </c>
      <c r="R94" s="14" t="str">
        <f>IF(H94="","",0)</f>
        <v/>
      </c>
      <c r="S94" s="13" t="str">
        <f>IF(H94="","",R94)</f>
        <v/>
      </c>
      <c r="T94" s="14" t="str">
        <f>IF(H94="","",ROUND(Q94-S94,0))</f>
        <v/>
      </c>
      <c r="U94" s="15"/>
      <c r="V94" s="16"/>
      <c r="W94" s="169"/>
    </row>
    <row r="95" spans="1:23" s="4" customFormat="1" ht="20.25" customHeight="1">
      <c r="A95" s="5" t="str">
        <f>IF(I95&gt;=1,"y","n")</f>
        <v>n</v>
      </c>
      <c r="B95" s="165"/>
      <c r="C95" s="106">
        <v>30</v>
      </c>
      <c r="D95" s="108"/>
      <c r="E95" s="109"/>
      <c r="F95" s="110"/>
      <c r="G95" s="106"/>
      <c r="H95" s="32" t="str">
        <f>IF(D95="","","Jan-24")</f>
        <v/>
      </c>
      <c r="I95" s="33">
        <v>0</v>
      </c>
      <c r="J95" s="6">
        <f t="array" ref="J95">ROUND(I95*$J$7,0)</f>
        <v>0</v>
      </c>
      <c r="K95" s="34">
        <f t="array" ref="K95">ROUND(I95+J95,0)</f>
        <v>0</v>
      </c>
      <c r="L95" s="35">
        <f t="array" ref="L95">I95</f>
        <v>0</v>
      </c>
      <c r="M95" s="6">
        <f t="array" ref="M95">ROUND(L95*$M$7,0)</f>
        <v>0</v>
      </c>
      <c r="N95" s="34">
        <f t="array" ref="N95">ROUND(L95+M95,0)</f>
        <v>0</v>
      </c>
      <c r="O95" s="36">
        <f t="array" ref="O95">ROUND(I95-L95,0)</f>
        <v>0</v>
      </c>
      <c r="P95" s="6">
        <f t="array" ref="P95">ROUND(J95-M95,0)</f>
        <v>0</v>
      </c>
      <c r="Q95" s="34">
        <f t="array" ref="Q95">ROUND(O95+P95,0)</f>
        <v>0</v>
      </c>
      <c r="R95" s="8">
        <f>Q95</f>
        <v>0</v>
      </c>
      <c r="S95" s="8">
        <f>R95</f>
        <v>0</v>
      </c>
      <c r="T95" s="8">
        <f t="array" ref="T95">ROUND(Q95-S95,0)</f>
        <v>0</v>
      </c>
      <c r="U95" s="9"/>
      <c r="V95" s="10"/>
      <c r="W95" s="169"/>
    </row>
    <row r="96" spans="1:23" s="4" customFormat="1" ht="20.25" customHeight="1">
      <c r="A96" s="5" t="str">
        <f>IF(I96&gt;=1,"y","n")</f>
        <v>n</v>
      </c>
      <c r="B96" s="165"/>
      <c r="C96" s="107"/>
      <c r="D96" s="111"/>
      <c r="E96" s="112"/>
      <c r="F96" s="113"/>
      <c r="G96" s="107"/>
      <c r="H96" s="37" t="str">
        <f>IF(D95="","","Feb-24")</f>
        <v/>
      </c>
      <c r="I96" s="38">
        <f>$I95</f>
        <v>0</v>
      </c>
      <c r="J96" s="12">
        <f t="array" ref="J96">ROUND(I96*$J$7,0)</f>
        <v>0</v>
      </c>
      <c r="K96" s="39">
        <f t="array" ref="K96">ROUND(I96+J96,0)</f>
        <v>0</v>
      </c>
      <c r="L96" s="38">
        <f t="array" ref="L96">I96</f>
        <v>0</v>
      </c>
      <c r="M96" s="12">
        <f t="array" ref="M96">ROUND(L96*$M$7,0)</f>
        <v>0</v>
      </c>
      <c r="N96" s="39">
        <f t="array" ref="N96">ROUND(L96+M96,0)</f>
        <v>0</v>
      </c>
      <c r="O96" s="40">
        <f t="array" ref="O96">ROUND(I96-L96,0)</f>
        <v>0</v>
      </c>
      <c r="P96" s="12">
        <f t="array" ref="P96">ROUND(J96-M96,0)</f>
        <v>0</v>
      </c>
      <c r="Q96" s="39">
        <f t="array" ref="Q96">ROUND(O96+P96,0)</f>
        <v>0</v>
      </c>
      <c r="R96" s="14">
        <f>Q96</f>
        <v>0</v>
      </c>
      <c r="S96" s="13">
        <f>R96</f>
        <v>0</v>
      </c>
      <c r="T96" s="14">
        <f t="array" ref="T96">ROUND(Q96-S96,0)</f>
        <v>0</v>
      </c>
      <c r="U96" s="15"/>
      <c r="V96" s="16"/>
      <c r="W96" s="169"/>
    </row>
    <row r="97" spans="1:23" s="4" customFormat="1" ht="20.25" customHeight="1" thickBot="1">
      <c r="A97" s="5" t="str">
        <f>IF(I97&gt;=1,"y","n")</f>
        <v>y</v>
      </c>
      <c r="B97" s="165"/>
      <c r="C97" s="107"/>
      <c r="D97" s="111"/>
      <c r="E97" s="112"/>
      <c r="F97" s="113"/>
      <c r="G97" s="107"/>
      <c r="H97" s="41" t="str">
        <f>IF(OR(D95="",$H$10=""),"","Mar-24")</f>
        <v/>
      </c>
      <c r="I97" s="38" t="str">
        <f>IF(H97="","",$I95)</f>
        <v/>
      </c>
      <c r="J97" s="12" t="str">
        <f>IF(H97="","",ROUND(I97*$J$7,0))</f>
        <v/>
      </c>
      <c r="K97" s="39" t="str">
        <f>IF(H97="","",ROUND(I97+J97,0))</f>
        <v/>
      </c>
      <c r="L97" s="38" t="str">
        <f>IF(H97="","",I97)</f>
        <v/>
      </c>
      <c r="M97" s="12" t="str">
        <f>IF(H97="","",ROUND(L97*$M$7,0))</f>
        <v/>
      </c>
      <c r="N97" s="39" t="str">
        <f>IF(H97="","",ROUND(L97+M97,0))</f>
        <v/>
      </c>
      <c r="O97" s="40" t="str">
        <f>IF(H97="","",ROUND(I97-L97,0))</f>
        <v/>
      </c>
      <c r="P97" s="12" t="str">
        <f>IF(H97="","",ROUND(J97-M97,0))</f>
        <v/>
      </c>
      <c r="Q97" s="39" t="str">
        <f>IF(H97="","",ROUND(O97+P97,0))</f>
        <v/>
      </c>
      <c r="R97" s="14" t="str">
        <f>IF(H97="","",0)</f>
        <v/>
      </c>
      <c r="S97" s="13" t="str">
        <f>IF(H97="","",R97)</f>
        <v/>
      </c>
      <c r="T97" s="14" t="str">
        <f>IF(H97="","",ROUND(Q97-S97,0))</f>
        <v/>
      </c>
      <c r="U97" s="15"/>
      <c r="V97" s="16"/>
      <c r="W97" s="169"/>
    </row>
    <row r="98" spans="1:23" s="4" customFormat="1" ht="20.25" customHeight="1">
      <c r="A98" s="5" t="str">
        <f>IF(I98&gt;=1,"y","n")</f>
        <v>n</v>
      </c>
      <c r="B98" s="165"/>
      <c r="C98" s="106">
        <v>31</v>
      </c>
      <c r="D98" s="108"/>
      <c r="E98" s="109"/>
      <c r="F98" s="110"/>
      <c r="G98" s="106"/>
      <c r="H98" s="32" t="str">
        <f>IF(D98="","","Jan-24")</f>
        <v/>
      </c>
      <c r="I98" s="33">
        <v>0</v>
      </c>
      <c r="J98" s="6">
        <f t="array" ref="J98">ROUND(I98*$J$7,0)</f>
        <v>0</v>
      </c>
      <c r="K98" s="34">
        <f t="array" ref="K98">ROUND(I98+J98,0)</f>
        <v>0</v>
      </c>
      <c r="L98" s="35">
        <f t="array" ref="L98">I98</f>
        <v>0</v>
      </c>
      <c r="M98" s="6">
        <f t="array" ref="M98">ROUND(L98*$M$7,0)</f>
        <v>0</v>
      </c>
      <c r="N98" s="34">
        <f t="array" ref="N98">ROUND(L98+M98,0)</f>
        <v>0</v>
      </c>
      <c r="O98" s="36">
        <f t="array" ref="O98">ROUND(I98-L98,0)</f>
        <v>0</v>
      </c>
      <c r="P98" s="6">
        <f t="array" ref="P98">ROUND(J98-M98,0)</f>
        <v>0</v>
      </c>
      <c r="Q98" s="34">
        <f t="array" ref="Q98">ROUND(O98+P98,0)</f>
        <v>0</v>
      </c>
      <c r="R98" s="8">
        <f>Q98</f>
        <v>0</v>
      </c>
      <c r="S98" s="8">
        <f>R98</f>
        <v>0</v>
      </c>
      <c r="T98" s="8">
        <f t="array" ref="T98">ROUND(Q98-S98,0)</f>
        <v>0</v>
      </c>
      <c r="U98" s="9"/>
      <c r="V98" s="10"/>
      <c r="W98" s="169"/>
    </row>
    <row r="99" spans="1:23" s="4" customFormat="1" ht="20.25" customHeight="1">
      <c r="A99" s="5" t="str">
        <f>IF(I99&gt;=1,"y","n")</f>
        <v>n</v>
      </c>
      <c r="B99" s="165"/>
      <c r="C99" s="107"/>
      <c r="D99" s="111"/>
      <c r="E99" s="112"/>
      <c r="F99" s="113"/>
      <c r="G99" s="107"/>
      <c r="H99" s="37" t="str">
        <f>IF(D98="","","Feb-24")</f>
        <v/>
      </c>
      <c r="I99" s="38">
        <f>$I98</f>
        <v>0</v>
      </c>
      <c r="J99" s="12">
        <f t="array" ref="J99">ROUND(I99*$J$7,0)</f>
        <v>0</v>
      </c>
      <c r="K99" s="39">
        <f t="array" ref="K99">ROUND(I99+J99,0)</f>
        <v>0</v>
      </c>
      <c r="L99" s="38">
        <f t="array" ref="L99">I99</f>
        <v>0</v>
      </c>
      <c r="M99" s="12">
        <f t="array" ref="M99">ROUND(L99*$M$7,0)</f>
        <v>0</v>
      </c>
      <c r="N99" s="39">
        <f t="array" ref="N99">ROUND(L99+M99,0)</f>
        <v>0</v>
      </c>
      <c r="O99" s="40">
        <f t="array" ref="O99">ROUND(I99-L99,0)</f>
        <v>0</v>
      </c>
      <c r="P99" s="12">
        <f t="array" ref="P99">ROUND(J99-M99,0)</f>
        <v>0</v>
      </c>
      <c r="Q99" s="39">
        <f t="array" ref="Q99">ROUND(O99+P99,0)</f>
        <v>0</v>
      </c>
      <c r="R99" s="14">
        <f>Q99</f>
        <v>0</v>
      </c>
      <c r="S99" s="13">
        <f>R99</f>
        <v>0</v>
      </c>
      <c r="T99" s="14">
        <f t="array" ref="T99">ROUND(Q99-S99,0)</f>
        <v>0</v>
      </c>
      <c r="U99" s="15"/>
      <c r="V99" s="16"/>
      <c r="W99" s="169"/>
    </row>
    <row r="100" spans="1:23" s="4" customFormat="1" ht="20.25" customHeight="1" thickBot="1">
      <c r="A100" s="5" t="str">
        <f>IF(I100&gt;=1,"y","n")</f>
        <v>y</v>
      </c>
      <c r="B100" s="165"/>
      <c r="C100" s="107"/>
      <c r="D100" s="111"/>
      <c r="E100" s="112"/>
      <c r="F100" s="113"/>
      <c r="G100" s="107"/>
      <c r="H100" s="41" t="str">
        <f>IF(OR(D98="",$H$10=""),"","Mar-24")</f>
        <v/>
      </c>
      <c r="I100" s="38" t="str">
        <f>IF(H100="","",$I98)</f>
        <v/>
      </c>
      <c r="J100" s="12" t="str">
        <f>IF(H100="","",ROUND(I100*$J$7,0))</f>
        <v/>
      </c>
      <c r="K100" s="39" t="str">
        <f>IF(H100="","",ROUND(I100+J100,0))</f>
        <v/>
      </c>
      <c r="L100" s="38" t="str">
        <f>IF(H100="","",I100)</f>
        <v/>
      </c>
      <c r="M100" s="12" t="str">
        <f>IF(H100="","",ROUND(L100*$M$7,0))</f>
        <v/>
      </c>
      <c r="N100" s="39" t="str">
        <f>IF(H100="","",ROUND(L100+M100,0))</f>
        <v/>
      </c>
      <c r="O100" s="40" t="str">
        <f>IF(H100="","",ROUND(I100-L100,0))</f>
        <v/>
      </c>
      <c r="P100" s="12" t="str">
        <f>IF(H100="","",ROUND(J100-M100,0))</f>
        <v/>
      </c>
      <c r="Q100" s="39" t="str">
        <f>IF(H100="","",ROUND(O100+P100,0))</f>
        <v/>
      </c>
      <c r="R100" s="14" t="str">
        <f>IF(H100="","",0)</f>
        <v/>
      </c>
      <c r="S100" s="13" t="str">
        <f>IF(H100="","",R100)</f>
        <v/>
      </c>
      <c r="T100" s="14" t="str">
        <f>IF(H100="","",ROUND(Q100-S100,0))</f>
        <v/>
      </c>
      <c r="U100" s="15"/>
      <c r="V100" s="16"/>
      <c r="W100" s="169"/>
    </row>
    <row r="101" spans="1:23" s="4" customFormat="1" ht="20.25" customHeight="1">
      <c r="A101" s="5" t="str">
        <f>IF(I101&gt;=1,"y","n")</f>
        <v>n</v>
      </c>
      <c r="B101" s="165"/>
      <c r="C101" s="106">
        <v>32</v>
      </c>
      <c r="D101" s="108"/>
      <c r="E101" s="109"/>
      <c r="F101" s="110"/>
      <c r="G101" s="106"/>
      <c r="H101" s="32" t="str">
        <f>IF(D101="","","Jan-24")</f>
        <v/>
      </c>
      <c r="I101" s="33">
        <v>0</v>
      </c>
      <c r="J101" s="6">
        <f t="array" ref="J101">ROUND(I101*$J$7,0)</f>
        <v>0</v>
      </c>
      <c r="K101" s="34">
        <f t="array" ref="K101">ROUND(I101+J101,0)</f>
        <v>0</v>
      </c>
      <c r="L101" s="35">
        <f t="array" ref="L101">I101</f>
        <v>0</v>
      </c>
      <c r="M101" s="6">
        <f t="array" ref="M101">ROUND(L101*$M$7,0)</f>
        <v>0</v>
      </c>
      <c r="N101" s="34">
        <f t="array" ref="N101">ROUND(L101+M101,0)</f>
        <v>0</v>
      </c>
      <c r="O101" s="36">
        <f t="array" ref="O101">ROUND(I101-L101,0)</f>
        <v>0</v>
      </c>
      <c r="P101" s="6">
        <f t="array" ref="P101">ROUND(J101-M101,0)</f>
        <v>0</v>
      </c>
      <c r="Q101" s="34">
        <f t="array" ref="Q101">ROUND(O101+P101,0)</f>
        <v>0</v>
      </c>
      <c r="R101" s="8">
        <f>Q101</f>
        <v>0</v>
      </c>
      <c r="S101" s="8">
        <f>R101</f>
        <v>0</v>
      </c>
      <c r="T101" s="8">
        <f t="array" ref="T101">ROUND(Q101-S101,0)</f>
        <v>0</v>
      </c>
      <c r="U101" s="9"/>
      <c r="V101" s="10"/>
      <c r="W101" s="169"/>
    </row>
    <row r="102" spans="1:23" s="4" customFormat="1" ht="20.25" customHeight="1">
      <c r="A102" s="5" t="str">
        <f>IF(I102&gt;=1,"y","n")</f>
        <v>n</v>
      </c>
      <c r="B102" s="165"/>
      <c r="C102" s="107"/>
      <c r="D102" s="111"/>
      <c r="E102" s="112"/>
      <c r="F102" s="113"/>
      <c r="G102" s="107"/>
      <c r="H102" s="37" t="str">
        <f>IF(D101="","","Feb-24")</f>
        <v/>
      </c>
      <c r="I102" s="38">
        <f>$I101</f>
        <v>0</v>
      </c>
      <c r="J102" s="12">
        <f t="array" ref="J102">ROUND(I102*$J$7,0)</f>
        <v>0</v>
      </c>
      <c r="K102" s="39">
        <f t="array" ref="K102">ROUND(I102+J102,0)</f>
        <v>0</v>
      </c>
      <c r="L102" s="38">
        <f t="array" ref="L102">I102</f>
        <v>0</v>
      </c>
      <c r="M102" s="12">
        <f t="array" ref="M102">ROUND(L102*$M$7,0)</f>
        <v>0</v>
      </c>
      <c r="N102" s="39">
        <f t="array" ref="N102">ROUND(L102+M102,0)</f>
        <v>0</v>
      </c>
      <c r="O102" s="40">
        <f t="array" ref="O102">ROUND(I102-L102,0)</f>
        <v>0</v>
      </c>
      <c r="P102" s="12">
        <f t="array" ref="P102">ROUND(J102-M102,0)</f>
        <v>0</v>
      </c>
      <c r="Q102" s="39">
        <f t="array" ref="Q102">ROUND(O102+P102,0)</f>
        <v>0</v>
      </c>
      <c r="R102" s="14">
        <f>Q102</f>
        <v>0</v>
      </c>
      <c r="S102" s="13">
        <f>R102</f>
        <v>0</v>
      </c>
      <c r="T102" s="14">
        <f t="array" ref="T102">ROUND(Q102-S102,0)</f>
        <v>0</v>
      </c>
      <c r="U102" s="15"/>
      <c r="V102" s="16"/>
      <c r="W102" s="169"/>
    </row>
    <row r="103" spans="1:23" s="4" customFormat="1" ht="20.25" customHeight="1" thickBot="1">
      <c r="A103" s="5" t="str">
        <f>IF(I103&gt;=1,"y","n")</f>
        <v>y</v>
      </c>
      <c r="B103" s="165"/>
      <c r="C103" s="107"/>
      <c r="D103" s="111"/>
      <c r="E103" s="112"/>
      <c r="F103" s="113"/>
      <c r="G103" s="107"/>
      <c r="H103" s="41" t="str">
        <f>IF(OR(D101="",$H$10=""),"","Mar-24")</f>
        <v/>
      </c>
      <c r="I103" s="38" t="str">
        <f>IF(H103="","",$I101)</f>
        <v/>
      </c>
      <c r="J103" s="12" t="str">
        <f>IF(H103="","",ROUND(I103*$J$7,0))</f>
        <v/>
      </c>
      <c r="K103" s="39" t="str">
        <f>IF(H103="","",ROUND(I103+J103,0))</f>
        <v/>
      </c>
      <c r="L103" s="38" t="str">
        <f>IF(H103="","",I103)</f>
        <v/>
      </c>
      <c r="M103" s="12" t="str">
        <f>IF(H103="","",ROUND(L103*$M$7,0))</f>
        <v/>
      </c>
      <c r="N103" s="39" t="str">
        <f>IF(H103="","",ROUND(L103+M103,0))</f>
        <v/>
      </c>
      <c r="O103" s="40" t="str">
        <f>IF(H103="","",ROUND(I103-L103,0))</f>
        <v/>
      </c>
      <c r="P103" s="12" t="str">
        <f>IF(H103="","",ROUND(J103-M103,0))</f>
        <v/>
      </c>
      <c r="Q103" s="39" t="str">
        <f>IF(H103="","",ROUND(O103+P103,0))</f>
        <v/>
      </c>
      <c r="R103" s="14" t="str">
        <f>IF(H103="","",0)</f>
        <v/>
      </c>
      <c r="S103" s="13" t="str">
        <f>IF(H103="","",R103)</f>
        <v/>
      </c>
      <c r="T103" s="14" t="str">
        <f>IF(H103="","",ROUND(Q103-S103,0))</f>
        <v/>
      </c>
      <c r="U103" s="15"/>
      <c r="V103" s="16"/>
      <c r="W103" s="169"/>
    </row>
    <row r="104" spans="1:23" s="4" customFormat="1" ht="20.25" customHeight="1">
      <c r="A104" s="5" t="str">
        <f>IF(I104&gt;=1,"y","n")</f>
        <v>n</v>
      </c>
      <c r="B104" s="165"/>
      <c r="C104" s="106">
        <v>33</v>
      </c>
      <c r="D104" s="108"/>
      <c r="E104" s="109"/>
      <c r="F104" s="110"/>
      <c r="G104" s="106"/>
      <c r="H104" s="32" t="str">
        <f>IF(D104="","","Jan-24")</f>
        <v/>
      </c>
      <c r="I104" s="33">
        <v>0</v>
      </c>
      <c r="J104" s="6">
        <f t="array" ref="J104">ROUND(I104*$J$7,0)</f>
        <v>0</v>
      </c>
      <c r="K104" s="34">
        <f t="array" ref="K104">ROUND(I104+J104,0)</f>
        <v>0</v>
      </c>
      <c r="L104" s="35">
        <f t="array" ref="L104">I104</f>
        <v>0</v>
      </c>
      <c r="M104" s="6">
        <f t="array" ref="M104">ROUND(L104*$M$7,0)</f>
        <v>0</v>
      </c>
      <c r="N104" s="34">
        <f t="array" ref="N104">ROUND(L104+M104,0)</f>
        <v>0</v>
      </c>
      <c r="O104" s="36">
        <f t="array" ref="O104">ROUND(I104-L104,0)</f>
        <v>0</v>
      </c>
      <c r="P104" s="6">
        <f t="array" ref="P104">ROUND(J104-M104,0)</f>
        <v>0</v>
      </c>
      <c r="Q104" s="34">
        <f t="array" ref="Q104">ROUND(O104+P104,0)</f>
        <v>0</v>
      </c>
      <c r="R104" s="8">
        <f>Q104</f>
        <v>0</v>
      </c>
      <c r="S104" s="8">
        <f>R104</f>
        <v>0</v>
      </c>
      <c r="T104" s="8">
        <f t="array" ref="T104">ROUND(Q104-S104,0)</f>
        <v>0</v>
      </c>
      <c r="U104" s="9"/>
      <c r="V104" s="10"/>
      <c r="W104" s="169"/>
    </row>
    <row r="105" spans="1:23" s="4" customFormat="1" ht="20.25" customHeight="1">
      <c r="A105" s="5" t="str">
        <f>IF(I105&gt;=1,"y","n")</f>
        <v>n</v>
      </c>
      <c r="B105" s="165"/>
      <c r="C105" s="107"/>
      <c r="D105" s="111"/>
      <c r="E105" s="112"/>
      <c r="F105" s="113"/>
      <c r="G105" s="107"/>
      <c r="H105" s="37" t="str">
        <f>IF(D104="","","Feb-24")</f>
        <v/>
      </c>
      <c r="I105" s="38">
        <f>$I104</f>
        <v>0</v>
      </c>
      <c r="J105" s="12">
        <f t="array" ref="J105">ROUND(I105*$J$7,0)</f>
        <v>0</v>
      </c>
      <c r="K105" s="39">
        <f t="array" ref="K105">ROUND(I105+J105,0)</f>
        <v>0</v>
      </c>
      <c r="L105" s="38">
        <f t="array" ref="L105">I105</f>
        <v>0</v>
      </c>
      <c r="M105" s="12">
        <f t="array" ref="M105">ROUND(L105*$M$7,0)</f>
        <v>0</v>
      </c>
      <c r="N105" s="39">
        <f t="array" ref="N105">ROUND(L105+M105,0)</f>
        <v>0</v>
      </c>
      <c r="O105" s="40">
        <f t="array" ref="O105">ROUND(I105-L105,0)</f>
        <v>0</v>
      </c>
      <c r="P105" s="12">
        <f t="array" ref="P105">ROUND(J105-M105,0)</f>
        <v>0</v>
      </c>
      <c r="Q105" s="39">
        <f t="array" ref="Q105">ROUND(O105+P105,0)</f>
        <v>0</v>
      </c>
      <c r="R105" s="14">
        <f>Q105</f>
        <v>0</v>
      </c>
      <c r="S105" s="13">
        <f>R105</f>
        <v>0</v>
      </c>
      <c r="T105" s="14">
        <f t="array" ref="T105">ROUND(Q105-S105,0)</f>
        <v>0</v>
      </c>
      <c r="U105" s="15"/>
      <c r="V105" s="16"/>
      <c r="W105" s="169"/>
    </row>
    <row r="106" spans="1:23" s="4" customFormat="1" ht="20.25" customHeight="1" thickBot="1">
      <c r="A106" s="5" t="str">
        <f>IF(I106&gt;=1,"y","n")</f>
        <v>y</v>
      </c>
      <c r="B106" s="165"/>
      <c r="C106" s="107"/>
      <c r="D106" s="111"/>
      <c r="E106" s="112"/>
      <c r="F106" s="113"/>
      <c r="G106" s="107"/>
      <c r="H106" s="41" t="str">
        <f>IF(OR(D104="",$H$10=""),"","Mar-24")</f>
        <v/>
      </c>
      <c r="I106" s="38" t="str">
        <f>IF(H106="","",$I104)</f>
        <v/>
      </c>
      <c r="J106" s="12" t="str">
        <f>IF(H106="","",ROUND(I106*$J$7,0))</f>
        <v/>
      </c>
      <c r="K106" s="39" t="str">
        <f>IF(H106="","",ROUND(I106+J106,0))</f>
        <v/>
      </c>
      <c r="L106" s="38" t="str">
        <f>IF(H106="","",I106)</f>
        <v/>
      </c>
      <c r="M106" s="12" t="str">
        <f>IF(H106="","",ROUND(L106*$M$7,0))</f>
        <v/>
      </c>
      <c r="N106" s="39" t="str">
        <f>IF(H106="","",ROUND(L106+M106,0))</f>
        <v/>
      </c>
      <c r="O106" s="40" t="str">
        <f>IF(H106="","",ROUND(I106-L106,0))</f>
        <v/>
      </c>
      <c r="P106" s="12" t="str">
        <f>IF(H106="","",ROUND(J106-M106,0))</f>
        <v/>
      </c>
      <c r="Q106" s="39" t="str">
        <f>IF(H106="","",ROUND(O106+P106,0))</f>
        <v/>
      </c>
      <c r="R106" s="14" t="str">
        <f>IF(H106="","",0)</f>
        <v/>
      </c>
      <c r="S106" s="13" t="str">
        <f>IF(H106="","",R106)</f>
        <v/>
      </c>
      <c r="T106" s="14" t="str">
        <f>IF(H106="","",ROUND(Q106-S106,0))</f>
        <v/>
      </c>
      <c r="U106" s="15"/>
      <c r="V106" s="16"/>
      <c r="W106" s="169"/>
    </row>
    <row r="107" spans="1:23" s="4" customFormat="1" ht="20.25" customHeight="1">
      <c r="A107" s="5" t="str">
        <f>IF(I107&gt;=1,"y","n")</f>
        <v>n</v>
      </c>
      <c r="B107" s="165"/>
      <c r="C107" s="106">
        <v>34</v>
      </c>
      <c r="D107" s="108"/>
      <c r="E107" s="109"/>
      <c r="F107" s="110"/>
      <c r="G107" s="106"/>
      <c r="H107" s="32" t="str">
        <f>IF(D107="","","Jan-24")</f>
        <v/>
      </c>
      <c r="I107" s="33">
        <v>0</v>
      </c>
      <c r="J107" s="6">
        <f t="array" ref="J107">ROUND(I107*$J$7,0)</f>
        <v>0</v>
      </c>
      <c r="K107" s="34">
        <f t="array" ref="K107">ROUND(I107+J107,0)</f>
        <v>0</v>
      </c>
      <c r="L107" s="35">
        <f t="array" ref="L107">I107</f>
        <v>0</v>
      </c>
      <c r="M107" s="6">
        <f t="array" ref="M107">ROUND(L107*$M$7,0)</f>
        <v>0</v>
      </c>
      <c r="N107" s="34">
        <f t="array" ref="N107">ROUND(L107+M107,0)</f>
        <v>0</v>
      </c>
      <c r="O107" s="36">
        <f t="array" ref="O107">ROUND(I107-L107,0)</f>
        <v>0</v>
      </c>
      <c r="P107" s="6">
        <f t="array" ref="P107">ROUND(J107-M107,0)</f>
        <v>0</v>
      </c>
      <c r="Q107" s="34">
        <f t="array" ref="Q107">ROUND(O107+P107,0)</f>
        <v>0</v>
      </c>
      <c r="R107" s="8">
        <f>Q107</f>
        <v>0</v>
      </c>
      <c r="S107" s="8">
        <f>R107</f>
        <v>0</v>
      </c>
      <c r="T107" s="8">
        <f t="array" ref="T107">ROUND(Q107-S107,0)</f>
        <v>0</v>
      </c>
      <c r="U107" s="9"/>
      <c r="V107" s="10"/>
      <c r="W107" s="169"/>
    </row>
    <row r="108" spans="1:23" s="4" customFormat="1" ht="20.25" customHeight="1">
      <c r="A108" s="5" t="str">
        <f>IF(I108&gt;=1,"y","n")</f>
        <v>n</v>
      </c>
      <c r="B108" s="165"/>
      <c r="C108" s="107"/>
      <c r="D108" s="111"/>
      <c r="E108" s="112"/>
      <c r="F108" s="113"/>
      <c r="G108" s="107"/>
      <c r="H108" s="37" t="str">
        <f>IF(D107="","","Feb-24")</f>
        <v/>
      </c>
      <c r="I108" s="38">
        <f>$I107</f>
        <v>0</v>
      </c>
      <c r="J108" s="12">
        <f t="array" ref="J108">ROUND(I108*$J$7,0)</f>
        <v>0</v>
      </c>
      <c r="K108" s="39">
        <f t="array" ref="K108">ROUND(I108+J108,0)</f>
        <v>0</v>
      </c>
      <c r="L108" s="38">
        <f t="array" ref="L108">I108</f>
        <v>0</v>
      </c>
      <c r="M108" s="12">
        <f t="array" ref="M108">ROUND(L108*$M$7,0)</f>
        <v>0</v>
      </c>
      <c r="N108" s="39">
        <f t="array" ref="N108">ROUND(L108+M108,0)</f>
        <v>0</v>
      </c>
      <c r="O108" s="40">
        <f t="array" ref="O108">ROUND(I108-L108,0)</f>
        <v>0</v>
      </c>
      <c r="P108" s="12">
        <f t="array" ref="P108">ROUND(J108-M108,0)</f>
        <v>0</v>
      </c>
      <c r="Q108" s="39">
        <f t="array" ref="Q108">ROUND(O108+P108,0)</f>
        <v>0</v>
      </c>
      <c r="R108" s="14">
        <f>Q108</f>
        <v>0</v>
      </c>
      <c r="S108" s="13">
        <f>R108</f>
        <v>0</v>
      </c>
      <c r="T108" s="14">
        <f t="array" ref="T108">ROUND(Q108-S108,0)</f>
        <v>0</v>
      </c>
      <c r="U108" s="15"/>
      <c r="V108" s="16"/>
      <c r="W108" s="169"/>
    </row>
    <row r="109" spans="1:23" s="4" customFormat="1" ht="20.25" customHeight="1" thickBot="1">
      <c r="A109" s="5" t="str">
        <f>IF(I109&gt;=1,"y","n")</f>
        <v>y</v>
      </c>
      <c r="B109" s="165"/>
      <c r="C109" s="107"/>
      <c r="D109" s="111"/>
      <c r="E109" s="112"/>
      <c r="F109" s="113"/>
      <c r="G109" s="107"/>
      <c r="H109" s="41" t="str">
        <f>IF(OR(D107="",$H$10=""),"","Mar-24")</f>
        <v/>
      </c>
      <c r="I109" s="38" t="str">
        <f>IF(H109="","",$I107)</f>
        <v/>
      </c>
      <c r="J109" s="12" t="str">
        <f>IF(H109="","",ROUND(I109*$J$7,0))</f>
        <v/>
      </c>
      <c r="K109" s="39" t="str">
        <f>IF(H109="","",ROUND(I109+J109,0))</f>
        <v/>
      </c>
      <c r="L109" s="38" t="str">
        <f>IF(H109="","",I109)</f>
        <v/>
      </c>
      <c r="M109" s="12" t="str">
        <f>IF(H109="","",ROUND(L109*$M$7,0))</f>
        <v/>
      </c>
      <c r="N109" s="39" t="str">
        <f>IF(H109="","",ROUND(L109+M109,0))</f>
        <v/>
      </c>
      <c r="O109" s="40" t="str">
        <f>IF(H109="","",ROUND(I109-L109,0))</f>
        <v/>
      </c>
      <c r="P109" s="12" t="str">
        <f>IF(H109="","",ROUND(J109-M109,0))</f>
        <v/>
      </c>
      <c r="Q109" s="39" t="str">
        <f>IF(H109="","",ROUND(O109+P109,0))</f>
        <v/>
      </c>
      <c r="R109" s="14" t="str">
        <f>IF(H109="","",0)</f>
        <v/>
      </c>
      <c r="S109" s="13" t="str">
        <f>IF(H109="","",R109)</f>
        <v/>
      </c>
      <c r="T109" s="14" t="str">
        <f>IF(H109="","",ROUND(Q109-S109,0))</f>
        <v/>
      </c>
      <c r="U109" s="15"/>
      <c r="V109" s="16"/>
      <c r="W109" s="169"/>
    </row>
    <row r="110" spans="1:23" s="4" customFormat="1" ht="20.25" customHeight="1">
      <c r="A110" s="5" t="str">
        <f>IF(I110&gt;=1,"y","n")</f>
        <v>n</v>
      </c>
      <c r="B110" s="165"/>
      <c r="C110" s="106">
        <v>35</v>
      </c>
      <c r="D110" s="108"/>
      <c r="E110" s="109"/>
      <c r="F110" s="110"/>
      <c r="G110" s="106"/>
      <c r="H110" s="32" t="str">
        <f>IF(D110="","","Jan-24")</f>
        <v/>
      </c>
      <c r="I110" s="33">
        <v>0</v>
      </c>
      <c r="J110" s="6">
        <f t="array" ref="J110">ROUND(I110*$J$7,0)</f>
        <v>0</v>
      </c>
      <c r="K110" s="34">
        <f t="array" ref="K110">ROUND(I110+J110,0)</f>
        <v>0</v>
      </c>
      <c r="L110" s="35">
        <f t="array" ref="L110">I110</f>
        <v>0</v>
      </c>
      <c r="M110" s="6">
        <f t="array" ref="M110">ROUND(L110*$M$7,0)</f>
        <v>0</v>
      </c>
      <c r="N110" s="34">
        <f t="array" ref="N110">ROUND(L110+M110,0)</f>
        <v>0</v>
      </c>
      <c r="O110" s="36">
        <f t="array" ref="O110">ROUND(I110-L110,0)</f>
        <v>0</v>
      </c>
      <c r="P110" s="6">
        <f t="array" ref="P110">ROUND(J110-M110,0)</f>
        <v>0</v>
      </c>
      <c r="Q110" s="34">
        <f t="array" ref="Q110">ROUND(O110+P110,0)</f>
        <v>0</v>
      </c>
      <c r="R110" s="8">
        <f>Q110</f>
        <v>0</v>
      </c>
      <c r="S110" s="8">
        <f>R110</f>
        <v>0</v>
      </c>
      <c r="T110" s="8">
        <f t="array" ref="T110">ROUND(Q110-S110,0)</f>
        <v>0</v>
      </c>
      <c r="U110" s="9"/>
      <c r="V110" s="10"/>
      <c r="W110" s="169"/>
    </row>
    <row r="111" spans="1:23" s="4" customFormat="1" ht="20.25" customHeight="1">
      <c r="A111" s="5" t="str">
        <f>IF(I111&gt;=1,"y","n")</f>
        <v>n</v>
      </c>
      <c r="B111" s="165"/>
      <c r="C111" s="107"/>
      <c r="D111" s="111"/>
      <c r="E111" s="112"/>
      <c r="F111" s="113"/>
      <c r="G111" s="107"/>
      <c r="H111" s="37" t="str">
        <f>IF(D110="","","Feb-24")</f>
        <v/>
      </c>
      <c r="I111" s="38">
        <f>$I110</f>
        <v>0</v>
      </c>
      <c r="J111" s="12">
        <f t="array" ref="J111">ROUND(I111*$J$7,0)</f>
        <v>0</v>
      </c>
      <c r="K111" s="39">
        <f t="array" ref="K111">ROUND(I111+J111,0)</f>
        <v>0</v>
      </c>
      <c r="L111" s="38">
        <f t="array" ref="L111">I111</f>
        <v>0</v>
      </c>
      <c r="M111" s="12">
        <f t="array" ref="M111">ROUND(L111*$M$7,0)</f>
        <v>0</v>
      </c>
      <c r="N111" s="39">
        <f t="array" ref="N111">ROUND(L111+M111,0)</f>
        <v>0</v>
      </c>
      <c r="O111" s="40">
        <f t="array" ref="O111">ROUND(I111-L111,0)</f>
        <v>0</v>
      </c>
      <c r="P111" s="12">
        <f t="array" ref="P111">ROUND(J111-M111,0)</f>
        <v>0</v>
      </c>
      <c r="Q111" s="39">
        <f t="array" ref="Q111">ROUND(O111+P111,0)</f>
        <v>0</v>
      </c>
      <c r="R111" s="14">
        <f>Q111</f>
        <v>0</v>
      </c>
      <c r="S111" s="13">
        <f>R111</f>
        <v>0</v>
      </c>
      <c r="T111" s="14">
        <f t="array" ref="T111">ROUND(Q111-S111,0)</f>
        <v>0</v>
      </c>
      <c r="U111" s="15"/>
      <c r="V111" s="16"/>
      <c r="W111" s="169"/>
    </row>
    <row r="112" spans="1:23" s="4" customFormat="1" ht="20.25" customHeight="1" thickBot="1">
      <c r="A112" s="5" t="str">
        <f>IF(I112&gt;=1,"y","n")</f>
        <v>y</v>
      </c>
      <c r="B112" s="165"/>
      <c r="C112" s="107"/>
      <c r="D112" s="111"/>
      <c r="E112" s="112"/>
      <c r="F112" s="113"/>
      <c r="G112" s="107"/>
      <c r="H112" s="41" t="str">
        <f>IF(OR(D110="",$H$10=""),"","Mar-24")</f>
        <v/>
      </c>
      <c r="I112" s="38" t="str">
        <f>IF(H112="","",$I110)</f>
        <v/>
      </c>
      <c r="J112" s="12" t="str">
        <f>IF(H112="","",ROUND(I112*$J$7,0))</f>
        <v/>
      </c>
      <c r="K112" s="39" t="str">
        <f>IF(H112="","",ROUND(I112+J112,0))</f>
        <v/>
      </c>
      <c r="L112" s="38" t="str">
        <f>IF(H112="","",I112)</f>
        <v/>
      </c>
      <c r="M112" s="12" t="str">
        <f>IF(H112="","",ROUND(L112*$M$7,0))</f>
        <v/>
      </c>
      <c r="N112" s="39" t="str">
        <f>IF(H112="","",ROUND(L112+M112,0))</f>
        <v/>
      </c>
      <c r="O112" s="40" t="str">
        <f>IF(H112="","",ROUND(I112-L112,0))</f>
        <v/>
      </c>
      <c r="P112" s="12" t="str">
        <f>IF(H112="","",ROUND(J112-M112,0))</f>
        <v/>
      </c>
      <c r="Q112" s="39" t="str">
        <f>IF(H112="","",ROUND(O112+P112,0))</f>
        <v/>
      </c>
      <c r="R112" s="14" t="str">
        <f>IF(H112="","",0)</f>
        <v/>
      </c>
      <c r="S112" s="13" t="str">
        <f>IF(H112="","",R112)</f>
        <v/>
      </c>
      <c r="T112" s="14" t="str">
        <f>IF(H112="","",ROUND(Q112-S112,0))</f>
        <v/>
      </c>
      <c r="U112" s="15"/>
      <c r="V112" s="16"/>
      <c r="W112" s="169"/>
    </row>
    <row r="113" spans="1:23" s="4" customFormat="1" ht="20.25" customHeight="1">
      <c r="A113" s="5" t="str">
        <f>IF(I113&gt;=1,"y","n")</f>
        <v>n</v>
      </c>
      <c r="B113" s="165"/>
      <c r="C113" s="106">
        <v>36</v>
      </c>
      <c r="D113" s="108"/>
      <c r="E113" s="109"/>
      <c r="F113" s="110"/>
      <c r="G113" s="106"/>
      <c r="H113" s="32" t="str">
        <f>IF(D113="","","Jan-24")</f>
        <v/>
      </c>
      <c r="I113" s="33">
        <v>0</v>
      </c>
      <c r="J113" s="6">
        <f t="array" ref="J113">ROUND(I113*$J$7,0)</f>
        <v>0</v>
      </c>
      <c r="K113" s="34">
        <f t="array" ref="K113">ROUND(I113+J113,0)</f>
        <v>0</v>
      </c>
      <c r="L113" s="35">
        <f t="array" ref="L113">I113</f>
        <v>0</v>
      </c>
      <c r="M113" s="6">
        <f t="array" ref="M113">ROUND(L113*$M$7,0)</f>
        <v>0</v>
      </c>
      <c r="N113" s="34">
        <f t="array" ref="N113">ROUND(L113+M113,0)</f>
        <v>0</v>
      </c>
      <c r="O113" s="36">
        <f t="array" ref="O113">ROUND(I113-L113,0)</f>
        <v>0</v>
      </c>
      <c r="P113" s="6">
        <f t="array" ref="P113">ROUND(J113-M113,0)</f>
        <v>0</v>
      </c>
      <c r="Q113" s="34">
        <f t="array" ref="Q113">ROUND(O113+P113,0)</f>
        <v>0</v>
      </c>
      <c r="R113" s="8">
        <f>Q113</f>
        <v>0</v>
      </c>
      <c r="S113" s="8">
        <f>R113</f>
        <v>0</v>
      </c>
      <c r="T113" s="8">
        <f t="array" ref="T113">ROUND(Q113-S113,0)</f>
        <v>0</v>
      </c>
      <c r="U113" s="9"/>
      <c r="V113" s="10"/>
      <c r="W113" s="169"/>
    </row>
    <row r="114" spans="1:23" s="4" customFormat="1" ht="20.25" customHeight="1">
      <c r="A114" s="5" t="str">
        <f>IF(I114&gt;=1,"y","n")</f>
        <v>n</v>
      </c>
      <c r="B114" s="165"/>
      <c r="C114" s="107"/>
      <c r="D114" s="111"/>
      <c r="E114" s="112"/>
      <c r="F114" s="113"/>
      <c r="G114" s="107"/>
      <c r="H114" s="37" t="str">
        <f>IF(D113="","","Feb-24")</f>
        <v/>
      </c>
      <c r="I114" s="38">
        <f>$I113</f>
        <v>0</v>
      </c>
      <c r="J114" s="12">
        <f t="array" ref="J114">ROUND(I114*$J$7,0)</f>
        <v>0</v>
      </c>
      <c r="K114" s="39">
        <f t="array" ref="K114">ROUND(I114+J114,0)</f>
        <v>0</v>
      </c>
      <c r="L114" s="38">
        <f t="array" ref="L114">I114</f>
        <v>0</v>
      </c>
      <c r="M114" s="12">
        <f t="array" ref="M114">ROUND(L114*$M$7,0)</f>
        <v>0</v>
      </c>
      <c r="N114" s="39">
        <f t="array" ref="N114">ROUND(L114+M114,0)</f>
        <v>0</v>
      </c>
      <c r="O114" s="40">
        <f t="array" ref="O114">ROUND(I114-L114,0)</f>
        <v>0</v>
      </c>
      <c r="P114" s="12">
        <f t="array" ref="P114">ROUND(J114-M114,0)</f>
        <v>0</v>
      </c>
      <c r="Q114" s="39">
        <f t="array" ref="Q114">ROUND(O114+P114,0)</f>
        <v>0</v>
      </c>
      <c r="R114" s="14">
        <f>Q114</f>
        <v>0</v>
      </c>
      <c r="S114" s="13">
        <f>R114</f>
        <v>0</v>
      </c>
      <c r="T114" s="14">
        <f t="array" ref="T114">ROUND(Q114-S114,0)</f>
        <v>0</v>
      </c>
      <c r="U114" s="15"/>
      <c r="V114" s="16"/>
      <c r="W114" s="169"/>
    </row>
    <row r="115" spans="1:23" s="4" customFormat="1" ht="20.25" customHeight="1" thickBot="1">
      <c r="A115" s="5" t="str">
        <f>IF(I115&gt;=1,"y","n")</f>
        <v>y</v>
      </c>
      <c r="B115" s="165"/>
      <c r="C115" s="107"/>
      <c r="D115" s="111"/>
      <c r="E115" s="112"/>
      <c r="F115" s="113"/>
      <c r="G115" s="107"/>
      <c r="H115" s="41" t="str">
        <f>IF(OR(D113="",$H$10=""),"","Mar-24")</f>
        <v/>
      </c>
      <c r="I115" s="38" t="str">
        <f>IF(H115="","",$I113)</f>
        <v/>
      </c>
      <c r="J115" s="12" t="str">
        <f>IF(H115="","",ROUND(I115*$J$7,0))</f>
        <v/>
      </c>
      <c r="K115" s="39" t="str">
        <f>IF(H115="","",ROUND(I115+J115,0))</f>
        <v/>
      </c>
      <c r="L115" s="38" t="str">
        <f>IF(H115="","",I115)</f>
        <v/>
      </c>
      <c r="M115" s="12" t="str">
        <f>IF(H115="","",ROUND(L115*$M$7,0))</f>
        <v/>
      </c>
      <c r="N115" s="39" t="str">
        <f>IF(H115="","",ROUND(L115+M115,0))</f>
        <v/>
      </c>
      <c r="O115" s="40" t="str">
        <f>IF(H115="","",ROUND(I115-L115,0))</f>
        <v/>
      </c>
      <c r="P115" s="12" t="str">
        <f>IF(H115="","",ROUND(J115-M115,0))</f>
        <v/>
      </c>
      <c r="Q115" s="39" t="str">
        <f>IF(H115="","",ROUND(O115+P115,0))</f>
        <v/>
      </c>
      <c r="R115" s="14" t="str">
        <f>IF(H115="","",0)</f>
        <v/>
      </c>
      <c r="S115" s="13" t="str">
        <f>IF(H115="","",R115)</f>
        <v/>
      </c>
      <c r="T115" s="14" t="str">
        <f>IF(H115="","",ROUND(Q115-S115,0))</f>
        <v/>
      </c>
      <c r="U115" s="15"/>
      <c r="V115" s="16"/>
      <c r="W115" s="169"/>
    </row>
    <row r="116" spans="1:23" s="4" customFormat="1" ht="20.25" customHeight="1">
      <c r="A116" s="5" t="str">
        <f>IF(I116&gt;=1,"y","n")</f>
        <v>n</v>
      </c>
      <c r="B116" s="165"/>
      <c r="C116" s="106">
        <v>37</v>
      </c>
      <c r="D116" s="108"/>
      <c r="E116" s="109"/>
      <c r="F116" s="110"/>
      <c r="G116" s="106"/>
      <c r="H116" s="32" t="str">
        <f>IF(D116="","","Jan-24")</f>
        <v/>
      </c>
      <c r="I116" s="33">
        <v>0</v>
      </c>
      <c r="J116" s="6">
        <f t="array" ref="J116">ROUND(I116*$J$7,0)</f>
        <v>0</v>
      </c>
      <c r="K116" s="34">
        <f t="array" ref="K116">ROUND(I116+J116,0)</f>
        <v>0</v>
      </c>
      <c r="L116" s="35">
        <f t="array" ref="L116">I116</f>
        <v>0</v>
      </c>
      <c r="M116" s="6">
        <f t="array" ref="M116">ROUND(L116*$M$7,0)</f>
        <v>0</v>
      </c>
      <c r="N116" s="34">
        <f t="array" ref="N116">ROUND(L116+M116,0)</f>
        <v>0</v>
      </c>
      <c r="O116" s="36">
        <f t="array" ref="O116">ROUND(I116-L116,0)</f>
        <v>0</v>
      </c>
      <c r="P116" s="6">
        <f t="array" ref="P116">ROUND(J116-M116,0)</f>
        <v>0</v>
      </c>
      <c r="Q116" s="34">
        <f t="array" ref="Q116">ROUND(O116+P116,0)</f>
        <v>0</v>
      </c>
      <c r="R116" s="8">
        <f>Q116</f>
        <v>0</v>
      </c>
      <c r="S116" s="8">
        <f>R116</f>
        <v>0</v>
      </c>
      <c r="T116" s="8">
        <f t="array" ref="T116">ROUND(Q116-S116,0)</f>
        <v>0</v>
      </c>
      <c r="U116" s="9"/>
      <c r="V116" s="10"/>
      <c r="W116" s="169"/>
    </row>
    <row r="117" spans="1:23" s="4" customFormat="1" ht="20.25" customHeight="1">
      <c r="A117" s="5" t="str">
        <f>IF(I117&gt;=1,"y","n")</f>
        <v>n</v>
      </c>
      <c r="B117" s="165"/>
      <c r="C117" s="107"/>
      <c r="D117" s="111"/>
      <c r="E117" s="112"/>
      <c r="F117" s="113"/>
      <c r="G117" s="107"/>
      <c r="H117" s="37" t="str">
        <f>IF(D116="","","Feb-24")</f>
        <v/>
      </c>
      <c r="I117" s="38">
        <f>$I116</f>
        <v>0</v>
      </c>
      <c r="J117" s="12">
        <f t="array" ref="J117">ROUND(I117*$J$7,0)</f>
        <v>0</v>
      </c>
      <c r="K117" s="39">
        <f t="array" ref="K117">ROUND(I117+J117,0)</f>
        <v>0</v>
      </c>
      <c r="L117" s="38">
        <f t="array" ref="L117">I117</f>
        <v>0</v>
      </c>
      <c r="M117" s="12">
        <f t="array" ref="M117">ROUND(L117*$M$7,0)</f>
        <v>0</v>
      </c>
      <c r="N117" s="39">
        <f t="array" ref="N117">ROUND(L117+M117,0)</f>
        <v>0</v>
      </c>
      <c r="O117" s="40">
        <f t="array" ref="O117">ROUND(I117-L117,0)</f>
        <v>0</v>
      </c>
      <c r="P117" s="12">
        <f t="array" ref="P117">ROUND(J117-M117,0)</f>
        <v>0</v>
      </c>
      <c r="Q117" s="39">
        <f t="array" ref="Q117">ROUND(O117+P117,0)</f>
        <v>0</v>
      </c>
      <c r="R117" s="14">
        <f>Q117</f>
        <v>0</v>
      </c>
      <c r="S117" s="13">
        <f>R117</f>
        <v>0</v>
      </c>
      <c r="T117" s="14">
        <f t="array" ref="T117">ROUND(Q117-S117,0)</f>
        <v>0</v>
      </c>
      <c r="U117" s="15"/>
      <c r="V117" s="16"/>
      <c r="W117" s="169"/>
    </row>
    <row r="118" spans="1:23" s="4" customFormat="1" ht="20.25" customHeight="1" thickBot="1">
      <c r="A118" s="5" t="str">
        <f>IF(I118&gt;=1,"y","n")</f>
        <v>y</v>
      </c>
      <c r="B118" s="165"/>
      <c r="C118" s="107"/>
      <c r="D118" s="111"/>
      <c r="E118" s="112"/>
      <c r="F118" s="113"/>
      <c r="G118" s="107"/>
      <c r="H118" s="41" t="str">
        <f>IF(OR(D116="",$H$10=""),"","Mar-24")</f>
        <v/>
      </c>
      <c r="I118" s="38" t="str">
        <f>IF(H118="","",$I116)</f>
        <v/>
      </c>
      <c r="J118" s="12" t="str">
        <f>IF(H118="","",ROUND(I118*$J$7,0))</f>
        <v/>
      </c>
      <c r="K118" s="39" t="str">
        <f>IF(H118="","",ROUND(I118+J118,0))</f>
        <v/>
      </c>
      <c r="L118" s="38" t="str">
        <f>IF(H118="","",I118)</f>
        <v/>
      </c>
      <c r="M118" s="12" t="str">
        <f>IF(H118="","",ROUND(L118*$M$7,0))</f>
        <v/>
      </c>
      <c r="N118" s="39" t="str">
        <f>IF(H118="","",ROUND(L118+M118,0))</f>
        <v/>
      </c>
      <c r="O118" s="40" t="str">
        <f>IF(H118="","",ROUND(I118-L118,0))</f>
        <v/>
      </c>
      <c r="P118" s="12" t="str">
        <f>IF(H118="","",ROUND(J118-M118,0))</f>
        <v/>
      </c>
      <c r="Q118" s="39" t="str">
        <f>IF(H118="","",ROUND(O118+P118,0))</f>
        <v/>
      </c>
      <c r="R118" s="14" t="str">
        <f>IF(H118="","",0)</f>
        <v/>
      </c>
      <c r="S118" s="13" t="str">
        <f>IF(H118="","",R118)</f>
        <v/>
      </c>
      <c r="T118" s="14" t="str">
        <f>IF(H118="","",ROUND(Q118-S118,0))</f>
        <v/>
      </c>
      <c r="U118" s="15"/>
      <c r="V118" s="16"/>
      <c r="W118" s="169"/>
    </row>
    <row r="119" spans="1:23" s="4" customFormat="1" ht="20.25" customHeight="1">
      <c r="A119" s="5" t="str">
        <f>IF(I119&gt;=1,"y","n")</f>
        <v>n</v>
      </c>
      <c r="B119" s="165"/>
      <c r="C119" s="106">
        <v>38</v>
      </c>
      <c r="D119" s="108"/>
      <c r="E119" s="109"/>
      <c r="F119" s="110"/>
      <c r="G119" s="106"/>
      <c r="H119" s="32" t="str">
        <f>IF(D119="","","Jan-24")</f>
        <v/>
      </c>
      <c r="I119" s="33">
        <v>0</v>
      </c>
      <c r="J119" s="6">
        <f t="array" ref="J119">ROUND(I119*$J$7,0)</f>
        <v>0</v>
      </c>
      <c r="K119" s="34">
        <f t="array" ref="K119">ROUND(I119+J119,0)</f>
        <v>0</v>
      </c>
      <c r="L119" s="35">
        <f t="array" ref="L119">I119</f>
        <v>0</v>
      </c>
      <c r="M119" s="6">
        <f t="array" ref="M119">ROUND(L119*$M$7,0)</f>
        <v>0</v>
      </c>
      <c r="N119" s="34">
        <f t="array" ref="N119">ROUND(L119+M119,0)</f>
        <v>0</v>
      </c>
      <c r="O119" s="36">
        <f t="array" ref="O119">ROUND(I119-L119,0)</f>
        <v>0</v>
      </c>
      <c r="P119" s="6">
        <f t="array" ref="P119">ROUND(J119-M119,0)</f>
        <v>0</v>
      </c>
      <c r="Q119" s="34">
        <f t="array" ref="Q119">ROUND(O119+P119,0)</f>
        <v>0</v>
      </c>
      <c r="R119" s="8">
        <f>Q119</f>
        <v>0</v>
      </c>
      <c r="S119" s="8">
        <f>R119</f>
        <v>0</v>
      </c>
      <c r="T119" s="8">
        <f t="array" ref="T119">ROUND(Q119-S119,0)</f>
        <v>0</v>
      </c>
      <c r="U119" s="9"/>
      <c r="V119" s="10"/>
      <c r="W119" s="169"/>
    </row>
    <row r="120" spans="1:23" s="4" customFormat="1" ht="20.25" customHeight="1">
      <c r="A120" s="5" t="str">
        <f>IF(I120&gt;=1,"y","n")</f>
        <v>n</v>
      </c>
      <c r="B120" s="165"/>
      <c r="C120" s="107"/>
      <c r="D120" s="111"/>
      <c r="E120" s="112"/>
      <c r="F120" s="113"/>
      <c r="G120" s="107"/>
      <c r="H120" s="37" t="str">
        <f>IF(D119="","","Feb-24")</f>
        <v/>
      </c>
      <c r="I120" s="38">
        <f>$I119</f>
        <v>0</v>
      </c>
      <c r="J120" s="12">
        <f t="array" ref="J120">ROUND(I120*$J$7,0)</f>
        <v>0</v>
      </c>
      <c r="K120" s="39">
        <f t="array" ref="K120">ROUND(I120+J120,0)</f>
        <v>0</v>
      </c>
      <c r="L120" s="38">
        <f t="array" ref="L120">I120</f>
        <v>0</v>
      </c>
      <c r="M120" s="12">
        <f t="array" ref="M120">ROUND(L120*$M$7,0)</f>
        <v>0</v>
      </c>
      <c r="N120" s="39">
        <f t="array" ref="N120">ROUND(L120+M120,0)</f>
        <v>0</v>
      </c>
      <c r="O120" s="40">
        <f t="array" ref="O120">ROUND(I120-L120,0)</f>
        <v>0</v>
      </c>
      <c r="P120" s="12">
        <f t="array" ref="P120">ROUND(J120-M120,0)</f>
        <v>0</v>
      </c>
      <c r="Q120" s="39">
        <f t="array" ref="Q120">ROUND(O120+P120,0)</f>
        <v>0</v>
      </c>
      <c r="R120" s="14">
        <f>Q120</f>
        <v>0</v>
      </c>
      <c r="S120" s="13">
        <f>R120</f>
        <v>0</v>
      </c>
      <c r="T120" s="14">
        <f t="array" ref="T120">ROUND(Q120-S120,0)</f>
        <v>0</v>
      </c>
      <c r="U120" s="15"/>
      <c r="V120" s="16"/>
      <c r="W120" s="169"/>
    </row>
    <row r="121" spans="1:23" s="4" customFormat="1" ht="20.25" customHeight="1" thickBot="1">
      <c r="A121" s="5" t="str">
        <f>IF(I121&gt;=1,"y","n")</f>
        <v>y</v>
      </c>
      <c r="B121" s="165"/>
      <c r="C121" s="107"/>
      <c r="D121" s="111"/>
      <c r="E121" s="112"/>
      <c r="F121" s="113"/>
      <c r="G121" s="107"/>
      <c r="H121" s="41" t="str">
        <f>IF(OR(D119="",$H$10=""),"","Mar-24")</f>
        <v/>
      </c>
      <c r="I121" s="38" t="str">
        <f>IF(H121="","",$I119)</f>
        <v/>
      </c>
      <c r="J121" s="12" t="str">
        <f>IF(H121="","",ROUND(I121*$J$7,0))</f>
        <v/>
      </c>
      <c r="K121" s="39" t="str">
        <f>IF(H121="","",ROUND(I121+J121,0))</f>
        <v/>
      </c>
      <c r="L121" s="38" t="str">
        <f>IF(H121="","",I121)</f>
        <v/>
      </c>
      <c r="M121" s="12" t="str">
        <f>IF(H121="","",ROUND(L121*$M$7,0))</f>
        <v/>
      </c>
      <c r="N121" s="39" t="str">
        <f>IF(H121="","",ROUND(L121+M121,0))</f>
        <v/>
      </c>
      <c r="O121" s="40" t="str">
        <f>IF(H121="","",ROUND(I121-L121,0))</f>
        <v/>
      </c>
      <c r="P121" s="12" t="str">
        <f>IF(H121="","",ROUND(J121-M121,0))</f>
        <v/>
      </c>
      <c r="Q121" s="39" t="str">
        <f>IF(H121="","",ROUND(O121+P121,0))</f>
        <v/>
      </c>
      <c r="R121" s="14" t="str">
        <f>IF(H121="","",0)</f>
        <v/>
      </c>
      <c r="S121" s="13" t="str">
        <f>IF(H121="","",R121)</f>
        <v/>
      </c>
      <c r="T121" s="14" t="str">
        <f>IF(H121="","",ROUND(Q121-S121,0))</f>
        <v/>
      </c>
      <c r="U121" s="15"/>
      <c r="V121" s="16"/>
      <c r="W121" s="169"/>
    </row>
    <row r="122" spans="1:23" s="4" customFormat="1" ht="20.25" customHeight="1">
      <c r="A122" s="5" t="str">
        <f>IF(I122&gt;=1,"y","n")</f>
        <v>n</v>
      </c>
      <c r="B122" s="165"/>
      <c r="C122" s="106">
        <v>39</v>
      </c>
      <c r="D122" s="108"/>
      <c r="E122" s="109"/>
      <c r="F122" s="110"/>
      <c r="G122" s="106"/>
      <c r="H122" s="32" t="str">
        <f>IF(D122="","","Jan-24")</f>
        <v/>
      </c>
      <c r="I122" s="33">
        <v>0</v>
      </c>
      <c r="J122" s="6">
        <f t="array" ref="J122">ROUND(I122*$J$7,0)</f>
        <v>0</v>
      </c>
      <c r="K122" s="34">
        <f t="array" ref="K122">ROUND(I122+J122,0)</f>
        <v>0</v>
      </c>
      <c r="L122" s="35">
        <f t="array" ref="L122">I122</f>
        <v>0</v>
      </c>
      <c r="M122" s="6">
        <f t="array" ref="M122">ROUND(L122*$M$7,0)</f>
        <v>0</v>
      </c>
      <c r="N122" s="34">
        <f t="array" ref="N122">ROUND(L122+M122,0)</f>
        <v>0</v>
      </c>
      <c r="O122" s="36">
        <f t="array" ref="O122">ROUND(I122-L122,0)</f>
        <v>0</v>
      </c>
      <c r="P122" s="6">
        <f t="array" ref="P122">ROUND(J122-M122,0)</f>
        <v>0</v>
      </c>
      <c r="Q122" s="34">
        <f t="array" ref="Q122">ROUND(O122+P122,0)</f>
        <v>0</v>
      </c>
      <c r="R122" s="8">
        <f>Q122</f>
        <v>0</v>
      </c>
      <c r="S122" s="8">
        <f>R122</f>
        <v>0</v>
      </c>
      <c r="T122" s="8">
        <f t="array" ref="T122">ROUND(Q122-S122,0)</f>
        <v>0</v>
      </c>
      <c r="U122" s="9"/>
      <c r="V122" s="10"/>
      <c r="W122" s="169"/>
    </row>
    <row r="123" spans="1:23" s="4" customFormat="1" ht="20.25" customHeight="1">
      <c r="A123" s="5" t="str">
        <f>IF(I123&gt;=1,"y","n")</f>
        <v>n</v>
      </c>
      <c r="B123" s="165"/>
      <c r="C123" s="107"/>
      <c r="D123" s="111"/>
      <c r="E123" s="112"/>
      <c r="F123" s="113"/>
      <c r="G123" s="107"/>
      <c r="H123" s="37" t="str">
        <f>IF(D122="","","Feb-24")</f>
        <v/>
      </c>
      <c r="I123" s="38">
        <f>$I122</f>
        <v>0</v>
      </c>
      <c r="J123" s="12">
        <f t="array" ref="J123">ROUND(I123*$J$7,0)</f>
        <v>0</v>
      </c>
      <c r="K123" s="39">
        <f t="array" ref="K123">ROUND(I123+J123,0)</f>
        <v>0</v>
      </c>
      <c r="L123" s="38">
        <f t="array" ref="L123">I123</f>
        <v>0</v>
      </c>
      <c r="M123" s="12">
        <f t="array" ref="M123">ROUND(L123*$M$7,0)</f>
        <v>0</v>
      </c>
      <c r="N123" s="39">
        <f t="array" ref="N123">ROUND(L123+M123,0)</f>
        <v>0</v>
      </c>
      <c r="O123" s="40">
        <f t="array" ref="O123">ROUND(I123-L123,0)</f>
        <v>0</v>
      </c>
      <c r="P123" s="12">
        <f t="array" ref="P123">ROUND(J123-M123,0)</f>
        <v>0</v>
      </c>
      <c r="Q123" s="39">
        <f t="array" ref="Q123">ROUND(O123+P123,0)</f>
        <v>0</v>
      </c>
      <c r="R123" s="14">
        <f>Q123</f>
        <v>0</v>
      </c>
      <c r="S123" s="13">
        <f>R123</f>
        <v>0</v>
      </c>
      <c r="T123" s="14">
        <f t="array" ref="T123">ROUND(Q123-S123,0)</f>
        <v>0</v>
      </c>
      <c r="U123" s="15"/>
      <c r="V123" s="16"/>
      <c r="W123" s="169"/>
    </row>
    <row r="124" spans="1:23" s="4" customFormat="1" ht="20.25" customHeight="1" thickBot="1">
      <c r="A124" s="5" t="str">
        <f>IF(I124&gt;=1,"y","n")</f>
        <v>y</v>
      </c>
      <c r="B124" s="165"/>
      <c r="C124" s="107"/>
      <c r="D124" s="111"/>
      <c r="E124" s="112"/>
      <c r="F124" s="113"/>
      <c r="G124" s="107"/>
      <c r="H124" s="41" t="str">
        <f>IF(OR(D122="",$H$10=""),"","Mar-24")</f>
        <v/>
      </c>
      <c r="I124" s="38" t="str">
        <f>IF(H124="","",$I122)</f>
        <v/>
      </c>
      <c r="J124" s="12" t="str">
        <f>IF(H124="","",ROUND(I124*$J$7,0))</f>
        <v/>
      </c>
      <c r="K124" s="39" t="str">
        <f>IF(H124="","",ROUND(I124+J124,0))</f>
        <v/>
      </c>
      <c r="L124" s="38" t="str">
        <f>IF(H124="","",I124)</f>
        <v/>
      </c>
      <c r="M124" s="12" t="str">
        <f>IF(H124="","",ROUND(L124*$M$7,0))</f>
        <v/>
      </c>
      <c r="N124" s="39" t="str">
        <f>IF(H124="","",ROUND(L124+M124,0))</f>
        <v/>
      </c>
      <c r="O124" s="40" t="str">
        <f>IF(H124="","",ROUND(I124-L124,0))</f>
        <v/>
      </c>
      <c r="P124" s="12" t="str">
        <f>IF(H124="","",ROUND(J124-M124,0))</f>
        <v/>
      </c>
      <c r="Q124" s="39" t="str">
        <f>IF(H124="","",ROUND(O124+P124,0))</f>
        <v/>
      </c>
      <c r="R124" s="14" t="str">
        <f>IF(H124="","",0)</f>
        <v/>
      </c>
      <c r="S124" s="13" t="str">
        <f>IF(H124="","",R124)</f>
        <v/>
      </c>
      <c r="T124" s="14" t="str">
        <f>IF(H124="","",ROUND(Q124-S124,0))</f>
        <v/>
      </c>
      <c r="U124" s="15"/>
      <c r="V124" s="16"/>
      <c r="W124" s="169"/>
    </row>
    <row r="125" spans="1:23" s="4" customFormat="1" ht="20.25" customHeight="1">
      <c r="A125" s="5" t="str">
        <f>IF(I125&gt;=1,"y","n")</f>
        <v>n</v>
      </c>
      <c r="B125" s="165"/>
      <c r="C125" s="106">
        <v>40</v>
      </c>
      <c r="D125" s="108"/>
      <c r="E125" s="109"/>
      <c r="F125" s="110"/>
      <c r="G125" s="106"/>
      <c r="H125" s="32" t="str">
        <f>IF(D125="","","Jan-24")</f>
        <v/>
      </c>
      <c r="I125" s="33">
        <v>0</v>
      </c>
      <c r="J125" s="6">
        <f t="array" ref="J125">ROUND(I125*$J$7,0)</f>
        <v>0</v>
      </c>
      <c r="K125" s="34">
        <f t="array" ref="K125">ROUND(I125+J125,0)</f>
        <v>0</v>
      </c>
      <c r="L125" s="35">
        <f t="array" ref="L125">I125</f>
        <v>0</v>
      </c>
      <c r="M125" s="6">
        <f t="array" ref="M125">ROUND(L125*$M$7,0)</f>
        <v>0</v>
      </c>
      <c r="N125" s="34">
        <f t="array" ref="N125">ROUND(L125+M125,0)</f>
        <v>0</v>
      </c>
      <c r="O125" s="36">
        <f t="array" ref="O125">ROUND(I125-L125,0)</f>
        <v>0</v>
      </c>
      <c r="P125" s="6">
        <f t="array" ref="P125">ROUND(J125-M125,0)</f>
        <v>0</v>
      </c>
      <c r="Q125" s="34">
        <f t="array" ref="Q125">ROUND(O125+P125,0)</f>
        <v>0</v>
      </c>
      <c r="R125" s="8">
        <f>Q125</f>
        <v>0</v>
      </c>
      <c r="S125" s="8">
        <f>R125</f>
        <v>0</v>
      </c>
      <c r="T125" s="8">
        <f t="array" ref="T125">ROUND(Q125-S125,0)</f>
        <v>0</v>
      </c>
      <c r="U125" s="9"/>
      <c r="V125" s="10"/>
      <c r="W125" s="169"/>
    </row>
    <row r="126" spans="1:23" s="4" customFormat="1" ht="20.25" customHeight="1">
      <c r="A126" s="5" t="str">
        <f>IF(I126&gt;=1,"y","n")</f>
        <v>n</v>
      </c>
      <c r="B126" s="165"/>
      <c r="C126" s="107"/>
      <c r="D126" s="111"/>
      <c r="E126" s="112"/>
      <c r="F126" s="113"/>
      <c r="G126" s="107"/>
      <c r="H126" s="37" t="str">
        <f>IF(D125="","","Feb-24")</f>
        <v/>
      </c>
      <c r="I126" s="38">
        <f>$I125</f>
        <v>0</v>
      </c>
      <c r="J126" s="12">
        <f t="array" ref="J126">ROUND(I126*$J$7,0)</f>
        <v>0</v>
      </c>
      <c r="K126" s="39">
        <f t="array" ref="K126">ROUND(I126+J126,0)</f>
        <v>0</v>
      </c>
      <c r="L126" s="38">
        <f t="array" ref="L126">I126</f>
        <v>0</v>
      </c>
      <c r="M126" s="12">
        <f t="array" ref="M126">ROUND(L126*$M$7,0)</f>
        <v>0</v>
      </c>
      <c r="N126" s="39">
        <f t="array" ref="N126">ROUND(L126+M126,0)</f>
        <v>0</v>
      </c>
      <c r="O126" s="40">
        <f t="array" ref="O126">ROUND(I126-L126,0)</f>
        <v>0</v>
      </c>
      <c r="P126" s="12">
        <f t="array" ref="P126">ROUND(J126-M126,0)</f>
        <v>0</v>
      </c>
      <c r="Q126" s="39">
        <f t="array" ref="Q126">ROUND(O126+P126,0)</f>
        <v>0</v>
      </c>
      <c r="R126" s="14">
        <f>Q126</f>
        <v>0</v>
      </c>
      <c r="S126" s="13">
        <f>R126</f>
        <v>0</v>
      </c>
      <c r="T126" s="14">
        <f t="array" ref="T126">ROUND(Q126-S126,0)</f>
        <v>0</v>
      </c>
      <c r="U126" s="15"/>
      <c r="V126" s="16"/>
      <c r="W126" s="169"/>
    </row>
    <row r="127" spans="1:23" s="4" customFormat="1" ht="20.25" customHeight="1" thickBot="1">
      <c r="A127" s="5" t="str">
        <f>IF(I127&gt;=1,"y","n")</f>
        <v>y</v>
      </c>
      <c r="B127" s="165"/>
      <c r="C127" s="107"/>
      <c r="D127" s="111"/>
      <c r="E127" s="112"/>
      <c r="F127" s="113"/>
      <c r="G127" s="107"/>
      <c r="H127" s="41" t="str">
        <f>IF(OR(D125="",$H$10=""),"","Mar-24")</f>
        <v/>
      </c>
      <c r="I127" s="38" t="str">
        <f>IF(H127="","",$I125)</f>
        <v/>
      </c>
      <c r="J127" s="12" t="str">
        <f>IF(H127="","",ROUND(I127*$J$7,0))</f>
        <v/>
      </c>
      <c r="K127" s="39" t="str">
        <f>IF(H127="","",ROUND(I127+J127,0))</f>
        <v/>
      </c>
      <c r="L127" s="38" t="str">
        <f>IF(H127="","",I127)</f>
        <v/>
      </c>
      <c r="M127" s="12" t="str">
        <f>IF(H127="","",ROUND(L127*$M$7,0))</f>
        <v/>
      </c>
      <c r="N127" s="39" t="str">
        <f>IF(H127="","",ROUND(L127+M127,0))</f>
        <v/>
      </c>
      <c r="O127" s="40" t="str">
        <f>IF(H127="","",ROUND(I127-L127,0))</f>
        <v/>
      </c>
      <c r="P127" s="12" t="str">
        <f>IF(H127="","",ROUND(J127-M127,0))</f>
        <v/>
      </c>
      <c r="Q127" s="39" t="str">
        <f>IF(H127="","",ROUND(O127+P127,0))</f>
        <v/>
      </c>
      <c r="R127" s="14" t="str">
        <f>IF(H127="","",0)</f>
        <v/>
      </c>
      <c r="S127" s="13" t="str">
        <f>IF(H127="","",R127)</f>
        <v/>
      </c>
      <c r="T127" s="14" t="str">
        <f>IF(H127="","",ROUND(Q127-S127,0))</f>
        <v/>
      </c>
      <c r="U127" s="15"/>
      <c r="V127" s="16"/>
      <c r="W127" s="169"/>
    </row>
    <row r="128" spans="1:23" s="4" customFormat="1" ht="20.25" customHeight="1">
      <c r="A128" s="5" t="str">
        <f>IF(I128&gt;=1,"y","n")</f>
        <v>n</v>
      </c>
      <c r="B128" s="165"/>
      <c r="C128" s="106">
        <v>41</v>
      </c>
      <c r="D128" s="108"/>
      <c r="E128" s="109"/>
      <c r="F128" s="110"/>
      <c r="G128" s="106"/>
      <c r="H128" s="32" t="str">
        <f>IF(D128="","","Jan-24")</f>
        <v/>
      </c>
      <c r="I128" s="33">
        <v>0</v>
      </c>
      <c r="J128" s="6">
        <f t="array" ref="J128">ROUND(I128*$J$7,0)</f>
        <v>0</v>
      </c>
      <c r="K128" s="34">
        <f t="array" ref="K128">ROUND(I128+J128,0)</f>
        <v>0</v>
      </c>
      <c r="L128" s="35">
        <f t="array" ref="L128">I128</f>
        <v>0</v>
      </c>
      <c r="M128" s="6">
        <f t="array" ref="M128">ROUND(L128*$M$7,0)</f>
        <v>0</v>
      </c>
      <c r="N128" s="34">
        <f t="array" ref="N128">ROUND(L128+M128,0)</f>
        <v>0</v>
      </c>
      <c r="O128" s="36">
        <f t="array" ref="O128">ROUND(I128-L128,0)</f>
        <v>0</v>
      </c>
      <c r="P128" s="6">
        <f t="array" ref="P128">ROUND(J128-M128,0)</f>
        <v>0</v>
      </c>
      <c r="Q128" s="34">
        <f t="array" ref="Q128">ROUND(O128+P128,0)</f>
        <v>0</v>
      </c>
      <c r="R128" s="8">
        <f>Q128</f>
        <v>0</v>
      </c>
      <c r="S128" s="8">
        <f>R128</f>
        <v>0</v>
      </c>
      <c r="T128" s="8">
        <f t="array" ref="T128">ROUND(Q128-S128,0)</f>
        <v>0</v>
      </c>
      <c r="U128" s="9"/>
      <c r="V128" s="10"/>
      <c r="W128" s="169"/>
    </row>
    <row r="129" spans="1:23" s="4" customFormat="1" ht="20.25" customHeight="1">
      <c r="A129" s="5" t="str">
        <f>IF(I129&gt;=1,"y","n")</f>
        <v>n</v>
      </c>
      <c r="B129" s="165"/>
      <c r="C129" s="107"/>
      <c r="D129" s="111"/>
      <c r="E129" s="112"/>
      <c r="F129" s="113"/>
      <c r="G129" s="107"/>
      <c r="H129" s="37" t="str">
        <f>IF(D128="","","Feb-24")</f>
        <v/>
      </c>
      <c r="I129" s="38">
        <f>$I128</f>
        <v>0</v>
      </c>
      <c r="J129" s="12">
        <f t="array" ref="J129">ROUND(I129*$J$7,0)</f>
        <v>0</v>
      </c>
      <c r="K129" s="39">
        <f t="array" ref="K129">ROUND(I129+J129,0)</f>
        <v>0</v>
      </c>
      <c r="L129" s="38">
        <f t="array" ref="L129">I129</f>
        <v>0</v>
      </c>
      <c r="M129" s="12">
        <f t="array" ref="M129">ROUND(L129*$M$7,0)</f>
        <v>0</v>
      </c>
      <c r="N129" s="39">
        <f t="array" ref="N129">ROUND(L129+M129,0)</f>
        <v>0</v>
      </c>
      <c r="O129" s="40">
        <f t="array" ref="O129">ROUND(I129-L129,0)</f>
        <v>0</v>
      </c>
      <c r="P129" s="12">
        <f t="array" ref="P129">ROUND(J129-M129,0)</f>
        <v>0</v>
      </c>
      <c r="Q129" s="39">
        <f t="array" ref="Q129">ROUND(O129+P129,0)</f>
        <v>0</v>
      </c>
      <c r="R129" s="14">
        <f>Q129</f>
        <v>0</v>
      </c>
      <c r="S129" s="13">
        <f>R129</f>
        <v>0</v>
      </c>
      <c r="T129" s="14">
        <f t="array" ref="T129">ROUND(Q129-S129,0)</f>
        <v>0</v>
      </c>
      <c r="U129" s="15"/>
      <c r="V129" s="16"/>
      <c r="W129" s="169"/>
    </row>
    <row r="130" spans="1:23" s="4" customFormat="1" ht="20.25" customHeight="1" thickBot="1">
      <c r="A130" s="5" t="str">
        <f>IF(I130&gt;=1,"y","n")</f>
        <v>y</v>
      </c>
      <c r="B130" s="165"/>
      <c r="C130" s="107"/>
      <c r="D130" s="111"/>
      <c r="E130" s="112"/>
      <c r="F130" s="113"/>
      <c r="G130" s="107"/>
      <c r="H130" s="41" t="str">
        <f>IF(OR(D128="",$H$10=""),"","Mar-24")</f>
        <v/>
      </c>
      <c r="I130" s="38" t="str">
        <f>IF(H130="","",$I128)</f>
        <v/>
      </c>
      <c r="J130" s="12" t="str">
        <f>IF(H130="","",ROUND(I130*$J$7,0))</f>
        <v/>
      </c>
      <c r="K130" s="39" t="str">
        <f>IF(H130="","",ROUND(I130+J130,0))</f>
        <v/>
      </c>
      <c r="L130" s="38" t="str">
        <f>IF(H130="","",I130)</f>
        <v/>
      </c>
      <c r="M130" s="12" t="str">
        <f>IF(H130="","",ROUND(L130*$M$7,0))</f>
        <v/>
      </c>
      <c r="N130" s="39" t="str">
        <f>IF(H130="","",ROUND(L130+M130,0))</f>
        <v/>
      </c>
      <c r="O130" s="40" t="str">
        <f>IF(H130="","",ROUND(I130-L130,0))</f>
        <v/>
      </c>
      <c r="P130" s="12" t="str">
        <f>IF(H130="","",ROUND(J130-M130,0))</f>
        <v/>
      </c>
      <c r="Q130" s="39" t="str">
        <f>IF(H130="","",ROUND(O130+P130,0))</f>
        <v/>
      </c>
      <c r="R130" s="14" t="str">
        <f>IF(H130="","",0)</f>
        <v/>
      </c>
      <c r="S130" s="13" t="str">
        <f>IF(H130="","",R130)</f>
        <v/>
      </c>
      <c r="T130" s="14" t="str">
        <f>IF(H130="","",ROUND(Q130-S130,0))</f>
        <v/>
      </c>
      <c r="U130" s="15"/>
      <c r="V130" s="16"/>
      <c r="W130" s="169"/>
    </row>
    <row r="131" spans="1:23" s="4" customFormat="1" ht="20.25" customHeight="1">
      <c r="A131" s="5" t="str">
        <f>IF(I131&gt;=1,"y","n")</f>
        <v>n</v>
      </c>
      <c r="B131" s="165"/>
      <c r="C131" s="106">
        <v>42</v>
      </c>
      <c r="D131" s="108"/>
      <c r="E131" s="109"/>
      <c r="F131" s="110"/>
      <c r="G131" s="106"/>
      <c r="H131" s="32" t="str">
        <f>IF(D131="","","Jan-24")</f>
        <v/>
      </c>
      <c r="I131" s="33">
        <v>0</v>
      </c>
      <c r="J131" s="6">
        <f t="array" ref="J131">ROUND(I131*$J$7,0)</f>
        <v>0</v>
      </c>
      <c r="K131" s="34">
        <f t="array" ref="K131">ROUND(I131+J131,0)</f>
        <v>0</v>
      </c>
      <c r="L131" s="35">
        <f t="array" ref="L131">I131</f>
        <v>0</v>
      </c>
      <c r="M131" s="6">
        <f t="array" ref="M131">ROUND(L131*$M$7,0)</f>
        <v>0</v>
      </c>
      <c r="N131" s="34">
        <f t="array" ref="N131">ROUND(L131+M131,0)</f>
        <v>0</v>
      </c>
      <c r="O131" s="36">
        <f t="array" ref="O131">ROUND(I131-L131,0)</f>
        <v>0</v>
      </c>
      <c r="P131" s="6">
        <f t="array" ref="P131">ROUND(J131-M131,0)</f>
        <v>0</v>
      </c>
      <c r="Q131" s="34">
        <f t="array" ref="Q131">ROUND(O131+P131,0)</f>
        <v>0</v>
      </c>
      <c r="R131" s="8">
        <f>Q131</f>
        <v>0</v>
      </c>
      <c r="S131" s="8">
        <f>R131</f>
        <v>0</v>
      </c>
      <c r="T131" s="8">
        <f t="array" ref="T131">ROUND(Q131-S131,0)</f>
        <v>0</v>
      </c>
      <c r="U131" s="9"/>
      <c r="V131" s="10"/>
      <c r="W131" s="169"/>
    </row>
    <row r="132" spans="1:23" s="4" customFormat="1" ht="20.25" customHeight="1">
      <c r="A132" s="5" t="str">
        <f>IF(I132&gt;=1,"y","n")</f>
        <v>n</v>
      </c>
      <c r="B132" s="165"/>
      <c r="C132" s="107"/>
      <c r="D132" s="111"/>
      <c r="E132" s="112"/>
      <c r="F132" s="113"/>
      <c r="G132" s="107"/>
      <c r="H132" s="37" t="str">
        <f>IF(D131="","","Feb-24")</f>
        <v/>
      </c>
      <c r="I132" s="38">
        <f>$I131</f>
        <v>0</v>
      </c>
      <c r="J132" s="12">
        <f t="array" ref="J132">ROUND(I132*$J$7,0)</f>
        <v>0</v>
      </c>
      <c r="K132" s="39">
        <f t="array" ref="K132">ROUND(I132+J132,0)</f>
        <v>0</v>
      </c>
      <c r="L132" s="38">
        <f t="array" ref="L132">I132</f>
        <v>0</v>
      </c>
      <c r="M132" s="12">
        <f t="array" ref="M132">ROUND(L132*$M$7,0)</f>
        <v>0</v>
      </c>
      <c r="N132" s="39">
        <f t="array" ref="N132">ROUND(L132+M132,0)</f>
        <v>0</v>
      </c>
      <c r="O132" s="40">
        <f t="array" ref="O132">ROUND(I132-L132,0)</f>
        <v>0</v>
      </c>
      <c r="P132" s="12">
        <f t="array" ref="P132">ROUND(J132-M132,0)</f>
        <v>0</v>
      </c>
      <c r="Q132" s="39">
        <f t="array" ref="Q132">ROUND(O132+P132,0)</f>
        <v>0</v>
      </c>
      <c r="R132" s="14">
        <f>Q132</f>
        <v>0</v>
      </c>
      <c r="S132" s="13">
        <f>R132</f>
        <v>0</v>
      </c>
      <c r="T132" s="14">
        <f t="array" ref="T132">ROUND(Q132-S132,0)</f>
        <v>0</v>
      </c>
      <c r="U132" s="15"/>
      <c r="V132" s="16"/>
      <c r="W132" s="169"/>
    </row>
    <row r="133" spans="1:23" s="4" customFormat="1" ht="20.25" customHeight="1" thickBot="1">
      <c r="A133" s="5" t="str">
        <f>IF(I133&gt;=1,"y","n")</f>
        <v>y</v>
      </c>
      <c r="B133" s="165"/>
      <c r="C133" s="107"/>
      <c r="D133" s="111"/>
      <c r="E133" s="112"/>
      <c r="F133" s="113"/>
      <c r="G133" s="107"/>
      <c r="H133" s="41" t="str">
        <f>IF(OR(D131="",$H$10=""),"","Mar-24")</f>
        <v/>
      </c>
      <c r="I133" s="38" t="str">
        <f>IF(H133="","",$I131)</f>
        <v/>
      </c>
      <c r="J133" s="12" t="str">
        <f>IF(H133="","",ROUND(I133*$J$7,0))</f>
        <v/>
      </c>
      <c r="K133" s="39" t="str">
        <f>IF(H133="","",ROUND(I133+J133,0))</f>
        <v/>
      </c>
      <c r="L133" s="38" t="str">
        <f>IF(H133="","",I133)</f>
        <v/>
      </c>
      <c r="M133" s="12" t="str">
        <f>IF(H133="","",ROUND(L133*$M$7,0))</f>
        <v/>
      </c>
      <c r="N133" s="39" t="str">
        <f>IF(H133="","",ROUND(L133+M133,0))</f>
        <v/>
      </c>
      <c r="O133" s="40" t="str">
        <f>IF(H133="","",ROUND(I133-L133,0))</f>
        <v/>
      </c>
      <c r="P133" s="12" t="str">
        <f>IF(H133="","",ROUND(J133-M133,0))</f>
        <v/>
      </c>
      <c r="Q133" s="39" t="str">
        <f>IF(H133="","",ROUND(O133+P133,0))</f>
        <v/>
      </c>
      <c r="R133" s="14" t="str">
        <f>IF(H133="","",0)</f>
        <v/>
      </c>
      <c r="S133" s="13" t="str">
        <f>IF(H133="","",R133)</f>
        <v/>
      </c>
      <c r="T133" s="14" t="str">
        <f>IF(H133="","",ROUND(Q133-S133,0))</f>
        <v/>
      </c>
      <c r="U133" s="15"/>
      <c r="V133" s="16"/>
      <c r="W133" s="169"/>
    </row>
    <row r="134" spans="1:23" s="4" customFormat="1" ht="20.25" customHeight="1">
      <c r="A134" s="5" t="str">
        <f>IF(I134&gt;=1,"y","n")</f>
        <v>n</v>
      </c>
      <c r="B134" s="165"/>
      <c r="C134" s="106">
        <v>43</v>
      </c>
      <c r="D134" s="108"/>
      <c r="E134" s="109"/>
      <c r="F134" s="110"/>
      <c r="G134" s="106"/>
      <c r="H134" s="32" t="str">
        <f>IF(D134="","","Jan-24")</f>
        <v/>
      </c>
      <c r="I134" s="33">
        <v>0</v>
      </c>
      <c r="J134" s="6">
        <f t="array" ref="J134">ROUND(I134*$J$7,0)</f>
        <v>0</v>
      </c>
      <c r="K134" s="34">
        <f t="array" ref="K134">ROUND(I134+J134,0)</f>
        <v>0</v>
      </c>
      <c r="L134" s="35">
        <f t="array" ref="L134">I134</f>
        <v>0</v>
      </c>
      <c r="M134" s="6">
        <f t="array" ref="M134">ROUND(L134*$M$7,0)</f>
        <v>0</v>
      </c>
      <c r="N134" s="34">
        <f t="array" ref="N134">ROUND(L134+M134,0)</f>
        <v>0</v>
      </c>
      <c r="O134" s="36">
        <f t="array" ref="O134">ROUND(I134-L134,0)</f>
        <v>0</v>
      </c>
      <c r="P134" s="6">
        <f t="array" ref="P134">ROUND(J134-M134,0)</f>
        <v>0</v>
      </c>
      <c r="Q134" s="34">
        <f t="array" ref="Q134">ROUND(O134+P134,0)</f>
        <v>0</v>
      </c>
      <c r="R134" s="8">
        <f>Q134</f>
        <v>0</v>
      </c>
      <c r="S134" s="8">
        <f>R134</f>
        <v>0</v>
      </c>
      <c r="T134" s="8">
        <f t="array" ref="T134">ROUND(Q134-S134,0)</f>
        <v>0</v>
      </c>
      <c r="U134" s="9"/>
      <c r="V134" s="10"/>
      <c r="W134" s="169"/>
    </row>
    <row r="135" spans="1:23" s="4" customFormat="1" ht="20.25" customHeight="1">
      <c r="A135" s="5" t="str">
        <f>IF(I135&gt;=1,"y","n")</f>
        <v>n</v>
      </c>
      <c r="B135" s="165"/>
      <c r="C135" s="107"/>
      <c r="D135" s="111"/>
      <c r="E135" s="112"/>
      <c r="F135" s="113"/>
      <c r="G135" s="107"/>
      <c r="H135" s="37" t="str">
        <f>IF(D134="","","Feb-24")</f>
        <v/>
      </c>
      <c r="I135" s="38">
        <f>$I134</f>
        <v>0</v>
      </c>
      <c r="J135" s="12">
        <f t="array" ref="J135">ROUND(I135*$J$7,0)</f>
        <v>0</v>
      </c>
      <c r="K135" s="39">
        <f t="array" ref="K135">ROUND(I135+J135,0)</f>
        <v>0</v>
      </c>
      <c r="L135" s="38">
        <f t="array" ref="L135">I135</f>
        <v>0</v>
      </c>
      <c r="M135" s="12">
        <f t="array" ref="M135">ROUND(L135*$M$7,0)</f>
        <v>0</v>
      </c>
      <c r="N135" s="39">
        <f t="array" ref="N135">ROUND(L135+M135,0)</f>
        <v>0</v>
      </c>
      <c r="O135" s="40">
        <f t="array" ref="O135">ROUND(I135-L135,0)</f>
        <v>0</v>
      </c>
      <c r="P135" s="12">
        <f t="array" ref="P135">ROUND(J135-M135,0)</f>
        <v>0</v>
      </c>
      <c r="Q135" s="39">
        <f t="array" ref="Q135">ROUND(O135+P135,0)</f>
        <v>0</v>
      </c>
      <c r="R135" s="14">
        <f>Q135</f>
        <v>0</v>
      </c>
      <c r="S135" s="13">
        <f>R135</f>
        <v>0</v>
      </c>
      <c r="T135" s="14">
        <f t="array" ref="T135">ROUND(Q135-S135,0)</f>
        <v>0</v>
      </c>
      <c r="U135" s="15"/>
      <c r="V135" s="16"/>
      <c r="W135" s="169"/>
    </row>
    <row r="136" spans="1:23" s="4" customFormat="1" ht="20.25" customHeight="1" thickBot="1">
      <c r="A136" s="5" t="str">
        <f>IF(I136&gt;=1,"y","n")</f>
        <v>y</v>
      </c>
      <c r="B136" s="165"/>
      <c r="C136" s="107"/>
      <c r="D136" s="111"/>
      <c r="E136" s="112"/>
      <c r="F136" s="113"/>
      <c r="G136" s="107"/>
      <c r="H136" s="41" t="str">
        <f>IF(OR(D134="",$H$10=""),"","Mar-24")</f>
        <v/>
      </c>
      <c r="I136" s="38" t="str">
        <f>IF(H136="","",$I134)</f>
        <v/>
      </c>
      <c r="J136" s="12" t="str">
        <f>IF(H136="","",ROUND(I136*$J$7,0))</f>
        <v/>
      </c>
      <c r="K136" s="39" t="str">
        <f>IF(H136="","",ROUND(I136+J136,0))</f>
        <v/>
      </c>
      <c r="L136" s="38" t="str">
        <f>IF(H136="","",I136)</f>
        <v/>
      </c>
      <c r="M136" s="12" t="str">
        <f>IF(H136="","",ROUND(L136*$M$7,0))</f>
        <v/>
      </c>
      <c r="N136" s="39" t="str">
        <f>IF(H136="","",ROUND(L136+M136,0))</f>
        <v/>
      </c>
      <c r="O136" s="40" t="str">
        <f>IF(H136="","",ROUND(I136-L136,0))</f>
        <v/>
      </c>
      <c r="P136" s="12" t="str">
        <f>IF(H136="","",ROUND(J136-M136,0))</f>
        <v/>
      </c>
      <c r="Q136" s="39" t="str">
        <f>IF(H136="","",ROUND(O136+P136,0))</f>
        <v/>
      </c>
      <c r="R136" s="14" t="str">
        <f>IF(H136="","",0)</f>
        <v/>
      </c>
      <c r="S136" s="13" t="str">
        <f>IF(H136="","",R136)</f>
        <v/>
      </c>
      <c r="T136" s="14" t="str">
        <f>IF(H136="","",ROUND(Q136-S136,0))</f>
        <v/>
      </c>
      <c r="U136" s="15"/>
      <c r="V136" s="16"/>
      <c r="W136" s="169"/>
    </row>
    <row r="137" spans="1:23" s="4" customFormat="1" ht="20.25" customHeight="1">
      <c r="A137" s="5" t="str">
        <f>IF(I137&gt;=1,"y","n")</f>
        <v>n</v>
      </c>
      <c r="B137" s="165"/>
      <c r="C137" s="106">
        <v>44</v>
      </c>
      <c r="D137" s="108"/>
      <c r="E137" s="109"/>
      <c r="F137" s="110"/>
      <c r="G137" s="106"/>
      <c r="H137" s="32" t="str">
        <f>IF(D137="","","Jan-24")</f>
        <v/>
      </c>
      <c r="I137" s="33">
        <v>0</v>
      </c>
      <c r="J137" s="6">
        <f t="array" ref="J137">ROUND(I137*$J$7,0)</f>
        <v>0</v>
      </c>
      <c r="K137" s="34">
        <f t="array" ref="K137">ROUND(I137+J137,0)</f>
        <v>0</v>
      </c>
      <c r="L137" s="35">
        <f t="array" ref="L137">I137</f>
        <v>0</v>
      </c>
      <c r="M137" s="6">
        <f t="array" ref="M137">ROUND(L137*$M$7,0)</f>
        <v>0</v>
      </c>
      <c r="N137" s="34">
        <f t="array" ref="N137">ROUND(L137+M137,0)</f>
        <v>0</v>
      </c>
      <c r="O137" s="36">
        <f t="array" ref="O137">ROUND(I137-L137,0)</f>
        <v>0</v>
      </c>
      <c r="P137" s="6">
        <f t="array" ref="P137">ROUND(J137-M137,0)</f>
        <v>0</v>
      </c>
      <c r="Q137" s="34">
        <f t="array" ref="Q137">ROUND(O137+P137,0)</f>
        <v>0</v>
      </c>
      <c r="R137" s="8">
        <f>Q137</f>
        <v>0</v>
      </c>
      <c r="S137" s="8">
        <f>R137</f>
        <v>0</v>
      </c>
      <c r="T137" s="8">
        <f t="array" ref="T137">ROUND(Q137-S137,0)</f>
        <v>0</v>
      </c>
      <c r="U137" s="9"/>
      <c r="V137" s="10"/>
      <c r="W137" s="169"/>
    </row>
    <row r="138" spans="1:23" s="4" customFormat="1" ht="20.25" customHeight="1">
      <c r="A138" s="5" t="str">
        <f>IF(I138&gt;=1,"y","n")</f>
        <v>n</v>
      </c>
      <c r="B138" s="165"/>
      <c r="C138" s="107"/>
      <c r="D138" s="111"/>
      <c r="E138" s="112"/>
      <c r="F138" s="113"/>
      <c r="G138" s="107"/>
      <c r="H138" s="37" t="str">
        <f>IF(D137="","","Feb-24")</f>
        <v/>
      </c>
      <c r="I138" s="38">
        <f>$I137</f>
        <v>0</v>
      </c>
      <c r="J138" s="12">
        <f t="array" ref="J138">ROUND(I138*$J$7,0)</f>
        <v>0</v>
      </c>
      <c r="K138" s="39">
        <f t="array" ref="K138">ROUND(I138+J138,0)</f>
        <v>0</v>
      </c>
      <c r="L138" s="38">
        <f t="array" ref="L138">I138</f>
        <v>0</v>
      </c>
      <c r="M138" s="12">
        <f t="array" ref="M138">ROUND(L138*$M$7,0)</f>
        <v>0</v>
      </c>
      <c r="N138" s="39">
        <f t="array" ref="N138">ROUND(L138+M138,0)</f>
        <v>0</v>
      </c>
      <c r="O138" s="40">
        <f t="array" ref="O138">ROUND(I138-L138,0)</f>
        <v>0</v>
      </c>
      <c r="P138" s="12">
        <f t="array" ref="P138">ROUND(J138-M138,0)</f>
        <v>0</v>
      </c>
      <c r="Q138" s="39">
        <f t="array" ref="Q138">ROUND(O138+P138,0)</f>
        <v>0</v>
      </c>
      <c r="R138" s="14">
        <f>Q138</f>
        <v>0</v>
      </c>
      <c r="S138" s="13">
        <f>R138</f>
        <v>0</v>
      </c>
      <c r="T138" s="14">
        <f t="array" ref="T138">ROUND(Q138-S138,0)</f>
        <v>0</v>
      </c>
      <c r="U138" s="15"/>
      <c r="V138" s="16"/>
      <c r="W138" s="169"/>
    </row>
    <row r="139" spans="1:23" s="4" customFormat="1" ht="20.25" customHeight="1" thickBot="1">
      <c r="A139" s="5" t="str">
        <f>IF(I139&gt;=1,"y","n")</f>
        <v>y</v>
      </c>
      <c r="B139" s="165"/>
      <c r="C139" s="107"/>
      <c r="D139" s="111"/>
      <c r="E139" s="112"/>
      <c r="F139" s="113"/>
      <c r="G139" s="107"/>
      <c r="H139" s="41" t="str">
        <f>IF(OR(D137="",$H$10=""),"","Mar-24")</f>
        <v/>
      </c>
      <c r="I139" s="38" t="str">
        <f>IF(H139="","",$I137)</f>
        <v/>
      </c>
      <c r="J139" s="12" t="str">
        <f>IF(H139="","",ROUND(I139*$J$7,0))</f>
        <v/>
      </c>
      <c r="K139" s="39" t="str">
        <f>IF(H139="","",ROUND(I139+J139,0))</f>
        <v/>
      </c>
      <c r="L139" s="38" t="str">
        <f>IF(H139="","",I139)</f>
        <v/>
      </c>
      <c r="M139" s="12" t="str">
        <f>IF(H139="","",ROUND(L139*$M$7,0))</f>
        <v/>
      </c>
      <c r="N139" s="39" t="str">
        <f>IF(H139="","",ROUND(L139+M139,0))</f>
        <v/>
      </c>
      <c r="O139" s="40" t="str">
        <f>IF(H139="","",ROUND(I139-L139,0))</f>
        <v/>
      </c>
      <c r="P139" s="12" t="str">
        <f>IF(H139="","",ROUND(J139-M139,0))</f>
        <v/>
      </c>
      <c r="Q139" s="39" t="str">
        <f>IF(H139="","",ROUND(O139+P139,0))</f>
        <v/>
      </c>
      <c r="R139" s="14" t="str">
        <f>IF(H139="","",0)</f>
        <v/>
      </c>
      <c r="S139" s="13" t="str">
        <f>IF(H139="","",R139)</f>
        <v/>
      </c>
      <c r="T139" s="14" t="str">
        <f>IF(H139="","",ROUND(Q139-S139,0))</f>
        <v/>
      </c>
      <c r="U139" s="15"/>
      <c r="V139" s="16"/>
      <c r="W139" s="169"/>
    </row>
    <row r="140" spans="1:23" s="4" customFormat="1" ht="20.25" customHeight="1">
      <c r="A140" s="5" t="str">
        <f>IF(I140&gt;=1,"y","n")</f>
        <v>n</v>
      </c>
      <c r="B140" s="165"/>
      <c r="C140" s="106">
        <v>45</v>
      </c>
      <c r="D140" s="108"/>
      <c r="E140" s="109"/>
      <c r="F140" s="110"/>
      <c r="G140" s="106"/>
      <c r="H140" s="32" t="str">
        <f>IF(D140="","","Jan-24")</f>
        <v/>
      </c>
      <c r="I140" s="33">
        <v>0</v>
      </c>
      <c r="J140" s="6">
        <f t="array" ref="J140">ROUND(I140*$J$7,0)</f>
        <v>0</v>
      </c>
      <c r="K140" s="34">
        <f t="array" ref="K140">ROUND(I140+J140,0)</f>
        <v>0</v>
      </c>
      <c r="L140" s="35">
        <f t="array" ref="L140">I140</f>
        <v>0</v>
      </c>
      <c r="M140" s="6">
        <f t="array" ref="M140">ROUND(L140*$M$7,0)</f>
        <v>0</v>
      </c>
      <c r="N140" s="34">
        <f t="array" ref="N140">ROUND(L140+M140,0)</f>
        <v>0</v>
      </c>
      <c r="O140" s="36">
        <f t="array" ref="O140">ROUND(I140-L140,0)</f>
        <v>0</v>
      </c>
      <c r="P140" s="6">
        <f t="array" ref="P140">ROUND(J140-M140,0)</f>
        <v>0</v>
      </c>
      <c r="Q140" s="34">
        <f t="array" ref="Q140">ROUND(O140+P140,0)</f>
        <v>0</v>
      </c>
      <c r="R140" s="8">
        <f>Q140</f>
        <v>0</v>
      </c>
      <c r="S140" s="8">
        <f>R140</f>
        <v>0</v>
      </c>
      <c r="T140" s="8">
        <f t="array" ref="T140">ROUND(Q140-S140,0)</f>
        <v>0</v>
      </c>
      <c r="U140" s="9"/>
      <c r="V140" s="10"/>
      <c r="W140" s="169"/>
    </row>
    <row r="141" spans="1:23" s="4" customFormat="1" ht="20.25" customHeight="1">
      <c r="A141" s="5" t="str">
        <f>IF(I141&gt;=1,"y","n")</f>
        <v>n</v>
      </c>
      <c r="B141" s="165"/>
      <c r="C141" s="107"/>
      <c r="D141" s="111"/>
      <c r="E141" s="112"/>
      <c r="F141" s="113"/>
      <c r="G141" s="107"/>
      <c r="H141" s="37" t="str">
        <f>IF(D140="","","Feb-24")</f>
        <v/>
      </c>
      <c r="I141" s="38">
        <f>$I140</f>
        <v>0</v>
      </c>
      <c r="J141" s="12">
        <f t="array" ref="J141">ROUND(I141*$J$7,0)</f>
        <v>0</v>
      </c>
      <c r="K141" s="39">
        <f t="array" ref="K141">ROUND(I141+J141,0)</f>
        <v>0</v>
      </c>
      <c r="L141" s="38">
        <f t="array" ref="L141">I141</f>
        <v>0</v>
      </c>
      <c r="M141" s="12">
        <f t="array" ref="M141">ROUND(L141*$M$7,0)</f>
        <v>0</v>
      </c>
      <c r="N141" s="39">
        <f t="array" ref="N141">ROUND(L141+M141,0)</f>
        <v>0</v>
      </c>
      <c r="O141" s="40">
        <f t="array" ref="O141">ROUND(I141-L141,0)</f>
        <v>0</v>
      </c>
      <c r="P141" s="12">
        <f t="array" ref="P141">ROUND(J141-M141,0)</f>
        <v>0</v>
      </c>
      <c r="Q141" s="39">
        <f t="array" ref="Q141">ROUND(O141+P141,0)</f>
        <v>0</v>
      </c>
      <c r="R141" s="14">
        <f>Q141</f>
        <v>0</v>
      </c>
      <c r="S141" s="13">
        <f>R141</f>
        <v>0</v>
      </c>
      <c r="T141" s="14">
        <f t="array" ref="T141">ROUND(Q141-S141,0)</f>
        <v>0</v>
      </c>
      <c r="U141" s="15"/>
      <c r="V141" s="16"/>
      <c r="W141" s="169"/>
    </row>
    <row r="142" spans="1:23" s="4" customFormat="1" ht="20.25" customHeight="1" thickBot="1">
      <c r="A142" s="5" t="str">
        <f>IF(I142&gt;=1,"y","n")</f>
        <v>y</v>
      </c>
      <c r="B142" s="165"/>
      <c r="C142" s="107"/>
      <c r="D142" s="111"/>
      <c r="E142" s="112"/>
      <c r="F142" s="113"/>
      <c r="G142" s="107"/>
      <c r="H142" s="41" t="str">
        <f>IF(OR(D140="",$H$10=""),"","Mar-24")</f>
        <v/>
      </c>
      <c r="I142" s="38" t="str">
        <f>IF(H142="","",$I140)</f>
        <v/>
      </c>
      <c r="J142" s="12" t="str">
        <f>IF(H142="","",ROUND(I142*$J$7,0))</f>
        <v/>
      </c>
      <c r="K142" s="39" t="str">
        <f>IF(H142="","",ROUND(I142+J142,0))</f>
        <v/>
      </c>
      <c r="L142" s="38" t="str">
        <f>IF(H142="","",I142)</f>
        <v/>
      </c>
      <c r="M142" s="12" t="str">
        <f>IF(H142="","",ROUND(L142*$M$7,0))</f>
        <v/>
      </c>
      <c r="N142" s="39" t="str">
        <f>IF(H142="","",ROUND(L142+M142,0))</f>
        <v/>
      </c>
      <c r="O142" s="40" t="str">
        <f>IF(H142="","",ROUND(I142-L142,0))</f>
        <v/>
      </c>
      <c r="P142" s="12" t="str">
        <f>IF(H142="","",ROUND(J142-M142,0))</f>
        <v/>
      </c>
      <c r="Q142" s="39" t="str">
        <f>IF(H142="","",ROUND(O142+P142,0))</f>
        <v/>
      </c>
      <c r="R142" s="14" t="str">
        <f>IF(H142="","",0)</f>
        <v/>
      </c>
      <c r="S142" s="13" t="str">
        <f>IF(H142="","",R142)</f>
        <v/>
      </c>
      <c r="T142" s="14" t="str">
        <f>IF(H142="","",ROUND(Q142-S142,0))</f>
        <v/>
      </c>
      <c r="U142" s="15"/>
      <c r="V142" s="16"/>
      <c r="W142" s="169"/>
    </row>
    <row r="143" spans="1:23" s="4" customFormat="1" ht="20.25" customHeight="1">
      <c r="A143" s="5" t="str">
        <f>IF(I143&gt;=1,"y","n")</f>
        <v>n</v>
      </c>
      <c r="B143" s="165"/>
      <c r="C143" s="106">
        <v>46</v>
      </c>
      <c r="D143" s="108"/>
      <c r="E143" s="109"/>
      <c r="F143" s="110"/>
      <c r="G143" s="106"/>
      <c r="H143" s="32" t="str">
        <f>IF(D143="","","Jan-24")</f>
        <v/>
      </c>
      <c r="I143" s="33">
        <v>0</v>
      </c>
      <c r="J143" s="6">
        <f t="array" ref="J143">ROUND(I143*$J$7,0)</f>
        <v>0</v>
      </c>
      <c r="K143" s="34">
        <f t="array" ref="K143">ROUND(I143+J143,0)</f>
        <v>0</v>
      </c>
      <c r="L143" s="35">
        <f t="array" ref="L143">I143</f>
        <v>0</v>
      </c>
      <c r="M143" s="6">
        <f t="array" ref="M143">ROUND(L143*$M$7,0)</f>
        <v>0</v>
      </c>
      <c r="N143" s="34">
        <f t="array" ref="N143">ROUND(L143+M143,0)</f>
        <v>0</v>
      </c>
      <c r="O143" s="36">
        <f t="array" ref="O143">ROUND(I143-L143,0)</f>
        <v>0</v>
      </c>
      <c r="P143" s="6">
        <f t="array" ref="P143">ROUND(J143-M143,0)</f>
        <v>0</v>
      </c>
      <c r="Q143" s="34">
        <f t="array" ref="Q143">ROUND(O143+P143,0)</f>
        <v>0</v>
      </c>
      <c r="R143" s="8">
        <f>Q143</f>
        <v>0</v>
      </c>
      <c r="S143" s="8">
        <f>R143</f>
        <v>0</v>
      </c>
      <c r="T143" s="8">
        <f t="array" ref="T143">ROUND(Q143-S143,0)</f>
        <v>0</v>
      </c>
      <c r="U143" s="9"/>
      <c r="V143" s="10"/>
      <c r="W143" s="169"/>
    </row>
    <row r="144" spans="1:23" s="4" customFormat="1" ht="20.25" customHeight="1">
      <c r="A144" s="5" t="str">
        <f>IF(I144&gt;=1,"y","n")</f>
        <v>n</v>
      </c>
      <c r="B144" s="165"/>
      <c r="C144" s="107"/>
      <c r="D144" s="111"/>
      <c r="E144" s="112"/>
      <c r="F144" s="113"/>
      <c r="G144" s="107"/>
      <c r="H144" s="37" t="str">
        <f>IF(D143="","","Feb-24")</f>
        <v/>
      </c>
      <c r="I144" s="38">
        <f>$I143</f>
        <v>0</v>
      </c>
      <c r="J144" s="12">
        <f t="array" ref="J144">ROUND(I144*$J$7,0)</f>
        <v>0</v>
      </c>
      <c r="K144" s="39">
        <f t="array" ref="K144">ROUND(I144+J144,0)</f>
        <v>0</v>
      </c>
      <c r="L144" s="38">
        <f t="array" ref="L144">I144</f>
        <v>0</v>
      </c>
      <c r="M144" s="12">
        <f t="array" ref="M144">ROUND(L144*$M$7,0)</f>
        <v>0</v>
      </c>
      <c r="N144" s="39">
        <f t="array" ref="N144">ROUND(L144+M144,0)</f>
        <v>0</v>
      </c>
      <c r="O144" s="40">
        <f t="array" ref="O144">ROUND(I144-L144,0)</f>
        <v>0</v>
      </c>
      <c r="P144" s="12">
        <f t="array" ref="P144">ROUND(J144-M144,0)</f>
        <v>0</v>
      </c>
      <c r="Q144" s="39">
        <f t="array" ref="Q144">ROUND(O144+P144,0)</f>
        <v>0</v>
      </c>
      <c r="R144" s="14">
        <f>Q144</f>
        <v>0</v>
      </c>
      <c r="S144" s="13">
        <f>R144</f>
        <v>0</v>
      </c>
      <c r="T144" s="14">
        <f t="array" ref="T144">ROUND(Q144-S144,0)</f>
        <v>0</v>
      </c>
      <c r="U144" s="15"/>
      <c r="V144" s="16"/>
      <c r="W144" s="169"/>
    </row>
    <row r="145" spans="1:23" s="4" customFormat="1" ht="20.25" customHeight="1" thickBot="1">
      <c r="A145" s="5" t="str">
        <f>IF(I145&gt;=1,"y","n")</f>
        <v>y</v>
      </c>
      <c r="B145" s="165"/>
      <c r="C145" s="107"/>
      <c r="D145" s="111"/>
      <c r="E145" s="112"/>
      <c r="F145" s="113"/>
      <c r="G145" s="107"/>
      <c r="H145" s="41" t="str">
        <f>IF(OR(D143="",$H$10=""),"","Mar-24")</f>
        <v/>
      </c>
      <c r="I145" s="38" t="str">
        <f>IF(H145="","",$I143)</f>
        <v/>
      </c>
      <c r="J145" s="12" t="str">
        <f>IF(H145="","",ROUND(I145*$J$7,0))</f>
        <v/>
      </c>
      <c r="K145" s="39" t="str">
        <f>IF(H145="","",ROUND(I145+J145,0))</f>
        <v/>
      </c>
      <c r="L145" s="38" t="str">
        <f>IF(H145="","",I145)</f>
        <v/>
      </c>
      <c r="M145" s="12" t="str">
        <f>IF(H145="","",ROUND(L145*$M$7,0))</f>
        <v/>
      </c>
      <c r="N145" s="39" t="str">
        <f>IF(H145="","",ROUND(L145+M145,0))</f>
        <v/>
      </c>
      <c r="O145" s="40" t="str">
        <f>IF(H145="","",ROUND(I145-L145,0))</f>
        <v/>
      </c>
      <c r="P145" s="12" t="str">
        <f>IF(H145="","",ROUND(J145-M145,0))</f>
        <v/>
      </c>
      <c r="Q145" s="39" t="str">
        <f>IF(H145="","",ROUND(O145+P145,0))</f>
        <v/>
      </c>
      <c r="R145" s="14" t="str">
        <f>IF(H145="","",0)</f>
        <v/>
      </c>
      <c r="S145" s="13" t="str">
        <f>IF(H145="","",R145)</f>
        <v/>
      </c>
      <c r="T145" s="14" t="str">
        <f>IF(H145="","",ROUND(Q145-S145,0))</f>
        <v/>
      </c>
      <c r="U145" s="15"/>
      <c r="V145" s="16"/>
      <c r="W145" s="169"/>
    </row>
    <row r="146" spans="1:23" s="4" customFormat="1" ht="20.25" customHeight="1">
      <c r="A146" s="5" t="str">
        <f>IF(I146&gt;=1,"y","n")</f>
        <v>n</v>
      </c>
      <c r="B146" s="165"/>
      <c r="C146" s="106">
        <v>47</v>
      </c>
      <c r="D146" s="108"/>
      <c r="E146" s="109"/>
      <c r="F146" s="110"/>
      <c r="G146" s="106"/>
      <c r="H146" s="32" t="str">
        <f>IF(D146="","","Jan-24")</f>
        <v/>
      </c>
      <c r="I146" s="33">
        <v>0</v>
      </c>
      <c r="J146" s="6">
        <f t="array" ref="J146">ROUND(I146*$J$7,0)</f>
        <v>0</v>
      </c>
      <c r="K146" s="34">
        <f t="array" ref="K146">ROUND(I146+J146,0)</f>
        <v>0</v>
      </c>
      <c r="L146" s="35">
        <f t="array" ref="L146">I146</f>
        <v>0</v>
      </c>
      <c r="M146" s="6">
        <f t="array" ref="M146">ROUND(L146*$M$7,0)</f>
        <v>0</v>
      </c>
      <c r="N146" s="34">
        <f t="array" ref="N146">ROUND(L146+M146,0)</f>
        <v>0</v>
      </c>
      <c r="O146" s="36">
        <f t="array" ref="O146">ROUND(I146-L146,0)</f>
        <v>0</v>
      </c>
      <c r="P146" s="6">
        <f t="array" ref="P146">ROUND(J146-M146,0)</f>
        <v>0</v>
      </c>
      <c r="Q146" s="34">
        <f t="array" ref="Q146">ROUND(O146+P146,0)</f>
        <v>0</v>
      </c>
      <c r="R146" s="8">
        <f>Q146</f>
        <v>0</v>
      </c>
      <c r="S146" s="8">
        <f>R146</f>
        <v>0</v>
      </c>
      <c r="T146" s="8">
        <f t="array" ref="T146">ROUND(Q146-S146,0)</f>
        <v>0</v>
      </c>
      <c r="U146" s="9"/>
      <c r="V146" s="10"/>
      <c r="W146" s="169"/>
    </row>
    <row r="147" spans="1:23" s="4" customFormat="1" ht="20.25" customHeight="1">
      <c r="A147" s="5" t="str">
        <f>IF(I147&gt;=1,"y","n")</f>
        <v>n</v>
      </c>
      <c r="B147" s="165"/>
      <c r="C147" s="107"/>
      <c r="D147" s="111"/>
      <c r="E147" s="112"/>
      <c r="F147" s="113"/>
      <c r="G147" s="107"/>
      <c r="H147" s="37" t="str">
        <f>IF(D146="","","Feb-24")</f>
        <v/>
      </c>
      <c r="I147" s="38">
        <f>$I146</f>
        <v>0</v>
      </c>
      <c r="J147" s="12">
        <f t="array" ref="J147">ROUND(I147*$J$7,0)</f>
        <v>0</v>
      </c>
      <c r="K147" s="39">
        <f t="array" ref="K147">ROUND(I147+J147,0)</f>
        <v>0</v>
      </c>
      <c r="L147" s="38">
        <f t="array" ref="L147">I147</f>
        <v>0</v>
      </c>
      <c r="M147" s="12">
        <f t="array" ref="M147">ROUND(L147*$M$7,0)</f>
        <v>0</v>
      </c>
      <c r="N147" s="39">
        <f t="array" ref="N147">ROUND(L147+M147,0)</f>
        <v>0</v>
      </c>
      <c r="O147" s="40">
        <f t="array" ref="O147">ROUND(I147-L147,0)</f>
        <v>0</v>
      </c>
      <c r="P147" s="12">
        <f t="array" ref="P147">ROUND(J147-M147,0)</f>
        <v>0</v>
      </c>
      <c r="Q147" s="39">
        <f t="array" ref="Q147">ROUND(O147+P147,0)</f>
        <v>0</v>
      </c>
      <c r="R147" s="14">
        <f>Q147</f>
        <v>0</v>
      </c>
      <c r="S147" s="13">
        <f>R147</f>
        <v>0</v>
      </c>
      <c r="T147" s="14">
        <f t="array" ref="T147">ROUND(Q147-S147,0)</f>
        <v>0</v>
      </c>
      <c r="U147" s="15"/>
      <c r="V147" s="16"/>
      <c r="W147" s="169"/>
    </row>
    <row r="148" spans="1:23" s="4" customFormat="1" ht="20.25" customHeight="1" thickBot="1">
      <c r="A148" s="5" t="str">
        <f>IF(I148&gt;=1,"y","n")</f>
        <v>y</v>
      </c>
      <c r="B148" s="165"/>
      <c r="C148" s="107"/>
      <c r="D148" s="111"/>
      <c r="E148" s="112"/>
      <c r="F148" s="113"/>
      <c r="G148" s="107"/>
      <c r="H148" s="41" t="str">
        <f>IF(OR(D146="",$H$10=""),"","Mar-24")</f>
        <v/>
      </c>
      <c r="I148" s="38" t="str">
        <f>IF(H148="","",$I146)</f>
        <v/>
      </c>
      <c r="J148" s="12" t="str">
        <f>IF(H148="","",ROUND(I148*$J$7,0))</f>
        <v/>
      </c>
      <c r="K148" s="39" t="str">
        <f>IF(H148="","",ROUND(I148+J148,0))</f>
        <v/>
      </c>
      <c r="L148" s="38" t="str">
        <f>IF(H148="","",I148)</f>
        <v/>
      </c>
      <c r="M148" s="12" t="str">
        <f>IF(H148="","",ROUND(L148*$M$7,0))</f>
        <v/>
      </c>
      <c r="N148" s="39" t="str">
        <f>IF(H148="","",ROUND(L148+M148,0))</f>
        <v/>
      </c>
      <c r="O148" s="40" t="str">
        <f>IF(H148="","",ROUND(I148-L148,0))</f>
        <v/>
      </c>
      <c r="P148" s="12" t="str">
        <f>IF(H148="","",ROUND(J148-M148,0))</f>
        <v/>
      </c>
      <c r="Q148" s="39" t="str">
        <f>IF(H148="","",ROUND(O148+P148,0))</f>
        <v/>
      </c>
      <c r="R148" s="14" t="str">
        <f>IF(H148="","",0)</f>
        <v/>
      </c>
      <c r="S148" s="13" t="str">
        <f>IF(H148="","",R148)</f>
        <v/>
      </c>
      <c r="T148" s="14" t="str">
        <f>IF(H148="","",ROUND(Q148-S148,0))</f>
        <v/>
      </c>
      <c r="U148" s="15"/>
      <c r="V148" s="16"/>
      <c r="W148" s="169"/>
    </row>
    <row r="149" spans="1:23" s="4" customFormat="1" ht="20.25" customHeight="1">
      <c r="A149" s="5" t="str">
        <f>IF(I149&gt;=1,"y","n")</f>
        <v>n</v>
      </c>
      <c r="B149" s="165"/>
      <c r="C149" s="106">
        <v>48</v>
      </c>
      <c r="D149" s="108"/>
      <c r="E149" s="109"/>
      <c r="F149" s="110"/>
      <c r="G149" s="106"/>
      <c r="H149" s="32" t="str">
        <f>IF(D149="","","Jan-24")</f>
        <v/>
      </c>
      <c r="I149" s="33">
        <v>0</v>
      </c>
      <c r="J149" s="6">
        <f t="array" ref="J149">ROUND(I149*$J$7,0)</f>
        <v>0</v>
      </c>
      <c r="K149" s="34">
        <f t="array" ref="K149">ROUND(I149+J149,0)</f>
        <v>0</v>
      </c>
      <c r="L149" s="35">
        <f t="array" ref="L149">I149</f>
        <v>0</v>
      </c>
      <c r="M149" s="6">
        <f t="array" ref="M149">ROUND(L149*$M$7,0)</f>
        <v>0</v>
      </c>
      <c r="N149" s="34">
        <f t="array" ref="N149">ROUND(L149+M149,0)</f>
        <v>0</v>
      </c>
      <c r="O149" s="36">
        <f t="array" ref="O149">ROUND(I149-L149,0)</f>
        <v>0</v>
      </c>
      <c r="P149" s="6">
        <f t="array" ref="P149">ROUND(J149-M149,0)</f>
        <v>0</v>
      </c>
      <c r="Q149" s="34">
        <f t="array" ref="Q149">ROUND(O149+P149,0)</f>
        <v>0</v>
      </c>
      <c r="R149" s="8">
        <f>Q149</f>
        <v>0</v>
      </c>
      <c r="S149" s="8">
        <f>R149</f>
        <v>0</v>
      </c>
      <c r="T149" s="8">
        <f t="array" ref="T149">ROUND(Q149-S149,0)</f>
        <v>0</v>
      </c>
      <c r="U149" s="9"/>
      <c r="V149" s="10"/>
      <c r="W149" s="169"/>
    </row>
    <row r="150" spans="1:23" s="4" customFormat="1" ht="20.25" customHeight="1">
      <c r="A150" s="5" t="str">
        <f>IF(I150&gt;=1,"y","n")</f>
        <v>n</v>
      </c>
      <c r="B150" s="165"/>
      <c r="C150" s="107"/>
      <c r="D150" s="111"/>
      <c r="E150" s="112"/>
      <c r="F150" s="113"/>
      <c r="G150" s="107"/>
      <c r="H150" s="37" t="str">
        <f>IF(D149="","","Feb-24")</f>
        <v/>
      </c>
      <c r="I150" s="38">
        <f>$I149</f>
        <v>0</v>
      </c>
      <c r="J150" s="12">
        <f t="array" ref="J150">ROUND(I150*$J$7,0)</f>
        <v>0</v>
      </c>
      <c r="K150" s="39">
        <f t="array" ref="K150">ROUND(I150+J150,0)</f>
        <v>0</v>
      </c>
      <c r="L150" s="38">
        <f t="array" ref="L150">I150</f>
        <v>0</v>
      </c>
      <c r="M150" s="12">
        <f t="array" ref="M150">ROUND(L150*$M$7,0)</f>
        <v>0</v>
      </c>
      <c r="N150" s="39">
        <f t="array" ref="N150">ROUND(L150+M150,0)</f>
        <v>0</v>
      </c>
      <c r="O150" s="40">
        <f t="array" ref="O150">ROUND(I150-L150,0)</f>
        <v>0</v>
      </c>
      <c r="P150" s="12">
        <f t="array" ref="P150">ROUND(J150-M150,0)</f>
        <v>0</v>
      </c>
      <c r="Q150" s="39">
        <f t="array" ref="Q150">ROUND(O150+P150,0)</f>
        <v>0</v>
      </c>
      <c r="R150" s="14">
        <f>Q150</f>
        <v>0</v>
      </c>
      <c r="S150" s="13">
        <f>R150</f>
        <v>0</v>
      </c>
      <c r="T150" s="14">
        <f t="array" ref="T150">ROUND(Q150-S150,0)</f>
        <v>0</v>
      </c>
      <c r="U150" s="15"/>
      <c r="V150" s="16"/>
      <c r="W150" s="169"/>
    </row>
    <row r="151" spans="1:23" s="4" customFormat="1" ht="20.25" customHeight="1" thickBot="1">
      <c r="A151" s="5" t="str">
        <f>IF(I151&gt;=1,"y","n")</f>
        <v>y</v>
      </c>
      <c r="B151" s="165"/>
      <c r="C151" s="107"/>
      <c r="D151" s="111"/>
      <c r="E151" s="112"/>
      <c r="F151" s="113"/>
      <c r="G151" s="107"/>
      <c r="H151" s="41" t="str">
        <f>IF(OR(D149="",$H$10=""),"","Mar-24")</f>
        <v/>
      </c>
      <c r="I151" s="38" t="str">
        <f>IF(H151="","",$I149)</f>
        <v/>
      </c>
      <c r="J151" s="12" t="str">
        <f>IF(H151="","",ROUND(I151*$J$7,0))</f>
        <v/>
      </c>
      <c r="K151" s="39" t="str">
        <f>IF(H151="","",ROUND(I151+J151,0))</f>
        <v/>
      </c>
      <c r="L151" s="38" t="str">
        <f>IF(H151="","",I151)</f>
        <v/>
      </c>
      <c r="M151" s="12" t="str">
        <f>IF(H151="","",ROUND(L151*$M$7,0))</f>
        <v/>
      </c>
      <c r="N151" s="39" t="str">
        <f>IF(H151="","",ROUND(L151+M151,0))</f>
        <v/>
      </c>
      <c r="O151" s="40" t="str">
        <f>IF(H151="","",ROUND(I151-L151,0))</f>
        <v/>
      </c>
      <c r="P151" s="12" t="str">
        <f>IF(H151="","",ROUND(J151-M151,0))</f>
        <v/>
      </c>
      <c r="Q151" s="39" t="str">
        <f>IF(H151="","",ROUND(O151+P151,0))</f>
        <v/>
      </c>
      <c r="R151" s="14" t="str">
        <f>IF(H151="","",0)</f>
        <v/>
      </c>
      <c r="S151" s="13" t="str">
        <f>IF(H151="","",R151)</f>
        <v/>
      </c>
      <c r="T151" s="14" t="str">
        <f>IF(H151="","",ROUND(Q151-S151,0))</f>
        <v/>
      </c>
      <c r="U151" s="15"/>
      <c r="V151" s="16"/>
      <c r="W151" s="169"/>
    </row>
    <row r="152" spans="1:23" s="4" customFormat="1" ht="20.25" customHeight="1">
      <c r="A152" s="5" t="str">
        <f>IF(I152&gt;=1,"y","n")</f>
        <v>n</v>
      </c>
      <c r="B152" s="165"/>
      <c r="C152" s="106">
        <v>49</v>
      </c>
      <c r="D152" s="108"/>
      <c r="E152" s="109"/>
      <c r="F152" s="110"/>
      <c r="G152" s="106"/>
      <c r="H152" s="32" t="str">
        <f>IF(D152="","","Jan-24")</f>
        <v/>
      </c>
      <c r="I152" s="33">
        <v>0</v>
      </c>
      <c r="J152" s="6">
        <f t="array" ref="J152">ROUND(I152*$J$7,0)</f>
        <v>0</v>
      </c>
      <c r="K152" s="34">
        <f t="array" ref="K152">ROUND(I152+J152,0)</f>
        <v>0</v>
      </c>
      <c r="L152" s="35">
        <f t="array" ref="L152">I152</f>
        <v>0</v>
      </c>
      <c r="M152" s="6">
        <f t="array" ref="M152">ROUND(L152*$M$7,0)</f>
        <v>0</v>
      </c>
      <c r="N152" s="34">
        <f t="array" ref="N152">ROUND(L152+M152,0)</f>
        <v>0</v>
      </c>
      <c r="O152" s="36">
        <f t="array" ref="O152">ROUND(I152-L152,0)</f>
        <v>0</v>
      </c>
      <c r="P152" s="6">
        <f t="array" ref="P152">ROUND(J152-M152,0)</f>
        <v>0</v>
      </c>
      <c r="Q152" s="34">
        <f t="array" ref="Q152">ROUND(O152+P152,0)</f>
        <v>0</v>
      </c>
      <c r="R152" s="8">
        <f>Q152</f>
        <v>0</v>
      </c>
      <c r="S152" s="8">
        <f>R152</f>
        <v>0</v>
      </c>
      <c r="T152" s="8">
        <f t="array" ref="T152">ROUND(Q152-S152,0)</f>
        <v>0</v>
      </c>
      <c r="U152" s="9"/>
      <c r="V152" s="10"/>
      <c r="W152" s="169"/>
    </row>
    <row r="153" spans="1:23" s="4" customFormat="1" ht="20.25" customHeight="1">
      <c r="A153" s="5" t="str">
        <f>IF(I153&gt;=1,"y","n")</f>
        <v>n</v>
      </c>
      <c r="B153" s="165"/>
      <c r="C153" s="107"/>
      <c r="D153" s="111"/>
      <c r="E153" s="112"/>
      <c r="F153" s="113"/>
      <c r="G153" s="107"/>
      <c r="H153" s="37" t="str">
        <f>IF(D152="","","Feb-24")</f>
        <v/>
      </c>
      <c r="I153" s="38">
        <f>$I152</f>
        <v>0</v>
      </c>
      <c r="J153" s="12">
        <f t="array" ref="J153">ROUND(I153*$J$7,0)</f>
        <v>0</v>
      </c>
      <c r="K153" s="39">
        <f t="array" ref="K153">ROUND(I153+J153,0)</f>
        <v>0</v>
      </c>
      <c r="L153" s="38">
        <f t="array" ref="L153">I153</f>
        <v>0</v>
      </c>
      <c r="M153" s="12">
        <f t="array" ref="M153">ROUND(L153*$M$7,0)</f>
        <v>0</v>
      </c>
      <c r="N153" s="39">
        <f t="array" ref="N153">ROUND(L153+M153,0)</f>
        <v>0</v>
      </c>
      <c r="O153" s="40">
        <f t="array" ref="O153">ROUND(I153-L153,0)</f>
        <v>0</v>
      </c>
      <c r="P153" s="12">
        <f t="array" ref="P153">ROUND(J153-M153,0)</f>
        <v>0</v>
      </c>
      <c r="Q153" s="39">
        <f t="array" ref="Q153">ROUND(O153+P153,0)</f>
        <v>0</v>
      </c>
      <c r="R153" s="14">
        <f>Q153</f>
        <v>0</v>
      </c>
      <c r="S153" s="13">
        <f>R153</f>
        <v>0</v>
      </c>
      <c r="T153" s="14">
        <f t="array" ref="T153">ROUND(Q153-S153,0)</f>
        <v>0</v>
      </c>
      <c r="U153" s="15"/>
      <c r="V153" s="16"/>
      <c r="W153" s="169"/>
    </row>
    <row r="154" spans="1:23" s="4" customFormat="1" ht="20.25" customHeight="1" thickBot="1">
      <c r="A154" s="5" t="str">
        <f>IF(I154&gt;=1,"y","n")</f>
        <v>y</v>
      </c>
      <c r="B154" s="165"/>
      <c r="C154" s="107"/>
      <c r="D154" s="111"/>
      <c r="E154" s="112"/>
      <c r="F154" s="113"/>
      <c r="G154" s="107"/>
      <c r="H154" s="41" t="str">
        <f>IF(OR(D152="",$H$10=""),"","Mar-24")</f>
        <v/>
      </c>
      <c r="I154" s="38" t="str">
        <f>IF(H154="","",$I152)</f>
        <v/>
      </c>
      <c r="J154" s="12" t="str">
        <f>IF(H154="","",ROUND(I154*$J$7,0))</f>
        <v/>
      </c>
      <c r="K154" s="39" t="str">
        <f>IF(H154="","",ROUND(I154+J154,0))</f>
        <v/>
      </c>
      <c r="L154" s="38" t="str">
        <f>IF(H154="","",I154)</f>
        <v/>
      </c>
      <c r="M154" s="12" t="str">
        <f>IF(H154="","",ROUND(L154*$M$7,0))</f>
        <v/>
      </c>
      <c r="N154" s="39" t="str">
        <f>IF(H154="","",ROUND(L154+M154,0))</f>
        <v/>
      </c>
      <c r="O154" s="40" t="str">
        <f>IF(H154="","",ROUND(I154-L154,0))</f>
        <v/>
      </c>
      <c r="P154" s="12" t="str">
        <f>IF(H154="","",ROUND(J154-M154,0))</f>
        <v/>
      </c>
      <c r="Q154" s="39" t="str">
        <f>IF(H154="","",ROUND(O154+P154,0))</f>
        <v/>
      </c>
      <c r="R154" s="14" t="str">
        <f>IF(H154="","",0)</f>
        <v/>
      </c>
      <c r="S154" s="13" t="str">
        <f>IF(H154="","",R154)</f>
        <v/>
      </c>
      <c r="T154" s="14" t="str">
        <f>IF(H154="","",ROUND(Q154-S154,0))</f>
        <v/>
      </c>
      <c r="U154" s="15"/>
      <c r="V154" s="16"/>
      <c r="W154" s="169"/>
    </row>
    <row r="155" spans="1:23" s="4" customFormat="1" ht="20.25" customHeight="1">
      <c r="A155" s="5" t="str">
        <f>IF(I155&gt;=1,"y","n")</f>
        <v>n</v>
      </c>
      <c r="B155" s="165"/>
      <c r="C155" s="106">
        <v>50</v>
      </c>
      <c r="D155" s="108"/>
      <c r="E155" s="109"/>
      <c r="F155" s="110"/>
      <c r="G155" s="106"/>
      <c r="H155" s="32" t="str">
        <f>IF(D155="","","Jan-24")</f>
        <v/>
      </c>
      <c r="I155" s="33">
        <v>0</v>
      </c>
      <c r="J155" s="6">
        <f t="array" ref="J155">ROUND(I155*$J$7,0)</f>
        <v>0</v>
      </c>
      <c r="K155" s="34">
        <f t="array" ref="K155">ROUND(I155+J155,0)</f>
        <v>0</v>
      </c>
      <c r="L155" s="35">
        <f t="array" ref="L155">I155</f>
        <v>0</v>
      </c>
      <c r="M155" s="6">
        <f t="array" ref="M155">ROUND(L155*$M$7,0)</f>
        <v>0</v>
      </c>
      <c r="N155" s="34">
        <f t="array" ref="N155">ROUND(L155+M155,0)</f>
        <v>0</v>
      </c>
      <c r="O155" s="36">
        <f t="array" ref="O155">ROUND(I155-L155,0)</f>
        <v>0</v>
      </c>
      <c r="P155" s="6">
        <f t="array" ref="P155">ROUND(J155-M155,0)</f>
        <v>0</v>
      </c>
      <c r="Q155" s="34">
        <f t="array" ref="Q155">ROUND(O155+P155,0)</f>
        <v>0</v>
      </c>
      <c r="R155" s="8">
        <f>Q155</f>
        <v>0</v>
      </c>
      <c r="S155" s="8">
        <f>R155</f>
        <v>0</v>
      </c>
      <c r="T155" s="8">
        <f t="array" ref="T155">ROUND(Q155-S155,0)</f>
        <v>0</v>
      </c>
      <c r="U155" s="9"/>
      <c r="V155" s="10"/>
      <c r="W155" s="169"/>
    </row>
    <row r="156" spans="1:23" s="4" customFormat="1" ht="20.25" customHeight="1">
      <c r="A156" s="5" t="str">
        <f>IF(I156&gt;=1,"y","n")</f>
        <v>n</v>
      </c>
      <c r="B156" s="165"/>
      <c r="C156" s="107"/>
      <c r="D156" s="111"/>
      <c r="E156" s="112"/>
      <c r="F156" s="113"/>
      <c r="G156" s="107"/>
      <c r="H156" s="37" t="str">
        <f>IF(D155="","","Feb-24")</f>
        <v/>
      </c>
      <c r="I156" s="38">
        <f>$I155</f>
        <v>0</v>
      </c>
      <c r="J156" s="12">
        <f t="array" ref="J156">ROUND(I156*$J$7,0)</f>
        <v>0</v>
      </c>
      <c r="K156" s="39">
        <f t="array" ref="K156">ROUND(I156+J156,0)</f>
        <v>0</v>
      </c>
      <c r="L156" s="38">
        <f t="array" ref="L156">I156</f>
        <v>0</v>
      </c>
      <c r="M156" s="12">
        <f t="array" ref="M156">ROUND(L156*$M$7,0)</f>
        <v>0</v>
      </c>
      <c r="N156" s="39">
        <f t="array" ref="N156">ROUND(L156+M156,0)</f>
        <v>0</v>
      </c>
      <c r="O156" s="40">
        <f t="array" ref="O156">ROUND(I156-L156,0)</f>
        <v>0</v>
      </c>
      <c r="P156" s="12">
        <f t="array" ref="P156">ROUND(J156-M156,0)</f>
        <v>0</v>
      </c>
      <c r="Q156" s="39">
        <f t="array" ref="Q156">ROUND(O156+P156,0)</f>
        <v>0</v>
      </c>
      <c r="R156" s="14">
        <f>Q156</f>
        <v>0</v>
      </c>
      <c r="S156" s="13">
        <f>R156</f>
        <v>0</v>
      </c>
      <c r="T156" s="14">
        <f t="array" ref="T156">ROUND(Q156-S156,0)</f>
        <v>0</v>
      </c>
      <c r="U156" s="15"/>
      <c r="V156" s="16"/>
      <c r="W156" s="169"/>
    </row>
    <row r="157" spans="1:23" s="4" customFormat="1" ht="20.25" customHeight="1" thickBot="1">
      <c r="A157" s="5" t="str">
        <f>IF(I157&gt;=1,"y","n")</f>
        <v>y</v>
      </c>
      <c r="B157" s="165"/>
      <c r="C157" s="107"/>
      <c r="D157" s="111"/>
      <c r="E157" s="112"/>
      <c r="F157" s="113"/>
      <c r="G157" s="107"/>
      <c r="H157" s="41" t="str">
        <f>IF(OR(D155="",$H$10=""),"","Mar-24")</f>
        <v/>
      </c>
      <c r="I157" s="38" t="str">
        <f>IF(H157="","",$I155)</f>
        <v/>
      </c>
      <c r="J157" s="12" t="str">
        <f>IF(H157="","",ROUND(I157*$J$7,0))</f>
        <v/>
      </c>
      <c r="K157" s="39" t="str">
        <f>IF(H157="","",ROUND(I157+J157,0))</f>
        <v/>
      </c>
      <c r="L157" s="38" t="str">
        <f>IF(H157="","",I157)</f>
        <v/>
      </c>
      <c r="M157" s="12" t="str">
        <f>IF(H157="","",ROUND(L157*$M$7,0))</f>
        <v/>
      </c>
      <c r="N157" s="39" t="str">
        <f>IF(H157="","",ROUND(L157+M157,0))</f>
        <v/>
      </c>
      <c r="O157" s="40" t="str">
        <f>IF(H157="","",ROUND(I157-L157,0))</f>
        <v/>
      </c>
      <c r="P157" s="12" t="str">
        <f>IF(H157="","",ROUND(J157-M157,0))</f>
        <v/>
      </c>
      <c r="Q157" s="39" t="str">
        <f>IF(H157="","",ROUND(O157+P157,0))</f>
        <v/>
      </c>
      <c r="R157" s="14" t="str">
        <f>IF(H157="","",0)</f>
        <v/>
      </c>
      <c r="S157" s="13" t="str">
        <f>IF(H157="","",R157)</f>
        <v/>
      </c>
      <c r="T157" s="14" t="str">
        <f>IF(H157="","",ROUND(Q157-S157,0))</f>
        <v/>
      </c>
      <c r="U157" s="15"/>
      <c r="V157" s="16"/>
      <c r="W157" s="169"/>
    </row>
    <row r="158" spans="1:23" ht="86.25" customHeight="1" thickBot="1">
      <c r="B158" s="165"/>
      <c r="C158" s="142" t="s">
        <v>3</v>
      </c>
      <c r="D158" s="143"/>
      <c r="E158" s="143"/>
      <c r="F158" s="143"/>
      <c r="G158" s="143"/>
      <c r="H158" s="42"/>
      <c r="I158" s="43">
        <f t="array" ref="I158">SUM(I8:I157)</f>
        <v>398100</v>
      </c>
      <c r="J158" s="44">
        <f t="array" ref="J158">SUM(J8:J157)</f>
        <v>199050</v>
      </c>
      <c r="K158" s="45">
        <f t="array" ref="K158">SUM(K8:K157)</f>
        <v>597150</v>
      </c>
      <c r="L158" s="43">
        <f t="array" ref="L158">SUM(L8:L157)</f>
        <v>398100</v>
      </c>
      <c r="M158" s="44">
        <f t="array" ref="M158">SUM(M8:M157)</f>
        <v>183126</v>
      </c>
      <c r="N158" s="45">
        <f t="array" ref="N158">SUM(N8:N157)</f>
        <v>581226</v>
      </c>
      <c r="O158" s="43">
        <f t="array" ref="O158">SUM(O8:O157)</f>
        <v>0</v>
      </c>
      <c r="P158" s="44">
        <f t="array" ref="P158">SUM(P8:P157)</f>
        <v>15924</v>
      </c>
      <c r="Q158" s="46">
        <f t="array" ref="Q158">SUM(Q8:Q157)</f>
        <v>15924</v>
      </c>
      <c r="R158" s="47">
        <f t="array" ref="R158">SUM(R8:R157)</f>
        <v>10616</v>
      </c>
      <c r="S158" s="47">
        <f t="array" ref="S158">SUM(S8:S157)</f>
        <v>10616</v>
      </c>
      <c r="T158" s="47">
        <f t="array" ref="T158">SUM(T8:T157)</f>
        <v>5308</v>
      </c>
      <c r="U158" s="19"/>
      <c r="V158" s="20"/>
      <c r="W158" s="169"/>
    </row>
    <row r="159" spans="1:23" ht="22.5" customHeight="1">
      <c r="B159" s="165"/>
      <c r="C159" s="144" t="s">
        <v>8</v>
      </c>
      <c r="D159" s="145"/>
      <c r="E159" s="145"/>
      <c r="F159" s="145"/>
      <c r="G159" s="145"/>
      <c r="H159" s="146"/>
      <c r="I159" s="146"/>
      <c r="J159" s="146"/>
      <c r="K159" s="146"/>
      <c r="L159" s="146"/>
      <c r="M159" s="146"/>
      <c r="N159" s="146"/>
      <c r="O159" s="146"/>
      <c r="P159" s="146"/>
      <c r="Q159" s="179" t="s">
        <v>17</v>
      </c>
      <c r="R159" s="180"/>
      <c r="S159" s="180"/>
      <c r="T159" s="180"/>
      <c r="U159" s="180"/>
      <c r="V159" s="181"/>
      <c r="W159" s="169"/>
    </row>
    <row r="160" spans="1:23" ht="22.5" customHeight="1">
      <c r="B160" s="165"/>
      <c r="C160" s="22" t="s">
        <v>4</v>
      </c>
      <c r="D160" s="182" t="s">
        <v>11</v>
      </c>
      <c r="E160" s="183"/>
      <c r="F160" s="183"/>
      <c r="G160" s="183"/>
      <c r="H160" s="184"/>
      <c r="I160" s="158" t="s">
        <v>6</v>
      </c>
      <c r="J160" s="158"/>
      <c r="K160" s="158"/>
      <c r="L160" s="158"/>
      <c r="M160" s="156">
        <f>O158</f>
        <v>0</v>
      </c>
      <c r="N160" s="157"/>
      <c r="O160" s="157"/>
      <c r="P160" s="157"/>
      <c r="Q160" s="191" t="s">
        <v>19</v>
      </c>
      <c r="R160" s="192"/>
      <c r="S160" s="192"/>
      <c r="T160" s="192"/>
      <c r="U160" s="192"/>
      <c r="V160" s="193"/>
      <c r="W160" s="169"/>
    </row>
    <row r="161" spans="2:23" ht="22.5" customHeight="1">
      <c r="B161" s="165"/>
      <c r="C161" s="23" t="s">
        <v>5</v>
      </c>
      <c r="D161" s="185"/>
      <c r="E161" s="186"/>
      <c r="F161" s="186"/>
      <c r="G161" s="186"/>
      <c r="H161" s="187"/>
      <c r="I161" s="158" t="s">
        <v>7</v>
      </c>
      <c r="J161" s="158"/>
      <c r="K161" s="158"/>
      <c r="L161" s="158"/>
      <c r="M161" s="156">
        <f>P158</f>
        <v>15924</v>
      </c>
      <c r="N161" s="157"/>
      <c r="O161" s="157"/>
      <c r="P161" s="157"/>
      <c r="Q161" s="191"/>
      <c r="R161" s="192"/>
      <c r="S161" s="192"/>
      <c r="T161" s="192"/>
      <c r="U161" s="192"/>
      <c r="V161" s="193"/>
      <c r="W161" s="169"/>
    </row>
    <row r="162" spans="2:23" ht="22.5" customHeight="1">
      <c r="B162" s="165"/>
      <c r="C162" s="24"/>
      <c r="D162" s="188"/>
      <c r="E162" s="189"/>
      <c r="F162" s="189"/>
      <c r="G162" s="189"/>
      <c r="H162" s="190"/>
      <c r="I162" s="162" t="s">
        <v>15</v>
      </c>
      <c r="J162" s="162"/>
      <c r="K162" s="162"/>
      <c r="L162" s="162"/>
      <c r="M162" s="163">
        <f>Q158</f>
        <v>15924</v>
      </c>
      <c r="N162" s="163"/>
      <c r="O162" s="163"/>
      <c r="P162" s="163"/>
      <c r="Q162" s="194" t="s">
        <v>18</v>
      </c>
      <c r="R162" s="195"/>
      <c r="S162" s="195"/>
      <c r="T162" s="195"/>
      <c r="U162" s="195"/>
      <c r="V162" s="196"/>
      <c r="W162" s="169"/>
    </row>
    <row r="163" spans="2:23" ht="22.5" customHeight="1">
      <c r="B163" s="165"/>
      <c r="C163" s="22" t="s">
        <v>4</v>
      </c>
      <c r="D163" s="148" t="s">
        <v>9</v>
      </c>
      <c r="E163" s="149"/>
      <c r="F163" s="149"/>
      <c r="G163" s="149"/>
      <c r="H163" s="150"/>
      <c r="I163" s="158" t="s">
        <v>35</v>
      </c>
      <c r="J163" s="158"/>
      <c r="K163" s="158"/>
      <c r="L163" s="158"/>
      <c r="M163" s="159">
        <f>R158</f>
        <v>10616</v>
      </c>
      <c r="N163" s="160"/>
      <c r="O163" s="160"/>
      <c r="P163" s="161"/>
      <c r="Q163" s="194"/>
      <c r="R163" s="195"/>
      <c r="S163" s="195"/>
      <c r="T163" s="195"/>
      <c r="U163" s="195"/>
      <c r="V163" s="196"/>
      <c r="W163" s="169"/>
    </row>
    <row r="164" spans="2:23" ht="22.5" customHeight="1" thickBot="1">
      <c r="B164" s="165"/>
      <c r="C164" s="25"/>
      <c r="D164" s="151"/>
      <c r="E164" s="152"/>
      <c r="F164" s="152"/>
      <c r="G164" s="152"/>
      <c r="H164" s="153"/>
      <c r="I164" s="162" t="s">
        <v>16</v>
      </c>
      <c r="J164" s="162"/>
      <c r="K164" s="162"/>
      <c r="L164" s="162"/>
      <c r="M164" s="163">
        <f>S158</f>
        <v>10616</v>
      </c>
      <c r="N164" s="164"/>
      <c r="O164" s="164"/>
      <c r="P164" s="164"/>
      <c r="Q164" s="194"/>
      <c r="R164" s="195"/>
      <c r="S164" s="195"/>
      <c r="T164" s="195"/>
      <c r="U164" s="195"/>
      <c r="V164" s="196"/>
      <c r="W164" s="169"/>
    </row>
    <row r="165" spans="2:23" ht="21" customHeight="1" thickBot="1">
      <c r="B165" s="165"/>
      <c r="C165" s="137" t="s">
        <v>10</v>
      </c>
      <c r="D165" s="138"/>
      <c r="E165" s="138"/>
      <c r="F165" s="138"/>
      <c r="G165" s="138"/>
      <c r="H165" s="138"/>
      <c r="I165" s="138"/>
      <c r="J165" s="138"/>
      <c r="K165" s="138"/>
      <c r="L165" s="139"/>
      <c r="M165" s="140">
        <f>ROUND(M162-M164,0)</f>
        <v>5308</v>
      </c>
      <c r="N165" s="141"/>
      <c r="O165" s="141"/>
      <c r="P165" s="141"/>
      <c r="Q165" s="197"/>
      <c r="R165" s="198"/>
      <c r="S165" s="198"/>
      <c r="T165" s="198"/>
      <c r="U165" s="198"/>
      <c r="V165" s="199"/>
      <c r="W165" s="169"/>
    </row>
    <row r="166" spans="2:23" ht="12.75">
      <c r="B166" s="147"/>
      <c r="C166" s="147"/>
      <c r="D166" s="147"/>
      <c r="E166" s="147"/>
      <c r="F166" s="147"/>
      <c r="G166" s="147"/>
      <c r="H166" s="147"/>
      <c r="I166" s="147"/>
      <c r="J166" s="147"/>
      <c r="K166" s="147"/>
      <c r="L166" s="147"/>
      <c r="M166" s="147"/>
      <c r="N166" s="147"/>
      <c r="O166" s="147"/>
      <c r="P166" s="147"/>
      <c r="Q166" s="147"/>
      <c r="R166" s="147"/>
      <c r="S166" s="147"/>
      <c r="T166" s="147"/>
      <c r="U166" s="147"/>
      <c r="V166" s="147"/>
      <c r="W166" s="147"/>
    </row>
    <row r="167" spans="2:23" ht="12.75" hidden="1"/>
    <row r="168" spans="2:23" ht="12.75" hidden="1"/>
    <row r="169" spans="2:23" ht="12.75" hidden="1"/>
    <row r="170" spans="2:23" ht="12.75" hidden="1"/>
    <row r="171" spans="2:23" ht="12.75" hidden="1"/>
    <row r="172" spans="2:23" ht="12.75" hidden="1"/>
    <row r="173" spans="2:23" ht="12.75" hidden="1"/>
    <row r="174" spans="2:23" ht="12.75" hidden="1"/>
    <row r="175" spans="2:23" ht="12.75" hidden="1"/>
    <row r="176" spans="2:23" ht="12.75" hidden="1"/>
    <row r="177" ht="12.75" hidden="1"/>
    <row r="178" ht="12.75" hidden="1"/>
    <row r="179" ht="12.75" hidden="1"/>
    <row r="180" ht="12.75" hidden="1"/>
    <row r="181" ht="12.75" hidden="1"/>
    <row r="182" ht="12.75" hidden="1"/>
    <row r="183" ht="12.75" hidden="1"/>
    <row r="184" ht="12.75" hidden="1"/>
    <row r="185" ht="12.75" hidden="1"/>
    <row r="186" ht="12.75" hidden="1"/>
    <row r="187" ht="12.75" hidden="1"/>
    <row r="188" ht="12.75" hidden="1"/>
    <row r="189" ht="12.75" hidden="1"/>
    <row r="190" ht="12.75" hidden="1"/>
    <row r="191" ht="12.75" hidden="1"/>
    <row r="192" ht="12.75" hidden="1"/>
    <row r="193" ht="12.75" hidden="1"/>
    <row r="194" ht="12.75" hidden="1"/>
    <row r="195" ht="12.75" hidden="1"/>
    <row r="196" ht="12.75" hidden="1"/>
    <row r="197" ht="12.75" hidden="1"/>
    <row r="198" ht="12.75" hidden="1"/>
    <row r="199" ht="12.75" hidden="1"/>
    <row r="200" ht="12.75" hidden="1"/>
    <row r="201" ht="12.75" hidden="1"/>
    <row r="202" ht="12.75" hidden="1"/>
    <row r="203" ht="12.75" hidden="1"/>
    <row r="204" ht="12.75" hidden="1"/>
    <row r="205" ht="12.75" hidden="1"/>
    <row r="206" ht="12.75" hidden="1"/>
    <row r="207" ht="12.75" hidden="1"/>
    <row r="208" ht="12.75" hidden="1"/>
    <row r="209" ht="12.75" hidden="1"/>
    <row r="210" ht="12.75" hidden="1"/>
    <row r="211" ht="12.75" hidden="1"/>
    <row r="212" ht="12.75" hidden="1"/>
    <row r="213" ht="12.75" hidden="1"/>
    <row r="214" ht="12.75" hidden="1"/>
    <row r="215" ht="12.75" hidden="1"/>
    <row r="216" ht="12.75" hidden="1"/>
    <row r="217" ht="12.75" hidden="1"/>
    <row r="218" ht="12.75" hidden="1"/>
    <row r="219" ht="12.75" hidden="1"/>
    <row r="220" ht="12.75" hidden="1"/>
    <row r="221" ht="12.75" hidden="1"/>
    <row r="222" ht="12.75" hidden="1"/>
    <row r="223" ht="12.75" hidden="1"/>
    <row r="224" ht="12.75" hidden="1"/>
    <row r="225" ht="12.75" hidden="1"/>
    <row r="226" ht="12.75" hidden="1"/>
    <row r="227" ht="12.75" hidden="1"/>
    <row r="228" ht="12.75" hidden="1"/>
    <row r="229" ht="12.75" hidden="1"/>
    <row r="230" ht="12.75" hidden="1"/>
    <row r="231" ht="12.75" hidden="1"/>
    <row r="232" ht="12.75" hidden="1"/>
    <row r="233" ht="12.75" hidden="1"/>
    <row r="234" ht="12.75" hidden="1"/>
    <row r="235" ht="12.75" hidden="1"/>
    <row r="236" ht="12.75" hidden="1"/>
    <row r="237" ht="12.75" hidden="1"/>
    <row r="238" ht="12.75" hidden="1"/>
    <row r="239" ht="12.75" hidden="1"/>
    <row r="240" ht="12.75" hidden="1"/>
    <row r="241" ht="12.75" hidden="1"/>
    <row r="242" ht="12.75" hidden="1"/>
    <row r="243" ht="12.75" hidden="1"/>
    <row r="244" ht="12.75" hidden="1"/>
    <row r="245" ht="12.75" hidden="1"/>
    <row r="246" ht="12.75" hidden="1"/>
    <row r="247" ht="12.75" hidden="1"/>
    <row r="248" ht="12.75" hidden="1"/>
    <row r="249" ht="12.75" hidden="1"/>
    <row r="250" ht="12.75" hidden="1"/>
    <row r="251" ht="12.75" hidden="1"/>
    <row r="252" ht="12.75" hidden="1"/>
    <row r="253" ht="12.75" hidden="1"/>
    <row r="254" ht="12.75" hidden="1"/>
    <row r="255" ht="12.75" hidden="1"/>
    <row r="256" ht="12.75" hidden="1"/>
    <row r="257" ht="12.75" hidden="1"/>
    <row r="258" ht="12.75" hidden="1"/>
    <row r="259" ht="12.75" hidden="1"/>
    <row r="260" ht="12.75" hidden="1"/>
    <row r="261" ht="12.75" hidden="1"/>
    <row r="262" ht="12.75" hidden="1"/>
    <row r="263" ht="12.75" hidden="1"/>
    <row r="264" ht="12.75" hidden="1"/>
    <row r="265" ht="12.75" hidden="1"/>
    <row r="266" ht="12.75" hidden="1"/>
    <row r="267" ht="12.75" hidden="1"/>
    <row r="268" ht="12.75" hidden="1"/>
    <row r="269" ht="12.75" hidden="1"/>
    <row r="270" ht="12.75" hidden="1"/>
    <row r="271" ht="12.75" hidden="1"/>
    <row r="272" ht="12.75" hidden="1"/>
    <row r="273" ht="12.75" hidden="1"/>
    <row r="274" ht="12.75" hidden="1"/>
    <row r="275" ht="12.75" hidden="1"/>
    <row r="276" ht="12.75" hidden="1"/>
    <row r="277" ht="12.75" hidden="1"/>
    <row r="278" ht="12.75" hidden="1"/>
    <row r="279" ht="12.75" hidden="1"/>
    <row r="280" ht="12.75" hidden="1"/>
    <row r="281" ht="12.75" hidden="1"/>
    <row r="282" ht="12.75" hidden="1"/>
    <row r="283" ht="12.75" hidden="1"/>
    <row r="284" ht="12.75" hidden="1"/>
    <row r="285" ht="12.75" hidden="1"/>
    <row r="286" ht="12.75" hidden="1"/>
    <row r="287" ht="12.75" hidden="1"/>
    <row r="288" ht="12.75" hidden="1"/>
    <row r="289" ht="12.75" hidden="1"/>
    <row r="290" ht="12.75" hidden="1"/>
    <row r="291" ht="12.75" hidden="1"/>
    <row r="292" ht="12.75" hidden="1"/>
    <row r="293" ht="12.75" hidden="1"/>
    <row r="294" ht="12.75" hidden="1"/>
    <row r="295" ht="12.75" hidden="1"/>
    <row r="296" ht="12.75" hidden="1"/>
    <row r="297" ht="12.75" hidden="1"/>
    <row r="298" ht="12.75" hidden="1"/>
    <row r="299" ht="12.75" hidden="1"/>
    <row r="300" ht="12.75" hidden="1"/>
    <row r="301" ht="12.75" hidden="1"/>
    <row r="302" ht="12.75" hidden="1"/>
    <row r="303" ht="12.75" hidden="1"/>
    <row r="304" ht="12.75" hidden="1"/>
    <row r="305" ht="12.75" hidden="1"/>
    <row r="306" ht="12.75" hidden="1"/>
    <row r="307" ht="12.75" hidden="1"/>
    <row r="308" ht="12.75" hidden="1"/>
    <row r="309" ht="12.75" hidden="1"/>
    <row r="310" ht="12.75" hidden="1"/>
    <row r="311" ht="12.75" hidden="1"/>
    <row r="312" ht="12.75" hidden="1"/>
    <row r="313" ht="12.75" hidden="1"/>
    <row r="314" ht="12.75" hidden="1"/>
    <row r="315" ht="12.75" hidden="1"/>
    <row r="316" ht="12.75" hidden="1"/>
    <row r="317" ht="12.75" hidden="1"/>
    <row r="318" ht="12.75" hidden="1"/>
    <row r="319" ht="12.75" hidden="1"/>
    <row r="320" ht="12.75" hidden="1"/>
    <row r="321" ht="12.75" hidden="1"/>
    <row r="322" ht="12.75" hidden="1"/>
    <row r="323" ht="12.75" hidden="1"/>
    <row r="324" ht="12.75" hidden="1"/>
    <row r="325" ht="12.75" hidden="1"/>
    <row r="326" ht="12.75" hidden="1"/>
    <row r="327" ht="0" hidden="1" customHeight="1"/>
    <row r="328" ht="0" hidden="1" customHeight="1"/>
    <row r="329" ht="0" hidden="1" customHeight="1"/>
    <row r="330" ht="0" hidden="1" customHeight="1"/>
    <row r="331" ht="0" hidden="1" customHeight="1"/>
    <row r="332" ht="0" hidden="1" customHeight="1"/>
    <row r="333" ht="0" hidden="1" customHeight="1"/>
  </sheetData>
  <sheetProtection password="E8FA" sheet="1" objects="1" scenarios="1" formatColumns="0" formatRows="0"/>
  <mergeCells count="195">
    <mergeCell ref="B166:W166"/>
    <mergeCell ref="D163:H164"/>
    <mergeCell ref="I163:L163"/>
    <mergeCell ref="M163:P163"/>
    <mergeCell ref="I164:L164"/>
    <mergeCell ref="M164:P164"/>
    <mergeCell ref="B1:B165"/>
    <mergeCell ref="C1:V1"/>
    <mergeCell ref="W1:W165"/>
    <mergeCell ref="C2:V2"/>
    <mergeCell ref="C3:V3"/>
    <mergeCell ref="C4:V4"/>
    <mergeCell ref="Q159:V159"/>
    <mergeCell ref="D160:H162"/>
    <mergeCell ref="I160:L160"/>
    <mergeCell ref="M160:P160"/>
    <mergeCell ref="Q160:V161"/>
    <mergeCell ref="I161:L161"/>
    <mergeCell ref="M161:P161"/>
    <mergeCell ref="I162:L162"/>
    <mergeCell ref="M162:P162"/>
    <mergeCell ref="Q162:V165"/>
    <mergeCell ref="C165:L165"/>
    <mergeCell ref="M165:P165"/>
    <mergeCell ref="C155:C157"/>
    <mergeCell ref="D155:F157"/>
    <mergeCell ref="G155:G157"/>
    <mergeCell ref="C158:G158"/>
    <mergeCell ref="C159:P159"/>
    <mergeCell ref="C149:C151"/>
    <mergeCell ref="D149:F151"/>
    <mergeCell ref="G149:G151"/>
    <mergeCell ref="C152:C154"/>
    <mergeCell ref="D152:F154"/>
    <mergeCell ref="G152:G154"/>
    <mergeCell ref="C143:C145"/>
    <mergeCell ref="D143:F145"/>
    <mergeCell ref="G143:G145"/>
    <mergeCell ref="C146:C148"/>
    <mergeCell ref="D146:F148"/>
    <mergeCell ref="G146:G148"/>
    <mergeCell ref="C137:C139"/>
    <mergeCell ref="D137:F139"/>
    <mergeCell ref="G137:G139"/>
    <mergeCell ref="C140:C142"/>
    <mergeCell ref="D140:F142"/>
    <mergeCell ref="G140:G142"/>
    <mergeCell ref="C131:C133"/>
    <mergeCell ref="D131:F133"/>
    <mergeCell ref="G131:G133"/>
    <mergeCell ref="C134:C136"/>
    <mergeCell ref="D134:F136"/>
    <mergeCell ref="G134:G136"/>
    <mergeCell ref="C125:C127"/>
    <mergeCell ref="D125:F127"/>
    <mergeCell ref="G125:G127"/>
    <mergeCell ref="C128:C130"/>
    <mergeCell ref="D128:F130"/>
    <mergeCell ref="G128:G130"/>
    <mergeCell ref="C119:C121"/>
    <mergeCell ref="D119:F121"/>
    <mergeCell ref="G119:G121"/>
    <mergeCell ref="C122:C124"/>
    <mergeCell ref="D122:F124"/>
    <mergeCell ref="G122:G124"/>
    <mergeCell ref="C113:C115"/>
    <mergeCell ref="D113:F115"/>
    <mergeCell ref="G113:G115"/>
    <mergeCell ref="C116:C118"/>
    <mergeCell ref="D116:F118"/>
    <mergeCell ref="G116:G118"/>
    <mergeCell ref="C107:C109"/>
    <mergeCell ref="D107:F109"/>
    <mergeCell ref="G107:G109"/>
    <mergeCell ref="C110:C112"/>
    <mergeCell ref="D110:F112"/>
    <mergeCell ref="G110:G112"/>
    <mergeCell ref="C101:C103"/>
    <mergeCell ref="D101:F103"/>
    <mergeCell ref="G101:G103"/>
    <mergeCell ref="C104:C106"/>
    <mergeCell ref="D104:F106"/>
    <mergeCell ref="G104:G106"/>
    <mergeCell ref="C95:C97"/>
    <mergeCell ref="D95:F97"/>
    <mergeCell ref="G95:G97"/>
    <mergeCell ref="C98:C100"/>
    <mergeCell ref="D98:F100"/>
    <mergeCell ref="G98:G100"/>
    <mergeCell ref="C89:C91"/>
    <mergeCell ref="D89:F91"/>
    <mergeCell ref="G89:G91"/>
    <mergeCell ref="C92:C94"/>
    <mergeCell ref="D92:F94"/>
    <mergeCell ref="G92:G94"/>
    <mergeCell ref="C83:C85"/>
    <mergeCell ref="D83:F85"/>
    <mergeCell ref="G83:G85"/>
    <mergeCell ref="C86:C88"/>
    <mergeCell ref="D86:F88"/>
    <mergeCell ref="G86:G88"/>
    <mergeCell ref="C77:C79"/>
    <mergeCell ref="D77:F79"/>
    <mergeCell ref="G77:G79"/>
    <mergeCell ref="C80:C82"/>
    <mergeCell ref="D80:F82"/>
    <mergeCell ref="G80:G82"/>
    <mergeCell ref="C71:C73"/>
    <mergeCell ref="D71:F73"/>
    <mergeCell ref="G71:G73"/>
    <mergeCell ref="C74:C76"/>
    <mergeCell ref="D74:F76"/>
    <mergeCell ref="G74:G76"/>
    <mergeCell ref="C65:C67"/>
    <mergeCell ref="D65:F67"/>
    <mergeCell ref="G65:G67"/>
    <mergeCell ref="C68:C70"/>
    <mergeCell ref="D68:F70"/>
    <mergeCell ref="G68:G70"/>
    <mergeCell ref="C59:C61"/>
    <mergeCell ref="D59:F61"/>
    <mergeCell ref="G59:G61"/>
    <mergeCell ref="C62:C64"/>
    <mergeCell ref="D62:F64"/>
    <mergeCell ref="G62:G64"/>
    <mergeCell ref="C53:C55"/>
    <mergeCell ref="D53:F55"/>
    <mergeCell ref="G53:G55"/>
    <mergeCell ref="C56:C58"/>
    <mergeCell ref="D56:F58"/>
    <mergeCell ref="G56:G58"/>
    <mergeCell ref="C47:C49"/>
    <mergeCell ref="D47:F49"/>
    <mergeCell ref="G47:G49"/>
    <mergeCell ref="C50:C52"/>
    <mergeCell ref="D50:F52"/>
    <mergeCell ref="G50:G52"/>
    <mergeCell ref="C41:C43"/>
    <mergeCell ref="D41:F43"/>
    <mergeCell ref="G41:G43"/>
    <mergeCell ref="C44:C46"/>
    <mergeCell ref="D44:F46"/>
    <mergeCell ref="G44:G46"/>
    <mergeCell ref="C35:C37"/>
    <mergeCell ref="D35:F37"/>
    <mergeCell ref="G35:G37"/>
    <mergeCell ref="C38:C40"/>
    <mergeCell ref="D38:F40"/>
    <mergeCell ref="G38:G40"/>
    <mergeCell ref="C29:C31"/>
    <mergeCell ref="D29:F31"/>
    <mergeCell ref="G29:G31"/>
    <mergeCell ref="C32:C34"/>
    <mergeCell ref="D32:F34"/>
    <mergeCell ref="G32:G34"/>
    <mergeCell ref="C26:C28"/>
    <mergeCell ref="D26:F28"/>
    <mergeCell ref="G26:G28"/>
    <mergeCell ref="C17:C19"/>
    <mergeCell ref="D17:F19"/>
    <mergeCell ref="G17:G19"/>
    <mergeCell ref="C20:C22"/>
    <mergeCell ref="D20:F22"/>
    <mergeCell ref="G20:G22"/>
    <mergeCell ref="C14:C16"/>
    <mergeCell ref="D14:F16"/>
    <mergeCell ref="G14:G16"/>
    <mergeCell ref="P6:P7"/>
    <mergeCell ref="C23:C25"/>
    <mergeCell ref="D23:F25"/>
    <mergeCell ref="G23:G25"/>
    <mergeCell ref="C8:C10"/>
    <mergeCell ref="D8:F10"/>
    <mergeCell ref="G8:G10"/>
    <mergeCell ref="R5:R7"/>
    <mergeCell ref="S5:S7"/>
    <mergeCell ref="T5:T7"/>
    <mergeCell ref="U5:U7"/>
    <mergeCell ref="C11:C13"/>
    <mergeCell ref="D11:F13"/>
    <mergeCell ref="G11:G13"/>
    <mergeCell ref="V5:V7"/>
    <mergeCell ref="I6:I7"/>
    <mergeCell ref="K6:K7"/>
    <mergeCell ref="L6:L7"/>
    <mergeCell ref="N6:N7"/>
    <mergeCell ref="O6:O7"/>
    <mergeCell ref="C5:C7"/>
    <mergeCell ref="D5:F7"/>
    <mergeCell ref="G5:G7"/>
    <mergeCell ref="H5:H7"/>
    <mergeCell ref="I5:K5"/>
    <mergeCell ref="L5:N5"/>
    <mergeCell ref="O5:Q5"/>
    <mergeCell ref="Q6:Q7"/>
  </mergeCells>
  <conditionalFormatting sqref="A8:B157 H8:V157">
    <cfRule type="expression" dxfId="0" priority="1">
      <formula>$A8="N"</formula>
    </cfRule>
  </conditionalFormatting>
  <dataValidations count="1">
    <dataValidation type="list" allowBlank="1" showInputMessage="1" showErrorMessage="1" sqref="C3:V3">
      <formula1>"DA AREAR,SURENDER AREAR"</formula1>
    </dataValidation>
  </dataValidations>
  <pageMargins left="0.35433070866141736" right="0.15748031496062992" top="0.19685039370078741" bottom="0.19685039370078741" header="0.15748031496062992" footer="0.15748031496062992"/>
  <pageSetup paperSize="9" scale="59" orientation="landscape" r:id="rId1"/>
</worksheet>
</file>

<file path=xl/worksheets/sheet3.xml><?xml version="1.0" encoding="utf-8"?>
<worksheet xmlns="http://schemas.openxmlformats.org/spreadsheetml/2006/main" xmlns:r="http://schemas.openxmlformats.org/officeDocument/2006/relationships">
  <sheetPr>
    <tabColor rgb="FF7030A0"/>
  </sheetPr>
  <dimension ref="A1:XEN383"/>
  <sheetViews>
    <sheetView zoomScale="70" zoomScaleNormal="70" workbookViewId="0">
      <selection activeCell="G20" sqref="A20:XFD22"/>
    </sheetView>
  </sheetViews>
  <sheetFormatPr defaultColWidth="0" defaultRowHeight="0" customHeight="1" zeroHeight="1"/>
  <cols>
    <col min="1" max="1" width="7.42578125" style="1" customWidth="1"/>
    <col min="2" max="2" width="5.42578125" style="1" customWidth="1"/>
    <col min="3" max="3" width="2.5703125" style="1" customWidth="1"/>
    <col min="4" max="6" width="17.85546875" style="1" customWidth="1"/>
    <col min="7" max="7" width="15.42578125" style="1" customWidth="1"/>
    <col min="8" max="19" width="11.5703125" style="1" customWidth="1"/>
    <col min="20" max="20" width="13.140625" style="1" customWidth="1"/>
    <col min="21" max="21" width="15.42578125" style="1" customWidth="1"/>
    <col min="22" max="22" width="7.85546875" style="1" customWidth="1"/>
    <col min="23" max="16368" width="7.85546875" style="1" hidden="1"/>
    <col min="16369" max="16384" width="4" style="1" hidden="1"/>
  </cols>
  <sheetData>
    <row r="1" spans="1:22" ht="12.75" customHeight="1" thickBot="1">
      <c r="A1" s="165"/>
      <c r="B1" s="166"/>
      <c r="C1" s="167"/>
      <c r="D1" s="167"/>
      <c r="E1" s="167"/>
      <c r="F1" s="167"/>
      <c r="G1" s="167"/>
      <c r="H1" s="167"/>
      <c r="I1" s="167"/>
      <c r="J1" s="167"/>
      <c r="K1" s="167"/>
      <c r="L1" s="167"/>
      <c r="M1" s="167"/>
      <c r="N1" s="167"/>
      <c r="O1" s="167"/>
      <c r="P1" s="167"/>
      <c r="Q1" s="167"/>
      <c r="R1" s="167"/>
      <c r="S1" s="167"/>
      <c r="T1" s="167"/>
      <c r="U1" s="168"/>
      <c r="V1" s="169"/>
    </row>
    <row r="2" spans="1:22" ht="39" customHeight="1">
      <c r="A2" s="165"/>
      <c r="B2" s="170" t="s">
        <v>37</v>
      </c>
      <c r="C2" s="171"/>
      <c r="D2" s="171"/>
      <c r="E2" s="171"/>
      <c r="F2" s="171"/>
      <c r="G2" s="171"/>
      <c r="H2" s="171"/>
      <c r="I2" s="171"/>
      <c r="J2" s="171"/>
      <c r="K2" s="171"/>
      <c r="L2" s="171"/>
      <c r="M2" s="171"/>
      <c r="N2" s="171"/>
      <c r="O2" s="171"/>
      <c r="P2" s="171"/>
      <c r="Q2" s="171"/>
      <c r="R2" s="171"/>
      <c r="S2" s="171"/>
      <c r="T2" s="171"/>
      <c r="U2" s="172"/>
      <c r="V2" s="169"/>
    </row>
    <row r="3" spans="1:22" ht="27.75" customHeight="1">
      <c r="A3" s="165"/>
      <c r="B3" s="173" t="s">
        <v>31</v>
      </c>
      <c r="C3" s="174"/>
      <c r="D3" s="174"/>
      <c r="E3" s="174"/>
      <c r="F3" s="174"/>
      <c r="G3" s="174"/>
      <c r="H3" s="174"/>
      <c r="I3" s="174"/>
      <c r="J3" s="174"/>
      <c r="K3" s="174"/>
      <c r="L3" s="174"/>
      <c r="M3" s="174"/>
      <c r="N3" s="174"/>
      <c r="O3" s="174"/>
      <c r="P3" s="174"/>
      <c r="Q3" s="174"/>
      <c r="R3" s="174"/>
      <c r="S3" s="174"/>
      <c r="T3" s="174"/>
      <c r="U3" s="175"/>
      <c r="V3" s="169"/>
    </row>
    <row r="4" spans="1:22" ht="63" customHeight="1" thickBot="1">
      <c r="A4" s="165"/>
      <c r="B4" s="176" t="s">
        <v>46</v>
      </c>
      <c r="C4" s="177"/>
      <c r="D4" s="177"/>
      <c r="E4" s="177"/>
      <c r="F4" s="177"/>
      <c r="G4" s="177"/>
      <c r="H4" s="177"/>
      <c r="I4" s="177"/>
      <c r="J4" s="177"/>
      <c r="K4" s="177"/>
      <c r="L4" s="177"/>
      <c r="M4" s="177"/>
      <c r="N4" s="177"/>
      <c r="O4" s="177"/>
      <c r="P4" s="177"/>
      <c r="Q4" s="177"/>
      <c r="R4" s="177"/>
      <c r="S4" s="177"/>
      <c r="T4" s="177"/>
      <c r="U4" s="178"/>
      <c r="V4" s="169"/>
    </row>
    <row r="5" spans="1:22" ht="32.25" customHeight="1">
      <c r="A5" s="165"/>
      <c r="B5" s="100" t="s">
        <v>12</v>
      </c>
      <c r="C5" s="118" t="s">
        <v>20</v>
      </c>
      <c r="D5" s="119"/>
      <c r="E5" s="120"/>
      <c r="F5" s="118" t="s">
        <v>21</v>
      </c>
      <c r="G5" s="97" t="s">
        <v>26</v>
      </c>
      <c r="H5" s="129" t="s">
        <v>23</v>
      </c>
      <c r="I5" s="130"/>
      <c r="J5" s="131"/>
      <c r="K5" s="132" t="s">
        <v>24</v>
      </c>
      <c r="L5" s="130"/>
      <c r="M5" s="131"/>
      <c r="N5" s="129" t="s">
        <v>25</v>
      </c>
      <c r="O5" s="130"/>
      <c r="P5" s="131"/>
      <c r="Q5" s="97" t="s">
        <v>48</v>
      </c>
      <c r="R5" s="100" t="s">
        <v>13</v>
      </c>
      <c r="S5" s="103" t="s">
        <v>14</v>
      </c>
      <c r="T5" s="100" t="s">
        <v>29</v>
      </c>
      <c r="U5" s="103" t="s">
        <v>30</v>
      </c>
      <c r="V5" s="169"/>
    </row>
    <row r="6" spans="1:22" ht="32.25" customHeight="1">
      <c r="A6" s="165"/>
      <c r="B6" s="101"/>
      <c r="C6" s="121"/>
      <c r="D6" s="122"/>
      <c r="E6" s="123"/>
      <c r="F6" s="121"/>
      <c r="G6" s="98"/>
      <c r="H6" s="114" t="s">
        <v>0</v>
      </c>
      <c r="I6" s="29" t="s">
        <v>1</v>
      </c>
      <c r="J6" s="116" t="s">
        <v>2</v>
      </c>
      <c r="K6" s="114" t="s">
        <v>0</v>
      </c>
      <c r="L6" s="29" t="s">
        <v>1</v>
      </c>
      <c r="M6" s="116" t="s">
        <v>2</v>
      </c>
      <c r="N6" s="114" t="s">
        <v>0</v>
      </c>
      <c r="O6" s="135" t="s">
        <v>1</v>
      </c>
      <c r="P6" s="116" t="s">
        <v>2</v>
      </c>
      <c r="Q6" s="98"/>
      <c r="R6" s="101"/>
      <c r="S6" s="104"/>
      <c r="T6" s="101"/>
      <c r="U6" s="104"/>
      <c r="V6" s="169"/>
    </row>
    <row r="7" spans="1:22" ht="32.25" customHeight="1" thickBot="1">
      <c r="A7" s="165"/>
      <c r="B7" s="102"/>
      <c r="C7" s="124"/>
      <c r="D7" s="125"/>
      <c r="E7" s="126"/>
      <c r="F7" s="124"/>
      <c r="G7" s="98"/>
      <c r="H7" s="115"/>
      <c r="I7" s="3">
        <v>0.5</v>
      </c>
      <c r="J7" s="117"/>
      <c r="K7" s="115"/>
      <c r="L7" s="3">
        <v>0.46</v>
      </c>
      <c r="M7" s="117"/>
      <c r="N7" s="115"/>
      <c r="O7" s="136"/>
      <c r="P7" s="117"/>
      <c r="Q7" s="99"/>
      <c r="R7" s="102"/>
      <c r="S7" s="105"/>
      <c r="T7" s="102"/>
      <c r="U7" s="105"/>
      <c r="V7" s="169"/>
    </row>
    <row r="8" spans="1:22" s="4" customFormat="1" ht="20.25" customHeight="1">
      <c r="A8" s="165"/>
      <c r="B8" s="200">
        <v>1</v>
      </c>
      <c r="C8" s="203" t="s">
        <v>40</v>
      </c>
      <c r="D8" s="204"/>
      <c r="E8" s="205"/>
      <c r="F8" s="212" t="s">
        <v>27</v>
      </c>
      <c r="G8" s="32" t="str">
        <f>IF(C8="","","Jan-24")</f>
        <v>Jan-24</v>
      </c>
      <c r="H8" s="33">
        <v>47900</v>
      </c>
      <c r="I8" s="6">
        <f t="array" ref="I8">ROUND(H8*$I$7,0)</f>
        <v>23950</v>
      </c>
      <c r="J8" s="34">
        <f t="array" ref="J8">ROUND(H8+I8,0)</f>
        <v>71850</v>
      </c>
      <c r="K8" s="35">
        <f t="array" ref="K8">H8</f>
        <v>47900</v>
      </c>
      <c r="L8" s="6">
        <f t="array" ref="L8">ROUND(K8*$L$7,0)</f>
        <v>22034</v>
      </c>
      <c r="M8" s="34">
        <f t="array" ref="M8">ROUND(K8+L8,0)</f>
        <v>69934</v>
      </c>
      <c r="N8" s="36">
        <f t="array" ref="N8">ROUND(H8-K8,0)</f>
        <v>0</v>
      </c>
      <c r="O8" s="6">
        <f t="array" ref="O8">ROUND(I8-L8,0)</f>
        <v>1916</v>
      </c>
      <c r="P8" s="34">
        <f t="array" ref="P8">ROUND(N8+O8,0)</f>
        <v>1916</v>
      </c>
      <c r="Q8" s="8">
        <f>P8</f>
        <v>1916</v>
      </c>
      <c r="R8" s="8">
        <f>Q8</f>
        <v>1916</v>
      </c>
      <c r="S8" s="8">
        <f t="array" ref="S8">ROUND(P8-R8,0)</f>
        <v>0</v>
      </c>
      <c r="T8" s="48"/>
      <c r="U8" s="49"/>
      <c r="V8" s="169"/>
    </row>
    <row r="9" spans="1:22" s="4" customFormat="1" ht="20.25" customHeight="1">
      <c r="A9" s="165"/>
      <c r="B9" s="201"/>
      <c r="C9" s="206"/>
      <c r="D9" s="207"/>
      <c r="E9" s="208"/>
      <c r="F9" s="213"/>
      <c r="G9" s="37" t="str">
        <f>IF(C8="","","Feb-24")</f>
        <v>Feb-24</v>
      </c>
      <c r="H9" s="38">
        <f>IF(C8="","",$H8)</f>
        <v>47900</v>
      </c>
      <c r="I9" s="12">
        <f t="array" ref="I9">ROUND(H9*$I$7,0)</f>
        <v>23950</v>
      </c>
      <c r="J9" s="39">
        <f t="array" ref="J9">ROUND(H9+I9,0)</f>
        <v>71850</v>
      </c>
      <c r="K9" s="38">
        <f t="array" ref="K9">H9</f>
        <v>47900</v>
      </c>
      <c r="L9" s="12">
        <f t="array" ref="L9">ROUND(K9*$L$7,0)</f>
        <v>22034</v>
      </c>
      <c r="M9" s="39">
        <f t="array" ref="M9">ROUND(K9+L9,0)</f>
        <v>69934</v>
      </c>
      <c r="N9" s="40">
        <f t="array" ref="N9">ROUND(H9-K9,0)</f>
        <v>0</v>
      </c>
      <c r="O9" s="12">
        <f t="array" ref="O9">ROUND(I9-L9,0)</f>
        <v>1916</v>
      </c>
      <c r="P9" s="39">
        <f t="array" ref="P9">ROUND(N9+O9,0)</f>
        <v>1916</v>
      </c>
      <c r="Q9" s="14">
        <f>P9</f>
        <v>1916</v>
      </c>
      <c r="R9" s="13">
        <f t="shared" ref="R9:R14" si="0">Q9</f>
        <v>1916</v>
      </c>
      <c r="S9" s="14">
        <f t="array" ref="S9">ROUND(P9-R9,0)</f>
        <v>0</v>
      </c>
      <c r="T9" s="50"/>
      <c r="U9" s="51"/>
      <c r="V9" s="169"/>
    </row>
    <row r="10" spans="1:22" s="4" customFormat="1" ht="20.25" customHeight="1">
      <c r="A10" s="165"/>
      <c r="B10" s="201"/>
      <c r="C10" s="206"/>
      <c r="D10" s="207"/>
      <c r="E10" s="208"/>
      <c r="F10" s="213"/>
      <c r="G10" s="41" t="str">
        <f>IF(C8="","","Mar-24")</f>
        <v>Mar-24</v>
      </c>
      <c r="H10" s="38">
        <f>IF(OR(C8="",G10=""),"",$H8)</f>
        <v>47900</v>
      </c>
      <c r="I10" s="12">
        <f>IF(G10="","",ROUND(H10*$I$7,0))</f>
        <v>23950</v>
      </c>
      <c r="J10" s="39">
        <f>IF(G10="","",ROUND(H10+I10,0))</f>
        <v>71850</v>
      </c>
      <c r="K10" s="38">
        <f>IF(G10="","",H10)</f>
        <v>47900</v>
      </c>
      <c r="L10" s="12">
        <f>IF(G10="","",ROUND(K10*$L$7,0))</f>
        <v>22034</v>
      </c>
      <c r="M10" s="39">
        <f>IF(G10="","",ROUND(K10+L10,0))</f>
        <v>69934</v>
      </c>
      <c r="N10" s="40">
        <f>IF(G10="","",ROUND(H10-K10,0))</f>
        <v>0</v>
      </c>
      <c r="O10" s="12">
        <f>IF(G10="","",ROUND(I10-L10,0))</f>
        <v>1916</v>
      </c>
      <c r="P10" s="39">
        <f>IF(G10="","",ROUND(N10+O10,0))</f>
        <v>1916</v>
      </c>
      <c r="Q10" s="14">
        <f>IF(G10="","",0)</f>
        <v>0</v>
      </c>
      <c r="R10" s="13">
        <f t="shared" si="0"/>
        <v>0</v>
      </c>
      <c r="S10" s="14">
        <f>IF(G10="","",ROUND(P10-R10,0))</f>
        <v>1916</v>
      </c>
      <c r="T10" s="50"/>
      <c r="U10" s="51"/>
      <c r="V10" s="169"/>
    </row>
    <row r="11" spans="1:22" s="4" customFormat="1" ht="20.25" customHeight="1" thickBot="1">
      <c r="A11" s="165"/>
      <c r="B11" s="202"/>
      <c r="C11" s="209"/>
      <c r="D11" s="210"/>
      <c r="E11" s="211"/>
      <c r="F11" s="52" t="str">
        <f>IF(C8="","","Surrender Ar.→")</f>
        <v>Surrender Ar.→</v>
      </c>
      <c r="G11" s="53" t="s">
        <v>49</v>
      </c>
      <c r="H11" s="54">
        <f>IF(OR(C8="",G11=""),"",IF($G11=$G8,ROUND(H8/2,0),IF($G11=$G9,ROUND(H9/2,0),IF($G11=$G10,ROUND(H10/2,0)))))</f>
        <v>23950</v>
      </c>
      <c r="I11" s="55">
        <f>IF(OR(C8="",G11=""),"",IF($G11=$G8,ROUND(I8/2,0),IF($G11=$G9,ROUND(I9/2,0),IF($G11=$G10,ROUND(I10/2,0)))))</f>
        <v>11975</v>
      </c>
      <c r="J11" s="56">
        <f>IF(OR(C8="",G11=""),"",ROUND(H11+I11,0))</f>
        <v>35925</v>
      </c>
      <c r="K11" s="54">
        <f>IF(OR(C8="",G11=""),"",IF($G11=$G8,ROUND(K8/2,0),IF($G11=$G9,ROUND(K9/2,0),IF($G11=$G10,ROUND(K10/2,0)))))</f>
        <v>23950</v>
      </c>
      <c r="L11" s="55">
        <f>IF(OR(C8="",G11=""),"",IF($G11=$G8,ROUND(L8/2,0),IF($G11=$G9,ROUND(L9/2,0),IF($G11=$G10,ROUND(L10/2,0)))))</f>
        <v>11017</v>
      </c>
      <c r="M11" s="56">
        <f>IF(OR(C8="",G11=""),"",ROUND(K11+L11,0))</f>
        <v>34967</v>
      </c>
      <c r="N11" s="57">
        <f>IF(OR(C8="",G11=""),"",ROUND(H11-K11,0))</f>
        <v>0</v>
      </c>
      <c r="O11" s="58">
        <f>IF(OR(C8="",G11=""),"",ROUND(I11-L11,0))</f>
        <v>958</v>
      </c>
      <c r="P11" s="59">
        <f>IF(OR(C8="",G11=""),"",ROUND(N11+O11,0))</f>
        <v>958</v>
      </c>
      <c r="Q11" s="60">
        <f>IF(OR(C8="",G11=""),"",IF(OR(G11="Jan-24",G11="Feb-24"),O11,0))</f>
        <v>958</v>
      </c>
      <c r="R11" s="60">
        <f>IF(OR(C8="",G11=""),"",Q11)</f>
        <v>958</v>
      </c>
      <c r="S11" s="60">
        <f>IF(OR(C8="",G11=""),"",ROUND(P11-R11,0))</f>
        <v>0</v>
      </c>
      <c r="T11" s="61"/>
      <c r="U11" s="62"/>
      <c r="V11" s="169"/>
    </row>
    <row r="12" spans="1:22" s="4" customFormat="1" ht="20.25" customHeight="1">
      <c r="A12" s="165"/>
      <c r="B12" s="200">
        <v>2</v>
      </c>
      <c r="C12" s="203" t="s">
        <v>39</v>
      </c>
      <c r="D12" s="204"/>
      <c r="E12" s="205"/>
      <c r="F12" s="212" t="s">
        <v>38</v>
      </c>
      <c r="G12" s="32" t="str">
        <f>IF(C12="","","Jan-24")</f>
        <v>Jan-24</v>
      </c>
      <c r="H12" s="33">
        <v>47900</v>
      </c>
      <c r="I12" s="6">
        <f t="array" ref="I12">ROUND(H12*$I$7,0)</f>
        <v>23950</v>
      </c>
      <c r="J12" s="34">
        <f t="array" ref="J12">ROUND(H12+I12,0)</f>
        <v>71850</v>
      </c>
      <c r="K12" s="35">
        <f t="array" ref="K12">H12</f>
        <v>47900</v>
      </c>
      <c r="L12" s="6">
        <f t="array" ref="L12">ROUND(K12*$L$7,0)</f>
        <v>22034</v>
      </c>
      <c r="M12" s="34">
        <f t="array" ref="M12">ROUND(K12+L12,0)</f>
        <v>69934</v>
      </c>
      <c r="N12" s="36">
        <f t="array" ref="N12">ROUND(H12-K12,0)</f>
        <v>0</v>
      </c>
      <c r="O12" s="6">
        <f t="array" ref="O12">ROUND(I12-L12,0)</f>
        <v>1916</v>
      </c>
      <c r="P12" s="34">
        <f t="array" ref="P12">ROUND(N12+O12,0)</f>
        <v>1916</v>
      </c>
      <c r="Q12" s="8">
        <f>P12</f>
        <v>1916</v>
      </c>
      <c r="R12" s="8">
        <f>Q12</f>
        <v>1916</v>
      </c>
      <c r="S12" s="8">
        <f t="array" ref="S12">ROUND(P12-R12,0)</f>
        <v>0</v>
      </c>
      <c r="T12" s="48"/>
      <c r="U12" s="49"/>
      <c r="V12" s="169"/>
    </row>
    <row r="13" spans="1:22" s="4" customFormat="1" ht="20.25" customHeight="1">
      <c r="A13" s="165"/>
      <c r="B13" s="201"/>
      <c r="C13" s="206"/>
      <c r="D13" s="207"/>
      <c r="E13" s="208"/>
      <c r="F13" s="213"/>
      <c r="G13" s="37" t="str">
        <f>IF(C12="","","Feb-24")</f>
        <v>Feb-24</v>
      </c>
      <c r="H13" s="38">
        <f>$H12</f>
        <v>47900</v>
      </c>
      <c r="I13" s="12">
        <f t="array" ref="I13">ROUND(H13*$I$7,0)</f>
        <v>23950</v>
      </c>
      <c r="J13" s="39">
        <f t="array" ref="J13">ROUND(H13+I13,0)</f>
        <v>71850</v>
      </c>
      <c r="K13" s="38">
        <f t="array" ref="K13">H13</f>
        <v>47900</v>
      </c>
      <c r="L13" s="12">
        <f t="array" ref="L13">ROUND(K13*$L$7,0)</f>
        <v>22034</v>
      </c>
      <c r="M13" s="39">
        <f t="array" ref="M13">ROUND(K13+L13,0)</f>
        <v>69934</v>
      </c>
      <c r="N13" s="40">
        <f t="array" ref="N13">ROUND(H13-K13,0)</f>
        <v>0</v>
      </c>
      <c r="O13" s="12">
        <f t="array" ref="O13">ROUND(I13-L13,0)</f>
        <v>1916</v>
      </c>
      <c r="P13" s="39">
        <f t="array" ref="P13">ROUND(N13+O13,0)</f>
        <v>1916</v>
      </c>
      <c r="Q13" s="14">
        <f>P13</f>
        <v>1916</v>
      </c>
      <c r="R13" s="13">
        <f t="shared" si="0"/>
        <v>1916</v>
      </c>
      <c r="S13" s="14">
        <f t="array" ref="S13">ROUND(P13-R13,0)</f>
        <v>0</v>
      </c>
      <c r="T13" s="50"/>
      <c r="U13" s="51"/>
      <c r="V13" s="169"/>
    </row>
    <row r="14" spans="1:22" s="4" customFormat="1" ht="20.25" customHeight="1">
      <c r="A14" s="165"/>
      <c r="B14" s="201"/>
      <c r="C14" s="206"/>
      <c r="D14" s="207"/>
      <c r="E14" s="208"/>
      <c r="F14" s="213"/>
      <c r="G14" s="41" t="str">
        <f>IF(C12="","","Mar-24")</f>
        <v>Mar-24</v>
      </c>
      <c r="H14" s="38">
        <f>IF(G14="","",$H12)</f>
        <v>47900</v>
      </c>
      <c r="I14" s="12">
        <f>IF(G14="","",ROUND(H14*$I$7,0))</f>
        <v>23950</v>
      </c>
      <c r="J14" s="39">
        <f>IF(G14="","",ROUND(H14+I14,0))</f>
        <v>71850</v>
      </c>
      <c r="K14" s="38">
        <f>IF(G14="","",H14)</f>
        <v>47900</v>
      </c>
      <c r="L14" s="12">
        <f>IF(G14="","",ROUND(K14*$L$7,0))</f>
        <v>22034</v>
      </c>
      <c r="M14" s="39">
        <f>IF(G14="","",ROUND(K14+L14,0))</f>
        <v>69934</v>
      </c>
      <c r="N14" s="40">
        <f>IF(G14="","",ROUND(H14-K14,0))</f>
        <v>0</v>
      </c>
      <c r="O14" s="12">
        <f>IF(G14="","",ROUND(I14-L14,0))</f>
        <v>1916</v>
      </c>
      <c r="P14" s="39">
        <f>IF(G14="","",ROUND(N14+O14,0))</f>
        <v>1916</v>
      </c>
      <c r="Q14" s="14">
        <f>IF(G14="","",0)</f>
        <v>0</v>
      </c>
      <c r="R14" s="13">
        <f t="shared" si="0"/>
        <v>0</v>
      </c>
      <c r="S14" s="14">
        <f>IF(G14="","",ROUND(P14-R14,0))</f>
        <v>1916</v>
      </c>
      <c r="T14" s="50"/>
      <c r="U14" s="51"/>
      <c r="V14" s="169"/>
    </row>
    <row r="15" spans="1:22" s="4" customFormat="1" ht="20.25" customHeight="1" thickBot="1">
      <c r="A15" s="165"/>
      <c r="B15" s="202"/>
      <c r="C15" s="209"/>
      <c r="D15" s="210"/>
      <c r="E15" s="211"/>
      <c r="F15" s="52" t="str">
        <f>IF(C12="","","Surrender Ar.→")</f>
        <v>Surrender Ar.→</v>
      </c>
      <c r="G15" s="53" t="s">
        <v>47</v>
      </c>
      <c r="H15" s="54">
        <f>IF(OR(C12="",G15=""),"",IF($G15=$G12,ROUND(H12/2,0),IF($G15=$G13,ROUND(H13/2,0),IF($G15=$G14,ROUND(H14/2,0)))))</f>
        <v>23950</v>
      </c>
      <c r="I15" s="55">
        <f>IF(OR(C12="",G15=""),"",IF($G15=$G12,ROUND(I12/2,0),IF($G15=$G13,ROUND(I13/2,0),IF($G15=$G14,ROUND(I14/2,0)))))</f>
        <v>11975</v>
      </c>
      <c r="J15" s="56">
        <f>IF(OR(C12="",G15=""),"",ROUND(H15+I15,0))</f>
        <v>35925</v>
      </c>
      <c r="K15" s="54">
        <f>IF(OR(C12="",G15=""),"",IF($G15=$G12,ROUND(K12/2,0),IF($G15=$G13,ROUND(K13/2,0),IF($G15=$G14,ROUND(K14/2,0)))))</f>
        <v>23950</v>
      </c>
      <c r="L15" s="55">
        <f>IF(OR(C12="",G15=""),"",IF($G15=$G12,ROUND(L12/2,0),IF($G15=$G13,ROUND(L13/2,0),IF($G15=$G14,ROUND(L14/2,0)))))</f>
        <v>11017</v>
      </c>
      <c r="M15" s="56">
        <f>IF(OR(C12="",G15=""),"",ROUND(K15+L15,0))</f>
        <v>34967</v>
      </c>
      <c r="N15" s="57">
        <f>IF(OR(C12="",G15=""),"",ROUND(H15-K15,0))</f>
        <v>0</v>
      </c>
      <c r="O15" s="58">
        <f>IF(OR(C12="",G15=""),"",ROUND(I15-L15,0))</f>
        <v>958</v>
      </c>
      <c r="P15" s="59">
        <f>IF(OR(C12="",G15=""),"",ROUND(N15+O15,0))</f>
        <v>958</v>
      </c>
      <c r="Q15" s="60">
        <f>IF(OR(C12="",G15=""),"",IF(OR(G15="Jan-24",G15="Feb-24"),O15,0))</f>
        <v>0</v>
      </c>
      <c r="R15" s="60">
        <f>IF(OR(C12="",G15=""),"",Q15)</f>
        <v>0</v>
      </c>
      <c r="S15" s="60">
        <f>IF(OR(C12="",G15=""),"",ROUND(P15-R15,0))</f>
        <v>958</v>
      </c>
      <c r="T15" s="61"/>
      <c r="U15" s="62"/>
      <c r="V15" s="169"/>
    </row>
    <row r="16" spans="1:22" s="4" customFormat="1" ht="20.25" customHeight="1">
      <c r="A16" s="165"/>
      <c r="B16" s="200">
        <v>3</v>
      </c>
      <c r="C16" s="203" t="s">
        <v>50</v>
      </c>
      <c r="D16" s="204"/>
      <c r="E16" s="205"/>
      <c r="F16" s="212" t="s">
        <v>51</v>
      </c>
      <c r="G16" s="32" t="str">
        <f>IF(C16="","","Jan-24")</f>
        <v>Jan-24</v>
      </c>
      <c r="H16" s="33">
        <v>46500</v>
      </c>
      <c r="I16" s="6">
        <f t="array" ref="I16">ROUND(H16*$I$7,0)</f>
        <v>23250</v>
      </c>
      <c r="J16" s="34">
        <f t="array" ref="J16">ROUND(H16+I16,0)</f>
        <v>69750</v>
      </c>
      <c r="K16" s="35">
        <f t="array" ref="K16">H16</f>
        <v>46500</v>
      </c>
      <c r="L16" s="6">
        <f t="array" ref="L16">ROUND(K16*$L$7,0)</f>
        <v>21390</v>
      </c>
      <c r="M16" s="34">
        <f t="array" ref="M16">ROUND(K16+L16,0)</f>
        <v>67890</v>
      </c>
      <c r="N16" s="36">
        <f t="array" ref="N16">ROUND(H16-K16,0)</f>
        <v>0</v>
      </c>
      <c r="O16" s="6">
        <f t="array" ref="O16">ROUND(I16-L16,0)</f>
        <v>1860</v>
      </c>
      <c r="P16" s="34">
        <f t="array" ref="P16">ROUND(N16+O16,0)</f>
        <v>1860</v>
      </c>
      <c r="Q16" s="8">
        <f>P16</f>
        <v>1860</v>
      </c>
      <c r="R16" s="8">
        <f>Q16</f>
        <v>1860</v>
      </c>
      <c r="S16" s="8">
        <f t="array" ref="S16">ROUND(P16-R16,0)</f>
        <v>0</v>
      </c>
      <c r="T16" s="48"/>
      <c r="U16" s="49"/>
      <c r="V16" s="169"/>
    </row>
    <row r="17" spans="1:22" s="4" customFormat="1" ht="20.25" customHeight="1">
      <c r="A17" s="165"/>
      <c r="B17" s="201"/>
      <c r="C17" s="206"/>
      <c r="D17" s="207"/>
      <c r="E17" s="208"/>
      <c r="F17" s="213"/>
      <c r="G17" s="37" t="str">
        <f>IF(C16="","","Feb-24")</f>
        <v>Feb-24</v>
      </c>
      <c r="H17" s="38">
        <f>$H16</f>
        <v>46500</v>
      </c>
      <c r="I17" s="12">
        <f t="array" ref="I17">ROUND(H17*$I$7,0)</f>
        <v>23250</v>
      </c>
      <c r="J17" s="39">
        <f t="array" ref="J17">ROUND(H17+I17,0)</f>
        <v>69750</v>
      </c>
      <c r="K17" s="38">
        <f t="array" ref="K17">H17</f>
        <v>46500</v>
      </c>
      <c r="L17" s="12">
        <f t="array" ref="L17">ROUND(K17*$L$7,0)</f>
        <v>21390</v>
      </c>
      <c r="M17" s="39">
        <f t="array" ref="M17">ROUND(K17+L17,0)</f>
        <v>67890</v>
      </c>
      <c r="N17" s="40">
        <f t="array" ref="N17">ROUND(H17-K17,0)</f>
        <v>0</v>
      </c>
      <c r="O17" s="12">
        <f t="array" ref="O17">ROUND(I17-L17,0)</f>
        <v>1860</v>
      </c>
      <c r="P17" s="39">
        <f t="array" ref="P17">ROUND(N17+O17,0)</f>
        <v>1860</v>
      </c>
      <c r="Q17" s="14">
        <f>P17</f>
        <v>1860</v>
      </c>
      <c r="R17" s="13">
        <f t="shared" ref="R17:R18" si="1">Q17</f>
        <v>1860</v>
      </c>
      <c r="S17" s="14">
        <f t="array" ref="S17">ROUND(P17-R17,0)</f>
        <v>0</v>
      </c>
      <c r="T17" s="50"/>
      <c r="U17" s="51"/>
      <c r="V17" s="169"/>
    </row>
    <row r="18" spans="1:22" s="4" customFormat="1" ht="20.25" customHeight="1">
      <c r="A18" s="165"/>
      <c r="B18" s="201"/>
      <c r="C18" s="206"/>
      <c r="D18" s="207"/>
      <c r="E18" s="208"/>
      <c r="F18" s="213"/>
      <c r="G18" s="41" t="str">
        <f>IF(C16="","","Mar-24")</f>
        <v>Mar-24</v>
      </c>
      <c r="H18" s="38">
        <f>IF(G18="","",$H16)</f>
        <v>46500</v>
      </c>
      <c r="I18" s="12">
        <f>IF(G18="","",ROUND(H18*$I$7,0))</f>
        <v>23250</v>
      </c>
      <c r="J18" s="39">
        <f>IF(G18="","",ROUND(H18+I18,0))</f>
        <v>69750</v>
      </c>
      <c r="K18" s="38">
        <f>IF(G18="","",H18)</f>
        <v>46500</v>
      </c>
      <c r="L18" s="12">
        <f>IF(G18="","",ROUND(K18*$L$7,0))</f>
        <v>21390</v>
      </c>
      <c r="M18" s="39">
        <f>IF(G18="","",ROUND(K18+L18,0))</f>
        <v>67890</v>
      </c>
      <c r="N18" s="40">
        <f>IF(G18="","",ROUND(H18-K18,0))</f>
        <v>0</v>
      </c>
      <c r="O18" s="12">
        <f>IF(G18="","",ROUND(I18-L18,0))</f>
        <v>1860</v>
      </c>
      <c r="P18" s="39">
        <f>IF(G18="","",ROUND(N18+O18,0))</f>
        <v>1860</v>
      </c>
      <c r="Q18" s="14">
        <f>IF(G18="","",0)</f>
        <v>0</v>
      </c>
      <c r="R18" s="13">
        <f t="shared" si="1"/>
        <v>0</v>
      </c>
      <c r="S18" s="14">
        <f>IF(G18="","",ROUND(P18-R18,0))</f>
        <v>1860</v>
      </c>
      <c r="T18" s="50"/>
      <c r="U18" s="51"/>
      <c r="V18" s="169"/>
    </row>
    <row r="19" spans="1:22" s="4" customFormat="1" ht="20.25" customHeight="1" thickBot="1">
      <c r="A19" s="165"/>
      <c r="B19" s="202"/>
      <c r="C19" s="209"/>
      <c r="D19" s="210"/>
      <c r="E19" s="211"/>
      <c r="F19" s="52" t="str">
        <f>IF(C16="","","Surrender Ar.→")</f>
        <v>Surrender Ar.→</v>
      </c>
      <c r="G19" s="53"/>
      <c r="H19" s="54" t="str">
        <f>IF(OR(C16="",G19=""),"",IF($G19=$G16,ROUND(H16/2,0),IF($G19=$G17,ROUND(H17/2,0),IF($G19=$G18,ROUND(H18/2,0)))))</f>
        <v/>
      </c>
      <c r="I19" s="55" t="str">
        <f>IF(OR(C16="",G19=""),"",IF($G19=$G16,ROUND(I16/2,0),IF($G19=$G17,ROUND(I17/2,0),IF($G19=$G18,ROUND(I18/2,0)))))</f>
        <v/>
      </c>
      <c r="J19" s="56" t="str">
        <f>IF(OR(C16="",G19=""),"",ROUND(H19+I19,0))</f>
        <v/>
      </c>
      <c r="K19" s="54" t="str">
        <f>IF(OR(C16="",G19=""),"",IF($G19=$G16,ROUND(K16/2,0),IF($G19=$G17,ROUND(K17/2,0),IF($G19=$G18,ROUND(K18/2,0)))))</f>
        <v/>
      </c>
      <c r="L19" s="55" t="str">
        <f>IF(OR(C16="",G19=""),"",IF($G19=$G16,ROUND(L16/2,0),IF($G19=$G17,ROUND(L17/2,0),IF($G19=$G18,ROUND(L18/2,0)))))</f>
        <v/>
      </c>
      <c r="M19" s="56" t="str">
        <f>IF(OR(C16="",G19=""),"",ROUND(K19+L19,0))</f>
        <v/>
      </c>
      <c r="N19" s="57" t="str">
        <f>IF(OR(C16="",G19=""),"",ROUND(H19-K19,0))</f>
        <v/>
      </c>
      <c r="O19" s="58" t="str">
        <f>IF(OR(C16="",G19=""),"",ROUND(I19-L19,0))</f>
        <v/>
      </c>
      <c r="P19" s="59" t="str">
        <f>IF(OR(C16="",G19=""),"",ROUND(N19+O19,0))</f>
        <v/>
      </c>
      <c r="Q19" s="60" t="str">
        <f>IF(OR(C16="",G19=""),"",IF(OR(G19="Jan-24",G19="Feb-24"),O19,0))</f>
        <v/>
      </c>
      <c r="R19" s="60" t="str">
        <f>IF(OR(C16="",G19=""),"",Q19)</f>
        <v/>
      </c>
      <c r="S19" s="60" t="str">
        <f>IF(OR(C16="",G19=""),"",ROUND(P19-R19,0))</f>
        <v/>
      </c>
      <c r="T19" s="61"/>
      <c r="U19" s="62"/>
      <c r="V19" s="169"/>
    </row>
    <row r="20" spans="1:22" s="4" customFormat="1" ht="20.25" customHeight="1">
      <c r="A20" s="165"/>
      <c r="B20" s="200"/>
      <c r="C20" s="203"/>
      <c r="D20" s="204"/>
      <c r="E20" s="205"/>
      <c r="F20" s="212"/>
      <c r="G20" s="32" t="str">
        <f>IF(C20="","","Jan-24")</f>
        <v/>
      </c>
      <c r="H20" s="33"/>
      <c r="I20" s="6">
        <f t="array" ref="I20">ROUND(H20*$I$7,0)</f>
        <v>0</v>
      </c>
      <c r="J20" s="34">
        <f t="array" ref="J20">ROUND(H20+I20,0)</f>
        <v>0</v>
      </c>
      <c r="K20" s="35">
        <f t="array" ref="K20">H20</f>
        <v>0</v>
      </c>
      <c r="L20" s="6">
        <f t="array" ref="L20">ROUND(K20*$L$7,0)</f>
        <v>0</v>
      </c>
      <c r="M20" s="34">
        <f t="array" ref="M20">ROUND(K20+L20,0)</f>
        <v>0</v>
      </c>
      <c r="N20" s="36">
        <f t="array" ref="N20">ROUND(H20-K20,0)</f>
        <v>0</v>
      </c>
      <c r="O20" s="6">
        <f t="array" ref="O20">ROUND(I20-L20,0)</f>
        <v>0</v>
      </c>
      <c r="P20" s="34">
        <f t="array" ref="P20">ROUND(N20+O20,0)</f>
        <v>0</v>
      </c>
      <c r="Q20" s="8">
        <f>P20</f>
        <v>0</v>
      </c>
      <c r="R20" s="8">
        <f>Q20</f>
        <v>0</v>
      </c>
      <c r="S20" s="8">
        <f t="array" ref="S20">ROUND(P20-R20,0)</f>
        <v>0</v>
      </c>
      <c r="T20" s="48"/>
      <c r="U20" s="49"/>
      <c r="V20" s="169"/>
    </row>
    <row r="21" spans="1:22" s="4" customFormat="1" ht="20.25" customHeight="1">
      <c r="A21" s="165"/>
      <c r="B21" s="201"/>
      <c r="C21" s="206"/>
      <c r="D21" s="207"/>
      <c r="E21" s="208"/>
      <c r="F21" s="213"/>
      <c r="G21" s="37" t="str">
        <f>IF(C20="","","Feb-24")</f>
        <v/>
      </c>
      <c r="H21" s="38">
        <f>$H20</f>
        <v>0</v>
      </c>
      <c r="I21" s="12">
        <f t="array" ref="I21">ROUND(H21*$I$7,0)</f>
        <v>0</v>
      </c>
      <c r="J21" s="39">
        <f t="array" ref="J21">ROUND(H21+I21,0)</f>
        <v>0</v>
      </c>
      <c r="K21" s="38">
        <f t="array" ref="K21">H21</f>
        <v>0</v>
      </c>
      <c r="L21" s="12">
        <f t="array" ref="L21">ROUND(K21*$L$7,0)</f>
        <v>0</v>
      </c>
      <c r="M21" s="39">
        <f t="array" ref="M21">ROUND(K21+L21,0)</f>
        <v>0</v>
      </c>
      <c r="N21" s="40">
        <f t="array" ref="N21">ROUND(H21-K21,0)</f>
        <v>0</v>
      </c>
      <c r="O21" s="12">
        <f t="array" ref="O21">ROUND(I21-L21,0)</f>
        <v>0</v>
      </c>
      <c r="P21" s="39">
        <f t="array" ref="P21">ROUND(N21+O21,0)</f>
        <v>0</v>
      </c>
      <c r="Q21" s="14">
        <f>P21</f>
        <v>0</v>
      </c>
      <c r="R21" s="13">
        <f t="shared" ref="R21:R22" si="2">Q21</f>
        <v>0</v>
      </c>
      <c r="S21" s="14">
        <f t="array" ref="S21">ROUND(P21-R21,0)</f>
        <v>0</v>
      </c>
      <c r="T21" s="50"/>
      <c r="U21" s="51"/>
      <c r="V21" s="169"/>
    </row>
    <row r="22" spans="1:22" s="4" customFormat="1" ht="20.25" customHeight="1">
      <c r="A22" s="165"/>
      <c r="B22" s="201"/>
      <c r="C22" s="206"/>
      <c r="D22" s="207"/>
      <c r="E22" s="208"/>
      <c r="F22" s="213"/>
      <c r="G22" s="41" t="str">
        <f>IF(C20="","","Mar-24")</f>
        <v/>
      </c>
      <c r="H22" s="38" t="str">
        <f>IF(G22="","",$H20)</f>
        <v/>
      </c>
      <c r="I22" s="12" t="str">
        <f>IF(G22="","",ROUND(H22*$I$7,0))</f>
        <v/>
      </c>
      <c r="J22" s="39" t="str">
        <f>IF(G22="","",ROUND(H22+I22,0))</f>
        <v/>
      </c>
      <c r="K22" s="38" t="str">
        <f>IF(G22="","",H22)</f>
        <v/>
      </c>
      <c r="L22" s="12" t="str">
        <f>IF(G22="","",ROUND(K22*$L$7,0))</f>
        <v/>
      </c>
      <c r="M22" s="39" t="str">
        <f>IF(G22="","",ROUND(K22+L22,0))</f>
        <v/>
      </c>
      <c r="N22" s="40" t="str">
        <f>IF(G22="","",ROUND(H22-K22,0))</f>
        <v/>
      </c>
      <c r="O22" s="12" t="str">
        <f>IF(G22="","",ROUND(I22-L22,0))</f>
        <v/>
      </c>
      <c r="P22" s="39" t="str">
        <f>IF(G22="","",ROUND(N22+O22,0))</f>
        <v/>
      </c>
      <c r="Q22" s="14" t="str">
        <f>IF(G22="","",0)</f>
        <v/>
      </c>
      <c r="R22" s="13" t="str">
        <f t="shared" si="2"/>
        <v/>
      </c>
      <c r="S22" s="14" t="str">
        <f>IF(G22="","",ROUND(P22-R22,0))</f>
        <v/>
      </c>
      <c r="T22" s="50"/>
      <c r="U22" s="51"/>
      <c r="V22" s="169"/>
    </row>
    <row r="23" spans="1:22" s="4" customFormat="1" ht="20.25" customHeight="1" thickBot="1">
      <c r="A23" s="165"/>
      <c r="B23" s="202"/>
      <c r="C23" s="209"/>
      <c r="D23" s="210"/>
      <c r="E23" s="211"/>
      <c r="F23" s="52" t="str">
        <f>IF(C20="","","Surrender Ar.→")</f>
        <v/>
      </c>
      <c r="G23" s="53"/>
      <c r="H23" s="54" t="str">
        <f>IF(OR(C20="",G23=""),"",IF($G23=$G20,ROUND(H20/2,0),IF($G23=$G21,ROUND(H21/2,0),IF($G23=$G22,ROUND(H22/2,0)))))</f>
        <v/>
      </c>
      <c r="I23" s="55" t="str">
        <f>IF(OR(C20="",G23=""),"",IF($G23=$G20,ROUND(I20/2,0),IF($G23=$G21,ROUND(I21/2,0),IF($G23=$G22,ROUND(I22/2,0)))))</f>
        <v/>
      </c>
      <c r="J23" s="56" t="str">
        <f>IF(OR(C20="",G23=""),"",ROUND(H23+I23,0))</f>
        <v/>
      </c>
      <c r="K23" s="54" t="str">
        <f>IF(OR(C20="",G23=""),"",IF($G23=$G20,ROUND(K20/2,0),IF($G23=$G21,ROUND(K21/2,0),IF($G23=$G22,ROUND(K22/2,0)))))</f>
        <v/>
      </c>
      <c r="L23" s="55" t="str">
        <f>IF(OR(C20="",G23=""),"",IF($G23=$G20,ROUND(L20/2,0),IF($G23=$G21,ROUND(L21/2,0),IF($G23=$G22,ROUND(L22/2,0)))))</f>
        <v/>
      </c>
      <c r="M23" s="56" t="str">
        <f>IF(OR(C20="",G23=""),"",ROUND(K23+L23,0))</f>
        <v/>
      </c>
      <c r="N23" s="57" t="str">
        <f>IF(OR(C20="",G23=""),"",ROUND(H23-K23,0))</f>
        <v/>
      </c>
      <c r="O23" s="58" t="str">
        <f>IF(OR(C20="",G23=""),"",ROUND(I23-L23,0))</f>
        <v/>
      </c>
      <c r="P23" s="59" t="str">
        <f>IF(OR(C20="",G23=""),"",ROUND(N23+O23,0))</f>
        <v/>
      </c>
      <c r="Q23" s="60" t="str">
        <f>IF(OR(C20="",G23=""),"",IF(OR(G23="Jan-24",G23="Feb-24"),O23,0))</f>
        <v/>
      </c>
      <c r="R23" s="60" t="str">
        <f>IF(OR(C20="",G23=""),"",Q23)</f>
        <v/>
      </c>
      <c r="S23" s="60" t="str">
        <f>IF(OR(C20="",G23=""),"",ROUND(P23-R23,0))</f>
        <v/>
      </c>
      <c r="T23" s="61"/>
      <c r="U23" s="62"/>
      <c r="V23" s="169"/>
    </row>
    <row r="24" spans="1:22" s="4" customFormat="1" ht="20.25" customHeight="1">
      <c r="A24" s="165"/>
      <c r="B24" s="200">
        <v>5</v>
      </c>
      <c r="C24" s="203"/>
      <c r="D24" s="204"/>
      <c r="E24" s="205"/>
      <c r="F24" s="212"/>
      <c r="G24" s="32" t="str">
        <f>IF(C24="","","Jan-24")</f>
        <v/>
      </c>
      <c r="H24" s="33"/>
      <c r="I24" s="6">
        <f t="array" ref="I24">ROUND(H24*$I$7,0)</f>
        <v>0</v>
      </c>
      <c r="J24" s="34">
        <f t="array" ref="J24">ROUND(H24+I24,0)</f>
        <v>0</v>
      </c>
      <c r="K24" s="35">
        <f t="array" ref="K24">H24</f>
        <v>0</v>
      </c>
      <c r="L24" s="6">
        <f t="array" ref="L24">ROUND(K24*$L$7,0)</f>
        <v>0</v>
      </c>
      <c r="M24" s="34">
        <f t="array" ref="M24">ROUND(K24+L24,0)</f>
        <v>0</v>
      </c>
      <c r="N24" s="36">
        <f t="array" ref="N24">ROUND(H24-K24,0)</f>
        <v>0</v>
      </c>
      <c r="O24" s="6">
        <f t="array" ref="O24">ROUND(I24-L24,0)</f>
        <v>0</v>
      </c>
      <c r="P24" s="34">
        <f t="array" ref="P24">ROUND(N24+O24,0)</f>
        <v>0</v>
      </c>
      <c r="Q24" s="8">
        <f>P24</f>
        <v>0</v>
      </c>
      <c r="R24" s="8">
        <f>Q24</f>
        <v>0</v>
      </c>
      <c r="S24" s="8">
        <f t="array" ref="S24">ROUND(P24-R24,0)</f>
        <v>0</v>
      </c>
      <c r="T24" s="48"/>
      <c r="U24" s="49"/>
      <c r="V24" s="169"/>
    </row>
    <row r="25" spans="1:22" s="4" customFormat="1" ht="20.25" customHeight="1">
      <c r="A25" s="165"/>
      <c r="B25" s="201"/>
      <c r="C25" s="206"/>
      <c r="D25" s="207"/>
      <c r="E25" s="208"/>
      <c r="F25" s="213"/>
      <c r="G25" s="37" t="str">
        <f>IF(C24="","","Feb-24")</f>
        <v/>
      </c>
      <c r="H25" s="38">
        <f>$H24</f>
        <v>0</v>
      </c>
      <c r="I25" s="12">
        <f t="array" ref="I25">ROUND(H25*$I$7,0)</f>
        <v>0</v>
      </c>
      <c r="J25" s="39">
        <f t="array" ref="J25">ROUND(H25+I25,0)</f>
        <v>0</v>
      </c>
      <c r="K25" s="38">
        <f t="array" ref="K25">H25</f>
        <v>0</v>
      </c>
      <c r="L25" s="12">
        <f t="array" ref="L25">ROUND(K25*$L$7,0)</f>
        <v>0</v>
      </c>
      <c r="M25" s="39">
        <f t="array" ref="M25">ROUND(K25+L25,0)</f>
        <v>0</v>
      </c>
      <c r="N25" s="40">
        <f t="array" ref="N25">ROUND(H25-K25,0)</f>
        <v>0</v>
      </c>
      <c r="O25" s="12">
        <f t="array" ref="O25">ROUND(I25-L25,0)</f>
        <v>0</v>
      </c>
      <c r="P25" s="39">
        <f t="array" ref="P25">ROUND(N25+O25,0)</f>
        <v>0</v>
      </c>
      <c r="Q25" s="14">
        <f>P25</f>
        <v>0</v>
      </c>
      <c r="R25" s="13">
        <f t="shared" ref="R25:R26" si="3">Q25</f>
        <v>0</v>
      </c>
      <c r="S25" s="14">
        <f t="array" ref="S25">ROUND(P25-R25,0)</f>
        <v>0</v>
      </c>
      <c r="T25" s="50"/>
      <c r="U25" s="51"/>
      <c r="V25" s="169"/>
    </row>
    <row r="26" spans="1:22" s="4" customFormat="1" ht="20.25" customHeight="1">
      <c r="A26" s="165"/>
      <c r="B26" s="201"/>
      <c r="C26" s="206"/>
      <c r="D26" s="207"/>
      <c r="E26" s="208"/>
      <c r="F26" s="213"/>
      <c r="G26" s="41" t="str">
        <f>IF(C24="","","Mar-24")</f>
        <v/>
      </c>
      <c r="H26" s="38" t="str">
        <f>IF(G26="","",$H24)</f>
        <v/>
      </c>
      <c r="I26" s="12" t="str">
        <f>IF(G26="","",ROUND(H26*$I$7,0))</f>
        <v/>
      </c>
      <c r="J26" s="39" t="str">
        <f>IF(G26="","",ROUND(H26+I26,0))</f>
        <v/>
      </c>
      <c r="K26" s="38" t="str">
        <f>IF(G26="","",H26)</f>
        <v/>
      </c>
      <c r="L26" s="12" t="str">
        <f>IF(G26="","",ROUND(K26*$L$7,0))</f>
        <v/>
      </c>
      <c r="M26" s="39" t="str">
        <f>IF(G26="","",ROUND(K26+L26,0))</f>
        <v/>
      </c>
      <c r="N26" s="40" t="str">
        <f>IF(G26="","",ROUND(H26-K26,0))</f>
        <v/>
      </c>
      <c r="O26" s="12" t="str">
        <f>IF(G26="","",ROUND(I26-L26,0))</f>
        <v/>
      </c>
      <c r="P26" s="39" t="str">
        <f>IF(G26="","",ROUND(N26+O26,0))</f>
        <v/>
      </c>
      <c r="Q26" s="14" t="str">
        <f>IF(G26="","",0)</f>
        <v/>
      </c>
      <c r="R26" s="13" t="str">
        <f t="shared" si="3"/>
        <v/>
      </c>
      <c r="S26" s="14" t="str">
        <f>IF(G26="","",ROUND(P26-R26,0))</f>
        <v/>
      </c>
      <c r="T26" s="50"/>
      <c r="U26" s="51"/>
      <c r="V26" s="169"/>
    </row>
    <row r="27" spans="1:22" s="4" customFormat="1" ht="20.25" customHeight="1" thickBot="1">
      <c r="A27" s="165"/>
      <c r="B27" s="202"/>
      <c r="C27" s="209"/>
      <c r="D27" s="210"/>
      <c r="E27" s="211"/>
      <c r="F27" s="52" t="str">
        <f>IF(C24="","","Surrender Ar.→")</f>
        <v/>
      </c>
      <c r="G27" s="53"/>
      <c r="H27" s="54" t="str">
        <f>IF(OR(C24="",G27=""),"",IF($G27=$G24,ROUND(H24/2,0),IF($G27=$G25,ROUND(H25/2,0),IF($G27=$G26,ROUND(H26/2,0)))))</f>
        <v/>
      </c>
      <c r="I27" s="55" t="str">
        <f>IF(OR(C24="",G27=""),"",IF($G27=$G24,ROUND(I24/2,0),IF($G27=$G25,ROUND(I25/2,0),IF($G27=$G26,ROUND(I26/2,0)))))</f>
        <v/>
      </c>
      <c r="J27" s="56" t="str">
        <f>IF(OR(C24="",G27=""),"",ROUND(H27+I27,0))</f>
        <v/>
      </c>
      <c r="K27" s="54" t="str">
        <f>IF(OR(C24="",G27=""),"",IF($G27=$G24,ROUND(K24/2,0),IF($G27=$G25,ROUND(K25/2,0),IF($G27=$G26,ROUND(K26/2,0)))))</f>
        <v/>
      </c>
      <c r="L27" s="55" t="str">
        <f>IF(OR(C24="",G27=""),"",IF($G27=$G24,ROUND(L24/2,0),IF($G27=$G25,ROUND(L25/2,0),IF($G27=$G26,ROUND(L26/2,0)))))</f>
        <v/>
      </c>
      <c r="M27" s="56" t="str">
        <f>IF(OR(C24="",G27=""),"",ROUND(K27+L27,0))</f>
        <v/>
      </c>
      <c r="N27" s="57" t="str">
        <f>IF(OR(C24="",G27=""),"",ROUND(H27-K27,0))</f>
        <v/>
      </c>
      <c r="O27" s="58" t="str">
        <f>IF(OR(C24="",G27=""),"",ROUND(I27-L27,0))</f>
        <v/>
      </c>
      <c r="P27" s="59" t="str">
        <f>IF(OR(C24="",G27=""),"",ROUND(N27+O27,0))</f>
        <v/>
      </c>
      <c r="Q27" s="60" t="str">
        <f>IF(OR(C24="",G27=""),"",IF(OR(G27="Jan-24",G27="Feb-24"),O27,0))</f>
        <v/>
      </c>
      <c r="R27" s="60" t="str">
        <f>IF(OR(C24="",G27=""),"",Q27)</f>
        <v/>
      </c>
      <c r="S27" s="60" t="str">
        <f>IF(OR(C24="",G27=""),"",ROUND(P27-R27,0))</f>
        <v/>
      </c>
      <c r="T27" s="61"/>
      <c r="U27" s="62"/>
      <c r="V27" s="169"/>
    </row>
    <row r="28" spans="1:22" s="4" customFormat="1" ht="20.25" customHeight="1">
      <c r="A28" s="165"/>
      <c r="B28" s="200">
        <v>6</v>
      </c>
      <c r="C28" s="203"/>
      <c r="D28" s="204"/>
      <c r="E28" s="205"/>
      <c r="F28" s="212"/>
      <c r="G28" s="32" t="str">
        <f>IF(C28="","","Jan-24")</f>
        <v/>
      </c>
      <c r="H28" s="33"/>
      <c r="I28" s="6">
        <f t="array" ref="I28">ROUND(H28*$I$7,0)</f>
        <v>0</v>
      </c>
      <c r="J28" s="34">
        <f t="array" ref="J28">ROUND(H28+I28,0)</f>
        <v>0</v>
      </c>
      <c r="K28" s="35">
        <f t="array" ref="K28">H28</f>
        <v>0</v>
      </c>
      <c r="L28" s="6">
        <f t="array" ref="L28">ROUND(K28*$L$7,0)</f>
        <v>0</v>
      </c>
      <c r="M28" s="34">
        <f t="array" ref="M28">ROUND(K28+L28,0)</f>
        <v>0</v>
      </c>
      <c r="N28" s="36">
        <f t="array" ref="N28">ROUND(H28-K28,0)</f>
        <v>0</v>
      </c>
      <c r="O28" s="6">
        <f t="array" ref="O28">ROUND(I28-L28,0)</f>
        <v>0</v>
      </c>
      <c r="P28" s="34">
        <f t="array" ref="P28">ROUND(N28+O28,0)</f>
        <v>0</v>
      </c>
      <c r="Q28" s="8">
        <f>P28</f>
        <v>0</v>
      </c>
      <c r="R28" s="8">
        <f>Q28</f>
        <v>0</v>
      </c>
      <c r="S28" s="8">
        <f t="array" ref="S28">ROUND(P28-R28,0)</f>
        <v>0</v>
      </c>
      <c r="T28" s="48"/>
      <c r="U28" s="49"/>
      <c r="V28" s="169"/>
    </row>
    <row r="29" spans="1:22" s="4" customFormat="1" ht="20.25" customHeight="1">
      <c r="A29" s="165"/>
      <c r="B29" s="201"/>
      <c r="C29" s="206"/>
      <c r="D29" s="207"/>
      <c r="E29" s="208"/>
      <c r="F29" s="213"/>
      <c r="G29" s="37" t="str">
        <f>IF(C28="","","Feb-24")</f>
        <v/>
      </c>
      <c r="H29" s="38">
        <f>$H28</f>
        <v>0</v>
      </c>
      <c r="I29" s="12">
        <f t="array" ref="I29">ROUND(H29*$I$7,0)</f>
        <v>0</v>
      </c>
      <c r="J29" s="39">
        <f t="array" ref="J29">ROUND(H29+I29,0)</f>
        <v>0</v>
      </c>
      <c r="K29" s="38">
        <f t="array" ref="K29">H29</f>
        <v>0</v>
      </c>
      <c r="L29" s="12">
        <f t="array" ref="L29">ROUND(K29*$L$7,0)</f>
        <v>0</v>
      </c>
      <c r="M29" s="39">
        <f t="array" ref="M29">ROUND(K29+L29,0)</f>
        <v>0</v>
      </c>
      <c r="N29" s="40">
        <f t="array" ref="N29">ROUND(H29-K29,0)</f>
        <v>0</v>
      </c>
      <c r="O29" s="12">
        <f t="array" ref="O29">ROUND(I29-L29,0)</f>
        <v>0</v>
      </c>
      <c r="P29" s="39">
        <f t="array" ref="P29">ROUND(N29+O29,0)</f>
        <v>0</v>
      </c>
      <c r="Q29" s="14">
        <f>P29</f>
        <v>0</v>
      </c>
      <c r="R29" s="13">
        <f t="shared" ref="R29:R30" si="4">Q29</f>
        <v>0</v>
      </c>
      <c r="S29" s="14">
        <f t="array" ref="S29">ROUND(P29-R29,0)</f>
        <v>0</v>
      </c>
      <c r="T29" s="50"/>
      <c r="U29" s="51"/>
      <c r="V29" s="169"/>
    </row>
    <row r="30" spans="1:22" s="4" customFormat="1" ht="20.25" customHeight="1">
      <c r="A30" s="165"/>
      <c r="B30" s="201"/>
      <c r="C30" s="206"/>
      <c r="D30" s="207"/>
      <c r="E30" s="208"/>
      <c r="F30" s="213"/>
      <c r="G30" s="41" t="str">
        <f>IF(C28="","","Mar-24")</f>
        <v/>
      </c>
      <c r="H30" s="38" t="str">
        <f>IF(G30="","",$H28)</f>
        <v/>
      </c>
      <c r="I30" s="12" t="str">
        <f>IF(G30="","",ROUND(H30*$I$7,0))</f>
        <v/>
      </c>
      <c r="J30" s="39" t="str">
        <f>IF(G30="","",ROUND(H30+I30,0))</f>
        <v/>
      </c>
      <c r="K30" s="38" t="str">
        <f>IF(G30="","",H30)</f>
        <v/>
      </c>
      <c r="L30" s="12" t="str">
        <f>IF(G30="","",ROUND(K30*$L$7,0))</f>
        <v/>
      </c>
      <c r="M30" s="39" t="str">
        <f>IF(G30="","",ROUND(K30+L30,0))</f>
        <v/>
      </c>
      <c r="N30" s="40" t="str">
        <f>IF(G30="","",ROUND(H30-K30,0))</f>
        <v/>
      </c>
      <c r="O30" s="12" t="str">
        <f>IF(G30="","",ROUND(I30-L30,0))</f>
        <v/>
      </c>
      <c r="P30" s="39" t="str">
        <f>IF(G30="","",ROUND(N30+O30,0))</f>
        <v/>
      </c>
      <c r="Q30" s="14" t="str">
        <f>IF(G30="","",0)</f>
        <v/>
      </c>
      <c r="R30" s="13" t="str">
        <f t="shared" si="4"/>
        <v/>
      </c>
      <c r="S30" s="14" t="str">
        <f>IF(G30="","",ROUND(P30-R30,0))</f>
        <v/>
      </c>
      <c r="T30" s="50"/>
      <c r="U30" s="51"/>
      <c r="V30" s="169"/>
    </row>
    <row r="31" spans="1:22" s="4" customFormat="1" ht="20.25" customHeight="1" thickBot="1">
      <c r="A31" s="165"/>
      <c r="B31" s="202"/>
      <c r="C31" s="209"/>
      <c r="D31" s="210"/>
      <c r="E31" s="211"/>
      <c r="F31" s="52" t="str">
        <f>IF(C28="","","Surrender Ar.→")</f>
        <v/>
      </c>
      <c r="G31" s="53"/>
      <c r="H31" s="54" t="str">
        <f>IF(OR(C28="",G31=""),"",IF($G31=$G28,ROUND(H28/2,0),IF($G31=$G29,ROUND(H29/2,0),IF($G31=$G30,ROUND(H30/2,0)))))</f>
        <v/>
      </c>
      <c r="I31" s="55" t="str">
        <f>IF(OR(C28="",G31=""),"",IF($G31=$G28,ROUND(I28/2,0),IF($G31=$G29,ROUND(I29/2,0),IF($G31=$G30,ROUND(I30/2,0)))))</f>
        <v/>
      </c>
      <c r="J31" s="56" t="str">
        <f>IF(OR(C28="",G31=""),"",ROUND(H31+I31,0))</f>
        <v/>
      </c>
      <c r="K31" s="54" t="str">
        <f>IF(OR(C28="",G31=""),"",IF($G31=$G28,ROUND(K28/2,0),IF($G31=$G29,ROUND(K29/2,0),IF($G31=$G30,ROUND(K30/2,0)))))</f>
        <v/>
      </c>
      <c r="L31" s="55" t="str">
        <f>IF(OR(C28="",G31=""),"",IF($G31=$G28,ROUND(L28/2,0),IF($G31=$G29,ROUND(L29/2,0),IF($G31=$G30,ROUND(L30/2,0)))))</f>
        <v/>
      </c>
      <c r="M31" s="56" t="str">
        <f>IF(OR(C28="",G31=""),"",ROUND(K31+L31,0))</f>
        <v/>
      </c>
      <c r="N31" s="57" t="str">
        <f>IF(OR(C28="",G31=""),"",ROUND(H31-K31,0))</f>
        <v/>
      </c>
      <c r="O31" s="58" t="str">
        <f>IF(OR(C28="",G31=""),"",ROUND(I31-L31,0))</f>
        <v/>
      </c>
      <c r="P31" s="59" t="str">
        <f>IF(OR(C28="",G31=""),"",ROUND(N31+O31,0))</f>
        <v/>
      </c>
      <c r="Q31" s="60" t="str">
        <f>IF(OR(C28="",G31=""),"",IF(OR(G31="Jan-24",G31="Feb-24"),O31,0))</f>
        <v/>
      </c>
      <c r="R31" s="60" t="str">
        <f>IF(OR(C28="",G31=""),"",Q31)</f>
        <v/>
      </c>
      <c r="S31" s="60" t="str">
        <f>IF(OR(C28="",G31=""),"",ROUND(P31-R31,0))</f>
        <v/>
      </c>
      <c r="T31" s="61"/>
      <c r="U31" s="62"/>
      <c r="V31" s="169"/>
    </row>
    <row r="32" spans="1:22" s="4" customFormat="1" ht="20.25" customHeight="1">
      <c r="A32" s="165"/>
      <c r="B32" s="200">
        <v>7</v>
      </c>
      <c r="C32" s="203"/>
      <c r="D32" s="204"/>
      <c r="E32" s="205"/>
      <c r="F32" s="212"/>
      <c r="G32" s="32" t="str">
        <f>IF(C32="","","Jan-24")</f>
        <v/>
      </c>
      <c r="H32" s="33"/>
      <c r="I32" s="6">
        <f t="array" ref="I32">ROUND(H32*$I$7,0)</f>
        <v>0</v>
      </c>
      <c r="J32" s="34">
        <f t="array" ref="J32">ROUND(H32+I32,0)</f>
        <v>0</v>
      </c>
      <c r="K32" s="35">
        <f t="array" ref="K32">H32</f>
        <v>0</v>
      </c>
      <c r="L32" s="6">
        <f t="array" ref="L32">ROUND(K32*$L$7,0)</f>
        <v>0</v>
      </c>
      <c r="M32" s="34">
        <f t="array" ref="M32">ROUND(K32+L32,0)</f>
        <v>0</v>
      </c>
      <c r="N32" s="36">
        <f t="array" ref="N32">ROUND(H32-K32,0)</f>
        <v>0</v>
      </c>
      <c r="O32" s="6">
        <f t="array" ref="O32">ROUND(I32-L32,0)</f>
        <v>0</v>
      </c>
      <c r="P32" s="34">
        <f t="array" ref="P32">ROUND(N32+O32,0)</f>
        <v>0</v>
      </c>
      <c r="Q32" s="8">
        <f>P32</f>
        <v>0</v>
      </c>
      <c r="R32" s="8">
        <f>Q32</f>
        <v>0</v>
      </c>
      <c r="S32" s="8">
        <f t="array" ref="S32">ROUND(P32-R32,0)</f>
        <v>0</v>
      </c>
      <c r="T32" s="48"/>
      <c r="U32" s="49"/>
      <c r="V32" s="169"/>
    </row>
    <row r="33" spans="1:22" s="4" customFormat="1" ht="20.25" customHeight="1">
      <c r="A33" s="165"/>
      <c r="B33" s="201"/>
      <c r="C33" s="206"/>
      <c r="D33" s="207"/>
      <c r="E33" s="208"/>
      <c r="F33" s="213"/>
      <c r="G33" s="37" t="str">
        <f>IF(C32="","","Feb-24")</f>
        <v/>
      </c>
      <c r="H33" s="38">
        <f>$H32</f>
        <v>0</v>
      </c>
      <c r="I33" s="12">
        <f t="array" ref="I33">ROUND(H33*$I$7,0)</f>
        <v>0</v>
      </c>
      <c r="J33" s="39">
        <f t="array" ref="J33">ROUND(H33+I33,0)</f>
        <v>0</v>
      </c>
      <c r="K33" s="38">
        <f t="array" ref="K33">H33</f>
        <v>0</v>
      </c>
      <c r="L33" s="12">
        <f t="array" ref="L33">ROUND(K33*$L$7,0)</f>
        <v>0</v>
      </c>
      <c r="M33" s="39">
        <f t="array" ref="M33">ROUND(K33+L33,0)</f>
        <v>0</v>
      </c>
      <c r="N33" s="40">
        <f t="array" ref="N33">ROUND(H33-K33,0)</f>
        <v>0</v>
      </c>
      <c r="O33" s="12">
        <f t="array" ref="O33">ROUND(I33-L33,0)</f>
        <v>0</v>
      </c>
      <c r="P33" s="39">
        <f t="array" ref="P33">ROUND(N33+O33,0)</f>
        <v>0</v>
      </c>
      <c r="Q33" s="14">
        <f>P33</f>
        <v>0</v>
      </c>
      <c r="R33" s="13">
        <f t="shared" ref="R33:R34" si="5">Q33</f>
        <v>0</v>
      </c>
      <c r="S33" s="14">
        <f t="array" ref="S33">ROUND(P33-R33,0)</f>
        <v>0</v>
      </c>
      <c r="T33" s="50"/>
      <c r="U33" s="51"/>
      <c r="V33" s="169"/>
    </row>
    <row r="34" spans="1:22" s="4" customFormat="1" ht="20.25" customHeight="1">
      <c r="A34" s="165"/>
      <c r="B34" s="201"/>
      <c r="C34" s="206"/>
      <c r="D34" s="207"/>
      <c r="E34" s="208"/>
      <c r="F34" s="213"/>
      <c r="G34" s="41" t="str">
        <f>IF(C32="","","Mar-24")</f>
        <v/>
      </c>
      <c r="H34" s="38" t="str">
        <f>IF(G34="","",$H32)</f>
        <v/>
      </c>
      <c r="I34" s="12" t="str">
        <f>IF(G34="","",ROUND(H34*$I$7,0))</f>
        <v/>
      </c>
      <c r="J34" s="39" t="str">
        <f>IF(G34="","",ROUND(H34+I34,0))</f>
        <v/>
      </c>
      <c r="K34" s="38" t="str">
        <f>IF(G34="","",H34)</f>
        <v/>
      </c>
      <c r="L34" s="12" t="str">
        <f>IF(G34="","",ROUND(K34*$L$7,0))</f>
        <v/>
      </c>
      <c r="M34" s="39" t="str">
        <f>IF(G34="","",ROUND(K34+L34,0))</f>
        <v/>
      </c>
      <c r="N34" s="40" t="str">
        <f>IF(G34="","",ROUND(H34-K34,0))</f>
        <v/>
      </c>
      <c r="O34" s="12" t="str">
        <f>IF(G34="","",ROUND(I34-L34,0))</f>
        <v/>
      </c>
      <c r="P34" s="39" t="str">
        <f>IF(G34="","",ROUND(N34+O34,0))</f>
        <v/>
      </c>
      <c r="Q34" s="14" t="str">
        <f>IF(G34="","",0)</f>
        <v/>
      </c>
      <c r="R34" s="13" t="str">
        <f t="shared" si="5"/>
        <v/>
      </c>
      <c r="S34" s="14" t="str">
        <f>IF(G34="","",ROUND(P34-R34,0))</f>
        <v/>
      </c>
      <c r="T34" s="50"/>
      <c r="U34" s="51"/>
      <c r="V34" s="169"/>
    </row>
    <row r="35" spans="1:22" s="4" customFormat="1" ht="20.25" customHeight="1" thickBot="1">
      <c r="A35" s="165"/>
      <c r="B35" s="202"/>
      <c r="C35" s="209"/>
      <c r="D35" s="210"/>
      <c r="E35" s="211"/>
      <c r="F35" s="52" t="str">
        <f>IF(C32="","","Surrender Ar.→")</f>
        <v/>
      </c>
      <c r="G35" s="53"/>
      <c r="H35" s="54" t="str">
        <f>IF(OR(C32="",G35=""),"",IF($G35=$G32,ROUND(H32/2,0),IF($G35=$G33,ROUND(H33/2,0),IF($G35=$G34,ROUND(H34/2,0)))))</f>
        <v/>
      </c>
      <c r="I35" s="55" t="str">
        <f>IF(OR(C32="",G35=""),"",IF($G35=$G32,ROUND(I32/2,0),IF($G35=$G33,ROUND(I33/2,0),IF($G35=$G34,ROUND(I34/2,0)))))</f>
        <v/>
      </c>
      <c r="J35" s="56" t="str">
        <f>IF(OR(C32="",G35=""),"",ROUND(H35+I35,0))</f>
        <v/>
      </c>
      <c r="K35" s="54" t="str">
        <f>IF(OR(C32="",G35=""),"",IF($G35=$G32,ROUND(K32/2,0),IF($G35=$G33,ROUND(K33/2,0),IF($G35=$G34,ROUND(K34/2,0)))))</f>
        <v/>
      </c>
      <c r="L35" s="55" t="str">
        <f>IF(OR(C32="",G35=""),"",IF($G35=$G32,ROUND(L32/2,0),IF($G35=$G33,ROUND(L33/2,0),IF($G35=$G34,ROUND(L34/2,0)))))</f>
        <v/>
      </c>
      <c r="M35" s="56" t="str">
        <f>IF(OR(C32="",G35=""),"",ROUND(K35+L35,0))</f>
        <v/>
      </c>
      <c r="N35" s="57" t="str">
        <f>IF(OR(C32="",G35=""),"",ROUND(H35-K35,0))</f>
        <v/>
      </c>
      <c r="O35" s="58" t="str">
        <f>IF(OR(C32="",G35=""),"",ROUND(I35-L35,0))</f>
        <v/>
      </c>
      <c r="P35" s="59" t="str">
        <f>IF(OR(C32="",G35=""),"",ROUND(N35+O35,0))</f>
        <v/>
      </c>
      <c r="Q35" s="60" t="str">
        <f>IF(OR(C32="",G35=""),"",IF(OR(G35="Jan-24",G35="Feb-24"),O35,0))</f>
        <v/>
      </c>
      <c r="R35" s="60" t="str">
        <f>IF(OR(C32="",G35=""),"",Q35)</f>
        <v/>
      </c>
      <c r="S35" s="60" t="str">
        <f>IF(OR(C32="",G35=""),"",ROUND(P35-R35,0))</f>
        <v/>
      </c>
      <c r="T35" s="61"/>
      <c r="U35" s="62"/>
      <c r="V35" s="169"/>
    </row>
    <row r="36" spans="1:22" s="4" customFormat="1" ht="20.25" customHeight="1">
      <c r="A36" s="165"/>
      <c r="B36" s="200">
        <v>8</v>
      </c>
      <c r="C36" s="203"/>
      <c r="D36" s="204"/>
      <c r="E36" s="205"/>
      <c r="F36" s="212"/>
      <c r="G36" s="32" t="str">
        <f>IF(C36="","","Jan-24")</f>
        <v/>
      </c>
      <c r="H36" s="33"/>
      <c r="I36" s="6">
        <f t="array" ref="I36">ROUND(H36*$I$7,0)</f>
        <v>0</v>
      </c>
      <c r="J36" s="34">
        <f t="array" ref="J36">ROUND(H36+I36,0)</f>
        <v>0</v>
      </c>
      <c r="K36" s="35">
        <f t="array" ref="K36">H36</f>
        <v>0</v>
      </c>
      <c r="L36" s="6">
        <f t="array" ref="L36">ROUND(K36*$L$7,0)</f>
        <v>0</v>
      </c>
      <c r="M36" s="34">
        <f t="array" ref="M36">ROUND(K36+L36,0)</f>
        <v>0</v>
      </c>
      <c r="N36" s="36">
        <f t="array" ref="N36">ROUND(H36-K36,0)</f>
        <v>0</v>
      </c>
      <c r="O36" s="6">
        <f t="array" ref="O36">ROUND(I36-L36,0)</f>
        <v>0</v>
      </c>
      <c r="P36" s="34">
        <f t="array" ref="P36">ROUND(N36+O36,0)</f>
        <v>0</v>
      </c>
      <c r="Q36" s="8">
        <f>P36</f>
        <v>0</v>
      </c>
      <c r="R36" s="8">
        <f>Q36</f>
        <v>0</v>
      </c>
      <c r="S36" s="8">
        <f t="array" ref="S36">ROUND(P36-R36,0)</f>
        <v>0</v>
      </c>
      <c r="T36" s="48"/>
      <c r="U36" s="49"/>
      <c r="V36" s="169"/>
    </row>
    <row r="37" spans="1:22" s="4" customFormat="1" ht="20.25" customHeight="1">
      <c r="A37" s="165"/>
      <c r="B37" s="201"/>
      <c r="C37" s="206"/>
      <c r="D37" s="207"/>
      <c r="E37" s="208"/>
      <c r="F37" s="213"/>
      <c r="G37" s="37" t="str">
        <f>IF(C36="","","Feb-24")</f>
        <v/>
      </c>
      <c r="H37" s="38">
        <f>$H36</f>
        <v>0</v>
      </c>
      <c r="I37" s="12">
        <f t="array" ref="I37">ROUND(H37*$I$7,0)</f>
        <v>0</v>
      </c>
      <c r="J37" s="39">
        <f t="array" ref="J37">ROUND(H37+I37,0)</f>
        <v>0</v>
      </c>
      <c r="K37" s="38">
        <f t="array" ref="K37">H37</f>
        <v>0</v>
      </c>
      <c r="L37" s="12">
        <f t="array" ref="L37">ROUND(K37*$L$7,0)</f>
        <v>0</v>
      </c>
      <c r="M37" s="39">
        <f t="array" ref="M37">ROUND(K37+L37,0)</f>
        <v>0</v>
      </c>
      <c r="N37" s="40">
        <f t="array" ref="N37">ROUND(H37-K37,0)</f>
        <v>0</v>
      </c>
      <c r="O37" s="12">
        <f t="array" ref="O37">ROUND(I37-L37,0)</f>
        <v>0</v>
      </c>
      <c r="P37" s="39">
        <f t="array" ref="P37">ROUND(N37+O37,0)</f>
        <v>0</v>
      </c>
      <c r="Q37" s="14">
        <f>P37</f>
        <v>0</v>
      </c>
      <c r="R37" s="13">
        <f t="shared" ref="R37:R38" si="6">Q37</f>
        <v>0</v>
      </c>
      <c r="S37" s="14">
        <f t="array" ref="S37">ROUND(P37-R37,0)</f>
        <v>0</v>
      </c>
      <c r="T37" s="50"/>
      <c r="U37" s="51"/>
      <c r="V37" s="169"/>
    </row>
    <row r="38" spans="1:22" s="4" customFormat="1" ht="20.25" customHeight="1">
      <c r="A38" s="165"/>
      <c r="B38" s="201"/>
      <c r="C38" s="206"/>
      <c r="D38" s="207"/>
      <c r="E38" s="208"/>
      <c r="F38" s="213"/>
      <c r="G38" s="41" t="str">
        <f>IF(C36="","","Mar-24")</f>
        <v/>
      </c>
      <c r="H38" s="38" t="str">
        <f>IF(G38="","",$H36)</f>
        <v/>
      </c>
      <c r="I38" s="12" t="str">
        <f>IF(G38="","",ROUND(H38*$I$7,0))</f>
        <v/>
      </c>
      <c r="J38" s="39" t="str">
        <f>IF(G38="","",ROUND(H38+I38,0))</f>
        <v/>
      </c>
      <c r="K38" s="38" t="str">
        <f>IF(G38="","",H38)</f>
        <v/>
      </c>
      <c r="L38" s="12" t="str">
        <f>IF(G38="","",ROUND(K38*$L$7,0))</f>
        <v/>
      </c>
      <c r="M38" s="39" t="str">
        <f>IF(G38="","",ROUND(K38+L38,0))</f>
        <v/>
      </c>
      <c r="N38" s="40" t="str">
        <f>IF(G38="","",ROUND(H38-K38,0))</f>
        <v/>
      </c>
      <c r="O38" s="12" t="str">
        <f>IF(G38="","",ROUND(I38-L38,0))</f>
        <v/>
      </c>
      <c r="P38" s="39" t="str">
        <f>IF(G38="","",ROUND(N38+O38,0))</f>
        <v/>
      </c>
      <c r="Q38" s="14" t="str">
        <f>IF(G38="","",0)</f>
        <v/>
      </c>
      <c r="R38" s="13" t="str">
        <f t="shared" si="6"/>
        <v/>
      </c>
      <c r="S38" s="14" t="str">
        <f>IF(G38="","",ROUND(P38-R38,0))</f>
        <v/>
      </c>
      <c r="T38" s="50"/>
      <c r="U38" s="51"/>
      <c r="V38" s="169"/>
    </row>
    <row r="39" spans="1:22" s="4" customFormat="1" ht="20.25" customHeight="1" thickBot="1">
      <c r="A39" s="165"/>
      <c r="B39" s="202"/>
      <c r="C39" s="209"/>
      <c r="D39" s="210"/>
      <c r="E39" s="211"/>
      <c r="F39" s="52" t="str">
        <f>IF(C36="","","Surrender Ar.→")</f>
        <v/>
      </c>
      <c r="G39" s="53"/>
      <c r="H39" s="54" t="str">
        <f>IF(OR(C36="",G39=""),"",IF($G39=$G36,ROUND(H36/2,0),IF($G39=$G37,ROUND(H37/2,0),IF($G39=$G38,ROUND(H38/2,0)))))</f>
        <v/>
      </c>
      <c r="I39" s="55" t="str">
        <f>IF(OR(C36="",G39=""),"",IF($G39=$G36,ROUND(I36/2,0),IF($G39=$G37,ROUND(I37/2,0),IF($G39=$G38,ROUND(I38/2,0)))))</f>
        <v/>
      </c>
      <c r="J39" s="56" t="str">
        <f>IF(OR(C36="",G39=""),"",ROUND(H39+I39,0))</f>
        <v/>
      </c>
      <c r="K39" s="54" t="str">
        <f>IF(OR(C36="",G39=""),"",IF($G39=$G36,ROUND(K36/2,0),IF($G39=$G37,ROUND(K37/2,0),IF($G39=$G38,ROUND(K38/2,0)))))</f>
        <v/>
      </c>
      <c r="L39" s="55" t="str">
        <f>IF(OR(C36="",G39=""),"",IF($G39=$G36,ROUND(L36/2,0),IF($G39=$G37,ROUND(L37/2,0),IF($G39=$G38,ROUND(L38/2,0)))))</f>
        <v/>
      </c>
      <c r="M39" s="56" t="str">
        <f>IF(OR(C36="",G39=""),"",ROUND(K39+L39,0))</f>
        <v/>
      </c>
      <c r="N39" s="57" t="str">
        <f>IF(OR(C36="",G39=""),"",ROUND(H39-K39,0))</f>
        <v/>
      </c>
      <c r="O39" s="58" t="str">
        <f>IF(OR(C36="",G39=""),"",ROUND(I39-L39,0))</f>
        <v/>
      </c>
      <c r="P39" s="59" t="str">
        <f>IF(OR(C36="",G39=""),"",ROUND(N39+O39,0))</f>
        <v/>
      </c>
      <c r="Q39" s="60" t="str">
        <f>IF(OR(C36="",G39=""),"",IF(OR(G39="Jan-24",G39="Feb-24"),O39,0))</f>
        <v/>
      </c>
      <c r="R39" s="60" t="str">
        <f>IF(OR(C36="",G39=""),"",Q39)</f>
        <v/>
      </c>
      <c r="S39" s="60" t="str">
        <f>IF(OR(C36="",G39=""),"",ROUND(P39-R39,0))</f>
        <v/>
      </c>
      <c r="T39" s="61"/>
      <c r="U39" s="62"/>
      <c r="V39" s="169"/>
    </row>
    <row r="40" spans="1:22" s="4" customFormat="1" ht="20.25" customHeight="1">
      <c r="A40" s="165"/>
      <c r="B40" s="200">
        <v>9</v>
      </c>
      <c r="C40" s="203"/>
      <c r="D40" s="204"/>
      <c r="E40" s="205"/>
      <c r="F40" s="212"/>
      <c r="G40" s="32" t="str">
        <f>IF(C40="","","Jan-24")</f>
        <v/>
      </c>
      <c r="H40" s="33"/>
      <c r="I40" s="6">
        <f t="array" ref="I40">ROUND(H40*$I$7,0)</f>
        <v>0</v>
      </c>
      <c r="J40" s="34">
        <f t="array" ref="J40">ROUND(H40+I40,0)</f>
        <v>0</v>
      </c>
      <c r="K40" s="35">
        <f t="array" ref="K40">H40</f>
        <v>0</v>
      </c>
      <c r="L40" s="6">
        <f t="array" ref="L40">ROUND(K40*$L$7,0)</f>
        <v>0</v>
      </c>
      <c r="M40" s="34">
        <f t="array" ref="M40">ROUND(K40+L40,0)</f>
        <v>0</v>
      </c>
      <c r="N40" s="36">
        <f t="array" ref="N40">ROUND(H40-K40,0)</f>
        <v>0</v>
      </c>
      <c r="O40" s="6">
        <f t="array" ref="O40">ROUND(I40-L40,0)</f>
        <v>0</v>
      </c>
      <c r="P40" s="34">
        <f t="array" ref="P40">ROUND(N40+O40,0)</f>
        <v>0</v>
      </c>
      <c r="Q40" s="8">
        <f>P40</f>
        <v>0</v>
      </c>
      <c r="R40" s="8">
        <f>Q40</f>
        <v>0</v>
      </c>
      <c r="S40" s="8">
        <f t="array" ref="S40">ROUND(P40-R40,0)</f>
        <v>0</v>
      </c>
      <c r="T40" s="48"/>
      <c r="U40" s="49"/>
      <c r="V40" s="169"/>
    </row>
    <row r="41" spans="1:22" s="4" customFormat="1" ht="20.25" customHeight="1">
      <c r="A41" s="165"/>
      <c r="B41" s="201"/>
      <c r="C41" s="206"/>
      <c r="D41" s="207"/>
      <c r="E41" s="208"/>
      <c r="F41" s="213"/>
      <c r="G41" s="37" t="str">
        <f>IF(C40="","","Feb-24")</f>
        <v/>
      </c>
      <c r="H41" s="38">
        <f>$H40</f>
        <v>0</v>
      </c>
      <c r="I41" s="12">
        <f t="array" ref="I41">ROUND(H41*$I$7,0)</f>
        <v>0</v>
      </c>
      <c r="J41" s="39">
        <f t="array" ref="J41">ROUND(H41+I41,0)</f>
        <v>0</v>
      </c>
      <c r="K41" s="38">
        <f t="array" ref="K41">H41</f>
        <v>0</v>
      </c>
      <c r="L41" s="12">
        <f t="array" ref="L41">ROUND(K41*$L$7,0)</f>
        <v>0</v>
      </c>
      <c r="M41" s="39">
        <f t="array" ref="M41">ROUND(K41+L41,0)</f>
        <v>0</v>
      </c>
      <c r="N41" s="40">
        <f t="array" ref="N41">ROUND(H41-K41,0)</f>
        <v>0</v>
      </c>
      <c r="O41" s="12">
        <f t="array" ref="O41">ROUND(I41-L41,0)</f>
        <v>0</v>
      </c>
      <c r="P41" s="39">
        <f t="array" ref="P41">ROUND(N41+O41,0)</f>
        <v>0</v>
      </c>
      <c r="Q41" s="14">
        <f>P41</f>
        <v>0</v>
      </c>
      <c r="R41" s="13">
        <f t="shared" ref="R41:R42" si="7">Q41</f>
        <v>0</v>
      </c>
      <c r="S41" s="14">
        <f t="array" ref="S41">ROUND(P41-R41,0)</f>
        <v>0</v>
      </c>
      <c r="T41" s="50"/>
      <c r="U41" s="51"/>
      <c r="V41" s="169"/>
    </row>
    <row r="42" spans="1:22" s="4" customFormat="1" ht="20.25" customHeight="1">
      <c r="A42" s="165"/>
      <c r="B42" s="201"/>
      <c r="C42" s="206"/>
      <c r="D42" s="207"/>
      <c r="E42" s="208"/>
      <c r="F42" s="213"/>
      <c r="G42" s="41" t="str">
        <f>IF(C40="","","Mar-24")</f>
        <v/>
      </c>
      <c r="H42" s="38" t="str">
        <f>IF(G42="","",$H40)</f>
        <v/>
      </c>
      <c r="I42" s="12" t="str">
        <f>IF(G42="","",ROUND(H42*$I$7,0))</f>
        <v/>
      </c>
      <c r="J42" s="39" t="str">
        <f>IF(G42="","",ROUND(H42+I42,0))</f>
        <v/>
      </c>
      <c r="K42" s="38" t="str">
        <f>IF(G42="","",H42)</f>
        <v/>
      </c>
      <c r="L42" s="12" t="str">
        <f>IF(G42="","",ROUND(K42*$L$7,0))</f>
        <v/>
      </c>
      <c r="M42" s="39" t="str">
        <f>IF(G42="","",ROUND(K42+L42,0))</f>
        <v/>
      </c>
      <c r="N42" s="40" t="str">
        <f>IF(G42="","",ROUND(H42-K42,0))</f>
        <v/>
      </c>
      <c r="O42" s="12" t="str">
        <f>IF(G42="","",ROUND(I42-L42,0))</f>
        <v/>
      </c>
      <c r="P42" s="39" t="str">
        <f>IF(G42="","",ROUND(N42+O42,0))</f>
        <v/>
      </c>
      <c r="Q42" s="14" t="str">
        <f>IF(G42="","",0)</f>
        <v/>
      </c>
      <c r="R42" s="13" t="str">
        <f t="shared" si="7"/>
        <v/>
      </c>
      <c r="S42" s="14" t="str">
        <f>IF(G42="","",ROUND(P42-R42,0))</f>
        <v/>
      </c>
      <c r="T42" s="50"/>
      <c r="U42" s="51"/>
      <c r="V42" s="169"/>
    </row>
    <row r="43" spans="1:22" s="4" customFormat="1" ht="20.25" customHeight="1" thickBot="1">
      <c r="A43" s="165"/>
      <c r="B43" s="202"/>
      <c r="C43" s="209"/>
      <c r="D43" s="210"/>
      <c r="E43" s="211"/>
      <c r="F43" s="52" t="str">
        <f>IF(C40="","","Surrender Ar.→")</f>
        <v/>
      </c>
      <c r="G43" s="53"/>
      <c r="H43" s="54" t="str">
        <f>IF(OR(C40="",G43=""),"",IF($G43=$G40,ROUND(H40/2,0),IF($G43=$G41,ROUND(H41/2,0),IF($G43=$G42,ROUND(H42/2,0)))))</f>
        <v/>
      </c>
      <c r="I43" s="55" t="str">
        <f>IF(OR(C40="",G43=""),"",IF($G43=$G40,ROUND(I40/2,0),IF($G43=$G41,ROUND(I41/2,0),IF($G43=$G42,ROUND(I42/2,0)))))</f>
        <v/>
      </c>
      <c r="J43" s="56" t="str">
        <f>IF(OR(C40="",G43=""),"",ROUND(H43+I43,0))</f>
        <v/>
      </c>
      <c r="K43" s="54" t="str">
        <f>IF(OR(C40="",G43=""),"",IF($G43=$G40,ROUND(K40/2,0),IF($G43=$G41,ROUND(K41/2,0),IF($G43=$G42,ROUND(K42/2,0)))))</f>
        <v/>
      </c>
      <c r="L43" s="55" t="str">
        <f>IF(OR(C40="",G43=""),"",IF($G43=$G40,ROUND(L40/2,0),IF($G43=$G41,ROUND(L41/2,0),IF($G43=$G42,ROUND(L42/2,0)))))</f>
        <v/>
      </c>
      <c r="M43" s="56" t="str">
        <f>IF(OR(C40="",G43=""),"",ROUND(K43+L43,0))</f>
        <v/>
      </c>
      <c r="N43" s="57" t="str">
        <f>IF(OR(C40="",G43=""),"",ROUND(H43-K43,0))</f>
        <v/>
      </c>
      <c r="O43" s="58" t="str">
        <f>IF(OR(C40="",G43=""),"",ROUND(I43-L43,0))</f>
        <v/>
      </c>
      <c r="P43" s="59" t="str">
        <f>IF(OR(C40="",G43=""),"",ROUND(N43+O43,0))</f>
        <v/>
      </c>
      <c r="Q43" s="60" t="str">
        <f>IF(OR(C40="",G43=""),"",IF(OR(G43="Jan-24",G43="Feb-24"),O43,0))</f>
        <v/>
      </c>
      <c r="R43" s="60" t="str">
        <f>IF(OR(C40="",G43=""),"",Q43)</f>
        <v/>
      </c>
      <c r="S43" s="60" t="str">
        <f>IF(OR(C40="",G43=""),"",ROUND(P43-R43,0))</f>
        <v/>
      </c>
      <c r="T43" s="61"/>
      <c r="U43" s="62"/>
      <c r="V43" s="169"/>
    </row>
    <row r="44" spans="1:22" s="4" customFormat="1" ht="20.25" customHeight="1">
      <c r="A44" s="165"/>
      <c r="B44" s="200">
        <v>10</v>
      </c>
      <c r="C44" s="203"/>
      <c r="D44" s="204"/>
      <c r="E44" s="205"/>
      <c r="F44" s="212"/>
      <c r="G44" s="32" t="str">
        <f>IF(C44="","","Jan-24")</f>
        <v/>
      </c>
      <c r="H44" s="33"/>
      <c r="I44" s="6">
        <f t="array" ref="I44">ROUND(H44*$I$7,0)</f>
        <v>0</v>
      </c>
      <c r="J44" s="34">
        <f t="array" ref="J44">ROUND(H44+I44,0)</f>
        <v>0</v>
      </c>
      <c r="K44" s="35">
        <f t="array" ref="K44">H44</f>
        <v>0</v>
      </c>
      <c r="L44" s="6">
        <f t="array" ref="L44">ROUND(K44*$L$7,0)</f>
        <v>0</v>
      </c>
      <c r="M44" s="34">
        <f t="array" ref="M44">ROUND(K44+L44,0)</f>
        <v>0</v>
      </c>
      <c r="N44" s="36">
        <f t="array" ref="N44">ROUND(H44-K44,0)</f>
        <v>0</v>
      </c>
      <c r="O44" s="6">
        <f t="array" ref="O44">ROUND(I44-L44,0)</f>
        <v>0</v>
      </c>
      <c r="P44" s="34">
        <f t="array" ref="P44">ROUND(N44+O44,0)</f>
        <v>0</v>
      </c>
      <c r="Q44" s="8">
        <f>P44</f>
        <v>0</v>
      </c>
      <c r="R44" s="8">
        <f>Q44</f>
        <v>0</v>
      </c>
      <c r="S44" s="8">
        <f t="array" ref="S44">ROUND(P44-R44,0)</f>
        <v>0</v>
      </c>
      <c r="T44" s="48"/>
      <c r="U44" s="49"/>
      <c r="V44" s="169"/>
    </row>
    <row r="45" spans="1:22" s="4" customFormat="1" ht="20.25" customHeight="1">
      <c r="A45" s="165"/>
      <c r="B45" s="201"/>
      <c r="C45" s="206"/>
      <c r="D45" s="207"/>
      <c r="E45" s="208"/>
      <c r="F45" s="213"/>
      <c r="G45" s="37" t="str">
        <f>IF(C44="","","Feb-24")</f>
        <v/>
      </c>
      <c r="H45" s="38">
        <f>$H44</f>
        <v>0</v>
      </c>
      <c r="I45" s="12">
        <f t="array" ref="I45">ROUND(H45*$I$7,0)</f>
        <v>0</v>
      </c>
      <c r="J45" s="39">
        <f t="array" ref="J45">ROUND(H45+I45,0)</f>
        <v>0</v>
      </c>
      <c r="K45" s="38">
        <f t="array" ref="K45">H45</f>
        <v>0</v>
      </c>
      <c r="L45" s="12">
        <f t="array" ref="L45">ROUND(K45*$L$7,0)</f>
        <v>0</v>
      </c>
      <c r="M45" s="39">
        <f t="array" ref="M45">ROUND(K45+L45,0)</f>
        <v>0</v>
      </c>
      <c r="N45" s="40">
        <f t="array" ref="N45">ROUND(H45-K45,0)</f>
        <v>0</v>
      </c>
      <c r="O45" s="12">
        <f t="array" ref="O45">ROUND(I45-L45,0)</f>
        <v>0</v>
      </c>
      <c r="P45" s="39">
        <f t="array" ref="P45">ROUND(N45+O45,0)</f>
        <v>0</v>
      </c>
      <c r="Q45" s="14">
        <f>P45</f>
        <v>0</v>
      </c>
      <c r="R45" s="13">
        <f t="shared" ref="R45:R46" si="8">Q45</f>
        <v>0</v>
      </c>
      <c r="S45" s="14">
        <f t="array" ref="S45">ROUND(P45-R45,0)</f>
        <v>0</v>
      </c>
      <c r="T45" s="50"/>
      <c r="U45" s="51"/>
      <c r="V45" s="169"/>
    </row>
    <row r="46" spans="1:22" s="4" customFormat="1" ht="20.25" customHeight="1">
      <c r="A46" s="165"/>
      <c r="B46" s="201"/>
      <c r="C46" s="206"/>
      <c r="D46" s="207"/>
      <c r="E46" s="208"/>
      <c r="F46" s="213"/>
      <c r="G46" s="41" t="str">
        <f>IF(C44="","","Mar-24")</f>
        <v/>
      </c>
      <c r="H46" s="38" t="str">
        <f>IF(G46="","",$H44)</f>
        <v/>
      </c>
      <c r="I46" s="12" t="str">
        <f>IF(G46="","",ROUND(H46*$I$7,0))</f>
        <v/>
      </c>
      <c r="J46" s="39" t="str">
        <f>IF(G46="","",ROUND(H46+I46,0))</f>
        <v/>
      </c>
      <c r="K46" s="38" t="str">
        <f>IF(G46="","",H46)</f>
        <v/>
      </c>
      <c r="L46" s="12" t="str">
        <f>IF(G46="","",ROUND(K46*$L$7,0))</f>
        <v/>
      </c>
      <c r="M46" s="39" t="str">
        <f>IF(G46="","",ROUND(K46+L46,0))</f>
        <v/>
      </c>
      <c r="N46" s="40" t="str">
        <f>IF(G46="","",ROUND(H46-K46,0))</f>
        <v/>
      </c>
      <c r="O46" s="12" t="str">
        <f>IF(G46="","",ROUND(I46-L46,0))</f>
        <v/>
      </c>
      <c r="P46" s="39" t="str">
        <f>IF(G46="","",ROUND(N46+O46,0))</f>
        <v/>
      </c>
      <c r="Q46" s="14" t="str">
        <f>IF(G46="","",0)</f>
        <v/>
      </c>
      <c r="R46" s="13" t="str">
        <f t="shared" si="8"/>
        <v/>
      </c>
      <c r="S46" s="14" t="str">
        <f>IF(G46="","",ROUND(P46-R46,0))</f>
        <v/>
      </c>
      <c r="T46" s="50"/>
      <c r="U46" s="51"/>
      <c r="V46" s="169"/>
    </row>
    <row r="47" spans="1:22" s="4" customFormat="1" ht="20.25" customHeight="1" thickBot="1">
      <c r="A47" s="165"/>
      <c r="B47" s="202"/>
      <c r="C47" s="209"/>
      <c r="D47" s="210"/>
      <c r="E47" s="211"/>
      <c r="F47" s="52" t="str">
        <f>IF(C44="","","Surrender Ar.→")</f>
        <v/>
      </c>
      <c r="G47" s="53"/>
      <c r="H47" s="54" t="str">
        <f>IF(OR(C44="",G47=""),"",IF($G47=$G44,ROUND(H44/2,0),IF($G47=$G45,ROUND(H45/2,0),IF($G47=$G46,ROUND(H46/2,0)))))</f>
        <v/>
      </c>
      <c r="I47" s="55" t="str">
        <f>IF(OR(C44="",G47=""),"",IF($G47=$G44,ROUND(I44/2,0),IF($G47=$G45,ROUND(I45/2,0),IF($G47=$G46,ROUND(I46/2,0)))))</f>
        <v/>
      </c>
      <c r="J47" s="56" t="str">
        <f>IF(OR(C44="",G47=""),"",ROUND(H47+I47,0))</f>
        <v/>
      </c>
      <c r="K47" s="54" t="str">
        <f>IF(OR(C44="",G47=""),"",IF($G47=$G44,ROUND(K44/2,0),IF($G47=$G45,ROUND(K45/2,0),IF($G47=$G46,ROUND(K46/2,0)))))</f>
        <v/>
      </c>
      <c r="L47" s="55" t="str">
        <f>IF(OR(C44="",G47=""),"",IF($G47=$G44,ROUND(L44/2,0),IF($G47=$G45,ROUND(L45/2,0),IF($G47=$G46,ROUND(L46/2,0)))))</f>
        <v/>
      </c>
      <c r="M47" s="56" t="str">
        <f>IF(OR(C44="",G47=""),"",ROUND(K47+L47,0))</f>
        <v/>
      </c>
      <c r="N47" s="57" t="str">
        <f>IF(OR(C44="",G47=""),"",ROUND(H47-K47,0))</f>
        <v/>
      </c>
      <c r="O47" s="58" t="str">
        <f>IF(OR(C44="",G47=""),"",ROUND(I47-L47,0))</f>
        <v/>
      </c>
      <c r="P47" s="59" t="str">
        <f>IF(OR(C44="",G47=""),"",ROUND(N47+O47,0))</f>
        <v/>
      </c>
      <c r="Q47" s="60" t="str">
        <f>IF(OR(C44="",G47=""),"",IF(OR(G47="Jan-24",G47="Feb-24"),O47,0))</f>
        <v/>
      </c>
      <c r="R47" s="60" t="str">
        <f>IF(OR(C44="",G47=""),"",Q47)</f>
        <v/>
      </c>
      <c r="S47" s="60" t="str">
        <f>IF(OR(C44="",G47=""),"",ROUND(P47-R47,0))</f>
        <v/>
      </c>
      <c r="T47" s="61"/>
      <c r="U47" s="62"/>
      <c r="V47" s="169"/>
    </row>
    <row r="48" spans="1:22" s="4" customFormat="1" ht="20.25" customHeight="1">
      <c r="A48" s="165"/>
      <c r="B48" s="200">
        <v>11</v>
      </c>
      <c r="C48" s="203"/>
      <c r="D48" s="204"/>
      <c r="E48" s="205"/>
      <c r="F48" s="212"/>
      <c r="G48" s="32" t="str">
        <f>IF(C48="","","Jan-24")</f>
        <v/>
      </c>
      <c r="H48" s="33"/>
      <c r="I48" s="6">
        <f t="array" ref="I48">ROUND(H48*$I$7,0)</f>
        <v>0</v>
      </c>
      <c r="J48" s="34">
        <f t="array" ref="J48">ROUND(H48+I48,0)</f>
        <v>0</v>
      </c>
      <c r="K48" s="35">
        <f t="array" ref="K48">H48</f>
        <v>0</v>
      </c>
      <c r="L48" s="6">
        <f t="array" ref="L48">ROUND(K48*$L$7,0)</f>
        <v>0</v>
      </c>
      <c r="M48" s="34">
        <f t="array" ref="M48">ROUND(K48+L48,0)</f>
        <v>0</v>
      </c>
      <c r="N48" s="36">
        <f t="array" ref="N48">ROUND(H48-K48,0)</f>
        <v>0</v>
      </c>
      <c r="O48" s="6">
        <f t="array" ref="O48">ROUND(I48-L48,0)</f>
        <v>0</v>
      </c>
      <c r="P48" s="34">
        <f t="array" ref="P48">ROUND(N48+O48,0)</f>
        <v>0</v>
      </c>
      <c r="Q48" s="8">
        <f>P48</f>
        <v>0</v>
      </c>
      <c r="R48" s="8">
        <f>Q48</f>
        <v>0</v>
      </c>
      <c r="S48" s="8">
        <f t="array" ref="S48">ROUND(P48-R48,0)</f>
        <v>0</v>
      </c>
      <c r="T48" s="48"/>
      <c r="U48" s="49"/>
      <c r="V48" s="169"/>
    </row>
    <row r="49" spans="1:22" s="4" customFormat="1" ht="20.25" customHeight="1">
      <c r="A49" s="165"/>
      <c r="B49" s="201"/>
      <c r="C49" s="206"/>
      <c r="D49" s="207"/>
      <c r="E49" s="208"/>
      <c r="F49" s="213"/>
      <c r="G49" s="37" t="str">
        <f>IF(C48="","","Feb-24")</f>
        <v/>
      </c>
      <c r="H49" s="38">
        <f>$H48</f>
        <v>0</v>
      </c>
      <c r="I49" s="12">
        <f t="array" ref="I49">ROUND(H49*$I$7,0)</f>
        <v>0</v>
      </c>
      <c r="J49" s="39">
        <f t="array" ref="J49">ROUND(H49+I49,0)</f>
        <v>0</v>
      </c>
      <c r="K49" s="38">
        <f t="array" ref="K49">H49</f>
        <v>0</v>
      </c>
      <c r="L49" s="12">
        <f t="array" ref="L49">ROUND(K49*$L$7,0)</f>
        <v>0</v>
      </c>
      <c r="M49" s="39">
        <f t="array" ref="M49">ROUND(K49+L49,0)</f>
        <v>0</v>
      </c>
      <c r="N49" s="40">
        <f t="array" ref="N49">ROUND(H49-K49,0)</f>
        <v>0</v>
      </c>
      <c r="O49" s="12">
        <f t="array" ref="O49">ROUND(I49-L49,0)</f>
        <v>0</v>
      </c>
      <c r="P49" s="39">
        <f t="array" ref="P49">ROUND(N49+O49,0)</f>
        <v>0</v>
      </c>
      <c r="Q49" s="14">
        <f>P49</f>
        <v>0</v>
      </c>
      <c r="R49" s="13">
        <f t="shared" ref="R49:R50" si="9">Q49</f>
        <v>0</v>
      </c>
      <c r="S49" s="14">
        <f t="array" ref="S49">ROUND(P49-R49,0)</f>
        <v>0</v>
      </c>
      <c r="T49" s="50"/>
      <c r="U49" s="51"/>
      <c r="V49" s="169"/>
    </row>
    <row r="50" spans="1:22" s="4" customFormat="1" ht="20.25" customHeight="1">
      <c r="A50" s="165"/>
      <c r="B50" s="201"/>
      <c r="C50" s="206"/>
      <c r="D50" s="207"/>
      <c r="E50" s="208"/>
      <c r="F50" s="213"/>
      <c r="G50" s="41" t="str">
        <f>IF(C48="","","Mar-24")</f>
        <v/>
      </c>
      <c r="H50" s="38" t="str">
        <f>IF(G50="","",$H48)</f>
        <v/>
      </c>
      <c r="I50" s="12" t="str">
        <f>IF(G50="","",ROUND(H50*$I$7,0))</f>
        <v/>
      </c>
      <c r="J50" s="39" t="str">
        <f>IF(G50="","",ROUND(H50+I50,0))</f>
        <v/>
      </c>
      <c r="K50" s="38" t="str">
        <f>IF(G50="","",H50)</f>
        <v/>
      </c>
      <c r="L50" s="12" t="str">
        <f>IF(G50="","",ROUND(K50*$L$7,0))</f>
        <v/>
      </c>
      <c r="M50" s="39" t="str">
        <f>IF(G50="","",ROUND(K50+L50,0))</f>
        <v/>
      </c>
      <c r="N50" s="40" t="str">
        <f>IF(G50="","",ROUND(H50-K50,0))</f>
        <v/>
      </c>
      <c r="O50" s="12" t="str">
        <f>IF(G50="","",ROUND(I50-L50,0))</f>
        <v/>
      </c>
      <c r="P50" s="39" t="str">
        <f>IF(G50="","",ROUND(N50+O50,0))</f>
        <v/>
      </c>
      <c r="Q50" s="14" t="str">
        <f>IF(G50="","",0)</f>
        <v/>
      </c>
      <c r="R50" s="13" t="str">
        <f t="shared" si="9"/>
        <v/>
      </c>
      <c r="S50" s="14" t="str">
        <f>IF(G50="","",ROUND(P50-R50,0))</f>
        <v/>
      </c>
      <c r="T50" s="50"/>
      <c r="U50" s="51"/>
      <c r="V50" s="169"/>
    </row>
    <row r="51" spans="1:22" s="4" customFormat="1" ht="20.25" customHeight="1" thickBot="1">
      <c r="A51" s="165"/>
      <c r="B51" s="202"/>
      <c r="C51" s="209"/>
      <c r="D51" s="210"/>
      <c r="E51" s="211"/>
      <c r="F51" s="52" t="str">
        <f>IF(C48="","","Surrender Ar.→")</f>
        <v/>
      </c>
      <c r="G51" s="53"/>
      <c r="H51" s="54" t="str">
        <f>IF(OR(C48="",G51=""),"",IF($G51=$G48,ROUND(H48/2,0),IF($G51=$G49,ROUND(H49/2,0),IF($G51=$G50,ROUND(H50/2,0)))))</f>
        <v/>
      </c>
      <c r="I51" s="55" t="str">
        <f>IF(OR(C48="",G51=""),"",IF($G51=$G48,ROUND(I48/2,0),IF($G51=$G49,ROUND(I49/2,0),IF($G51=$G50,ROUND(I50/2,0)))))</f>
        <v/>
      </c>
      <c r="J51" s="56" t="str">
        <f>IF(OR(C48="",G51=""),"",ROUND(H51+I51,0))</f>
        <v/>
      </c>
      <c r="K51" s="54" t="str">
        <f>IF(OR(C48="",G51=""),"",IF($G51=$G48,ROUND(K48/2,0),IF($G51=$G49,ROUND(K49/2,0),IF($G51=$G50,ROUND(K50/2,0)))))</f>
        <v/>
      </c>
      <c r="L51" s="55" t="str">
        <f>IF(OR(C48="",G51=""),"",IF($G51=$G48,ROUND(L48/2,0),IF($G51=$G49,ROUND(L49/2,0),IF($G51=$G50,ROUND(L50/2,0)))))</f>
        <v/>
      </c>
      <c r="M51" s="56" t="str">
        <f>IF(OR(C48="",G51=""),"",ROUND(K51+L51,0))</f>
        <v/>
      </c>
      <c r="N51" s="57" t="str">
        <f>IF(OR(C48="",G51=""),"",ROUND(H51-K51,0))</f>
        <v/>
      </c>
      <c r="O51" s="58" t="str">
        <f>IF(OR(C48="",G51=""),"",ROUND(I51-L51,0))</f>
        <v/>
      </c>
      <c r="P51" s="59" t="str">
        <f>IF(OR(C48="",G51=""),"",ROUND(N51+O51,0))</f>
        <v/>
      </c>
      <c r="Q51" s="60" t="str">
        <f>IF(OR(C48="",G51=""),"",IF(OR(G51="Jan-24",G51="Feb-24"),O51,0))</f>
        <v/>
      </c>
      <c r="R51" s="60" t="str">
        <f>IF(OR(C48="",G51=""),"",Q51)</f>
        <v/>
      </c>
      <c r="S51" s="60" t="str">
        <f>IF(OR(C48="",G51=""),"",ROUND(P51-R51,0))</f>
        <v/>
      </c>
      <c r="T51" s="61"/>
      <c r="U51" s="62"/>
      <c r="V51" s="169"/>
    </row>
    <row r="52" spans="1:22" s="4" customFormat="1" ht="20.25" customHeight="1">
      <c r="A52" s="165"/>
      <c r="B52" s="200">
        <v>12</v>
      </c>
      <c r="C52" s="203"/>
      <c r="D52" s="204"/>
      <c r="E52" s="205"/>
      <c r="F52" s="212"/>
      <c r="G52" s="32" t="str">
        <f>IF(C52="","","Jan-24")</f>
        <v/>
      </c>
      <c r="H52" s="33"/>
      <c r="I52" s="6">
        <f t="array" ref="I52">ROUND(H52*$I$7,0)</f>
        <v>0</v>
      </c>
      <c r="J52" s="34">
        <f t="array" ref="J52">ROUND(H52+I52,0)</f>
        <v>0</v>
      </c>
      <c r="K52" s="35">
        <f t="array" ref="K52">H52</f>
        <v>0</v>
      </c>
      <c r="L52" s="6">
        <f t="array" ref="L52">ROUND(K52*$L$7,0)</f>
        <v>0</v>
      </c>
      <c r="M52" s="34">
        <f t="array" ref="M52">ROUND(K52+L52,0)</f>
        <v>0</v>
      </c>
      <c r="N52" s="36">
        <f t="array" ref="N52">ROUND(H52-K52,0)</f>
        <v>0</v>
      </c>
      <c r="O52" s="6">
        <f t="array" ref="O52">ROUND(I52-L52,0)</f>
        <v>0</v>
      </c>
      <c r="P52" s="34">
        <f t="array" ref="P52">ROUND(N52+O52,0)</f>
        <v>0</v>
      </c>
      <c r="Q52" s="8">
        <f>P52</f>
        <v>0</v>
      </c>
      <c r="R52" s="8">
        <f>Q52</f>
        <v>0</v>
      </c>
      <c r="S52" s="8">
        <f t="array" ref="S52">ROUND(P52-R52,0)</f>
        <v>0</v>
      </c>
      <c r="T52" s="48"/>
      <c r="U52" s="49"/>
      <c r="V52" s="169"/>
    </row>
    <row r="53" spans="1:22" s="4" customFormat="1" ht="20.25" customHeight="1">
      <c r="A53" s="165"/>
      <c r="B53" s="201"/>
      <c r="C53" s="206"/>
      <c r="D53" s="207"/>
      <c r="E53" s="208"/>
      <c r="F53" s="213"/>
      <c r="G53" s="37" t="str">
        <f>IF(C52="","","Feb-24")</f>
        <v/>
      </c>
      <c r="H53" s="38">
        <f>$H52</f>
        <v>0</v>
      </c>
      <c r="I53" s="12">
        <f t="array" ref="I53">ROUND(H53*$I$7,0)</f>
        <v>0</v>
      </c>
      <c r="J53" s="39">
        <f t="array" ref="J53">ROUND(H53+I53,0)</f>
        <v>0</v>
      </c>
      <c r="K53" s="38">
        <f t="array" ref="K53">H53</f>
        <v>0</v>
      </c>
      <c r="L53" s="12">
        <f t="array" ref="L53">ROUND(K53*$L$7,0)</f>
        <v>0</v>
      </c>
      <c r="M53" s="39">
        <f t="array" ref="M53">ROUND(K53+L53,0)</f>
        <v>0</v>
      </c>
      <c r="N53" s="40">
        <f t="array" ref="N53">ROUND(H53-K53,0)</f>
        <v>0</v>
      </c>
      <c r="O53" s="12">
        <f t="array" ref="O53">ROUND(I53-L53,0)</f>
        <v>0</v>
      </c>
      <c r="P53" s="39">
        <f t="array" ref="P53">ROUND(N53+O53,0)</f>
        <v>0</v>
      </c>
      <c r="Q53" s="14">
        <f>P53</f>
        <v>0</v>
      </c>
      <c r="R53" s="13">
        <f t="shared" ref="R53:R54" si="10">Q53</f>
        <v>0</v>
      </c>
      <c r="S53" s="14">
        <f t="array" ref="S53">ROUND(P53-R53,0)</f>
        <v>0</v>
      </c>
      <c r="T53" s="50"/>
      <c r="U53" s="51"/>
      <c r="V53" s="169"/>
    </row>
    <row r="54" spans="1:22" s="4" customFormat="1" ht="20.25" customHeight="1">
      <c r="A54" s="165"/>
      <c r="B54" s="201"/>
      <c r="C54" s="206"/>
      <c r="D54" s="207"/>
      <c r="E54" s="208"/>
      <c r="F54" s="213"/>
      <c r="G54" s="41" t="str">
        <f>IF(C52="","","Mar-24")</f>
        <v/>
      </c>
      <c r="H54" s="38" t="str">
        <f>IF(G54="","",$H52)</f>
        <v/>
      </c>
      <c r="I54" s="12" t="str">
        <f>IF(G54="","",ROUND(H54*$I$7,0))</f>
        <v/>
      </c>
      <c r="J54" s="39" t="str">
        <f>IF(G54="","",ROUND(H54+I54,0))</f>
        <v/>
      </c>
      <c r="K54" s="38" t="str">
        <f>IF(G54="","",H54)</f>
        <v/>
      </c>
      <c r="L54" s="12" t="str">
        <f>IF(G54="","",ROUND(K54*$L$7,0))</f>
        <v/>
      </c>
      <c r="M54" s="39" t="str">
        <f>IF(G54="","",ROUND(K54+L54,0))</f>
        <v/>
      </c>
      <c r="N54" s="40" t="str">
        <f>IF(G54="","",ROUND(H54-K54,0))</f>
        <v/>
      </c>
      <c r="O54" s="12" t="str">
        <f>IF(G54="","",ROUND(I54-L54,0))</f>
        <v/>
      </c>
      <c r="P54" s="39" t="str">
        <f>IF(G54="","",ROUND(N54+O54,0))</f>
        <v/>
      </c>
      <c r="Q54" s="14" t="str">
        <f>IF(G54="","",0)</f>
        <v/>
      </c>
      <c r="R54" s="13" t="str">
        <f t="shared" si="10"/>
        <v/>
      </c>
      <c r="S54" s="14" t="str">
        <f>IF(G54="","",ROUND(P54-R54,0))</f>
        <v/>
      </c>
      <c r="T54" s="50"/>
      <c r="U54" s="51"/>
      <c r="V54" s="169"/>
    </row>
    <row r="55" spans="1:22" s="4" customFormat="1" ht="20.25" customHeight="1" thickBot="1">
      <c r="A55" s="165"/>
      <c r="B55" s="202"/>
      <c r="C55" s="209"/>
      <c r="D55" s="210"/>
      <c r="E55" s="211"/>
      <c r="F55" s="52" t="str">
        <f>IF(C52="","","Surrender Ar.→")</f>
        <v/>
      </c>
      <c r="G55" s="53"/>
      <c r="H55" s="54" t="str">
        <f>IF(OR(C52="",G55=""),"",IF($G55=$G52,ROUND(H52/2,0),IF($G55=$G53,ROUND(H53/2,0),IF($G55=$G54,ROUND(H54/2,0)))))</f>
        <v/>
      </c>
      <c r="I55" s="55" t="str">
        <f>IF(OR(C52="",G55=""),"",IF($G55=$G52,ROUND(I52/2,0),IF($G55=$G53,ROUND(I53/2,0),IF($G55=$G54,ROUND(I54/2,0)))))</f>
        <v/>
      </c>
      <c r="J55" s="56" t="str">
        <f>IF(OR(C52="",G55=""),"",ROUND(H55+I55,0))</f>
        <v/>
      </c>
      <c r="K55" s="54" t="str">
        <f>IF(OR(C52="",G55=""),"",IF($G55=$G52,ROUND(K52/2,0),IF($G55=$G53,ROUND(K53/2,0),IF($G55=$G54,ROUND(K54/2,0)))))</f>
        <v/>
      </c>
      <c r="L55" s="55" t="str">
        <f>IF(OR(C52="",G55=""),"",IF($G55=$G52,ROUND(L52/2,0),IF($G55=$G53,ROUND(L53/2,0),IF($G55=$G54,ROUND(L54/2,0)))))</f>
        <v/>
      </c>
      <c r="M55" s="56" t="str">
        <f>IF(OR(C52="",G55=""),"",ROUND(K55+L55,0))</f>
        <v/>
      </c>
      <c r="N55" s="57" t="str">
        <f>IF(OR(C52="",G55=""),"",ROUND(H55-K55,0))</f>
        <v/>
      </c>
      <c r="O55" s="58" t="str">
        <f>IF(OR(C52="",G55=""),"",ROUND(I55-L55,0))</f>
        <v/>
      </c>
      <c r="P55" s="59" t="str">
        <f>IF(OR(C52="",G55=""),"",ROUND(N55+O55,0))</f>
        <v/>
      </c>
      <c r="Q55" s="60" t="str">
        <f>IF(OR(C52="",G55=""),"",IF(OR(G55="Jan-24",G55="Feb-24"),O55,0))</f>
        <v/>
      </c>
      <c r="R55" s="60" t="str">
        <f>IF(OR(C52="",G55=""),"",Q55)</f>
        <v/>
      </c>
      <c r="S55" s="60" t="str">
        <f>IF(OR(C52="",G55=""),"",ROUND(P55-R55,0))</f>
        <v/>
      </c>
      <c r="T55" s="61"/>
      <c r="U55" s="62"/>
      <c r="V55" s="169"/>
    </row>
    <row r="56" spans="1:22" s="4" customFormat="1" ht="20.25" customHeight="1">
      <c r="A56" s="165"/>
      <c r="B56" s="200">
        <v>13</v>
      </c>
      <c r="C56" s="203"/>
      <c r="D56" s="204"/>
      <c r="E56" s="205"/>
      <c r="F56" s="212"/>
      <c r="G56" s="32" t="str">
        <f>IF(C56="","","Jan-24")</f>
        <v/>
      </c>
      <c r="H56" s="33"/>
      <c r="I56" s="6">
        <f t="array" ref="I56">ROUND(H56*$I$7,0)</f>
        <v>0</v>
      </c>
      <c r="J56" s="34">
        <f t="array" ref="J56">ROUND(H56+I56,0)</f>
        <v>0</v>
      </c>
      <c r="K56" s="35">
        <f t="array" ref="K56">H56</f>
        <v>0</v>
      </c>
      <c r="L56" s="6">
        <f t="array" ref="L56">ROUND(K56*$L$7,0)</f>
        <v>0</v>
      </c>
      <c r="M56" s="34">
        <f t="array" ref="M56">ROUND(K56+L56,0)</f>
        <v>0</v>
      </c>
      <c r="N56" s="36">
        <f t="array" ref="N56">ROUND(H56-K56,0)</f>
        <v>0</v>
      </c>
      <c r="O56" s="6">
        <f t="array" ref="O56">ROUND(I56-L56,0)</f>
        <v>0</v>
      </c>
      <c r="P56" s="34">
        <f t="array" ref="P56">ROUND(N56+O56,0)</f>
        <v>0</v>
      </c>
      <c r="Q56" s="8">
        <f>P56</f>
        <v>0</v>
      </c>
      <c r="R56" s="8">
        <f>Q56</f>
        <v>0</v>
      </c>
      <c r="S56" s="8">
        <f t="array" ref="S56">ROUND(P56-R56,0)</f>
        <v>0</v>
      </c>
      <c r="T56" s="48"/>
      <c r="U56" s="49"/>
      <c r="V56" s="169"/>
    </row>
    <row r="57" spans="1:22" s="4" customFormat="1" ht="20.25" customHeight="1">
      <c r="A57" s="165"/>
      <c r="B57" s="201"/>
      <c r="C57" s="206"/>
      <c r="D57" s="207"/>
      <c r="E57" s="208"/>
      <c r="F57" s="213"/>
      <c r="G57" s="37" t="str">
        <f>IF(C56="","","Feb-24")</f>
        <v/>
      </c>
      <c r="H57" s="38">
        <f>$H56</f>
        <v>0</v>
      </c>
      <c r="I57" s="12">
        <f t="array" ref="I57">ROUND(H57*$I$7,0)</f>
        <v>0</v>
      </c>
      <c r="J57" s="39">
        <f t="array" ref="J57">ROUND(H57+I57,0)</f>
        <v>0</v>
      </c>
      <c r="K57" s="38">
        <f t="array" ref="K57">H57</f>
        <v>0</v>
      </c>
      <c r="L57" s="12">
        <f t="array" ref="L57">ROUND(K57*$L$7,0)</f>
        <v>0</v>
      </c>
      <c r="M57" s="39">
        <f t="array" ref="M57">ROUND(K57+L57,0)</f>
        <v>0</v>
      </c>
      <c r="N57" s="40">
        <f t="array" ref="N57">ROUND(H57-K57,0)</f>
        <v>0</v>
      </c>
      <c r="O57" s="12">
        <f t="array" ref="O57">ROUND(I57-L57,0)</f>
        <v>0</v>
      </c>
      <c r="P57" s="39">
        <f t="array" ref="P57">ROUND(N57+O57,0)</f>
        <v>0</v>
      </c>
      <c r="Q57" s="14">
        <f>P57</f>
        <v>0</v>
      </c>
      <c r="R57" s="13">
        <f t="shared" ref="R57:R58" si="11">Q57</f>
        <v>0</v>
      </c>
      <c r="S57" s="14">
        <f t="array" ref="S57">ROUND(P57-R57,0)</f>
        <v>0</v>
      </c>
      <c r="T57" s="50"/>
      <c r="U57" s="51"/>
      <c r="V57" s="169"/>
    </row>
    <row r="58" spans="1:22" s="4" customFormat="1" ht="20.25" customHeight="1">
      <c r="A58" s="165"/>
      <c r="B58" s="201"/>
      <c r="C58" s="206"/>
      <c r="D58" s="207"/>
      <c r="E58" s="208"/>
      <c r="F58" s="213"/>
      <c r="G58" s="41" t="str">
        <f>IF(C56="","","Mar-24")</f>
        <v/>
      </c>
      <c r="H58" s="38" t="str">
        <f>IF(G58="","",$H56)</f>
        <v/>
      </c>
      <c r="I58" s="12" t="str">
        <f>IF(G58="","",ROUND(H58*$I$7,0))</f>
        <v/>
      </c>
      <c r="J58" s="39" t="str">
        <f>IF(G58="","",ROUND(H58+I58,0))</f>
        <v/>
      </c>
      <c r="K58" s="38" t="str">
        <f>IF(G58="","",H58)</f>
        <v/>
      </c>
      <c r="L58" s="12" t="str">
        <f>IF(G58="","",ROUND(K58*$L$7,0))</f>
        <v/>
      </c>
      <c r="M58" s="39" t="str">
        <f>IF(G58="","",ROUND(K58+L58,0))</f>
        <v/>
      </c>
      <c r="N58" s="40" t="str">
        <f>IF(G58="","",ROUND(H58-K58,0))</f>
        <v/>
      </c>
      <c r="O58" s="12" t="str">
        <f>IF(G58="","",ROUND(I58-L58,0))</f>
        <v/>
      </c>
      <c r="P58" s="39" t="str">
        <f>IF(G58="","",ROUND(N58+O58,0))</f>
        <v/>
      </c>
      <c r="Q58" s="14" t="str">
        <f>IF(G58="","",0)</f>
        <v/>
      </c>
      <c r="R58" s="13" t="str">
        <f t="shared" si="11"/>
        <v/>
      </c>
      <c r="S58" s="14" t="str">
        <f>IF(G58="","",ROUND(P58-R58,0))</f>
        <v/>
      </c>
      <c r="T58" s="50"/>
      <c r="U58" s="51"/>
      <c r="V58" s="169"/>
    </row>
    <row r="59" spans="1:22" s="4" customFormat="1" ht="20.25" customHeight="1" thickBot="1">
      <c r="A59" s="165"/>
      <c r="B59" s="202"/>
      <c r="C59" s="209"/>
      <c r="D59" s="210"/>
      <c r="E59" s="211"/>
      <c r="F59" s="52" t="str">
        <f>IF(C56="","","Surrender Ar.→")</f>
        <v/>
      </c>
      <c r="G59" s="53"/>
      <c r="H59" s="54" t="str">
        <f>IF(OR(C56="",G59=""),"",IF($G59=$G56,ROUND(H56/2,0),IF($G59=$G57,ROUND(H57/2,0),IF($G59=$G58,ROUND(H58/2,0)))))</f>
        <v/>
      </c>
      <c r="I59" s="55" t="str">
        <f>IF(OR(C56="",G59=""),"",IF($G59=$G56,ROUND(I56/2,0),IF($G59=$G57,ROUND(I57/2,0),IF($G59=$G58,ROUND(I58/2,0)))))</f>
        <v/>
      </c>
      <c r="J59" s="56" t="str">
        <f>IF(OR(C56="",G59=""),"",ROUND(H59+I59,0))</f>
        <v/>
      </c>
      <c r="K59" s="54" t="str">
        <f>IF(OR(C56="",G59=""),"",IF($G59=$G56,ROUND(K56/2,0),IF($G59=$G57,ROUND(K57/2,0),IF($G59=$G58,ROUND(K58/2,0)))))</f>
        <v/>
      </c>
      <c r="L59" s="55" t="str">
        <f>IF(OR(C56="",G59=""),"",IF($G59=$G56,ROUND(L56/2,0),IF($G59=$G57,ROUND(L57/2,0),IF($G59=$G58,ROUND(L58/2,0)))))</f>
        <v/>
      </c>
      <c r="M59" s="56" t="str">
        <f>IF(OR(C56="",G59=""),"",ROUND(K59+L59,0))</f>
        <v/>
      </c>
      <c r="N59" s="57" t="str">
        <f>IF(OR(C56="",G59=""),"",ROUND(H59-K59,0))</f>
        <v/>
      </c>
      <c r="O59" s="58" t="str">
        <f>IF(OR(C56="",G59=""),"",ROUND(I59-L59,0))</f>
        <v/>
      </c>
      <c r="P59" s="59" t="str">
        <f>IF(OR(C56="",G59=""),"",ROUND(N59+O59,0))</f>
        <v/>
      </c>
      <c r="Q59" s="60" t="str">
        <f>IF(OR(C56="",G59=""),"",IF(OR(G59="Jan-24",G59="Feb-24"),O59,0))</f>
        <v/>
      </c>
      <c r="R59" s="60" t="str">
        <f>IF(OR(C56="",G59=""),"",Q59)</f>
        <v/>
      </c>
      <c r="S59" s="60" t="str">
        <f>IF(OR(C56="",G59=""),"",ROUND(P59-R59,0))</f>
        <v/>
      </c>
      <c r="T59" s="61"/>
      <c r="U59" s="62"/>
      <c r="V59" s="169"/>
    </row>
    <row r="60" spans="1:22" s="4" customFormat="1" ht="20.25" customHeight="1">
      <c r="A60" s="165"/>
      <c r="B60" s="200">
        <v>14</v>
      </c>
      <c r="C60" s="203"/>
      <c r="D60" s="204"/>
      <c r="E60" s="205"/>
      <c r="F60" s="212"/>
      <c r="G60" s="32" t="str">
        <f>IF(C60="","","Jan-24")</f>
        <v/>
      </c>
      <c r="H60" s="33"/>
      <c r="I60" s="6">
        <f t="array" ref="I60">ROUND(H60*$I$7,0)</f>
        <v>0</v>
      </c>
      <c r="J60" s="34">
        <f t="array" ref="J60">ROUND(H60+I60,0)</f>
        <v>0</v>
      </c>
      <c r="K60" s="35">
        <f t="array" ref="K60">H60</f>
        <v>0</v>
      </c>
      <c r="L60" s="6">
        <f t="array" ref="L60">ROUND(K60*$L$7,0)</f>
        <v>0</v>
      </c>
      <c r="M60" s="34">
        <f t="array" ref="M60">ROUND(K60+L60,0)</f>
        <v>0</v>
      </c>
      <c r="N60" s="36">
        <f t="array" ref="N60">ROUND(H60-K60,0)</f>
        <v>0</v>
      </c>
      <c r="O60" s="6">
        <f t="array" ref="O60">ROUND(I60-L60,0)</f>
        <v>0</v>
      </c>
      <c r="P60" s="34">
        <f t="array" ref="P60">ROUND(N60+O60,0)</f>
        <v>0</v>
      </c>
      <c r="Q60" s="8">
        <f>P60</f>
        <v>0</v>
      </c>
      <c r="R60" s="8">
        <f>Q60</f>
        <v>0</v>
      </c>
      <c r="S60" s="8">
        <f t="array" ref="S60">ROUND(P60-R60,0)</f>
        <v>0</v>
      </c>
      <c r="T60" s="48"/>
      <c r="U60" s="49"/>
      <c r="V60" s="169"/>
    </row>
    <row r="61" spans="1:22" s="4" customFormat="1" ht="20.25" customHeight="1">
      <c r="A61" s="165"/>
      <c r="B61" s="201"/>
      <c r="C61" s="206"/>
      <c r="D61" s="207"/>
      <c r="E61" s="208"/>
      <c r="F61" s="213"/>
      <c r="G61" s="37" t="str">
        <f>IF(C60="","","Feb-24")</f>
        <v/>
      </c>
      <c r="H61" s="38">
        <f>$H60</f>
        <v>0</v>
      </c>
      <c r="I61" s="12">
        <f t="array" ref="I61">ROUND(H61*$I$7,0)</f>
        <v>0</v>
      </c>
      <c r="J61" s="39">
        <f t="array" ref="J61">ROUND(H61+I61,0)</f>
        <v>0</v>
      </c>
      <c r="K61" s="38">
        <f t="array" ref="K61">H61</f>
        <v>0</v>
      </c>
      <c r="L61" s="12">
        <f t="array" ref="L61">ROUND(K61*$L$7,0)</f>
        <v>0</v>
      </c>
      <c r="M61" s="39">
        <f t="array" ref="M61">ROUND(K61+L61,0)</f>
        <v>0</v>
      </c>
      <c r="N61" s="40">
        <f t="array" ref="N61">ROUND(H61-K61,0)</f>
        <v>0</v>
      </c>
      <c r="O61" s="12">
        <f t="array" ref="O61">ROUND(I61-L61,0)</f>
        <v>0</v>
      </c>
      <c r="P61" s="39">
        <f t="array" ref="P61">ROUND(N61+O61,0)</f>
        <v>0</v>
      </c>
      <c r="Q61" s="14">
        <f>P61</f>
        <v>0</v>
      </c>
      <c r="R61" s="13">
        <f t="shared" ref="R61:R62" si="12">Q61</f>
        <v>0</v>
      </c>
      <c r="S61" s="14">
        <f t="array" ref="S61">ROUND(P61-R61,0)</f>
        <v>0</v>
      </c>
      <c r="T61" s="50"/>
      <c r="U61" s="51"/>
      <c r="V61" s="169"/>
    </row>
    <row r="62" spans="1:22" s="4" customFormat="1" ht="20.25" customHeight="1">
      <c r="A62" s="165"/>
      <c r="B62" s="201"/>
      <c r="C62" s="206"/>
      <c r="D62" s="207"/>
      <c r="E62" s="208"/>
      <c r="F62" s="213"/>
      <c r="G62" s="41" t="str">
        <f>IF(C60="","","Mar-24")</f>
        <v/>
      </c>
      <c r="H62" s="38" t="str">
        <f>IF(G62="","",$H60)</f>
        <v/>
      </c>
      <c r="I62" s="12" t="str">
        <f>IF(G62="","",ROUND(H62*$I$7,0))</f>
        <v/>
      </c>
      <c r="J62" s="39" t="str">
        <f>IF(G62="","",ROUND(H62+I62,0))</f>
        <v/>
      </c>
      <c r="K62" s="38" t="str">
        <f>IF(G62="","",H62)</f>
        <v/>
      </c>
      <c r="L62" s="12" t="str">
        <f>IF(G62="","",ROUND(K62*$L$7,0))</f>
        <v/>
      </c>
      <c r="M62" s="39" t="str">
        <f>IF(G62="","",ROUND(K62+L62,0))</f>
        <v/>
      </c>
      <c r="N62" s="40" t="str">
        <f>IF(G62="","",ROUND(H62-K62,0))</f>
        <v/>
      </c>
      <c r="O62" s="12" t="str">
        <f>IF(G62="","",ROUND(I62-L62,0))</f>
        <v/>
      </c>
      <c r="P62" s="39" t="str">
        <f>IF(G62="","",ROUND(N62+O62,0))</f>
        <v/>
      </c>
      <c r="Q62" s="14" t="str">
        <f>IF(G62="","",0)</f>
        <v/>
      </c>
      <c r="R62" s="13" t="str">
        <f t="shared" si="12"/>
        <v/>
      </c>
      <c r="S62" s="14" t="str">
        <f>IF(G62="","",ROUND(P62-R62,0))</f>
        <v/>
      </c>
      <c r="T62" s="50"/>
      <c r="U62" s="51"/>
      <c r="V62" s="169"/>
    </row>
    <row r="63" spans="1:22" s="4" customFormat="1" ht="20.25" customHeight="1" thickBot="1">
      <c r="A63" s="165"/>
      <c r="B63" s="202"/>
      <c r="C63" s="209"/>
      <c r="D63" s="210"/>
      <c r="E63" s="211"/>
      <c r="F63" s="52" t="str">
        <f>IF(C60="","","Surrender Ar.→")</f>
        <v/>
      </c>
      <c r="G63" s="53"/>
      <c r="H63" s="54" t="str">
        <f>IF(OR(C60="",G63=""),"",IF($G63=$G60,ROUND(H60/2,0),IF($G63=$G61,ROUND(H61/2,0),IF($G63=$G62,ROUND(H62/2,0)))))</f>
        <v/>
      </c>
      <c r="I63" s="55" t="str">
        <f>IF(OR(C60="",G63=""),"",IF($G63=$G60,ROUND(I60/2,0),IF($G63=$G61,ROUND(I61/2,0),IF($G63=$G62,ROUND(I62/2,0)))))</f>
        <v/>
      </c>
      <c r="J63" s="56" t="str">
        <f>IF(OR(C60="",G63=""),"",ROUND(H63+I63,0))</f>
        <v/>
      </c>
      <c r="K63" s="54" t="str">
        <f>IF(OR(C60="",G63=""),"",IF($G63=$G60,ROUND(K60/2,0),IF($G63=$G61,ROUND(K61/2,0),IF($G63=$G62,ROUND(K62/2,0)))))</f>
        <v/>
      </c>
      <c r="L63" s="55" t="str">
        <f>IF(OR(C60="",G63=""),"",IF($G63=$G60,ROUND(L60/2,0),IF($G63=$G61,ROUND(L61/2,0),IF($G63=$G62,ROUND(L62/2,0)))))</f>
        <v/>
      </c>
      <c r="M63" s="56" t="str">
        <f>IF(OR(C60="",G63=""),"",ROUND(K63+L63,0))</f>
        <v/>
      </c>
      <c r="N63" s="57" t="str">
        <f>IF(OR(C60="",G63=""),"",ROUND(H63-K63,0))</f>
        <v/>
      </c>
      <c r="O63" s="58" t="str">
        <f>IF(OR(C60="",G63=""),"",ROUND(I63-L63,0))</f>
        <v/>
      </c>
      <c r="P63" s="59" t="str">
        <f>IF(OR(C60="",G63=""),"",ROUND(N63+O63,0))</f>
        <v/>
      </c>
      <c r="Q63" s="60" t="str">
        <f>IF(OR(C60="",G63=""),"",IF(OR(G63="Jan-24",G63="Feb-24"),O63,0))</f>
        <v/>
      </c>
      <c r="R63" s="60" t="str">
        <f>IF(OR(C60="",G63=""),"",Q63)</f>
        <v/>
      </c>
      <c r="S63" s="60" t="str">
        <f>IF(OR(C60="",G63=""),"",ROUND(P63-R63,0))</f>
        <v/>
      </c>
      <c r="T63" s="61"/>
      <c r="U63" s="62"/>
      <c r="V63" s="169"/>
    </row>
    <row r="64" spans="1:22" s="4" customFormat="1" ht="20.25" customHeight="1">
      <c r="A64" s="165"/>
      <c r="B64" s="200">
        <v>15</v>
      </c>
      <c r="C64" s="203"/>
      <c r="D64" s="204"/>
      <c r="E64" s="205"/>
      <c r="F64" s="212"/>
      <c r="G64" s="32" t="str">
        <f>IF(C64="","","Jan-24")</f>
        <v/>
      </c>
      <c r="H64" s="33"/>
      <c r="I64" s="6">
        <f t="array" ref="I64">ROUND(H64*$I$7,0)</f>
        <v>0</v>
      </c>
      <c r="J64" s="34">
        <f t="array" ref="J64">ROUND(H64+I64,0)</f>
        <v>0</v>
      </c>
      <c r="K64" s="35">
        <f t="array" ref="K64">H64</f>
        <v>0</v>
      </c>
      <c r="L64" s="6">
        <f t="array" ref="L64">ROUND(K64*$L$7,0)</f>
        <v>0</v>
      </c>
      <c r="M64" s="34">
        <f t="array" ref="M64">ROUND(K64+L64,0)</f>
        <v>0</v>
      </c>
      <c r="N64" s="36">
        <f t="array" ref="N64">ROUND(H64-K64,0)</f>
        <v>0</v>
      </c>
      <c r="O64" s="6">
        <f t="array" ref="O64">ROUND(I64-L64,0)</f>
        <v>0</v>
      </c>
      <c r="P64" s="34">
        <f t="array" ref="P64">ROUND(N64+O64,0)</f>
        <v>0</v>
      </c>
      <c r="Q64" s="8">
        <f>P64</f>
        <v>0</v>
      </c>
      <c r="R64" s="8">
        <f>Q64</f>
        <v>0</v>
      </c>
      <c r="S64" s="8">
        <f t="array" ref="S64">ROUND(P64-R64,0)</f>
        <v>0</v>
      </c>
      <c r="T64" s="48"/>
      <c r="U64" s="49"/>
      <c r="V64" s="169"/>
    </row>
    <row r="65" spans="1:22" s="4" customFormat="1" ht="20.25" customHeight="1">
      <c r="A65" s="165"/>
      <c r="B65" s="201"/>
      <c r="C65" s="206"/>
      <c r="D65" s="207"/>
      <c r="E65" s="208"/>
      <c r="F65" s="213"/>
      <c r="G65" s="37" t="str">
        <f>IF(C64="","","Feb-24")</f>
        <v/>
      </c>
      <c r="H65" s="38">
        <f>$H64</f>
        <v>0</v>
      </c>
      <c r="I65" s="12">
        <f t="array" ref="I65">ROUND(H65*$I$7,0)</f>
        <v>0</v>
      </c>
      <c r="J65" s="39">
        <f t="array" ref="J65">ROUND(H65+I65,0)</f>
        <v>0</v>
      </c>
      <c r="K65" s="38">
        <f t="array" ref="K65">H65</f>
        <v>0</v>
      </c>
      <c r="L65" s="12">
        <f t="array" ref="L65">ROUND(K65*$L$7,0)</f>
        <v>0</v>
      </c>
      <c r="M65" s="39">
        <f t="array" ref="M65">ROUND(K65+L65,0)</f>
        <v>0</v>
      </c>
      <c r="N65" s="40">
        <f t="array" ref="N65">ROUND(H65-K65,0)</f>
        <v>0</v>
      </c>
      <c r="O65" s="12">
        <f t="array" ref="O65">ROUND(I65-L65,0)</f>
        <v>0</v>
      </c>
      <c r="P65" s="39">
        <f t="array" ref="P65">ROUND(N65+O65,0)</f>
        <v>0</v>
      </c>
      <c r="Q65" s="14">
        <f>P65</f>
        <v>0</v>
      </c>
      <c r="R65" s="13">
        <f t="shared" ref="R65:R66" si="13">Q65</f>
        <v>0</v>
      </c>
      <c r="S65" s="14">
        <f t="array" ref="S65">ROUND(P65-R65,0)</f>
        <v>0</v>
      </c>
      <c r="T65" s="50"/>
      <c r="U65" s="51"/>
      <c r="V65" s="169"/>
    </row>
    <row r="66" spans="1:22" s="4" customFormat="1" ht="20.25" customHeight="1">
      <c r="A66" s="165"/>
      <c r="B66" s="201"/>
      <c r="C66" s="206"/>
      <c r="D66" s="207"/>
      <c r="E66" s="208"/>
      <c r="F66" s="213"/>
      <c r="G66" s="41" t="str">
        <f>IF(C64="","","Mar-24")</f>
        <v/>
      </c>
      <c r="H66" s="38" t="str">
        <f>IF(G66="","",$H64)</f>
        <v/>
      </c>
      <c r="I66" s="12" t="str">
        <f>IF(G66="","",ROUND(H66*$I$7,0))</f>
        <v/>
      </c>
      <c r="J66" s="39" t="str">
        <f>IF(G66="","",ROUND(H66+I66,0))</f>
        <v/>
      </c>
      <c r="K66" s="38" t="str">
        <f>IF(G66="","",H66)</f>
        <v/>
      </c>
      <c r="L66" s="12" t="str">
        <f>IF(G66="","",ROUND(K66*$L$7,0))</f>
        <v/>
      </c>
      <c r="M66" s="39" t="str">
        <f>IF(G66="","",ROUND(K66+L66,0))</f>
        <v/>
      </c>
      <c r="N66" s="40" t="str">
        <f>IF(G66="","",ROUND(H66-K66,0))</f>
        <v/>
      </c>
      <c r="O66" s="12" t="str">
        <f>IF(G66="","",ROUND(I66-L66,0))</f>
        <v/>
      </c>
      <c r="P66" s="39" t="str">
        <f>IF(G66="","",ROUND(N66+O66,0))</f>
        <v/>
      </c>
      <c r="Q66" s="14" t="str">
        <f>IF(G66="","",0)</f>
        <v/>
      </c>
      <c r="R66" s="13" t="str">
        <f t="shared" si="13"/>
        <v/>
      </c>
      <c r="S66" s="14" t="str">
        <f>IF(G66="","",ROUND(P66-R66,0))</f>
        <v/>
      </c>
      <c r="T66" s="50"/>
      <c r="U66" s="51"/>
      <c r="V66" s="169"/>
    </row>
    <row r="67" spans="1:22" s="4" customFormat="1" ht="20.25" customHeight="1" thickBot="1">
      <c r="A67" s="165"/>
      <c r="B67" s="202"/>
      <c r="C67" s="209"/>
      <c r="D67" s="210"/>
      <c r="E67" s="211"/>
      <c r="F67" s="52" t="str">
        <f>IF(C64="","","Surrender Ar.→")</f>
        <v/>
      </c>
      <c r="G67" s="53"/>
      <c r="H67" s="54" t="str">
        <f>IF(OR(C64="",G67=""),"",IF($G67=$G64,ROUND(H64/2,0),IF($G67=$G65,ROUND(H65/2,0),IF($G67=$G66,ROUND(H66/2,0)))))</f>
        <v/>
      </c>
      <c r="I67" s="55" t="str">
        <f>IF(OR(C64="",G67=""),"",IF($G67=$G64,ROUND(I64/2,0),IF($G67=$G65,ROUND(I65/2,0),IF($G67=$G66,ROUND(I66/2,0)))))</f>
        <v/>
      </c>
      <c r="J67" s="56" t="str">
        <f>IF(OR(C64="",G67=""),"",ROUND(H67+I67,0))</f>
        <v/>
      </c>
      <c r="K67" s="54" t="str">
        <f>IF(OR(C64="",G67=""),"",IF($G67=$G64,ROUND(K64/2,0),IF($G67=$G65,ROUND(K65/2,0),IF($G67=$G66,ROUND(K66/2,0)))))</f>
        <v/>
      </c>
      <c r="L67" s="55" t="str">
        <f>IF(OR(C64="",G67=""),"",IF($G67=$G64,ROUND(L64/2,0),IF($G67=$G65,ROUND(L65/2,0),IF($G67=$G66,ROUND(L66/2,0)))))</f>
        <v/>
      </c>
      <c r="M67" s="56" t="str">
        <f>IF(OR(C64="",G67=""),"",ROUND(K67+L67,0))</f>
        <v/>
      </c>
      <c r="N67" s="57" t="str">
        <f>IF(OR(C64="",G67=""),"",ROUND(H67-K67,0))</f>
        <v/>
      </c>
      <c r="O67" s="58" t="str">
        <f>IF(OR(C64="",G67=""),"",ROUND(I67-L67,0))</f>
        <v/>
      </c>
      <c r="P67" s="59" t="str">
        <f>IF(OR(C64="",G67=""),"",ROUND(N67+O67,0))</f>
        <v/>
      </c>
      <c r="Q67" s="60" t="str">
        <f>IF(OR(C64="",G67=""),"",IF(OR(G67="Jan-24",G67="Feb-24"),O67,0))</f>
        <v/>
      </c>
      <c r="R67" s="60" t="str">
        <f>IF(OR(C64="",G67=""),"",Q67)</f>
        <v/>
      </c>
      <c r="S67" s="60" t="str">
        <f>IF(OR(C64="",G67=""),"",ROUND(P67-R67,0))</f>
        <v/>
      </c>
      <c r="T67" s="61"/>
      <c r="U67" s="62"/>
      <c r="V67" s="169"/>
    </row>
    <row r="68" spans="1:22" s="4" customFormat="1" ht="20.25" customHeight="1">
      <c r="A68" s="165"/>
      <c r="B68" s="200">
        <v>16</v>
      </c>
      <c r="C68" s="203"/>
      <c r="D68" s="204"/>
      <c r="E68" s="205"/>
      <c r="F68" s="212"/>
      <c r="G68" s="32" t="str">
        <f>IF(C68="","","Jan-24")</f>
        <v/>
      </c>
      <c r="H68" s="33"/>
      <c r="I68" s="6">
        <f t="array" ref="I68">ROUND(H68*$I$7,0)</f>
        <v>0</v>
      </c>
      <c r="J68" s="34">
        <f t="array" ref="J68">ROUND(H68+I68,0)</f>
        <v>0</v>
      </c>
      <c r="K68" s="35">
        <f t="array" ref="K68">H68</f>
        <v>0</v>
      </c>
      <c r="L68" s="6">
        <f t="array" ref="L68">ROUND(K68*$L$7,0)</f>
        <v>0</v>
      </c>
      <c r="M68" s="34">
        <f t="array" ref="M68">ROUND(K68+L68,0)</f>
        <v>0</v>
      </c>
      <c r="N68" s="36">
        <f t="array" ref="N68">ROUND(H68-K68,0)</f>
        <v>0</v>
      </c>
      <c r="O68" s="6">
        <f t="array" ref="O68">ROUND(I68-L68,0)</f>
        <v>0</v>
      </c>
      <c r="P68" s="34">
        <f t="array" ref="P68">ROUND(N68+O68,0)</f>
        <v>0</v>
      </c>
      <c r="Q68" s="8">
        <f>P68</f>
        <v>0</v>
      </c>
      <c r="R68" s="8">
        <f>Q68</f>
        <v>0</v>
      </c>
      <c r="S68" s="8">
        <f t="array" ref="S68">ROUND(P68-R68,0)</f>
        <v>0</v>
      </c>
      <c r="T68" s="48"/>
      <c r="U68" s="49"/>
      <c r="V68" s="169"/>
    </row>
    <row r="69" spans="1:22" s="4" customFormat="1" ht="20.25" customHeight="1">
      <c r="A69" s="165"/>
      <c r="B69" s="201"/>
      <c r="C69" s="206"/>
      <c r="D69" s="207"/>
      <c r="E69" s="208"/>
      <c r="F69" s="213"/>
      <c r="G69" s="37" t="str">
        <f>IF(C68="","","Feb-24")</f>
        <v/>
      </c>
      <c r="H69" s="38">
        <f>$H68</f>
        <v>0</v>
      </c>
      <c r="I69" s="12">
        <f t="array" ref="I69">ROUND(H69*$I$7,0)</f>
        <v>0</v>
      </c>
      <c r="J69" s="39">
        <f t="array" ref="J69">ROUND(H69+I69,0)</f>
        <v>0</v>
      </c>
      <c r="K69" s="38">
        <f t="array" ref="K69">H69</f>
        <v>0</v>
      </c>
      <c r="L69" s="12">
        <f t="array" ref="L69">ROUND(K69*$L$7,0)</f>
        <v>0</v>
      </c>
      <c r="M69" s="39">
        <f t="array" ref="M69">ROUND(K69+L69,0)</f>
        <v>0</v>
      </c>
      <c r="N69" s="40">
        <f t="array" ref="N69">ROUND(H69-K69,0)</f>
        <v>0</v>
      </c>
      <c r="O69" s="12">
        <f t="array" ref="O69">ROUND(I69-L69,0)</f>
        <v>0</v>
      </c>
      <c r="P69" s="39">
        <f t="array" ref="P69">ROUND(N69+O69,0)</f>
        <v>0</v>
      </c>
      <c r="Q69" s="14">
        <f>P69</f>
        <v>0</v>
      </c>
      <c r="R69" s="13">
        <f t="shared" ref="R69:R70" si="14">Q69</f>
        <v>0</v>
      </c>
      <c r="S69" s="14">
        <f t="array" ref="S69">ROUND(P69-R69,0)</f>
        <v>0</v>
      </c>
      <c r="T69" s="50"/>
      <c r="U69" s="51"/>
      <c r="V69" s="169"/>
    </row>
    <row r="70" spans="1:22" s="4" customFormat="1" ht="20.25" customHeight="1">
      <c r="A70" s="165"/>
      <c r="B70" s="201"/>
      <c r="C70" s="206"/>
      <c r="D70" s="207"/>
      <c r="E70" s="208"/>
      <c r="F70" s="213"/>
      <c r="G70" s="41" t="str">
        <f>IF(C68="","","Mar-24")</f>
        <v/>
      </c>
      <c r="H70" s="38" t="str">
        <f>IF(G70="","",$H68)</f>
        <v/>
      </c>
      <c r="I70" s="12" t="str">
        <f>IF(G70="","",ROUND(H70*$I$7,0))</f>
        <v/>
      </c>
      <c r="J70" s="39" t="str">
        <f>IF(G70="","",ROUND(H70+I70,0))</f>
        <v/>
      </c>
      <c r="K70" s="38" t="str">
        <f>IF(G70="","",H70)</f>
        <v/>
      </c>
      <c r="L70" s="12" t="str">
        <f>IF(G70="","",ROUND(K70*$L$7,0))</f>
        <v/>
      </c>
      <c r="M70" s="39" t="str">
        <f>IF(G70="","",ROUND(K70+L70,0))</f>
        <v/>
      </c>
      <c r="N70" s="40" t="str">
        <f>IF(G70="","",ROUND(H70-K70,0))</f>
        <v/>
      </c>
      <c r="O70" s="12" t="str">
        <f>IF(G70="","",ROUND(I70-L70,0))</f>
        <v/>
      </c>
      <c r="P70" s="39" t="str">
        <f>IF(G70="","",ROUND(N70+O70,0))</f>
        <v/>
      </c>
      <c r="Q70" s="14" t="str">
        <f>IF(G70="","",0)</f>
        <v/>
      </c>
      <c r="R70" s="13" t="str">
        <f t="shared" si="14"/>
        <v/>
      </c>
      <c r="S70" s="14" t="str">
        <f>IF(G70="","",ROUND(P70-R70,0))</f>
        <v/>
      </c>
      <c r="T70" s="50"/>
      <c r="U70" s="51"/>
      <c r="V70" s="169"/>
    </row>
    <row r="71" spans="1:22" s="4" customFormat="1" ht="20.25" customHeight="1" thickBot="1">
      <c r="A71" s="165"/>
      <c r="B71" s="202"/>
      <c r="C71" s="209"/>
      <c r="D71" s="210"/>
      <c r="E71" s="211"/>
      <c r="F71" s="52" t="str">
        <f>IF(C68="","","Surrender Ar.→")</f>
        <v/>
      </c>
      <c r="G71" s="53"/>
      <c r="H71" s="54" t="str">
        <f>IF(OR(C68="",G71=""),"",IF($G71=$G68,ROUND(H68/2,0),IF($G71=$G69,ROUND(H69/2,0),IF($G71=$G70,ROUND(H70/2,0)))))</f>
        <v/>
      </c>
      <c r="I71" s="55" t="str">
        <f>IF(OR(C68="",G71=""),"",IF($G71=$G68,ROUND(I68/2,0),IF($G71=$G69,ROUND(I69/2,0),IF($G71=$G70,ROUND(I70/2,0)))))</f>
        <v/>
      </c>
      <c r="J71" s="56" t="str">
        <f>IF(OR(C68="",G71=""),"",ROUND(H71+I71,0))</f>
        <v/>
      </c>
      <c r="K71" s="54" t="str">
        <f>IF(OR(C68="",G71=""),"",IF($G71=$G68,ROUND(K68/2,0),IF($G71=$G69,ROUND(K69/2,0),IF($G71=$G70,ROUND(K70/2,0)))))</f>
        <v/>
      </c>
      <c r="L71" s="55" t="str">
        <f>IF(OR(C68="",G71=""),"",IF($G71=$G68,ROUND(L68/2,0),IF($G71=$G69,ROUND(L69/2,0),IF($G71=$G70,ROUND(L70/2,0)))))</f>
        <v/>
      </c>
      <c r="M71" s="56" t="str">
        <f>IF(OR(C68="",G71=""),"",ROUND(K71+L71,0))</f>
        <v/>
      </c>
      <c r="N71" s="57" t="str">
        <f>IF(OR(C68="",G71=""),"",ROUND(H71-K71,0))</f>
        <v/>
      </c>
      <c r="O71" s="58" t="str">
        <f>IF(OR(C68="",G71=""),"",ROUND(I71-L71,0))</f>
        <v/>
      </c>
      <c r="P71" s="59" t="str">
        <f>IF(OR(C68="",G71=""),"",ROUND(N71+O71,0))</f>
        <v/>
      </c>
      <c r="Q71" s="60" t="str">
        <f>IF(OR(C68="",G71=""),"",IF(OR(G71="Jan-24",G71="Feb-24"),O71,0))</f>
        <v/>
      </c>
      <c r="R71" s="60" t="str">
        <f>IF(OR(C68="",G71=""),"",Q71)</f>
        <v/>
      </c>
      <c r="S71" s="60" t="str">
        <f>IF(OR(C68="",G71=""),"",ROUND(P71-R71,0))</f>
        <v/>
      </c>
      <c r="T71" s="61"/>
      <c r="U71" s="62"/>
      <c r="V71" s="169"/>
    </row>
    <row r="72" spans="1:22" s="4" customFormat="1" ht="20.25" customHeight="1">
      <c r="A72" s="165"/>
      <c r="B72" s="200">
        <v>17</v>
      </c>
      <c r="C72" s="203"/>
      <c r="D72" s="204"/>
      <c r="E72" s="205"/>
      <c r="F72" s="212"/>
      <c r="G72" s="32" t="str">
        <f>IF(C72="","","Jan-24")</f>
        <v/>
      </c>
      <c r="H72" s="33"/>
      <c r="I72" s="6">
        <f t="array" ref="I72">ROUND(H72*$I$7,0)</f>
        <v>0</v>
      </c>
      <c r="J72" s="34">
        <f t="array" ref="J72">ROUND(H72+I72,0)</f>
        <v>0</v>
      </c>
      <c r="K72" s="35">
        <f t="array" ref="K72">H72</f>
        <v>0</v>
      </c>
      <c r="L72" s="6">
        <f t="array" ref="L72">ROUND(K72*$L$7,0)</f>
        <v>0</v>
      </c>
      <c r="M72" s="34">
        <f t="array" ref="M72">ROUND(K72+L72,0)</f>
        <v>0</v>
      </c>
      <c r="N72" s="36">
        <f t="array" ref="N72">ROUND(H72-K72,0)</f>
        <v>0</v>
      </c>
      <c r="O72" s="6">
        <f t="array" ref="O72">ROUND(I72-L72,0)</f>
        <v>0</v>
      </c>
      <c r="P72" s="34">
        <f t="array" ref="P72">ROUND(N72+O72,0)</f>
        <v>0</v>
      </c>
      <c r="Q72" s="8">
        <f>P72</f>
        <v>0</v>
      </c>
      <c r="R72" s="8">
        <f>Q72</f>
        <v>0</v>
      </c>
      <c r="S72" s="8">
        <f t="array" ref="S72">ROUND(P72-R72,0)</f>
        <v>0</v>
      </c>
      <c r="T72" s="48"/>
      <c r="U72" s="49"/>
      <c r="V72" s="169"/>
    </row>
    <row r="73" spans="1:22" s="4" customFormat="1" ht="20.25" customHeight="1">
      <c r="A73" s="165"/>
      <c r="B73" s="201"/>
      <c r="C73" s="206"/>
      <c r="D73" s="207"/>
      <c r="E73" s="208"/>
      <c r="F73" s="213"/>
      <c r="G73" s="37" t="str">
        <f>IF(C72="","","Feb-24")</f>
        <v/>
      </c>
      <c r="H73" s="38">
        <f>$H72</f>
        <v>0</v>
      </c>
      <c r="I73" s="12">
        <f t="array" ref="I73">ROUND(H73*$I$7,0)</f>
        <v>0</v>
      </c>
      <c r="J73" s="39">
        <f t="array" ref="J73">ROUND(H73+I73,0)</f>
        <v>0</v>
      </c>
      <c r="K73" s="38">
        <f t="array" ref="K73">H73</f>
        <v>0</v>
      </c>
      <c r="L73" s="12">
        <f t="array" ref="L73">ROUND(K73*$L$7,0)</f>
        <v>0</v>
      </c>
      <c r="M73" s="39">
        <f t="array" ref="M73">ROUND(K73+L73,0)</f>
        <v>0</v>
      </c>
      <c r="N73" s="40">
        <f t="array" ref="N73">ROUND(H73-K73,0)</f>
        <v>0</v>
      </c>
      <c r="O73" s="12">
        <f t="array" ref="O73">ROUND(I73-L73,0)</f>
        <v>0</v>
      </c>
      <c r="P73" s="39">
        <f t="array" ref="P73">ROUND(N73+O73,0)</f>
        <v>0</v>
      </c>
      <c r="Q73" s="14">
        <f>P73</f>
        <v>0</v>
      </c>
      <c r="R73" s="13">
        <f t="shared" ref="R73:R74" si="15">Q73</f>
        <v>0</v>
      </c>
      <c r="S73" s="14">
        <f t="array" ref="S73">ROUND(P73-R73,0)</f>
        <v>0</v>
      </c>
      <c r="T73" s="50"/>
      <c r="U73" s="51"/>
      <c r="V73" s="169"/>
    </row>
    <row r="74" spans="1:22" s="4" customFormat="1" ht="20.25" customHeight="1">
      <c r="A74" s="165"/>
      <c r="B74" s="201"/>
      <c r="C74" s="206"/>
      <c r="D74" s="207"/>
      <c r="E74" s="208"/>
      <c r="F74" s="213"/>
      <c r="G74" s="41" t="str">
        <f>IF(C72="","","Mar-24")</f>
        <v/>
      </c>
      <c r="H74" s="38" t="str">
        <f>IF(G74="","",$H72)</f>
        <v/>
      </c>
      <c r="I74" s="12" t="str">
        <f>IF(G74="","",ROUND(H74*$I$7,0))</f>
        <v/>
      </c>
      <c r="J74" s="39" t="str">
        <f>IF(G74="","",ROUND(H74+I74,0))</f>
        <v/>
      </c>
      <c r="K74" s="38" t="str">
        <f>IF(G74="","",H74)</f>
        <v/>
      </c>
      <c r="L74" s="12" t="str">
        <f>IF(G74="","",ROUND(K74*$L$7,0))</f>
        <v/>
      </c>
      <c r="M74" s="39" t="str">
        <f>IF(G74="","",ROUND(K74+L74,0))</f>
        <v/>
      </c>
      <c r="N74" s="40" t="str">
        <f>IF(G74="","",ROUND(H74-K74,0))</f>
        <v/>
      </c>
      <c r="O74" s="12" t="str">
        <f>IF(G74="","",ROUND(I74-L74,0))</f>
        <v/>
      </c>
      <c r="P74" s="39" t="str">
        <f>IF(G74="","",ROUND(N74+O74,0))</f>
        <v/>
      </c>
      <c r="Q74" s="14" t="str">
        <f>IF(G74="","",0)</f>
        <v/>
      </c>
      <c r="R74" s="13" t="str">
        <f t="shared" si="15"/>
        <v/>
      </c>
      <c r="S74" s="14" t="str">
        <f>IF(G74="","",ROUND(P74-R74,0))</f>
        <v/>
      </c>
      <c r="T74" s="50"/>
      <c r="U74" s="51"/>
      <c r="V74" s="169"/>
    </row>
    <row r="75" spans="1:22" s="4" customFormat="1" ht="20.25" customHeight="1" thickBot="1">
      <c r="A75" s="165"/>
      <c r="B75" s="202"/>
      <c r="C75" s="209"/>
      <c r="D75" s="210"/>
      <c r="E75" s="211"/>
      <c r="F75" s="52" t="str">
        <f>IF(C72="","","Surrender Ar.→")</f>
        <v/>
      </c>
      <c r="G75" s="53"/>
      <c r="H75" s="54" t="str">
        <f>IF(OR(C72="",G75=""),"",IF($G75=$G72,ROUND(H72/2,0),IF($G75=$G73,ROUND(H73/2,0),IF($G75=$G74,ROUND(H74/2,0)))))</f>
        <v/>
      </c>
      <c r="I75" s="55" t="str">
        <f>IF(OR(C72="",G75=""),"",IF($G75=$G72,ROUND(I72/2,0),IF($G75=$G73,ROUND(I73/2,0),IF($G75=$G74,ROUND(I74/2,0)))))</f>
        <v/>
      </c>
      <c r="J75" s="56" t="str">
        <f>IF(OR(C72="",G75=""),"",ROUND(H75+I75,0))</f>
        <v/>
      </c>
      <c r="K75" s="54" t="str">
        <f>IF(OR(C72="",G75=""),"",IF($G75=$G72,ROUND(K72/2,0),IF($G75=$G73,ROUND(K73/2,0),IF($G75=$G74,ROUND(K74/2,0)))))</f>
        <v/>
      </c>
      <c r="L75" s="55" t="str">
        <f>IF(OR(C72="",G75=""),"",IF($G75=$G72,ROUND(L72/2,0),IF($G75=$G73,ROUND(L73/2,0),IF($G75=$G74,ROUND(L74/2,0)))))</f>
        <v/>
      </c>
      <c r="M75" s="56" t="str">
        <f>IF(OR(C72="",G75=""),"",ROUND(K75+L75,0))</f>
        <v/>
      </c>
      <c r="N75" s="57" t="str">
        <f>IF(OR(C72="",G75=""),"",ROUND(H75-K75,0))</f>
        <v/>
      </c>
      <c r="O75" s="58" t="str">
        <f>IF(OR(C72="",G75=""),"",ROUND(I75-L75,0))</f>
        <v/>
      </c>
      <c r="P75" s="59" t="str">
        <f>IF(OR(C72="",G75=""),"",ROUND(N75+O75,0))</f>
        <v/>
      </c>
      <c r="Q75" s="60" t="str">
        <f>IF(OR(C72="",G75=""),"",IF(OR(G75="Jan-24",G75="Feb-24"),O75,0))</f>
        <v/>
      </c>
      <c r="R75" s="60" t="str">
        <f>IF(OR(C72="",G75=""),"",Q75)</f>
        <v/>
      </c>
      <c r="S75" s="60" t="str">
        <f>IF(OR(C72="",G75=""),"",ROUND(P75-R75,0))</f>
        <v/>
      </c>
      <c r="T75" s="61"/>
      <c r="U75" s="62"/>
      <c r="V75" s="169"/>
    </row>
    <row r="76" spans="1:22" s="4" customFormat="1" ht="20.25" customHeight="1">
      <c r="A76" s="165"/>
      <c r="B76" s="200">
        <v>18</v>
      </c>
      <c r="C76" s="203"/>
      <c r="D76" s="204"/>
      <c r="E76" s="205"/>
      <c r="F76" s="212"/>
      <c r="G76" s="32" t="str">
        <f>IF(C76="","","Jan-24")</f>
        <v/>
      </c>
      <c r="H76" s="33"/>
      <c r="I76" s="6">
        <f t="array" ref="I76">ROUND(H76*$I$7,0)</f>
        <v>0</v>
      </c>
      <c r="J76" s="34">
        <f t="array" ref="J76">ROUND(H76+I76,0)</f>
        <v>0</v>
      </c>
      <c r="K76" s="35">
        <f t="array" ref="K76">H76</f>
        <v>0</v>
      </c>
      <c r="L76" s="6">
        <f t="array" ref="L76">ROUND(K76*$L$7,0)</f>
        <v>0</v>
      </c>
      <c r="M76" s="34">
        <f t="array" ref="M76">ROUND(K76+L76,0)</f>
        <v>0</v>
      </c>
      <c r="N76" s="36">
        <f t="array" ref="N76">ROUND(H76-K76,0)</f>
        <v>0</v>
      </c>
      <c r="O76" s="6">
        <f t="array" ref="O76">ROUND(I76-L76,0)</f>
        <v>0</v>
      </c>
      <c r="P76" s="34">
        <f t="array" ref="P76">ROUND(N76+O76,0)</f>
        <v>0</v>
      </c>
      <c r="Q76" s="8">
        <f>P76</f>
        <v>0</v>
      </c>
      <c r="R76" s="8">
        <f>Q76</f>
        <v>0</v>
      </c>
      <c r="S76" s="8">
        <f t="array" ref="S76">ROUND(P76-R76,0)</f>
        <v>0</v>
      </c>
      <c r="T76" s="48"/>
      <c r="U76" s="49"/>
      <c r="V76" s="169"/>
    </row>
    <row r="77" spans="1:22" s="4" customFormat="1" ht="20.25" customHeight="1">
      <c r="A77" s="165"/>
      <c r="B77" s="201"/>
      <c r="C77" s="206"/>
      <c r="D77" s="207"/>
      <c r="E77" s="208"/>
      <c r="F77" s="213"/>
      <c r="G77" s="37" t="str">
        <f>IF(C76="","","Feb-24")</f>
        <v/>
      </c>
      <c r="H77" s="38">
        <f>$H76</f>
        <v>0</v>
      </c>
      <c r="I77" s="12">
        <f t="array" ref="I77">ROUND(H77*$I$7,0)</f>
        <v>0</v>
      </c>
      <c r="J77" s="39">
        <f t="array" ref="J77">ROUND(H77+I77,0)</f>
        <v>0</v>
      </c>
      <c r="K77" s="38">
        <f t="array" ref="K77">H77</f>
        <v>0</v>
      </c>
      <c r="L77" s="12">
        <f t="array" ref="L77">ROUND(K77*$L$7,0)</f>
        <v>0</v>
      </c>
      <c r="M77" s="39">
        <f t="array" ref="M77">ROUND(K77+L77,0)</f>
        <v>0</v>
      </c>
      <c r="N77" s="40">
        <f t="array" ref="N77">ROUND(H77-K77,0)</f>
        <v>0</v>
      </c>
      <c r="O77" s="12">
        <f t="array" ref="O77">ROUND(I77-L77,0)</f>
        <v>0</v>
      </c>
      <c r="P77" s="39">
        <f t="array" ref="P77">ROUND(N77+O77,0)</f>
        <v>0</v>
      </c>
      <c r="Q77" s="14">
        <f>P77</f>
        <v>0</v>
      </c>
      <c r="R77" s="13">
        <f t="shared" ref="R77:R78" si="16">Q77</f>
        <v>0</v>
      </c>
      <c r="S77" s="14">
        <f t="array" ref="S77">ROUND(P77-R77,0)</f>
        <v>0</v>
      </c>
      <c r="T77" s="50"/>
      <c r="U77" s="51"/>
      <c r="V77" s="169"/>
    </row>
    <row r="78" spans="1:22" s="4" customFormat="1" ht="20.25" customHeight="1">
      <c r="A78" s="165"/>
      <c r="B78" s="201"/>
      <c r="C78" s="206"/>
      <c r="D78" s="207"/>
      <c r="E78" s="208"/>
      <c r="F78" s="213"/>
      <c r="G78" s="41" t="str">
        <f>IF(C76="","","Mar-24")</f>
        <v/>
      </c>
      <c r="H78" s="38" t="str">
        <f>IF(G78="","",$H76)</f>
        <v/>
      </c>
      <c r="I78" s="12" t="str">
        <f>IF(G78="","",ROUND(H78*$I$7,0))</f>
        <v/>
      </c>
      <c r="J78" s="39" t="str">
        <f>IF(G78="","",ROUND(H78+I78,0))</f>
        <v/>
      </c>
      <c r="K78" s="38" t="str">
        <f>IF(G78="","",H78)</f>
        <v/>
      </c>
      <c r="L78" s="12" t="str">
        <f>IF(G78="","",ROUND(K78*$L$7,0))</f>
        <v/>
      </c>
      <c r="M78" s="39" t="str">
        <f>IF(G78="","",ROUND(K78+L78,0))</f>
        <v/>
      </c>
      <c r="N78" s="40" t="str">
        <f>IF(G78="","",ROUND(H78-K78,0))</f>
        <v/>
      </c>
      <c r="O78" s="12" t="str">
        <f>IF(G78="","",ROUND(I78-L78,0))</f>
        <v/>
      </c>
      <c r="P78" s="39" t="str">
        <f>IF(G78="","",ROUND(N78+O78,0))</f>
        <v/>
      </c>
      <c r="Q78" s="14" t="str">
        <f>IF(G78="","",0)</f>
        <v/>
      </c>
      <c r="R78" s="13" t="str">
        <f t="shared" si="16"/>
        <v/>
      </c>
      <c r="S78" s="14" t="str">
        <f>IF(G78="","",ROUND(P78-R78,0))</f>
        <v/>
      </c>
      <c r="T78" s="50"/>
      <c r="U78" s="51"/>
      <c r="V78" s="169"/>
    </row>
    <row r="79" spans="1:22" s="4" customFormat="1" ht="20.25" customHeight="1" thickBot="1">
      <c r="A79" s="165"/>
      <c r="B79" s="202"/>
      <c r="C79" s="209"/>
      <c r="D79" s="210"/>
      <c r="E79" s="211"/>
      <c r="F79" s="52" t="str">
        <f>IF(C76="","","Surrender Ar.→")</f>
        <v/>
      </c>
      <c r="G79" s="53"/>
      <c r="H79" s="54" t="str">
        <f>IF(OR(C76="",G79=""),"",IF($G79=$G76,ROUND(H76/2,0),IF($G79=$G77,ROUND(H77/2,0),IF($G79=$G78,ROUND(H78/2,0)))))</f>
        <v/>
      </c>
      <c r="I79" s="55" t="str">
        <f>IF(OR(C76="",G79=""),"",IF($G79=$G76,ROUND(I76/2,0),IF($G79=$G77,ROUND(I77/2,0),IF($G79=$G78,ROUND(I78/2,0)))))</f>
        <v/>
      </c>
      <c r="J79" s="56" t="str">
        <f>IF(OR(C76="",G79=""),"",ROUND(H79+I79,0))</f>
        <v/>
      </c>
      <c r="K79" s="54" t="str">
        <f>IF(OR(C76="",G79=""),"",IF($G79=$G76,ROUND(K76/2,0),IF($G79=$G77,ROUND(K77/2,0),IF($G79=$G78,ROUND(K78/2,0)))))</f>
        <v/>
      </c>
      <c r="L79" s="55" t="str">
        <f>IF(OR(C76="",G79=""),"",IF($G79=$G76,ROUND(L76/2,0),IF($G79=$G77,ROUND(L77/2,0),IF($G79=$G78,ROUND(L78/2,0)))))</f>
        <v/>
      </c>
      <c r="M79" s="56" t="str">
        <f>IF(OR(C76="",G79=""),"",ROUND(K79+L79,0))</f>
        <v/>
      </c>
      <c r="N79" s="57" t="str">
        <f>IF(OR(C76="",G79=""),"",ROUND(H79-K79,0))</f>
        <v/>
      </c>
      <c r="O79" s="58" t="str">
        <f>IF(OR(C76="",G79=""),"",ROUND(I79-L79,0))</f>
        <v/>
      </c>
      <c r="P79" s="59" t="str">
        <f>IF(OR(C76="",G79=""),"",ROUND(N79+O79,0))</f>
        <v/>
      </c>
      <c r="Q79" s="60" t="str">
        <f>IF(OR(C76="",G79=""),"",IF(OR(G79="Jan-24",G79="Feb-24"),O79,0))</f>
        <v/>
      </c>
      <c r="R79" s="60" t="str">
        <f>IF(OR(C76="",G79=""),"",Q79)</f>
        <v/>
      </c>
      <c r="S79" s="60" t="str">
        <f>IF(OR(C76="",G79=""),"",ROUND(P79-R79,0))</f>
        <v/>
      </c>
      <c r="T79" s="61"/>
      <c r="U79" s="62"/>
      <c r="V79" s="169"/>
    </row>
    <row r="80" spans="1:22" s="4" customFormat="1" ht="20.25" customHeight="1">
      <c r="A80" s="165"/>
      <c r="B80" s="200">
        <v>19</v>
      </c>
      <c r="C80" s="203"/>
      <c r="D80" s="204"/>
      <c r="E80" s="205"/>
      <c r="F80" s="212"/>
      <c r="G80" s="32" t="str">
        <f>IF(C80="","","Jan-24")</f>
        <v/>
      </c>
      <c r="H80" s="33"/>
      <c r="I80" s="6">
        <f t="array" ref="I80">ROUND(H80*$I$7,0)</f>
        <v>0</v>
      </c>
      <c r="J80" s="34">
        <f t="array" ref="J80">ROUND(H80+I80,0)</f>
        <v>0</v>
      </c>
      <c r="K80" s="35">
        <f t="array" ref="K80">H80</f>
        <v>0</v>
      </c>
      <c r="L80" s="6">
        <f t="array" ref="L80">ROUND(K80*$L$7,0)</f>
        <v>0</v>
      </c>
      <c r="M80" s="34">
        <f t="array" ref="M80">ROUND(K80+L80,0)</f>
        <v>0</v>
      </c>
      <c r="N80" s="36">
        <f t="array" ref="N80">ROUND(H80-K80,0)</f>
        <v>0</v>
      </c>
      <c r="O80" s="6">
        <f t="array" ref="O80">ROUND(I80-L80,0)</f>
        <v>0</v>
      </c>
      <c r="P80" s="34">
        <f t="array" ref="P80">ROUND(N80+O80,0)</f>
        <v>0</v>
      </c>
      <c r="Q80" s="8">
        <f>P80</f>
        <v>0</v>
      </c>
      <c r="R80" s="8">
        <f>Q80</f>
        <v>0</v>
      </c>
      <c r="S80" s="8">
        <f t="array" ref="S80">ROUND(P80-R80,0)</f>
        <v>0</v>
      </c>
      <c r="T80" s="48"/>
      <c r="U80" s="49"/>
      <c r="V80" s="169"/>
    </row>
    <row r="81" spans="1:22" s="4" customFormat="1" ht="20.25" customHeight="1">
      <c r="A81" s="165"/>
      <c r="B81" s="201"/>
      <c r="C81" s="206"/>
      <c r="D81" s="207"/>
      <c r="E81" s="208"/>
      <c r="F81" s="213"/>
      <c r="G81" s="37" t="str">
        <f>IF(C80="","","Feb-24")</f>
        <v/>
      </c>
      <c r="H81" s="38">
        <f>$H80</f>
        <v>0</v>
      </c>
      <c r="I81" s="12">
        <f t="array" ref="I81">ROUND(H81*$I$7,0)</f>
        <v>0</v>
      </c>
      <c r="J81" s="39">
        <f t="array" ref="J81">ROUND(H81+I81,0)</f>
        <v>0</v>
      </c>
      <c r="K81" s="38">
        <f t="array" ref="K81">H81</f>
        <v>0</v>
      </c>
      <c r="L81" s="12">
        <f t="array" ref="L81">ROUND(K81*$L$7,0)</f>
        <v>0</v>
      </c>
      <c r="M81" s="39">
        <f t="array" ref="M81">ROUND(K81+L81,0)</f>
        <v>0</v>
      </c>
      <c r="N81" s="40">
        <f t="array" ref="N81">ROUND(H81-K81,0)</f>
        <v>0</v>
      </c>
      <c r="O81" s="12">
        <f t="array" ref="O81">ROUND(I81-L81,0)</f>
        <v>0</v>
      </c>
      <c r="P81" s="39">
        <f t="array" ref="P81">ROUND(N81+O81,0)</f>
        <v>0</v>
      </c>
      <c r="Q81" s="14">
        <f>P81</f>
        <v>0</v>
      </c>
      <c r="R81" s="13">
        <f t="shared" ref="R81:R82" si="17">Q81</f>
        <v>0</v>
      </c>
      <c r="S81" s="14">
        <f t="array" ref="S81">ROUND(P81-R81,0)</f>
        <v>0</v>
      </c>
      <c r="T81" s="50"/>
      <c r="U81" s="51"/>
      <c r="V81" s="169"/>
    </row>
    <row r="82" spans="1:22" s="4" customFormat="1" ht="20.25" customHeight="1">
      <c r="A82" s="165"/>
      <c r="B82" s="201"/>
      <c r="C82" s="206"/>
      <c r="D82" s="207"/>
      <c r="E82" s="208"/>
      <c r="F82" s="213"/>
      <c r="G82" s="41" t="str">
        <f>IF(C80="","","Mar-24")</f>
        <v/>
      </c>
      <c r="H82" s="38" t="str">
        <f>IF(G82="","",$H80)</f>
        <v/>
      </c>
      <c r="I82" s="12" t="str">
        <f>IF(G82="","",ROUND(H82*$I$7,0))</f>
        <v/>
      </c>
      <c r="J82" s="39" t="str">
        <f>IF(G82="","",ROUND(H82+I82,0))</f>
        <v/>
      </c>
      <c r="K82" s="38" t="str">
        <f>IF(G82="","",H82)</f>
        <v/>
      </c>
      <c r="L82" s="12" t="str">
        <f>IF(G82="","",ROUND(K82*$L$7,0))</f>
        <v/>
      </c>
      <c r="M82" s="39" t="str">
        <f>IF(G82="","",ROUND(K82+L82,0))</f>
        <v/>
      </c>
      <c r="N82" s="40" t="str">
        <f>IF(G82="","",ROUND(H82-K82,0))</f>
        <v/>
      </c>
      <c r="O82" s="12" t="str">
        <f>IF(G82="","",ROUND(I82-L82,0))</f>
        <v/>
      </c>
      <c r="P82" s="39" t="str">
        <f>IF(G82="","",ROUND(N82+O82,0))</f>
        <v/>
      </c>
      <c r="Q82" s="14" t="str">
        <f>IF(G82="","",0)</f>
        <v/>
      </c>
      <c r="R82" s="13" t="str">
        <f t="shared" si="17"/>
        <v/>
      </c>
      <c r="S82" s="14" t="str">
        <f>IF(G82="","",ROUND(P82-R82,0))</f>
        <v/>
      </c>
      <c r="T82" s="50"/>
      <c r="U82" s="51"/>
      <c r="V82" s="169"/>
    </row>
    <row r="83" spans="1:22" s="4" customFormat="1" ht="20.25" customHeight="1" thickBot="1">
      <c r="A83" s="165"/>
      <c r="B83" s="202"/>
      <c r="C83" s="209"/>
      <c r="D83" s="210"/>
      <c r="E83" s="211"/>
      <c r="F83" s="52" t="str">
        <f>IF(C80="","","Surrender Ar.→")</f>
        <v/>
      </c>
      <c r="G83" s="53"/>
      <c r="H83" s="54" t="str">
        <f>IF(OR(C80="",G83=""),"",IF($G83=$G80,ROUND(H80/2,0),IF($G83=$G81,ROUND(H81/2,0),IF($G83=$G82,ROUND(H82/2,0)))))</f>
        <v/>
      </c>
      <c r="I83" s="55" t="str">
        <f>IF(OR(C80="",G83=""),"",IF($G83=$G80,ROUND(I80/2,0),IF($G83=$G81,ROUND(I81/2,0),IF($G83=$G82,ROUND(I82/2,0)))))</f>
        <v/>
      </c>
      <c r="J83" s="56" t="str">
        <f>IF(OR(C80="",G83=""),"",ROUND(H83+I83,0))</f>
        <v/>
      </c>
      <c r="K83" s="54" t="str">
        <f>IF(OR(C80="",G83=""),"",IF($G83=$G80,ROUND(K80/2,0),IF($G83=$G81,ROUND(K81/2,0),IF($G83=$G82,ROUND(K82/2,0)))))</f>
        <v/>
      </c>
      <c r="L83" s="55" t="str">
        <f>IF(OR(C80="",G83=""),"",IF($G83=$G80,ROUND(L80/2,0),IF($G83=$G81,ROUND(L81/2,0),IF($G83=$G82,ROUND(L82/2,0)))))</f>
        <v/>
      </c>
      <c r="M83" s="56" t="str">
        <f>IF(OR(C80="",G83=""),"",ROUND(K83+L83,0))</f>
        <v/>
      </c>
      <c r="N83" s="57" t="str">
        <f>IF(OR(C80="",G83=""),"",ROUND(H83-K83,0))</f>
        <v/>
      </c>
      <c r="O83" s="58" t="str">
        <f>IF(OR(C80="",G83=""),"",ROUND(I83-L83,0))</f>
        <v/>
      </c>
      <c r="P83" s="59" t="str">
        <f>IF(OR(C80="",G83=""),"",ROUND(N83+O83,0))</f>
        <v/>
      </c>
      <c r="Q83" s="60" t="str">
        <f>IF(OR(C80="",G83=""),"",IF(OR(G83="Jan-24",G83="Feb-24"),O83,0))</f>
        <v/>
      </c>
      <c r="R83" s="60" t="str">
        <f>IF(OR(C80="",G83=""),"",Q83)</f>
        <v/>
      </c>
      <c r="S83" s="60" t="str">
        <f>IF(OR(C80="",G83=""),"",ROUND(P83-R83,0))</f>
        <v/>
      </c>
      <c r="T83" s="61"/>
      <c r="U83" s="62"/>
      <c r="V83" s="169"/>
    </row>
    <row r="84" spans="1:22" s="4" customFormat="1" ht="20.25" customHeight="1">
      <c r="A84" s="165"/>
      <c r="B84" s="200">
        <v>20</v>
      </c>
      <c r="C84" s="203"/>
      <c r="D84" s="204"/>
      <c r="E84" s="205"/>
      <c r="F84" s="212"/>
      <c r="G84" s="32" t="str">
        <f>IF(C84="","","Jan-24")</f>
        <v/>
      </c>
      <c r="H84" s="33"/>
      <c r="I84" s="6">
        <f t="array" ref="I84">ROUND(H84*$I$7,0)</f>
        <v>0</v>
      </c>
      <c r="J84" s="34">
        <f t="array" ref="J84">ROUND(H84+I84,0)</f>
        <v>0</v>
      </c>
      <c r="K84" s="35">
        <f t="array" ref="K84">H84</f>
        <v>0</v>
      </c>
      <c r="L84" s="6">
        <f t="array" ref="L84">ROUND(K84*$L$7,0)</f>
        <v>0</v>
      </c>
      <c r="M84" s="34">
        <f t="array" ref="M84">ROUND(K84+L84,0)</f>
        <v>0</v>
      </c>
      <c r="N84" s="36">
        <f t="array" ref="N84">ROUND(H84-K84,0)</f>
        <v>0</v>
      </c>
      <c r="O84" s="6">
        <f t="array" ref="O84">ROUND(I84-L84,0)</f>
        <v>0</v>
      </c>
      <c r="P84" s="34">
        <f t="array" ref="P84">ROUND(N84+O84,0)</f>
        <v>0</v>
      </c>
      <c r="Q84" s="8">
        <f>P84</f>
        <v>0</v>
      </c>
      <c r="R84" s="8">
        <f>Q84</f>
        <v>0</v>
      </c>
      <c r="S84" s="8">
        <f t="array" ref="S84">ROUND(P84-R84,0)</f>
        <v>0</v>
      </c>
      <c r="T84" s="48"/>
      <c r="U84" s="49"/>
      <c r="V84" s="169"/>
    </row>
    <row r="85" spans="1:22" s="4" customFormat="1" ht="20.25" customHeight="1">
      <c r="A85" s="165"/>
      <c r="B85" s="201"/>
      <c r="C85" s="206"/>
      <c r="D85" s="207"/>
      <c r="E85" s="208"/>
      <c r="F85" s="213"/>
      <c r="G85" s="37" t="str">
        <f>IF(C84="","","Feb-24")</f>
        <v/>
      </c>
      <c r="H85" s="38">
        <f>$H84</f>
        <v>0</v>
      </c>
      <c r="I85" s="12">
        <f t="array" ref="I85">ROUND(H85*$I$7,0)</f>
        <v>0</v>
      </c>
      <c r="J85" s="39">
        <f t="array" ref="J85">ROUND(H85+I85,0)</f>
        <v>0</v>
      </c>
      <c r="K85" s="38">
        <f t="array" ref="K85">H85</f>
        <v>0</v>
      </c>
      <c r="L85" s="12">
        <f t="array" ref="L85">ROUND(K85*$L$7,0)</f>
        <v>0</v>
      </c>
      <c r="M85" s="39">
        <f t="array" ref="M85">ROUND(K85+L85,0)</f>
        <v>0</v>
      </c>
      <c r="N85" s="40">
        <f t="array" ref="N85">ROUND(H85-K85,0)</f>
        <v>0</v>
      </c>
      <c r="O85" s="12">
        <f t="array" ref="O85">ROUND(I85-L85,0)</f>
        <v>0</v>
      </c>
      <c r="P85" s="39">
        <f t="array" ref="P85">ROUND(N85+O85,0)</f>
        <v>0</v>
      </c>
      <c r="Q85" s="14">
        <f>P85</f>
        <v>0</v>
      </c>
      <c r="R85" s="13">
        <f t="shared" ref="R85:R86" si="18">Q85</f>
        <v>0</v>
      </c>
      <c r="S85" s="14">
        <f t="array" ref="S85">ROUND(P85-R85,0)</f>
        <v>0</v>
      </c>
      <c r="T85" s="50"/>
      <c r="U85" s="51"/>
      <c r="V85" s="169"/>
    </row>
    <row r="86" spans="1:22" s="4" customFormat="1" ht="20.25" customHeight="1">
      <c r="A86" s="165"/>
      <c r="B86" s="201"/>
      <c r="C86" s="206"/>
      <c r="D86" s="207"/>
      <c r="E86" s="208"/>
      <c r="F86" s="213"/>
      <c r="G86" s="41" t="str">
        <f>IF(C84="","","Mar-24")</f>
        <v/>
      </c>
      <c r="H86" s="38" t="str">
        <f>IF(G86="","",$H84)</f>
        <v/>
      </c>
      <c r="I86" s="12" t="str">
        <f>IF(G86="","",ROUND(H86*$I$7,0))</f>
        <v/>
      </c>
      <c r="J86" s="39" t="str">
        <f>IF(G86="","",ROUND(H86+I86,0))</f>
        <v/>
      </c>
      <c r="K86" s="38" t="str">
        <f>IF(G86="","",H86)</f>
        <v/>
      </c>
      <c r="L86" s="12" t="str">
        <f>IF(G86="","",ROUND(K86*$L$7,0))</f>
        <v/>
      </c>
      <c r="M86" s="39" t="str">
        <f>IF(G86="","",ROUND(K86+L86,0))</f>
        <v/>
      </c>
      <c r="N86" s="40" t="str">
        <f>IF(G86="","",ROUND(H86-K86,0))</f>
        <v/>
      </c>
      <c r="O86" s="12" t="str">
        <f>IF(G86="","",ROUND(I86-L86,0))</f>
        <v/>
      </c>
      <c r="P86" s="39" t="str">
        <f>IF(G86="","",ROUND(N86+O86,0))</f>
        <v/>
      </c>
      <c r="Q86" s="14" t="str">
        <f>IF(G86="","",0)</f>
        <v/>
      </c>
      <c r="R86" s="13" t="str">
        <f t="shared" si="18"/>
        <v/>
      </c>
      <c r="S86" s="14" t="str">
        <f>IF(G86="","",ROUND(P86-R86,0))</f>
        <v/>
      </c>
      <c r="T86" s="50"/>
      <c r="U86" s="51"/>
      <c r="V86" s="169"/>
    </row>
    <row r="87" spans="1:22" s="4" customFormat="1" ht="20.25" customHeight="1" thickBot="1">
      <c r="A87" s="165"/>
      <c r="B87" s="202"/>
      <c r="C87" s="209"/>
      <c r="D87" s="210"/>
      <c r="E87" s="211"/>
      <c r="F87" s="52" t="str">
        <f>IF(C84="","","Surrender Ar.→")</f>
        <v/>
      </c>
      <c r="G87" s="53"/>
      <c r="H87" s="54" t="str">
        <f>IF(OR(C84="",G87=""),"",IF($G87=$G84,ROUND(H84/2,0),IF($G87=$G85,ROUND(H85/2,0),IF($G87=$G86,ROUND(H86/2,0)))))</f>
        <v/>
      </c>
      <c r="I87" s="55" t="str">
        <f>IF(OR(C84="",G87=""),"",IF($G87=$G84,ROUND(I84/2,0),IF($G87=$G85,ROUND(I85/2,0),IF($G87=$G86,ROUND(I86/2,0)))))</f>
        <v/>
      </c>
      <c r="J87" s="56" t="str">
        <f>IF(OR(C84="",G87=""),"",ROUND(H87+I87,0))</f>
        <v/>
      </c>
      <c r="K87" s="54" t="str">
        <f>IF(OR(C84="",G87=""),"",IF($G87=$G84,ROUND(K84/2,0),IF($G87=$G85,ROUND(K85/2,0),IF($G87=$G86,ROUND(K86/2,0)))))</f>
        <v/>
      </c>
      <c r="L87" s="55" t="str">
        <f>IF(OR(C84="",G87=""),"",IF($G87=$G84,ROUND(L84/2,0),IF($G87=$G85,ROUND(L85/2,0),IF($G87=$G86,ROUND(L86/2,0)))))</f>
        <v/>
      </c>
      <c r="M87" s="56" t="str">
        <f>IF(OR(C84="",G87=""),"",ROUND(K87+L87,0))</f>
        <v/>
      </c>
      <c r="N87" s="57" t="str">
        <f>IF(OR(C84="",G87=""),"",ROUND(H87-K87,0))</f>
        <v/>
      </c>
      <c r="O87" s="58" t="str">
        <f>IF(OR(C84="",G87=""),"",ROUND(I87-L87,0))</f>
        <v/>
      </c>
      <c r="P87" s="59" t="str">
        <f>IF(OR(C84="",G87=""),"",ROUND(N87+O87,0))</f>
        <v/>
      </c>
      <c r="Q87" s="60" t="str">
        <f>IF(OR(C84="",G87=""),"",IF(OR(G87="Jan-24",G87="Feb-24"),O87,0))</f>
        <v/>
      </c>
      <c r="R87" s="60" t="str">
        <f>IF(OR(C84="",G87=""),"",Q87)</f>
        <v/>
      </c>
      <c r="S87" s="60" t="str">
        <f>IF(OR(C84="",G87=""),"",ROUND(P87-R87,0))</f>
        <v/>
      </c>
      <c r="T87" s="61"/>
      <c r="U87" s="62"/>
      <c r="V87" s="169"/>
    </row>
    <row r="88" spans="1:22" s="4" customFormat="1" ht="20.25" customHeight="1">
      <c r="A88" s="165"/>
      <c r="B88" s="200">
        <v>21</v>
      </c>
      <c r="C88" s="203"/>
      <c r="D88" s="204"/>
      <c r="E88" s="205"/>
      <c r="F88" s="212"/>
      <c r="G88" s="32" t="str">
        <f>IF(C88="","","Jan-24")</f>
        <v/>
      </c>
      <c r="H88" s="33"/>
      <c r="I88" s="6">
        <f t="array" ref="I88">ROUND(H88*$I$7,0)</f>
        <v>0</v>
      </c>
      <c r="J88" s="34">
        <f t="array" ref="J88">ROUND(H88+I88,0)</f>
        <v>0</v>
      </c>
      <c r="K88" s="35">
        <f t="array" ref="K88">H88</f>
        <v>0</v>
      </c>
      <c r="L88" s="6">
        <f t="array" ref="L88">ROUND(K88*$L$7,0)</f>
        <v>0</v>
      </c>
      <c r="M88" s="34">
        <f t="array" ref="M88">ROUND(K88+L88,0)</f>
        <v>0</v>
      </c>
      <c r="N88" s="36">
        <f t="array" ref="N88">ROUND(H88-K88,0)</f>
        <v>0</v>
      </c>
      <c r="O88" s="6">
        <f t="array" ref="O88">ROUND(I88-L88,0)</f>
        <v>0</v>
      </c>
      <c r="P88" s="34">
        <f t="array" ref="P88">ROUND(N88+O88,0)</f>
        <v>0</v>
      </c>
      <c r="Q88" s="8">
        <f>P88</f>
        <v>0</v>
      </c>
      <c r="R88" s="8">
        <f>Q88</f>
        <v>0</v>
      </c>
      <c r="S88" s="8">
        <f t="array" ref="S88">ROUND(P88-R88,0)</f>
        <v>0</v>
      </c>
      <c r="T88" s="48"/>
      <c r="U88" s="49"/>
      <c r="V88" s="169"/>
    </row>
    <row r="89" spans="1:22" s="4" customFormat="1" ht="20.25" customHeight="1">
      <c r="A89" s="165"/>
      <c r="B89" s="201"/>
      <c r="C89" s="206"/>
      <c r="D89" s="207"/>
      <c r="E89" s="208"/>
      <c r="F89" s="213"/>
      <c r="G89" s="37" t="str">
        <f>IF(C88="","","Feb-24")</f>
        <v/>
      </c>
      <c r="H89" s="38">
        <f>$H88</f>
        <v>0</v>
      </c>
      <c r="I89" s="12">
        <f t="array" ref="I89">ROUND(H89*$I$7,0)</f>
        <v>0</v>
      </c>
      <c r="J89" s="39">
        <f t="array" ref="J89">ROUND(H89+I89,0)</f>
        <v>0</v>
      </c>
      <c r="K89" s="38">
        <f t="array" ref="K89">H89</f>
        <v>0</v>
      </c>
      <c r="L89" s="12">
        <f t="array" ref="L89">ROUND(K89*$L$7,0)</f>
        <v>0</v>
      </c>
      <c r="M89" s="39">
        <f t="array" ref="M89">ROUND(K89+L89,0)</f>
        <v>0</v>
      </c>
      <c r="N89" s="40">
        <f t="array" ref="N89">ROUND(H89-K89,0)</f>
        <v>0</v>
      </c>
      <c r="O89" s="12">
        <f t="array" ref="O89">ROUND(I89-L89,0)</f>
        <v>0</v>
      </c>
      <c r="P89" s="39">
        <f t="array" ref="P89">ROUND(N89+O89,0)</f>
        <v>0</v>
      </c>
      <c r="Q89" s="14">
        <f>P89</f>
        <v>0</v>
      </c>
      <c r="R89" s="13">
        <f t="shared" ref="R89:R90" si="19">Q89</f>
        <v>0</v>
      </c>
      <c r="S89" s="14">
        <f t="array" ref="S89">ROUND(P89-R89,0)</f>
        <v>0</v>
      </c>
      <c r="T89" s="50"/>
      <c r="U89" s="51"/>
      <c r="V89" s="169"/>
    </row>
    <row r="90" spans="1:22" s="4" customFormat="1" ht="20.25" customHeight="1">
      <c r="A90" s="165"/>
      <c r="B90" s="201"/>
      <c r="C90" s="206"/>
      <c r="D90" s="207"/>
      <c r="E90" s="208"/>
      <c r="F90" s="213"/>
      <c r="G90" s="41" t="str">
        <f>IF(C88="","","Mar-24")</f>
        <v/>
      </c>
      <c r="H90" s="38" t="str">
        <f>IF(G90="","",$H88)</f>
        <v/>
      </c>
      <c r="I90" s="12" t="str">
        <f>IF(G90="","",ROUND(H90*$I$7,0))</f>
        <v/>
      </c>
      <c r="J90" s="39" t="str">
        <f>IF(G90="","",ROUND(H90+I90,0))</f>
        <v/>
      </c>
      <c r="K90" s="38" t="str">
        <f>IF(G90="","",H90)</f>
        <v/>
      </c>
      <c r="L90" s="12" t="str">
        <f>IF(G90="","",ROUND(K90*$L$7,0))</f>
        <v/>
      </c>
      <c r="M90" s="39" t="str">
        <f>IF(G90="","",ROUND(K90+L90,0))</f>
        <v/>
      </c>
      <c r="N90" s="40" t="str">
        <f>IF(G90="","",ROUND(H90-K90,0))</f>
        <v/>
      </c>
      <c r="O90" s="12" t="str">
        <f>IF(G90="","",ROUND(I90-L90,0))</f>
        <v/>
      </c>
      <c r="P90" s="39" t="str">
        <f>IF(G90="","",ROUND(N90+O90,0))</f>
        <v/>
      </c>
      <c r="Q90" s="14" t="str">
        <f>IF(G90="","",0)</f>
        <v/>
      </c>
      <c r="R90" s="13" t="str">
        <f t="shared" si="19"/>
        <v/>
      </c>
      <c r="S90" s="14" t="str">
        <f>IF(G90="","",ROUND(P90-R90,0))</f>
        <v/>
      </c>
      <c r="T90" s="50"/>
      <c r="U90" s="51"/>
      <c r="V90" s="169"/>
    </row>
    <row r="91" spans="1:22" s="4" customFormat="1" ht="20.25" customHeight="1" thickBot="1">
      <c r="A91" s="165"/>
      <c r="B91" s="202"/>
      <c r="C91" s="209"/>
      <c r="D91" s="210"/>
      <c r="E91" s="211"/>
      <c r="F91" s="52" t="str">
        <f>IF(C88="","","Surrender Ar.→")</f>
        <v/>
      </c>
      <c r="G91" s="53"/>
      <c r="H91" s="54" t="str">
        <f>IF(OR(C88="",G91=""),"",IF($G91=$G88,ROUND(H88/2,0),IF($G91=$G89,ROUND(H89/2,0),IF($G91=$G90,ROUND(H90/2,0)))))</f>
        <v/>
      </c>
      <c r="I91" s="55" t="str">
        <f>IF(OR(C88="",G91=""),"",IF($G91=$G88,ROUND(I88/2,0),IF($G91=$G89,ROUND(I89/2,0),IF($G91=$G90,ROUND(I90/2,0)))))</f>
        <v/>
      </c>
      <c r="J91" s="56" t="str">
        <f>IF(OR(C88="",G91=""),"",ROUND(H91+I91,0))</f>
        <v/>
      </c>
      <c r="K91" s="54" t="str">
        <f>IF(OR(C88="",G91=""),"",IF($G91=$G88,ROUND(K88/2,0),IF($G91=$G89,ROUND(K89/2,0),IF($G91=$G90,ROUND(K90/2,0)))))</f>
        <v/>
      </c>
      <c r="L91" s="55" t="str">
        <f>IF(OR(C88="",G91=""),"",IF($G91=$G88,ROUND(L88/2,0),IF($G91=$G89,ROUND(L89/2,0),IF($G91=$G90,ROUND(L90/2,0)))))</f>
        <v/>
      </c>
      <c r="M91" s="56" t="str">
        <f>IF(OR(C88="",G91=""),"",ROUND(K91+L91,0))</f>
        <v/>
      </c>
      <c r="N91" s="57" t="str">
        <f>IF(OR(C88="",G91=""),"",ROUND(H91-K91,0))</f>
        <v/>
      </c>
      <c r="O91" s="58" t="str">
        <f>IF(OR(C88="",G91=""),"",ROUND(I91-L91,0))</f>
        <v/>
      </c>
      <c r="P91" s="59" t="str">
        <f>IF(OR(C88="",G91=""),"",ROUND(N91+O91,0))</f>
        <v/>
      </c>
      <c r="Q91" s="60" t="str">
        <f>IF(OR(C88="",G91=""),"",IF(OR(G91="Jan-24",G91="Feb-24"),O91,0))</f>
        <v/>
      </c>
      <c r="R91" s="60" t="str">
        <f>IF(OR(C88="",G91=""),"",Q91)</f>
        <v/>
      </c>
      <c r="S91" s="60" t="str">
        <f>IF(OR(C88="",G91=""),"",ROUND(P91-R91,0))</f>
        <v/>
      </c>
      <c r="T91" s="61"/>
      <c r="U91" s="62"/>
      <c r="V91" s="169"/>
    </row>
    <row r="92" spans="1:22" s="4" customFormat="1" ht="20.25" customHeight="1">
      <c r="A92" s="165"/>
      <c r="B92" s="200">
        <v>22</v>
      </c>
      <c r="C92" s="203"/>
      <c r="D92" s="204"/>
      <c r="E92" s="205"/>
      <c r="F92" s="212"/>
      <c r="G92" s="32" t="str">
        <f>IF(C92="","","Jan-24")</f>
        <v/>
      </c>
      <c r="H92" s="33"/>
      <c r="I92" s="6">
        <f t="array" ref="I92">ROUND(H92*$I$7,0)</f>
        <v>0</v>
      </c>
      <c r="J92" s="34">
        <f t="array" ref="J92">ROUND(H92+I92,0)</f>
        <v>0</v>
      </c>
      <c r="K92" s="35">
        <f t="array" ref="K92">H92</f>
        <v>0</v>
      </c>
      <c r="L92" s="6">
        <f t="array" ref="L92">ROUND(K92*$L$7,0)</f>
        <v>0</v>
      </c>
      <c r="M92" s="34">
        <f t="array" ref="M92">ROUND(K92+L92,0)</f>
        <v>0</v>
      </c>
      <c r="N92" s="36">
        <f t="array" ref="N92">ROUND(H92-K92,0)</f>
        <v>0</v>
      </c>
      <c r="O92" s="6">
        <f t="array" ref="O92">ROUND(I92-L92,0)</f>
        <v>0</v>
      </c>
      <c r="P92" s="34">
        <f t="array" ref="P92">ROUND(N92+O92,0)</f>
        <v>0</v>
      </c>
      <c r="Q92" s="8">
        <f>P92</f>
        <v>0</v>
      </c>
      <c r="R92" s="8">
        <f>Q92</f>
        <v>0</v>
      </c>
      <c r="S92" s="8">
        <f t="array" ref="S92">ROUND(P92-R92,0)</f>
        <v>0</v>
      </c>
      <c r="T92" s="48"/>
      <c r="U92" s="49"/>
      <c r="V92" s="169"/>
    </row>
    <row r="93" spans="1:22" s="4" customFormat="1" ht="20.25" customHeight="1">
      <c r="A93" s="165"/>
      <c r="B93" s="201"/>
      <c r="C93" s="206"/>
      <c r="D93" s="207"/>
      <c r="E93" s="208"/>
      <c r="F93" s="213"/>
      <c r="G93" s="37" t="str">
        <f>IF(C92="","","Feb-24")</f>
        <v/>
      </c>
      <c r="H93" s="38">
        <f>$H92</f>
        <v>0</v>
      </c>
      <c r="I93" s="12">
        <f t="array" ref="I93">ROUND(H93*$I$7,0)</f>
        <v>0</v>
      </c>
      <c r="J93" s="39">
        <f t="array" ref="J93">ROUND(H93+I93,0)</f>
        <v>0</v>
      </c>
      <c r="K93" s="38">
        <f t="array" ref="K93">H93</f>
        <v>0</v>
      </c>
      <c r="L93" s="12">
        <f t="array" ref="L93">ROUND(K93*$L$7,0)</f>
        <v>0</v>
      </c>
      <c r="M93" s="39">
        <f t="array" ref="M93">ROUND(K93+L93,0)</f>
        <v>0</v>
      </c>
      <c r="N93" s="40">
        <f t="array" ref="N93">ROUND(H93-K93,0)</f>
        <v>0</v>
      </c>
      <c r="O93" s="12">
        <f t="array" ref="O93">ROUND(I93-L93,0)</f>
        <v>0</v>
      </c>
      <c r="P93" s="39">
        <f t="array" ref="P93">ROUND(N93+O93,0)</f>
        <v>0</v>
      </c>
      <c r="Q93" s="14">
        <f>P93</f>
        <v>0</v>
      </c>
      <c r="R93" s="13">
        <f t="shared" ref="R93:R94" si="20">Q93</f>
        <v>0</v>
      </c>
      <c r="S93" s="14">
        <f t="array" ref="S93">ROUND(P93-R93,0)</f>
        <v>0</v>
      </c>
      <c r="T93" s="50"/>
      <c r="U93" s="51"/>
      <c r="V93" s="169"/>
    </row>
    <row r="94" spans="1:22" s="4" customFormat="1" ht="20.25" customHeight="1">
      <c r="A94" s="165"/>
      <c r="B94" s="201"/>
      <c r="C94" s="206"/>
      <c r="D94" s="207"/>
      <c r="E94" s="208"/>
      <c r="F94" s="213"/>
      <c r="G94" s="41" t="str">
        <f>IF(C92="","","Mar-24")</f>
        <v/>
      </c>
      <c r="H94" s="38" t="str">
        <f>IF(G94="","",$H92)</f>
        <v/>
      </c>
      <c r="I94" s="12" t="str">
        <f>IF(G94="","",ROUND(H94*$I$7,0))</f>
        <v/>
      </c>
      <c r="J94" s="39" t="str">
        <f>IF(G94="","",ROUND(H94+I94,0))</f>
        <v/>
      </c>
      <c r="K94" s="38" t="str">
        <f>IF(G94="","",H94)</f>
        <v/>
      </c>
      <c r="L94" s="12" t="str">
        <f>IF(G94="","",ROUND(K94*$L$7,0))</f>
        <v/>
      </c>
      <c r="M94" s="39" t="str">
        <f>IF(G94="","",ROUND(K94+L94,0))</f>
        <v/>
      </c>
      <c r="N94" s="40" t="str">
        <f>IF(G94="","",ROUND(H94-K94,0))</f>
        <v/>
      </c>
      <c r="O94" s="12" t="str">
        <f>IF(G94="","",ROUND(I94-L94,0))</f>
        <v/>
      </c>
      <c r="P94" s="39" t="str">
        <f>IF(G94="","",ROUND(N94+O94,0))</f>
        <v/>
      </c>
      <c r="Q94" s="14" t="str">
        <f>IF(G94="","",0)</f>
        <v/>
      </c>
      <c r="R94" s="13" t="str">
        <f t="shared" si="20"/>
        <v/>
      </c>
      <c r="S94" s="14" t="str">
        <f>IF(G94="","",ROUND(P94-R94,0))</f>
        <v/>
      </c>
      <c r="T94" s="50"/>
      <c r="U94" s="51"/>
      <c r="V94" s="169"/>
    </row>
    <row r="95" spans="1:22" s="4" customFormat="1" ht="20.25" customHeight="1" thickBot="1">
      <c r="A95" s="165"/>
      <c r="B95" s="202"/>
      <c r="C95" s="209"/>
      <c r="D95" s="210"/>
      <c r="E95" s="211"/>
      <c r="F95" s="52" t="str">
        <f>IF(C92="","","Surrender Ar.→")</f>
        <v/>
      </c>
      <c r="G95" s="53"/>
      <c r="H95" s="54" t="str">
        <f>IF(OR(C92="",G95=""),"",IF($G95=$G92,ROUND(H92/2,0),IF($G95=$G93,ROUND(H93/2,0),IF($G95=$G94,ROUND(H94/2,0)))))</f>
        <v/>
      </c>
      <c r="I95" s="55" t="str">
        <f>IF(OR(C92="",G95=""),"",IF($G95=$G92,ROUND(I92/2,0),IF($G95=$G93,ROUND(I93/2,0),IF($G95=$G94,ROUND(I94/2,0)))))</f>
        <v/>
      </c>
      <c r="J95" s="56" t="str">
        <f>IF(OR(C92="",G95=""),"",ROUND(H95+I95,0))</f>
        <v/>
      </c>
      <c r="K95" s="54" t="str">
        <f>IF(OR(C92="",G95=""),"",IF($G95=$G92,ROUND(K92/2,0),IF($G95=$G93,ROUND(K93/2,0),IF($G95=$G94,ROUND(K94/2,0)))))</f>
        <v/>
      </c>
      <c r="L95" s="55" t="str">
        <f>IF(OR(C92="",G95=""),"",IF($G95=$G92,ROUND(L92/2,0),IF($G95=$G93,ROUND(L93/2,0),IF($G95=$G94,ROUND(L94/2,0)))))</f>
        <v/>
      </c>
      <c r="M95" s="56" t="str">
        <f>IF(OR(C92="",G95=""),"",ROUND(K95+L95,0))</f>
        <v/>
      </c>
      <c r="N95" s="57" t="str">
        <f>IF(OR(C92="",G95=""),"",ROUND(H95-K95,0))</f>
        <v/>
      </c>
      <c r="O95" s="58" t="str">
        <f>IF(OR(C92="",G95=""),"",ROUND(I95-L95,0))</f>
        <v/>
      </c>
      <c r="P95" s="59" t="str">
        <f>IF(OR(C92="",G95=""),"",ROUND(N95+O95,0))</f>
        <v/>
      </c>
      <c r="Q95" s="60" t="str">
        <f>IF(OR(C92="",G95=""),"",IF(OR(G95="Jan-24",G95="Feb-24"),O95,0))</f>
        <v/>
      </c>
      <c r="R95" s="60" t="str">
        <f>IF(OR(C92="",G95=""),"",Q95)</f>
        <v/>
      </c>
      <c r="S95" s="60" t="str">
        <f>IF(OR(C92="",G95=""),"",ROUND(P95-R95,0))</f>
        <v/>
      </c>
      <c r="T95" s="61"/>
      <c r="U95" s="62"/>
      <c r="V95" s="169"/>
    </row>
    <row r="96" spans="1:22" s="4" customFormat="1" ht="20.25" customHeight="1">
      <c r="A96" s="165"/>
      <c r="B96" s="200">
        <v>23</v>
      </c>
      <c r="C96" s="203"/>
      <c r="D96" s="204"/>
      <c r="E96" s="205"/>
      <c r="F96" s="212"/>
      <c r="G96" s="32" t="str">
        <f>IF(C96="","","Jan-24")</f>
        <v/>
      </c>
      <c r="H96" s="33"/>
      <c r="I96" s="6">
        <f t="array" ref="I96">ROUND(H96*$I$7,0)</f>
        <v>0</v>
      </c>
      <c r="J96" s="34">
        <f t="array" ref="J96">ROUND(H96+I96,0)</f>
        <v>0</v>
      </c>
      <c r="K96" s="35">
        <f t="array" ref="K96">H96</f>
        <v>0</v>
      </c>
      <c r="L96" s="6">
        <f t="array" ref="L96">ROUND(K96*$L$7,0)</f>
        <v>0</v>
      </c>
      <c r="M96" s="34">
        <f t="array" ref="M96">ROUND(K96+L96,0)</f>
        <v>0</v>
      </c>
      <c r="N96" s="36">
        <f t="array" ref="N96">ROUND(H96-K96,0)</f>
        <v>0</v>
      </c>
      <c r="O96" s="6">
        <f t="array" ref="O96">ROUND(I96-L96,0)</f>
        <v>0</v>
      </c>
      <c r="P96" s="34">
        <f t="array" ref="P96">ROUND(N96+O96,0)</f>
        <v>0</v>
      </c>
      <c r="Q96" s="8">
        <f>P96</f>
        <v>0</v>
      </c>
      <c r="R96" s="8">
        <f>Q96</f>
        <v>0</v>
      </c>
      <c r="S96" s="8">
        <f t="array" ref="S96">ROUND(P96-R96,0)</f>
        <v>0</v>
      </c>
      <c r="T96" s="48"/>
      <c r="U96" s="49"/>
      <c r="V96" s="169"/>
    </row>
    <row r="97" spans="1:22" s="4" customFormat="1" ht="20.25" customHeight="1">
      <c r="A97" s="165"/>
      <c r="B97" s="201"/>
      <c r="C97" s="206"/>
      <c r="D97" s="207"/>
      <c r="E97" s="208"/>
      <c r="F97" s="213"/>
      <c r="G97" s="37" t="str">
        <f>IF(C96="","","Feb-24")</f>
        <v/>
      </c>
      <c r="H97" s="38">
        <f>$H96</f>
        <v>0</v>
      </c>
      <c r="I97" s="12">
        <f t="array" ref="I97">ROUND(H97*$I$7,0)</f>
        <v>0</v>
      </c>
      <c r="J97" s="39">
        <f t="array" ref="J97">ROUND(H97+I97,0)</f>
        <v>0</v>
      </c>
      <c r="K97" s="38">
        <f t="array" ref="K97">H97</f>
        <v>0</v>
      </c>
      <c r="L97" s="12">
        <f t="array" ref="L97">ROUND(K97*$L$7,0)</f>
        <v>0</v>
      </c>
      <c r="M97" s="39">
        <f t="array" ref="M97">ROUND(K97+L97,0)</f>
        <v>0</v>
      </c>
      <c r="N97" s="40">
        <f t="array" ref="N97">ROUND(H97-K97,0)</f>
        <v>0</v>
      </c>
      <c r="O97" s="12">
        <f t="array" ref="O97">ROUND(I97-L97,0)</f>
        <v>0</v>
      </c>
      <c r="P97" s="39">
        <f t="array" ref="P97">ROUND(N97+O97,0)</f>
        <v>0</v>
      </c>
      <c r="Q97" s="14">
        <f>P97</f>
        <v>0</v>
      </c>
      <c r="R97" s="13">
        <f t="shared" ref="R97:R98" si="21">Q97</f>
        <v>0</v>
      </c>
      <c r="S97" s="14">
        <f t="array" ref="S97">ROUND(P97-R97,0)</f>
        <v>0</v>
      </c>
      <c r="T97" s="50"/>
      <c r="U97" s="51"/>
      <c r="V97" s="169"/>
    </row>
    <row r="98" spans="1:22" s="4" customFormat="1" ht="20.25" customHeight="1">
      <c r="A98" s="165"/>
      <c r="B98" s="201"/>
      <c r="C98" s="206"/>
      <c r="D98" s="207"/>
      <c r="E98" s="208"/>
      <c r="F98" s="213"/>
      <c r="G98" s="41" t="str">
        <f>IF(C96="","","Mar-24")</f>
        <v/>
      </c>
      <c r="H98" s="38" t="str">
        <f>IF(G98="","",$H96)</f>
        <v/>
      </c>
      <c r="I98" s="12" t="str">
        <f>IF(G98="","",ROUND(H98*$I$7,0))</f>
        <v/>
      </c>
      <c r="J98" s="39" t="str">
        <f>IF(G98="","",ROUND(H98+I98,0))</f>
        <v/>
      </c>
      <c r="K98" s="38" t="str">
        <f>IF(G98="","",H98)</f>
        <v/>
      </c>
      <c r="L98" s="12" t="str">
        <f>IF(G98="","",ROUND(K98*$L$7,0))</f>
        <v/>
      </c>
      <c r="M98" s="39" t="str">
        <f>IF(G98="","",ROUND(K98+L98,0))</f>
        <v/>
      </c>
      <c r="N98" s="40" t="str">
        <f>IF(G98="","",ROUND(H98-K98,0))</f>
        <v/>
      </c>
      <c r="O98" s="12" t="str">
        <f>IF(G98="","",ROUND(I98-L98,0))</f>
        <v/>
      </c>
      <c r="P98" s="39" t="str">
        <f>IF(G98="","",ROUND(N98+O98,0))</f>
        <v/>
      </c>
      <c r="Q98" s="14" t="str">
        <f>IF(G98="","",0)</f>
        <v/>
      </c>
      <c r="R98" s="13" t="str">
        <f t="shared" si="21"/>
        <v/>
      </c>
      <c r="S98" s="14" t="str">
        <f>IF(G98="","",ROUND(P98-R98,0))</f>
        <v/>
      </c>
      <c r="T98" s="50"/>
      <c r="U98" s="51"/>
      <c r="V98" s="169"/>
    </row>
    <row r="99" spans="1:22" s="4" customFormat="1" ht="20.25" customHeight="1" thickBot="1">
      <c r="A99" s="165"/>
      <c r="B99" s="202"/>
      <c r="C99" s="209"/>
      <c r="D99" s="210"/>
      <c r="E99" s="211"/>
      <c r="F99" s="52" t="str">
        <f>IF(C96="","","Surrender Ar.→")</f>
        <v/>
      </c>
      <c r="G99" s="53"/>
      <c r="H99" s="54" t="str">
        <f>IF(OR(C96="",G99=""),"",IF($G99=$G96,ROUND(H96/2,0),IF($G99=$G97,ROUND(H97/2,0),IF($G99=$G98,ROUND(H98/2,0)))))</f>
        <v/>
      </c>
      <c r="I99" s="55" t="str">
        <f>IF(OR(C96="",G99=""),"",IF($G99=$G96,ROUND(I96/2,0),IF($G99=$G97,ROUND(I97/2,0),IF($G99=$G98,ROUND(I98/2,0)))))</f>
        <v/>
      </c>
      <c r="J99" s="56" t="str">
        <f>IF(OR(C96="",G99=""),"",ROUND(H99+I99,0))</f>
        <v/>
      </c>
      <c r="K99" s="54" t="str">
        <f>IF(OR(C96="",G99=""),"",IF($G99=$G96,ROUND(K96/2,0),IF($G99=$G97,ROUND(K97/2,0),IF($G99=$G98,ROUND(K98/2,0)))))</f>
        <v/>
      </c>
      <c r="L99" s="55" t="str">
        <f>IF(OR(C96="",G99=""),"",IF($G99=$G96,ROUND(L96/2,0),IF($G99=$G97,ROUND(L97/2,0),IF($G99=$G98,ROUND(L98/2,0)))))</f>
        <v/>
      </c>
      <c r="M99" s="56" t="str">
        <f>IF(OR(C96="",G99=""),"",ROUND(K99+L99,0))</f>
        <v/>
      </c>
      <c r="N99" s="57" t="str">
        <f>IF(OR(C96="",G99=""),"",ROUND(H99-K99,0))</f>
        <v/>
      </c>
      <c r="O99" s="58" t="str">
        <f>IF(OR(C96="",G99=""),"",ROUND(I99-L99,0))</f>
        <v/>
      </c>
      <c r="P99" s="59" t="str">
        <f>IF(OR(C96="",G99=""),"",ROUND(N99+O99,0))</f>
        <v/>
      </c>
      <c r="Q99" s="60" t="str">
        <f>IF(OR(C96="",G99=""),"",IF(OR(G99="Jan-24",G99="Feb-24"),O99,0))</f>
        <v/>
      </c>
      <c r="R99" s="60" t="str">
        <f>IF(OR(C96="",G99=""),"",Q99)</f>
        <v/>
      </c>
      <c r="S99" s="60" t="str">
        <f>IF(OR(C96="",G99=""),"",ROUND(P99-R99,0))</f>
        <v/>
      </c>
      <c r="T99" s="61"/>
      <c r="U99" s="62"/>
      <c r="V99" s="169"/>
    </row>
    <row r="100" spans="1:22" s="4" customFormat="1" ht="20.25" customHeight="1">
      <c r="A100" s="165"/>
      <c r="B100" s="200">
        <v>24</v>
      </c>
      <c r="C100" s="203"/>
      <c r="D100" s="204"/>
      <c r="E100" s="205"/>
      <c r="F100" s="212"/>
      <c r="G100" s="32" t="str">
        <f>IF(C100="","","Jan-24")</f>
        <v/>
      </c>
      <c r="H100" s="33"/>
      <c r="I100" s="6">
        <f t="array" ref="I100">ROUND(H100*$I$7,0)</f>
        <v>0</v>
      </c>
      <c r="J100" s="34">
        <f t="array" ref="J100">ROUND(H100+I100,0)</f>
        <v>0</v>
      </c>
      <c r="K100" s="35">
        <f t="array" ref="K100">H100</f>
        <v>0</v>
      </c>
      <c r="L100" s="6">
        <f t="array" ref="L100">ROUND(K100*$L$7,0)</f>
        <v>0</v>
      </c>
      <c r="M100" s="34">
        <f t="array" ref="M100">ROUND(K100+L100,0)</f>
        <v>0</v>
      </c>
      <c r="N100" s="36">
        <f t="array" ref="N100">ROUND(H100-K100,0)</f>
        <v>0</v>
      </c>
      <c r="O100" s="6">
        <f t="array" ref="O100">ROUND(I100-L100,0)</f>
        <v>0</v>
      </c>
      <c r="P100" s="34">
        <f t="array" ref="P100">ROUND(N100+O100,0)</f>
        <v>0</v>
      </c>
      <c r="Q100" s="8">
        <f>P100</f>
        <v>0</v>
      </c>
      <c r="R100" s="8">
        <f>Q100</f>
        <v>0</v>
      </c>
      <c r="S100" s="8">
        <f t="array" ref="S100">ROUND(P100-R100,0)</f>
        <v>0</v>
      </c>
      <c r="T100" s="48"/>
      <c r="U100" s="49"/>
      <c r="V100" s="169"/>
    </row>
    <row r="101" spans="1:22" s="4" customFormat="1" ht="20.25" customHeight="1">
      <c r="A101" s="165"/>
      <c r="B101" s="201"/>
      <c r="C101" s="206"/>
      <c r="D101" s="207"/>
      <c r="E101" s="208"/>
      <c r="F101" s="213"/>
      <c r="G101" s="37" t="str">
        <f>IF(C100="","","Feb-24")</f>
        <v/>
      </c>
      <c r="H101" s="38">
        <f>$H100</f>
        <v>0</v>
      </c>
      <c r="I101" s="12">
        <f t="array" ref="I101">ROUND(H101*$I$7,0)</f>
        <v>0</v>
      </c>
      <c r="J101" s="39">
        <f t="array" ref="J101">ROUND(H101+I101,0)</f>
        <v>0</v>
      </c>
      <c r="K101" s="38">
        <f t="array" ref="K101">H101</f>
        <v>0</v>
      </c>
      <c r="L101" s="12">
        <f t="array" ref="L101">ROUND(K101*$L$7,0)</f>
        <v>0</v>
      </c>
      <c r="M101" s="39">
        <f t="array" ref="M101">ROUND(K101+L101,0)</f>
        <v>0</v>
      </c>
      <c r="N101" s="40">
        <f t="array" ref="N101">ROUND(H101-K101,0)</f>
        <v>0</v>
      </c>
      <c r="O101" s="12">
        <f t="array" ref="O101">ROUND(I101-L101,0)</f>
        <v>0</v>
      </c>
      <c r="P101" s="39">
        <f t="array" ref="P101">ROUND(N101+O101,0)</f>
        <v>0</v>
      </c>
      <c r="Q101" s="14">
        <f>P101</f>
        <v>0</v>
      </c>
      <c r="R101" s="13">
        <f t="shared" ref="R101:R102" si="22">Q101</f>
        <v>0</v>
      </c>
      <c r="S101" s="14">
        <f t="array" ref="S101">ROUND(P101-R101,0)</f>
        <v>0</v>
      </c>
      <c r="T101" s="50"/>
      <c r="U101" s="51"/>
      <c r="V101" s="169"/>
    </row>
    <row r="102" spans="1:22" s="4" customFormat="1" ht="20.25" customHeight="1">
      <c r="A102" s="165"/>
      <c r="B102" s="201"/>
      <c r="C102" s="206"/>
      <c r="D102" s="207"/>
      <c r="E102" s="208"/>
      <c r="F102" s="213"/>
      <c r="G102" s="41" t="str">
        <f>IF(C100="","","Mar-24")</f>
        <v/>
      </c>
      <c r="H102" s="38" t="str">
        <f>IF(G102="","",$H100)</f>
        <v/>
      </c>
      <c r="I102" s="12" t="str">
        <f>IF(G102="","",ROUND(H102*$I$7,0))</f>
        <v/>
      </c>
      <c r="J102" s="39" t="str">
        <f>IF(G102="","",ROUND(H102+I102,0))</f>
        <v/>
      </c>
      <c r="K102" s="38" t="str">
        <f>IF(G102="","",H102)</f>
        <v/>
      </c>
      <c r="L102" s="12" t="str">
        <f>IF(G102="","",ROUND(K102*$L$7,0))</f>
        <v/>
      </c>
      <c r="M102" s="39" t="str">
        <f>IF(G102="","",ROUND(K102+L102,0))</f>
        <v/>
      </c>
      <c r="N102" s="40" t="str">
        <f>IF(G102="","",ROUND(H102-K102,0))</f>
        <v/>
      </c>
      <c r="O102" s="12" t="str">
        <f>IF(G102="","",ROUND(I102-L102,0))</f>
        <v/>
      </c>
      <c r="P102" s="39" t="str">
        <f>IF(G102="","",ROUND(N102+O102,0))</f>
        <v/>
      </c>
      <c r="Q102" s="14" t="str">
        <f>IF(G102="","",0)</f>
        <v/>
      </c>
      <c r="R102" s="13" t="str">
        <f t="shared" si="22"/>
        <v/>
      </c>
      <c r="S102" s="14" t="str">
        <f>IF(G102="","",ROUND(P102-R102,0))</f>
        <v/>
      </c>
      <c r="T102" s="50"/>
      <c r="U102" s="51"/>
      <c r="V102" s="169"/>
    </row>
    <row r="103" spans="1:22" s="4" customFormat="1" ht="20.25" customHeight="1" thickBot="1">
      <c r="A103" s="165"/>
      <c r="B103" s="202"/>
      <c r="C103" s="209"/>
      <c r="D103" s="210"/>
      <c r="E103" s="211"/>
      <c r="F103" s="52" t="str">
        <f>IF(C100="","","Surrender Ar.→")</f>
        <v/>
      </c>
      <c r="G103" s="53"/>
      <c r="H103" s="54" t="str">
        <f>IF(OR(C100="",G103=""),"",IF($G103=$G100,ROUND(H100/2,0),IF($G103=$G101,ROUND(H101/2,0),IF($G103=$G102,ROUND(H102/2,0)))))</f>
        <v/>
      </c>
      <c r="I103" s="55" t="str">
        <f>IF(OR(C100="",G103=""),"",IF($G103=$G100,ROUND(I100/2,0),IF($G103=$G101,ROUND(I101/2,0),IF($G103=$G102,ROUND(I102/2,0)))))</f>
        <v/>
      </c>
      <c r="J103" s="56" t="str">
        <f>IF(OR(C100="",G103=""),"",ROUND(H103+I103,0))</f>
        <v/>
      </c>
      <c r="K103" s="54" t="str">
        <f>IF(OR(C100="",G103=""),"",IF($G103=$G100,ROUND(K100/2,0),IF($G103=$G101,ROUND(K101/2,0),IF($G103=$G102,ROUND(K102/2,0)))))</f>
        <v/>
      </c>
      <c r="L103" s="55" t="str">
        <f>IF(OR(C100="",G103=""),"",IF($G103=$G100,ROUND(L100/2,0),IF($G103=$G101,ROUND(L101/2,0),IF($G103=$G102,ROUND(L102/2,0)))))</f>
        <v/>
      </c>
      <c r="M103" s="56" t="str">
        <f>IF(OR(C100="",G103=""),"",ROUND(K103+L103,0))</f>
        <v/>
      </c>
      <c r="N103" s="57" t="str">
        <f>IF(OR(C100="",G103=""),"",ROUND(H103-K103,0))</f>
        <v/>
      </c>
      <c r="O103" s="58" t="str">
        <f>IF(OR(C100="",G103=""),"",ROUND(I103-L103,0))</f>
        <v/>
      </c>
      <c r="P103" s="59" t="str">
        <f>IF(OR(C100="",G103=""),"",ROUND(N103+O103,0))</f>
        <v/>
      </c>
      <c r="Q103" s="60" t="str">
        <f>IF(OR(C100="",G103=""),"",IF(OR(G103="Jan-24",G103="Feb-24"),O103,0))</f>
        <v/>
      </c>
      <c r="R103" s="60" t="str">
        <f>IF(OR(C100="",G103=""),"",Q103)</f>
        <v/>
      </c>
      <c r="S103" s="60" t="str">
        <f>IF(OR(C100="",G103=""),"",ROUND(P103-R103,0))</f>
        <v/>
      </c>
      <c r="T103" s="61"/>
      <c r="U103" s="62"/>
      <c r="V103" s="169"/>
    </row>
    <row r="104" spans="1:22" s="4" customFormat="1" ht="20.25" customHeight="1">
      <c r="A104" s="165"/>
      <c r="B104" s="200">
        <v>25</v>
      </c>
      <c r="C104" s="203"/>
      <c r="D104" s="204"/>
      <c r="E104" s="205"/>
      <c r="F104" s="212"/>
      <c r="G104" s="32" t="str">
        <f>IF(C104="","","Jan-24")</f>
        <v/>
      </c>
      <c r="H104" s="33"/>
      <c r="I104" s="6">
        <f t="array" ref="I104">ROUND(H104*$I$7,0)</f>
        <v>0</v>
      </c>
      <c r="J104" s="34">
        <f t="array" ref="J104">ROUND(H104+I104,0)</f>
        <v>0</v>
      </c>
      <c r="K104" s="35">
        <f t="array" ref="K104">H104</f>
        <v>0</v>
      </c>
      <c r="L104" s="6">
        <f t="array" ref="L104">ROUND(K104*$L$7,0)</f>
        <v>0</v>
      </c>
      <c r="M104" s="34">
        <f t="array" ref="M104">ROUND(K104+L104,0)</f>
        <v>0</v>
      </c>
      <c r="N104" s="36">
        <f t="array" ref="N104">ROUND(H104-K104,0)</f>
        <v>0</v>
      </c>
      <c r="O104" s="6">
        <f t="array" ref="O104">ROUND(I104-L104,0)</f>
        <v>0</v>
      </c>
      <c r="P104" s="34">
        <f t="array" ref="P104">ROUND(N104+O104,0)</f>
        <v>0</v>
      </c>
      <c r="Q104" s="8">
        <f>P104</f>
        <v>0</v>
      </c>
      <c r="R104" s="8">
        <f>Q104</f>
        <v>0</v>
      </c>
      <c r="S104" s="8">
        <f t="array" ref="S104">ROUND(P104-R104,0)</f>
        <v>0</v>
      </c>
      <c r="T104" s="48"/>
      <c r="U104" s="49"/>
      <c r="V104" s="169"/>
    </row>
    <row r="105" spans="1:22" s="4" customFormat="1" ht="20.25" customHeight="1">
      <c r="A105" s="165"/>
      <c r="B105" s="201"/>
      <c r="C105" s="206"/>
      <c r="D105" s="207"/>
      <c r="E105" s="208"/>
      <c r="F105" s="213"/>
      <c r="G105" s="37" t="str">
        <f>IF(C104="","","Feb-24")</f>
        <v/>
      </c>
      <c r="H105" s="38">
        <f>$H104</f>
        <v>0</v>
      </c>
      <c r="I105" s="12">
        <f t="array" ref="I105">ROUND(H105*$I$7,0)</f>
        <v>0</v>
      </c>
      <c r="J105" s="39">
        <f t="array" ref="J105">ROUND(H105+I105,0)</f>
        <v>0</v>
      </c>
      <c r="K105" s="38">
        <f t="array" ref="K105">H105</f>
        <v>0</v>
      </c>
      <c r="L105" s="12">
        <f t="array" ref="L105">ROUND(K105*$L$7,0)</f>
        <v>0</v>
      </c>
      <c r="M105" s="39">
        <f t="array" ref="M105">ROUND(K105+L105,0)</f>
        <v>0</v>
      </c>
      <c r="N105" s="40">
        <f t="array" ref="N105">ROUND(H105-K105,0)</f>
        <v>0</v>
      </c>
      <c r="O105" s="12">
        <f t="array" ref="O105">ROUND(I105-L105,0)</f>
        <v>0</v>
      </c>
      <c r="P105" s="39">
        <f t="array" ref="P105">ROUND(N105+O105,0)</f>
        <v>0</v>
      </c>
      <c r="Q105" s="14">
        <f>P105</f>
        <v>0</v>
      </c>
      <c r="R105" s="13">
        <f t="shared" ref="R105:R106" si="23">Q105</f>
        <v>0</v>
      </c>
      <c r="S105" s="14">
        <f t="array" ref="S105">ROUND(P105-R105,0)</f>
        <v>0</v>
      </c>
      <c r="T105" s="50"/>
      <c r="U105" s="51"/>
      <c r="V105" s="169"/>
    </row>
    <row r="106" spans="1:22" s="4" customFormat="1" ht="20.25" customHeight="1">
      <c r="A106" s="165"/>
      <c r="B106" s="201"/>
      <c r="C106" s="206"/>
      <c r="D106" s="207"/>
      <c r="E106" s="208"/>
      <c r="F106" s="213"/>
      <c r="G106" s="41" t="str">
        <f>IF(C104="","","Mar-24")</f>
        <v/>
      </c>
      <c r="H106" s="38" t="str">
        <f>IF(G106="","",$H104)</f>
        <v/>
      </c>
      <c r="I106" s="12" t="str">
        <f>IF(G106="","",ROUND(H106*$I$7,0))</f>
        <v/>
      </c>
      <c r="J106" s="39" t="str">
        <f>IF(G106="","",ROUND(H106+I106,0))</f>
        <v/>
      </c>
      <c r="K106" s="38" t="str">
        <f>IF(G106="","",H106)</f>
        <v/>
      </c>
      <c r="L106" s="12" t="str">
        <f>IF(G106="","",ROUND(K106*$L$7,0))</f>
        <v/>
      </c>
      <c r="M106" s="39" t="str">
        <f>IF(G106="","",ROUND(K106+L106,0))</f>
        <v/>
      </c>
      <c r="N106" s="40" t="str">
        <f>IF(G106="","",ROUND(H106-K106,0))</f>
        <v/>
      </c>
      <c r="O106" s="12" t="str">
        <f>IF(G106="","",ROUND(I106-L106,0))</f>
        <v/>
      </c>
      <c r="P106" s="39" t="str">
        <f>IF(G106="","",ROUND(N106+O106,0))</f>
        <v/>
      </c>
      <c r="Q106" s="14" t="str">
        <f>IF(G106="","",0)</f>
        <v/>
      </c>
      <c r="R106" s="13" t="str">
        <f t="shared" si="23"/>
        <v/>
      </c>
      <c r="S106" s="14" t="str">
        <f>IF(G106="","",ROUND(P106-R106,0))</f>
        <v/>
      </c>
      <c r="T106" s="50"/>
      <c r="U106" s="51"/>
      <c r="V106" s="169"/>
    </row>
    <row r="107" spans="1:22" s="4" customFormat="1" ht="20.25" customHeight="1" thickBot="1">
      <c r="A107" s="165"/>
      <c r="B107" s="202"/>
      <c r="C107" s="209"/>
      <c r="D107" s="210"/>
      <c r="E107" s="211"/>
      <c r="F107" s="52" t="str">
        <f>IF(C104="","","Surrender Ar.→")</f>
        <v/>
      </c>
      <c r="G107" s="53"/>
      <c r="H107" s="54" t="str">
        <f>IF(OR(C104="",G107=""),"",IF($G107=$G104,ROUND(H104/2,0),IF($G107=$G105,ROUND(H105/2,0),IF($G107=$G106,ROUND(H106/2,0)))))</f>
        <v/>
      </c>
      <c r="I107" s="55" t="str">
        <f>IF(OR(C104="",G107=""),"",IF($G107=$G104,ROUND(I104/2,0),IF($G107=$G105,ROUND(I105/2,0),IF($G107=$G106,ROUND(I106/2,0)))))</f>
        <v/>
      </c>
      <c r="J107" s="56" t="str">
        <f>IF(OR(C104="",G107=""),"",ROUND(H107+I107,0))</f>
        <v/>
      </c>
      <c r="K107" s="54" t="str">
        <f>IF(OR(C104="",G107=""),"",IF($G107=$G104,ROUND(K104/2,0),IF($G107=$G105,ROUND(K105/2,0),IF($G107=$G106,ROUND(K106/2,0)))))</f>
        <v/>
      </c>
      <c r="L107" s="55" t="str">
        <f>IF(OR(C104="",G107=""),"",IF($G107=$G104,ROUND(L104/2,0),IF($G107=$G105,ROUND(L105/2,0),IF($G107=$G106,ROUND(L106/2,0)))))</f>
        <v/>
      </c>
      <c r="M107" s="56" t="str">
        <f>IF(OR(C104="",G107=""),"",ROUND(K107+L107,0))</f>
        <v/>
      </c>
      <c r="N107" s="57" t="str">
        <f>IF(OR(C104="",G107=""),"",ROUND(H107-K107,0))</f>
        <v/>
      </c>
      <c r="O107" s="58" t="str">
        <f>IF(OR(C104="",G107=""),"",ROUND(I107-L107,0))</f>
        <v/>
      </c>
      <c r="P107" s="59" t="str">
        <f>IF(OR(C104="",G107=""),"",ROUND(N107+O107,0))</f>
        <v/>
      </c>
      <c r="Q107" s="60" t="str">
        <f>IF(OR(C104="",G107=""),"",IF(OR(G107="Jan-24",G107="Feb-24"),O107,0))</f>
        <v/>
      </c>
      <c r="R107" s="60" t="str">
        <f>IF(OR(C104="",G107=""),"",Q107)</f>
        <v/>
      </c>
      <c r="S107" s="60" t="str">
        <f>IF(OR(C104="",G107=""),"",ROUND(P107-R107,0))</f>
        <v/>
      </c>
      <c r="T107" s="61"/>
      <c r="U107" s="62"/>
      <c r="V107" s="169"/>
    </row>
    <row r="108" spans="1:22" s="4" customFormat="1" ht="20.25" customHeight="1">
      <c r="A108" s="165"/>
      <c r="B108" s="200">
        <v>26</v>
      </c>
      <c r="C108" s="203"/>
      <c r="D108" s="204"/>
      <c r="E108" s="205"/>
      <c r="F108" s="212"/>
      <c r="G108" s="32" t="str">
        <f>IF(C108="","","Jan-24")</f>
        <v/>
      </c>
      <c r="H108" s="33"/>
      <c r="I108" s="6">
        <f t="array" ref="I108">ROUND(H108*$I$7,0)</f>
        <v>0</v>
      </c>
      <c r="J108" s="34">
        <f t="array" ref="J108">ROUND(H108+I108,0)</f>
        <v>0</v>
      </c>
      <c r="K108" s="35">
        <f t="array" ref="K108">H108</f>
        <v>0</v>
      </c>
      <c r="L108" s="6">
        <f t="array" ref="L108">ROUND(K108*$L$7,0)</f>
        <v>0</v>
      </c>
      <c r="M108" s="34">
        <f t="array" ref="M108">ROUND(K108+L108,0)</f>
        <v>0</v>
      </c>
      <c r="N108" s="36">
        <f t="array" ref="N108">ROUND(H108-K108,0)</f>
        <v>0</v>
      </c>
      <c r="O108" s="6">
        <f t="array" ref="O108">ROUND(I108-L108,0)</f>
        <v>0</v>
      </c>
      <c r="P108" s="34">
        <f t="array" ref="P108">ROUND(N108+O108,0)</f>
        <v>0</v>
      </c>
      <c r="Q108" s="8">
        <f>P108</f>
        <v>0</v>
      </c>
      <c r="R108" s="8">
        <f>Q108</f>
        <v>0</v>
      </c>
      <c r="S108" s="8">
        <f t="array" ref="S108">ROUND(P108-R108,0)</f>
        <v>0</v>
      </c>
      <c r="T108" s="48"/>
      <c r="U108" s="49"/>
      <c r="V108" s="169"/>
    </row>
    <row r="109" spans="1:22" s="4" customFormat="1" ht="20.25" customHeight="1">
      <c r="A109" s="165"/>
      <c r="B109" s="201"/>
      <c r="C109" s="206"/>
      <c r="D109" s="207"/>
      <c r="E109" s="208"/>
      <c r="F109" s="213"/>
      <c r="G109" s="37" t="str">
        <f>IF(C108="","","Feb-24")</f>
        <v/>
      </c>
      <c r="H109" s="38">
        <f>$H108</f>
        <v>0</v>
      </c>
      <c r="I109" s="12">
        <f t="array" ref="I109">ROUND(H109*$I$7,0)</f>
        <v>0</v>
      </c>
      <c r="J109" s="39">
        <f t="array" ref="J109">ROUND(H109+I109,0)</f>
        <v>0</v>
      </c>
      <c r="K109" s="38">
        <f t="array" ref="K109">H109</f>
        <v>0</v>
      </c>
      <c r="L109" s="12">
        <f t="array" ref="L109">ROUND(K109*$L$7,0)</f>
        <v>0</v>
      </c>
      <c r="M109" s="39">
        <f t="array" ref="M109">ROUND(K109+L109,0)</f>
        <v>0</v>
      </c>
      <c r="N109" s="40">
        <f t="array" ref="N109">ROUND(H109-K109,0)</f>
        <v>0</v>
      </c>
      <c r="O109" s="12">
        <f t="array" ref="O109">ROUND(I109-L109,0)</f>
        <v>0</v>
      </c>
      <c r="P109" s="39">
        <f t="array" ref="P109">ROUND(N109+O109,0)</f>
        <v>0</v>
      </c>
      <c r="Q109" s="14">
        <f>P109</f>
        <v>0</v>
      </c>
      <c r="R109" s="13">
        <f t="shared" ref="R109:R110" si="24">Q109</f>
        <v>0</v>
      </c>
      <c r="S109" s="14">
        <f t="array" ref="S109">ROUND(P109-R109,0)</f>
        <v>0</v>
      </c>
      <c r="T109" s="50"/>
      <c r="U109" s="51"/>
      <c r="V109" s="169"/>
    </row>
    <row r="110" spans="1:22" s="4" customFormat="1" ht="20.25" customHeight="1">
      <c r="A110" s="165"/>
      <c r="B110" s="201"/>
      <c r="C110" s="206"/>
      <c r="D110" s="207"/>
      <c r="E110" s="208"/>
      <c r="F110" s="213"/>
      <c r="G110" s="41" t="str">
        <f>IF(C108="","","Mar-24")</f>
        <v/>
      </c>
      <c r="H110" s="38" t="str">
        <f>IF(G110="","",$H108)</f>
        <v/>
      </c>
      <c r="I110" s="12" t="str">
        <f>IF(G110="","",ROUND(H110*$I$7,0))</f>
        <v/>
      </c>
      <c r="J110" s="39" t="str">
        <f>IF(G110="","",ROUND(H110+I110,0))</f>
        <v/>
      </c>
      <c r="K110" s="38" t="str">
        <f>IF(G110="","",H110)</f>
        <v/>
      </c>
      <c r="L110" s="12" t="str">
        <f>IF(G110="","",ROUND(K110*$L$7,0))</f>
        <v/>
      </c>
      <c r="M110" s="39" t="str">
        <f>IF(G110="","",ROUND(K110+L110,0))</f>
        <v/>
      </c>
      <c r="N110" s="40" t="str">
        <f>IF(G110="","",ROUND(H110-K110,0))</f>
        <v/>
      </c>
      <c r="O110" s="12" t="str">
        <f>IF(G110="","",ROUND(I110-L110,0))</f>
        <v/>
      </c>
      <c r="P110" s="39" t="str">
        <f>IF(G110="","",ROUND(N110+O110,0))</f>
        <v/>
      </c>
      <c r="Q110" s="14" t="str">
        <f>IF(G110="","",0)</f>
        <v/>
      </c>
      <c r="R110" s="13" t="str">
        <f t="shared" si="24"/>
        <v/>
      </c>
      <c r="S110" s="14" t="str">
        <f>IF(G110="","",ROUND(P110-R110,0))</f>
        <v/>
      </c>
      <c r="T110" s="50"/>
      <c r="U110" s="51"/>
      <c r="V110" s="169"/>
    </row>
    <row r="111" spans="1:22" s="4" customFormat="1" ht="20.25" customHeight="1" thickBot="1">
      <c r="A111" s="165"/>
      <c r="B111" s="202"/>
      <c r="C111" s="209"/>
      <c r="D111" s="210"/>
      <c r="E111" s="211"/>
      <c r="F111" s="52" t="str">
        <f>IF(C108="","","Surrender Ar.→")</f>
        <v/>
      </c>
      <c r="G111" s="53"/>
      <c r="H111" s="54" t="str">
        <f>IF(OR(C108="",G111=""),"",IF($G111=$G108,ROUND(H108/2,0),IF($G111=$G109,ROUND(H109/2,0),IF($G111=$G110,ROUND(H110/2,0)))))</f>
        <v/>
      </c>
      <c r="I111" s="55" t="str">
        <f>IF(OR(C108="",G111=""),"",IF($G111=$G108,ROUND(I108/2,0),IF($G111=$G109,ROUND(I109/2,0),IF($G111=$G110,ROUND(I110/2,0)))))</f>
        <v/>
      </c>
      <c r="J111" s="56" t="str">
        <f>IF(OR(C108="",G111=""),"",ROUND(H111+I111,0))</f>
        <v/>
      </c>
      <c r="K111" s="54" t="str">
        <f>IF(OR(C108="",G111=""),"",IF($G111=$G108,ROUND(K108/2,0),IF($G111=$G109,ROUND(K109/2,0),IF($G111=$G110,ROUND(K110/2,0)))))</f>
        <v/>
      </c>
      <c r="L111" s="55" t="str">
        <f>IF(OR(C108="",G111=""),"",IF($G111=$G108,ROUND(L108/2,0),IF($G111=$G109,ROUND(L109/2,0),IF($G111=$G110,ROUND(L110/2,0)))))</f>
        <v/>
      </c>
      <c r="M111" s="56" t="str">
        <f>IF(OR(C108="",G111=""),"",ROUND(K111+L111,0))</f>
        <v/>
      </c>
      <c r="N111" s="57" t="str">
        <f>IF(OR(C108="",G111=""),"",ROUND(H111-K111,0))</f>
        <v/>
      </c>
      <c r="O111" s="58" t="str">
        <f>IF(OR(C108="",G111=""),"",ROUND(I111-L111,0))</f>
        <v/>
      </c>
      <c r="P111" s="59" t="str">
        <f>IF(OR(C108="",G111=""),"",ROUND(N111+O111,0))</f>
        <v/>
      </c>
      <c r="Q111" s="60" t="str">
        <f>IF(OR(C108="",G111=""),"",IF(OR(G111="Jan-24",G111="Feb-24"),O111,0))</f>
        <v/>
      </c>
      <c r="R111" s="60" t="str">
        <f>IF(OR(C108="",G111=""),"",Q111)</f>
        <v/>
      </c>
      <c r="S111" s="60" t="str">
        <f>IF(OR(C108="",G111=""),"",ROUND(P111-R111,0))</f>
        <v/>
      </c>
      <c r="T111" s="61"/>
      <c r="U111" s="62"/>
      <c r="V111" s="169"/>
    </row>
    <row r="112" spans="1:22" s="4" customFormat="1" ht="20.25" customHeight="1">
      <c r="A112" s="165"/>
      <c r="B112" s="200">
        <v>27</v>
      </c>
      <c r="C112" s="203"/>
      <c r="D112" s="204"/>
      <c r="E112" s="205"/>
      <c r="F112" s="212"/>
      <c r="G112" s="32" t="str">
        <f>IF(C112="","","Jan-24")</f>
        <v/>
      </c>
      <c r="H112" s="33"/>
      <c r="I112" s="6">
        <f t="array" ref="I112">ROUND(H112*$I$7,0)</f>
        <v>0</v>
      </c>
      <c r="J112" s="34">
        <f t="array" ref="J112">ROUND(H112+I112,0)</f>
        <v>0</v>
      </c>
      <c r="K112" s="35">
        <f t="array" ref="K112">H112</f>
        <v>0</v>
      </c>
      <c r="L112" s="6">
        <f t="array" ref="L112">ROUND(K112*$L$7,0)</f>
        <v>0</v>
      </c>
      <c r="M112" s="34">
        <f t="array" ref="M112">ROUND(K112+L112,0)</f>
        <v>0</v>
      </c>
      <c r="N112" s="36">
        <f t="array" ref="N112">ROUND(H112-K112,0)</f>
        <v>0</v>
      </c>
      <c r="O112" s="6">
        <f t="array" ref="O112">ROUND(I112-L112,0)</f>
        <v>0</v>
      </c>
      <c r="P112" s="34">
        <f t="array" ref="P112">ROUND(N112+O112,0)</f>
        <v>0</v>
      </c>
      <c r="Q112" s="8">
        <f>P112</f>
        <v>0</v>
      </c>
      <c r="R112" s="8">
        <f>Q112</f>
        <v>0</v>
      </c>
      <c r="S112" s="8">
        <f t="array" ref="S112">ROUND(P112-R112,0)</f>
        <v>0</v>
      </c>
      <c r="T112" s="48"/>
      <c r="U112" s="49"/>
      <c r="V112" s="169"/>
    </row>
    <row r="113" spans="1:22" s="4" customFormat="1" ht="20.25" customHeight="1">
      <c r="A113" s="165"/>
      <c r="B113" s="201"/>
      <c r="C113" s="206"/>
      <c r="D113" s="207"/>
      <c r="E113" s="208"/>
      <c r="F113" s="213"/>
      <c r="G113" s="37" t="str">
        <f>IF(C112="","","Feb-24")</f>
        <v/>
      </c>
      <c r="H113" s="38">
        <f>$H112</f>
        <v>0</v>
      </c>
      <c r="I113" s="12">
        <f t="array" ref="I113">ROUND(H113*$I$7,0)</f>
        <v>0</v>
      </c>
      <c r="J113" s="39">
        <f t="array" ref="J113">ROUND(H113+I113,0)</f>
        <v>0</v>
      </c>
      <c r="K113" s="38">
        <f t="array" ref="K113">H113</f>
        <v>0</v>
      </c>
      <c r="L113" s="12">
        <f t="array" ref="L113">ROUND(K113*$L$7,0)</f>
        <v>0</v>
      </c>
      <c r="M113" s="39">
        <f t="array" ref="M113">ROUND(K113+L113,0)</f>
        <v>0</v>
      </c>
      <c r="N113" s="40">
        <f t="array" ref="N113">ROUND(H113-K113,0)</f>
        <v>0</v>
      </c>
      <c r="O113" s="12">
        <f t="array" ref="O113">ROUND(I113-L113,0)</f>
        <v>0</v>
      </c>
      <c r="P113" s="39">
        <f t="array" ref="P113">ROUND(N113+O113,0)</f>
        <v>0</v>
      </c>
      <c r="Q113" s="14">
        <f>P113</f>
        <v>0</v>
      </c>
      <c r="R113" s="13">
        <f t="shared" ref="R113:R114" si="25">Q113</f>
        <v>0</v>
      </c>
      <c r="S113" s="14">
        <f t="array" ref="S113">ROUND(P113-R113,0)</f>
        <v>0</v>
      </c>
      <c r="T113" s="50"/>
      <c r="U113" s="51"/>
      <c r="V113" s="169"/>
    </row>
    <row r="114" spans="1:22" s="4" customFormat="1" ht="20.25" customHeight="1">
      <c r="A114" s="165"/>
      <c r="B114" s="201"/>
      <c r="C114" s="206"/>
      <c r="D114" s="207"/>
      <c r="E114" s="208"/>
      <c r="F114" s="213"/>
      <c r="G114" s="41" t="str">
        <f>IF(C112="","","Mar-24")</f>
        <v/>
      </c>
      <c r="H114" s="38" t="str">
        <f>IF(G114="","",$H112)</f>
        <v/>
      </c>
      <c r="I114" s="12" t="str">
        <f>IF(G114="","",ROUND(H114*$I$7,0))</f>
        <v/>
      </c>
      <c r="J114" s="39" t="str">
        <f>IF(G114="","",ROUND(H114+I114,0))</f>
        <v/>
      </c>
      <c r="K114" s="38" t="str">
        <f>IF(G114="","",H114)</f>
        <v/>
      </c>
      <c r="L114" s="12" t="str">
        <f>IF(G114="","",ROUND(K114*$L$7,0))</f>
        <v/>
      </c>
      <c r="M114" s="39" t="str">
        <f>IF(G114="","",ROUND(K114+L114,0))</f>
        <v/>
      </c>
      <c r="N114" s="40" t="str">
        <f>IF(G114="","",ROUND(H114-K114,0))</f>
        <v/>
      </c>
      <c r="O114" s="12" t="str">
        <f>IF(G114="","",ROUND(I114-L114,0))</f>
        <v/>
      </c>
      <c r="P114" s="39" t="str">
        <f>IF(G114="","",ROUND(N114+O114,0))</f>
        <v/>
      </c>
      <c r="Q114" s="14" t="str">
        <f>IF(G114="","",0)</f>
        <v/>
      </c>
      <c r="R114" s="13" t="str">
        <f t="shared" si="25"/>
        <v/>
      </c>
      <c r="S114" s="14" t="str">
        <f>IF(G114="","",ROUND(P114-R114,0))</f>
        <v/>
      </c>
      <c r="T114" s="50"/>
      <c r="U114" s="51"/>
      <c r="V114" s="169"/>
    </row>
    <row r="115" spans="1:22" s="4" customFormat="1" ht="20.25" customHeight="1" thickBot="1">
      <c r="A115" s="165"/>
      <c r="B115" s="202"/>
      <c r="C115" s="209"/>
      <c r="D115" s="210"/>
      <c r="E115" s="211"/>
      <c r="F115" s="52" t="str">
        <f>IF(C112="","","Surrender Ar.→")</f>
        <v/>
      </c>
      <c r="G115" s="53"/>
      <c r="H115" s="54" t="str">
        <f>IF(OR(C112="",G115=""),"",IF($G115=$G112,ROUND(H112/2,0),IF($G115=$G113,ROUND(H113/2,0),IF($G115=$G114,ROUND(H114/2,0)))))</f>
        <v/>
      </c>
      <c r="I115" s="55" t="str">
        <f>IF(OR(C112="",G115=""),"",IF($G115=$G112,ROUND(I112/2,0),IF($G115=$G113,ROUND(I113/2,0),IF($G115=$G114,ROUND(I114/2,0)))))</f>
        <v/>
      </c>
      <c r="J115" s="56" t="str">
        <f>IF(OR(C112="",G115=""),"",ROUND(H115+I115,0))</f>
        <v/>
      </c>
      <c r="K115" s="54" t="str">
        <f>IF(OR(C112="",G115=""),"",IF($G115=$G112,ROUND(K112/2,0),IF($G115=$G113,ROUND(K113/2,0),IF($G115=$G114,ROUND(K114/2,0)))))</f>
        <v/>
      </c>
      <c r="L115" s="55" t="str">
        <f>IF(OR(C112="",G115=""),"",IF($G115=$G112,ROUND(L112/2,0),IF($G115=$G113,ROUND(L113/2,0),IF($G115=$G114,ROUND(L114/2,0)))))</f>
        <v/>
      </c>
      <c r="M115" s="56" t="str">
        <f>IF(OR(C112="",G115=""),"",ROUND(K115+L115,0))</f>
        <v/>
      </c>
      <c r="N115" s="57" t="str">
        <f>IF(OR(C112="",G115=""),"",ROUND(H115-K115,0))</f>
        <v/>
      </c>
      <c r="O115" s="58" t="str">
        <f>IF(OR(C112="",G115=""),"",ROUND(I115-L115,0))</f>
        <v/>
      </c>
      <c r="P115" s="59" t="str">
        <f>IF(OR(C112="",G115=""),"",ROUND(N115+O115,0))</f>
        <v/>
      </c>
      <c r="Q115" s="60" t="str">
        <f>IF(OR(C112="",G115=""),"",IF(OR(G115="Jan-24",G115="Feb-24"),O115,0))</f>
        <v/>
      </c>
      <c r="R115" s="60" t="str">
        <f>IF(OR(C112="",G115=""),"",Q115)</f>
        <v/>
      </c>
      <c r="S115" s="60" t="str">
        <f>IF(OR(C112="",G115=""),"",ROUND(P115-R115,0))</f>
        <v/>
      </c>
      <c r="T115" s="61"/>
      <c r="U115" s="62"/>
      <c r="V115" s="169"/>
    </row>
    <row r="116" spans="1:22" s="4" customFormat="1" ht="20.25" customHeight="1">
      <c r="A116" s="165"/>
      <c r="B116" s="200">
        <v>28</v>
      </c>
      <c r="C116" s="203"/>
      <c r="D116" s="204"/>
      <c r="E116" s="205"/>
      <c r="F116" s="212"/>
      <c r="G116" s="32" t="str">
        <f>IF(C116="","","Jan-24")</f>
        <v/>
      </c>
      <c r="H116" s="33"/>
      <c r="I116" s="6">
        <f t="array" ref="I116">ROUND(H116*$I$7,0)</f>
        <v>0</v>
      </c>
      <c r="J116" s="34">
        <f t="array" ref="J116">ROUND(H116+I116,0)</f>
        <v>0</v>
      </c>
      <c r="K116" s="35">
        <f t="array" ref="K116">H116</f>
        <v>0</v>
      </c>
      <c r="L116" s="6">
        <f t="array" ref="L116">ROUND(K116*$L$7,0)</f>
        <v>0</v>
      </c>
      <c r="M116" s="34">
        <f t="array" ref="M116">ROUND(K116+L116,0)</f>
        <v>0</v>
      </c>
      <c r="N116" s="36">
        <f t="array" ref="N116">ROUND(H116-K116,0)</f>
        <v>0</v>
      </c>
      <c r="O116" s="6">
        <f t="array" ref="O116">ROUND(I116-L116,0)</f>
        <v>0</v>
      </c>
      <c r="P116" s="34">
        <f t="array" ref="P116">ROUND(N116+O116,0)</f>
        <v>0</v>
      </c>
      <c r="Q116" s="8">
        <f>P116</f>
        <v>0</v>
      </c>
      <c r="R116" s="8">
        <f>Q116</f>
        <v>0</v>
      </c>
      <c r="S116" s="8">
        <f t="array" ref="S116">ROUND(P116-R116,0)</f>
        <v>0</v>
      </c>
      <c r="T116" s="48"/>
      <c r="U116" s="49"/>
      <c r="V116" s="169"/>
    </row>
    <row r="117" spans="1:22" s="4" customFormat="1" ht="20.25" customHeight="1">
      <c r="A117" s="165"/>
      <c r="B117" s="201"/>
      <c r="C117" s="206"/>
      <c r="D117" s="207"/>
      <c r="E117" s="208"/>
      <c r="F117" s="213"/>
      <c r="G117" s="37" t="str">
        <f>IF(C116="","","Feb-24")</f>
        <v/>
      </c>
      <c r="H117" s="38">
        <f>$H116</f>
        <v>0</v>
      </c>
      <c r="I117" s="12">
        <f t="array" ref="I117">ROUND(H117*$I$7,0)</f>
        <v>0</v>
      </c>
      <c r="J117" s="39">
        <f t="array" ref="J117">ROUND(H117+I117,0)</f>
        <v>0</v>
      </c>
      <c r="K117" s="38">
        <f t="array" ref="K117">H117</f>
        <v>0</v>
      </c>
      <c r="L117" s="12">
        <f t="array" ref="L117">ROUND(K117*$L$7,0)</f>
        <v>0</v>
      </c>
      <c r="M117" s="39">
        <f t="array" ref="M117">ROUND(K117+L117,0)</f>
        <v>0</v>
      </c>
      <c r="N117" s="40">
        <f t="array" ref="N117">ROUND(H117-K117,0)</f>
        <v>0</v>
      </c>
      <c r="O117" s="12">
        <f t="array" ref="O117">ROUND(I117-L117,0)</f>
        <v>0</v>
      </c>
      <c r="P117" s="39">
        <f t="array" ref="P117">ROUND(N117+O117,0)</f>
        <v>0</v>
      </c>
      <c r="Q117" s="14">
        <f>P117</f>
        <v>0</v>
      </c>
      <c r="R117" s="13">
        <f t="shared" ref="R117:R118" si="26">Q117</f>
        <v>0</v>
      </c>
      <c r="S117" s="14">
        <f t="array" ref="S117">ROUND(P117-R117,0)</f>
        <v>0</v>
      </c>
      <c r="T117" s="50"/>
      <c r="U117" s="51"/>
      <c r="V117" s="169"/>
    </row>
    <row r="118" spans="1:22" s="4" customFormat="1" ht="20.25" customHeight="1">
      <c r="A118" s="165"/>
      <c r="B118" s="201"/>
      <c r="C118" s="206"/>
      <c r="D118" s="207"/>
      <c r="E118" s="208"/>
      <c r="F118" s="213"/>
      <c r="G118" s="41" t="str">
        <f>IF(C116="","","Mar-24")</f>
        <v/>
      </c>
      <c r="H118" s="38" t="str">
        <f>IF(G118="","",$H116)</f>
        <v/>
      </c>
      <c r="I118" s="12" t="str">
        <f>IF(G118="","",ROUND(H118*$I$7,0))</f>
        <v/>
      </c>
      <c r="J118" s="39" t="str">
        <f>IF(G118="","",ROUND(H118+I118,0))</f>
        <v/>
      </c>
      <c r="K118" s="38" t="str">
        <f>IF(G118="","",H118)</f>
        <v/>
      </c>
      <c r="L118" s="12" t="str">
        <f>IF(G118="","",ROUND(K118*$L$7,0))</f>
        <v/>
      </c>
      <c r="M118" s="39" t="str">
        <f>IF(G118="","",ROUND(K118+L118,0))</f>
        <v/>
      </c>
      <c r="N118" s="40" t="str">
        <f>IF(G118="","",ROUND(H118-K118,0))</f>
        <v/>
      </c>
      <c r="O118" s="12" t="str">
        <f>IF(G118="","",ROUND(I118-L118,0))</f>
        <v/>
      </c>
      <c r="P118" s="39" t="str">
        <f>IF(G118="","",ROUND(N118+O118,0))</f>
        <v/>
      </c>
      <c r="Q118" s="14" t="str">
        <f>IF(G118="","",0)</f>
        <v/>
      </c>
      <c r="R118" s="13" t="str">
        <f t="shared" si="26"/>
        <v/>
      </c>
      <c r="S118" s="14" t="str">
        <f>IF(G118="","",ROUND(P118-R118,0))</f>
        <v/>
      </c>
      <c r="T118" s="50"/>
      <c r="U118" s="51"/>
      <c r="V118" s="169"/>
    </row>
    <row r="119" spans="1:22" s="4" customFormat="1" ht="20.25" customHeight="1" thickBot="1">
      <c r="A119" s="165"/>
      <c r="B119" s="202"/>
      <c r="C119" s="209"/>
      <c r="D119" s="210"/>
      <c r="E119" s="211"/>
      <c r="F119" s="52" t="str">
        <f>IF(C116="","","Surrender Ar.→")</f>
        <v/>
      </c>
      <c r="G119" s="53"/>
      <c r="H119" s="54" t="str">
        <f>IF(OR(C116="",G119=""),"",IF($G119=$G116,ROUND(H116/2,0),IF($G119=$G117,ROUND(H117/2,0),IF($G119=$G118,ROUND(H118/2,0)))))</f>
        <v/>
      </c>
      <c r="I119" s="55" t="str">
        <f>IF(OR(C116="",G119=""),"",IF($G119=$G116,ROUND(I116/2,0),IF($G119=$G117,ROUND(I117/2,0),IF($G119=$G118,ROUND(I118/2,0)))))</f>
        <v/>
      </c>
      <c r="J119" s="56" t="str">
        <f>IF(OR(C116="",G119=""),"",ROUND(H119+I119,0))</f>
        <v/>
      </c>
      <c r="K119" s="54" t="str">
        <f>IF(OR(C116="",G119=""),"",IF($G119=$G116,ROUND(K116/2,0),IF($G119=$G117,ROUND(K117/2,0),IF($G119=$G118,ROUND(K118/2,0)))))</f>
        <v/>
      </c>
      <c r="L119" s="55" t="str">
        <f>IF(OR(C116="",G119=""),"",IF($G119=$G116,ROUND(L116/2,0),IF($G119=$G117,ROUND(L117/2,0),IF($G119=$G118,ROUND(L118/2,0)))))</f>
        <v/>
      </c>
      <c r="M119" s="56" t="str">
        <f>IF(OR(C116="",G119=""),"",ROUND(K119+L119,0))</f>
        <v/>
      </c>
      <c r="N119" s="57" t="str">
        <f>IF(OR(C116="",G119=""),"",ROUND(H119-K119,0))</f>
        <v/>
      </c>
      <c r="O119" s="58" t="str">
        <f>IF(OR(C116="",G119=""),"",ROUND(I119-L119,0))</f>
        <v/>
      </c>
      <c r="P119" s="59" t="str">
        <f>IF(OR(C116="",G119=""),"",ROUND(N119+O119,0))</f>
        <v/>
      </c>
      <c r="Q119" s="60" t="str">
        <f>IF(OR(C116="",G119=""),"",IF(OR(G119="Jan-24",G119="Feb-24"),O119,0))</f>
        <v/>
      </c>
      <c r="R119" s="60" t="str">
        <f>IF(OR(C116="",G119=""),"",Q119)</f>
        <v/>
      </c>
      <c r="S119" s="60" t="str">
        <f>IF(OR(C116="",G119=""),"",ROUND(P119-R119,0))</f>
        <v/>
      </c>
      <c r="T119" s="61"/>
      <c r="U119" s="62"/>
      <c r="V119" s="169"/>
    </row>
    <row r="120" spans="1:22" s="4" customFormat="1" ht="20.25" customHeight="1">
      <c r="A120" s="165"/>
      <c r="B120" s="200">
        <v>29</v>
      </c>
      <c r="C120" s="203"/>
      <c r="D120" s="204"/>
      <c r="E120" s="205"/>
      <c r="F120" s="212"/>
      <c r="G120" s="32" t="str">
        <f>IF(C120="","","Jan-24")</f>
        <v/>
      </c>
      <c r="H120" s="33"/>
      <c r="I120" s="6">
        <f t="array" ref="I120">ROUND(H120*$I$7,0)</f>
        <v>0</v>
      </c>
      <c r="J120" s="34">
        <f t="array" ref="J120">ROUND(H120+I120,0)</f>
        <v>0</v>
      </c>
      <c r="K120" s="35">
        <f t="array" ref="K120">H120</f>
        <v>0</v>
      </c>
      <c r="L120" s="6">
        <f t="array" ref="L120">ROUND(K120*$L$7,0)</f>
        <v>0</v>
      </c>
      <c r="M120" s="34">
        <f t="array" ref="M120">ROUND(K120+L120,0)</f>
        <v>0</v>
      </c>
      <c r="N120" s="36">
        <f t="array" ref="N120">ROUND(H120-K120,0)</f>
        <v>0</v>
      </c>
      <c r="O120" s="6">
        <f t="array" ref="O120">ROUND(I120-L120,0)</f>
        <v>0</v>
      </c>
      <c r="P120" s="34">
        <f t="array" ref="P120">ROUND(N120+O120,0)</f>
        <v>0</v>
      </c>
      <c r="Q120" s="8">
        <f>P120</f>
        <v>0</v>
      </c>
      <c r="R120" s="8">
        <f>Q120</f>
        <v>0</v>
      </c>
      <c r="S120" s="8">
        <f t="array" ref="S120">ROUND(P120-R120,0)</f>
        <v>0</v>
      </c>
      <c r="T120" s="48"/>
      <c r="U120" s="49"/>
      <c r="V120" s="169"/>
    </row>
    <row r="121" spans="1:22" s="4" customFormat="1" ht="20.25" customHeight="1">
      <c r="A121" s="165"/>
      <c r="B121" s="201"/>
      <c r="C121" s="206"/>
      <c r="D121" s="207"/>
      <c r="E121" s="208"/>
      <c r="F121" s="213"/>
      <c r="G121" s="37" t="str">
        <f>IF(C120="","","Feb-24")</f>
        <v/>
      </c>
      <c r="H121" s="38">
        <f>$H120</f>
        <v>0</v>
      </c>
      <c r="I121" s="12">
        <f t="array" ref="I121">ROUND(H121*$I$7,0)</f>
        <v>0</v>
      </c>
      <c r="J121" s="39">
        <f t="array" ref="J121">ROUND(H121+I121,0)</f>
        <v>0</v>
      </c>
      <c r="K121" s="38">
        <f t="array" ref="K121">H121</f>
        <v>0</v>
      </c>
      <c r="L121" s="12">
        <f t="array" ref="L121">ROUND(K121*$L$7,0)</f>
        <v>0</v>
      </c>
      <c r="M121" s="39">
        <f t="array" ref="M121">ROUND(K121+L121,0)</f>
        <v>0</v>
      </c>
      <c r="N121" s="40">
        <f t="array" ref="N121">ROUND(H121-K121,0)</f>
        <v>0</v>
      </c>
      <c r="O121" s="12">
        <f t="array" ref="O121">ROUND(I121-L121,0)</f>
        <v>0</v>
      </c>
      <c r="P121" s="39">
        <f t="array" ref="P121">ROUND(N121+O121,0)</f>
        <v>0</v>
      </c>
      <c r="Q121" s="14">
        <f>P121</f>
        <v>0</v>
      </c>
      <c r="R121" s="13">
        <f t="shared" ref="R121:R122" si="27">Q121</f>
        <v>0</v>
      </c>
      <c r="S121" s="14">
        <f t="array" ref="S121">ROUND(P121-R121,0)</f>
        <v>0</v>
      </c>
      <c r="T121" s="50"/>
      <c r="U121" s="51"/>
      <c r="V121" s="169"/>
    </row>
    <row r="122" spans="1:22" s="4" customFormat="1" ht="20.25" customHeight="1">
      <c r="A122" s="165"/>
      <c r="B122" s="201"/>
      <c r="C122" s="206"/>
      <c r="D122" s="207"/>
      <c r="E122" s="208"/>
      <c r="F122" s="213"/>
      <c r="G122" s="41" t="str">
        <f>IF(C120="","","Mar-24")</f>
        <v/>
      </c>
      <c r="H122" s="38" t="str">
        <f>IF(G122="","",$H120)</f>
        <v/>
      </c>
      <c r="I122" s="12" t="str">
        <f>IF(G122="","",ROUND(H122*$I$7,0))</f>
        <v/>
      </c>
      <c r="J122" s="39" t="str">
        <f>IF(G122="","",ROUND(H122+I122,0))</f>
        <v/>
      </c>
      <c r="K122" s="38" t="str">
        <f>IF(G122="","",H122)</f>
        <v/>
      </c>
      <c r="L122" s="12" t="str">
        <f>IF(G122="","",ROUND(K122*$L$7,0))</f>
        <v/>
      </c>
      <c r="M122" s="39" t="str">
        <f>IF(G122="","",ROUND(K122+L122,0))</f>
        <v/>
      </c>
      <c r="N122" s="40" t="str">
        <f>IF(G122="","",ROUND(H122-K122,0))</f>
        <v/>
      </c>
      <c r="O122" s="12" t="str">
        <f>IF(G122="","",ROUND(I122-L122,0))</f>
        <v/>
      </c>
      <c r="P122" s="39" t="str">
        <f>IF(G122="","",ROUND(N122+O122,0))</f>
        <v/>
      </c>
      <c r="Q122" s="14" t="str">
        <f>IF(G122="","",0)</f>
        <v/>
      </c>
      <c r="R122" s="13" t="str">
        <f t="shared" si="27"/>
        <v/>
      </c>
      <c r="S122" s="14" t="str">
        <f>IF(G122="","",ROUND(P122-R122,0))</f>
        <v/>
      </c>
      <c r="T122" s="50"/>
      <c r="U122" s="51"/>
      <c r="V122" s="169"/>
    </row>
    <row r="123" spans="1:22" s="4" customFormat="1" ht="20.25" customHeight="1" thickBot="1">
      <c r="A123" s="165"/>
      <c r="B123" s="202"/>
      <c r="C123" s="209"/>
      <c r="D123" s="210"/>
      <c r="E123" s="211"/>
      <c r="F123" s="52" t="str">
        <f>IF(C120="","","Surrender Ar.→")</f>
        <v/>
      </c>
      <c r="G123" s="53"/>
      <c r="H123" s="54" t="str">
        <f>IF(OR(C120="",G123=""),"",IF($G123=$G120,ROUND(H120/2,0),IF($G123=$G121,ROUND(H121/2,0),IF($G123=$G122,ROUND(H122/2,0)))))</f>
        <v/>
      </c>
      <c r="I123" s="55" t="str">
        <f>IF(OR(C120="",G123=""),"",IF($G123=$G120,ROUND(I120/2,0),IF($G123=$G121,ROUND(I121/2,0),IF($G123=$G122,ROUND(I122/2,0)))))</f>
        <v/>
      </c>
      <c r="J123" s="56" t="str">
        <f>IF(OR(C120="",G123=""),"",ROUND(H123+I123,0))</f>
        <v/>
      </c>
      <c r="K123" s="54" t="str">
        <f>IF(OR(C120="",G123=""),"",IF($G123=$G120,ROUND(K120/2,0),IF($G123=$G121,ROUND(K121/2,0),IF($G123=$G122,ROUND(K122/2,0)))))</f>
        <v/>
      </c>
      <c r="L123" s="55" t="str">
        <f>IF(OR(C120="",G123=""),"",IF($G123=$G120,ROUND(L120/2,0),IF($G123=$G121,ROUND(L121/2,0),IF($G123=$G122,ROUND(L122/2,0)))))</f>
        <v/>
      </c>
      <c r="M123" s="56" t="str">
        <f>IF(OR(C120="",G123=""),"",ROUND(K123+L123,0))</f>
        <v/>
      </c>
      <c r="N123" s="57" t="str">
        <f>IF(OR(C120="",G123=""),"",ROUND(H123-K123,0))</f>
        <v/>
      </c>
      <c r="O123" s="58" t="str">
        <f>IF(OR(C120="",G123=""),"",ROUND(I123-L123,0))</f>
        <v/>
      </c>
      <c r="P123" s="59" t="str">
        <f>IF(OR(C120="",G123=""),"",ROUND(N123+O123,0))</f>
        <v/>
      </c>
      <c r="Q123" s="60" t="str">
        <f>IF(OR(C120="",G123=""),"",IF(OR(G123="Jan-24",G123="Feb-24"),O123,0))</f>
        <v/>
      </c>
      <c r="R123" s="60" t="str">
        <f>IF(OR(C120="",G123=""),"",Q123)</f>
        <v/>
      </c>
      <c r="S123" s="60" t="str">
        <f>IF(OR(C120="",G123=""),"",ROUND(P123-R123,0))</f>
        <v/>
      </c>
      <c r="T123" s="61"/>
      <c r="U123" s="62"/>
      <c r="V123" s="169"/>
    </row>
    <row r="124" spans="1:22" s="4" customFormat="1" ht="20.25" customHeight="1">
      <c r="A124" s="165"/>
      <c r="B124" s="200">
        <v>30</v>
      </c>
      <c r="C124" s="203"/>
      <c r="D124" s="204"/>
      <c r="E124" s="205"/>
      <c r="F124" s="212"/>
      <c r="G124" s="32" t="str">
        <f>IF(C124="","","Jan-24")</f>
        <v/>
      </c>
      <c r="H124" s="33"/>
      <c r="I124" s="6">
        <f t="array" ref="I124">ROUND(H124*$I$7,0)</f>
        <v>0</v>
      </c>
      <c r="J124" s="34">
        <f t="array" ref="J124">ROUND(H124+I124,0)</f>
        <v>0</v>
      </c>
      <c r="K124" s="35">
        <f t="array" ref="K124">H124</f>
        <v>0</v>
      </c>
      <c r="L124" s="6">
        <f t="array" ref="L124">ROUND(K124*$L$7,0)</f>
        <v>0</v>
      </c>
      <c r="M124" s="34">
        <f t="array" ref="M124">ROUND(K124+L124,0)</f>
        <v>0</v>
      </c>
      <c r="N124" s="36">
        <f t="array" ref="N124">ROUND(H124-K124,0)</f>
        <v>0</v>
      </c>
      <c r="O124" s="6">
        <f t="array" ref="O124">ROUND(I124-L124,0)</f>
        <v>0</v>
      </c>
      <c r="P124" s="34">
        <f t="array" ref="P124">ROUND(N124+O124,0)</f>
        <v>0</v>
      </c>
      <c r="Q124" s="8">
        <f>P124</f>
        <v>0</v>
      </c>
      <c r="R124" s="8">
        <f>Q124</f>
        <v>0</v>
      </c>
      <c r="S124" s="8">
        <f t="array" ref="S124">ROUND(P124-R124,0)</f>
        <v>0</v>
      </c>
      <c r="T124" s="48"/>
      <c r="U124" s="49"/>
      <c r="V124" s="169"/>
    </row>
    <row r="125" spans="1:22" s="4" customFormat="1" ht="20.25" customHeight="1">
      <c r="A125" s="165"/>
      <c r="B125" s="201"/>
      <c r="C125" s="206"/>
      <c r="D125" s="207"/>
      <c r="E125" s="208"/>
      <c r="F125" s="213"/>
      <c r="G125" s="37" t="str">
        <f>IF(C124="","","Feb-24")</f>
        <v/>
      </c>
      <c r="H125" s="38">
        <f>$H124</f>
        <v>0</v>
      </c>
      <c r="I125" s="12">
        <f t="array" ref="I125">ROUND(H125*$I$7,0)</f>
        <v>0</v>
      </c>
      <c r="J125" s="39">
        <f t="array" ref="J125">ROUND(H125+I125,0)</f>
        <v>0</v>
      </c>
      <c r="K125" s="38">
        <f t="array" ref="K125">H125</f>
        <v>0</v>
      </c>
      <c r="L125" s="12">
        <f t="array" ref="L125">ROUND(K125*$L$7,0)</f>
        <v>0</v>
      </c>
      <c r="M125" s="39">
        <f t="array" ref="M125">ROUND(K125+L125,0)</f>
        <v>0</v>
      </c>
      <c r="N125" s="40">
        <f t="array" ref="N125">ROUND(H125-K125,0)</f>
        <v>0</v>
      </c>
      <c r="O125" s="12">
        <f t="array" ref="O125">ROUND(I125-L125,0)</f>
        <v>0</v>
      </c>
      <c r="P125" s="39">
        <f t="array" ref="P125">ROUND(N125+O125,0)</f>
        <v>0</v>
      </c>
      <c r="Q125" s="14">
        <f>P125</f>
        <v>0</v>
      </c>
      <c r="R125" s="13">
        <f t="shared" ref="R125:R126" si="28">Q125</f>
        <v>0</v>
      </c>
      <c r="S125" s="14">
        <f t="array" ref="S125">ROUND(P125-R125,0)</f>
        <v>0</v>
      </c>
      <c r="T125" s="50"/>
      <c r="U125" s="51"/>
      <c r="V125" s="169"/>
    </row>
    <row r="126" spans="1:22" s="4" customFormat="1" ht="20.25" customHeight="1">
      <c r="A126" s="165"/>
      <c r="B126" s="201"/>
      <c r="C126" s="206"/>
      <c r="D126" s="207"/>
      <c r="E126" s="208"/>
      <c r="F126" s="213"/>
      <c r="G126" s="41" t="str">
        <f>IF(C124="","","Mar-24")</f>
        <v/>
      </c>
      <c r="H126" s="38" t="str">
        <f>IF(G126="","",$H124)</f>
        <v/>
      </c>
      <c r="I126" s="12" t="str">
        <f>IF(G126="","",ROUND(H126*$I$7,0))</f>
        <v/>
      </c>
      <c r="J126" s="39" t="str">
        <f>IF(G126="","",ROUND(H126+I126,0))</f>
        <v/>
      </c>
      <c r="K126" s="38" t="str">
        <f>IF(G126="","",H126)</f>
        <v/>
      </c>
      <c r="L126" s="12" t="str">
        <f>IF(G126="","",ROUND(K126*$L$7,0))</f>
        <v/>
      </c>
      <c r="M126" s="39" t="str">
        <f>IF(G126="","",ROUND(K126+L126,0))</f>
        <v/>
      </c>
      <c r="N126" s="40" t="str">
        <f>IF(G126="","",ROUND(H126-K126,0))</f>
        <v/>
      </c>
      <c r="O126" s="12" t="str">
        <f>IF(G126="","",ROUND(I126-L126,0))</f>
        <v/>
      </c>
      <c r="P126" s="39" t="str">
        <f>IF(G126="","",ROUND(N126+O126,0))</f>
        <v/>
      </c>
      <c r="Q126" s="14" t="str">
        <f>IF(G126="","",0)</f>
        <v/>
      </c>
      <c r="R126" s="13" t="str">
        <f t="shared" si="28"/>
        <v/>
      </c>
      <c r="S126" s="14" t="str">
        <f>IF(G126="","",ROUND(P126-R126,0))</f>
        <v/>
      </c>
      <c r="T126" s="50"/>
      <c r="U126" s="51"/>
      <c r="V126" s="169"/>
    </row>
    <row r="127" spans="1:22" s="4" customFormat="1" ht="20.25" customHeight="1" thickBot="1">
      <c r="A127" s="165"/>
      <c r="B127" s="202"/>
      <c r="C127" s="209"/>
      <c r="D127" s="210"/>
      <c r="E127" s="211"/>
      <c r="F127" s="52" t="str">
        <f>IF(C124="","","Surrender Ar.→")</f>
        <v/>
      </c>
      <c r="G127" s="53"/>
      <c r="H127" s="54" t="str">
        <f>IF(OR(C124="",G127=""),"",IF($G127=$G124,ROUND(H124/2,0),IF($G127=$G125,ROUND(H125/2,0),IF($G127=$G126,ROUND(H126/2,0)))))</f>
        <v/>
      </c>
      <c r="I127" s="55" t="str">
        <f>IF(OR(C124="",G127=""),"",IF($G127=$G124,ROUND(I124/2,0),IF($G127=$G125,ROUND(I125/2,0),IF($G127=$G126,ROUND(I126/2,0)))))</f>
        <v/>
      </c>
      <c r="J127" s="56" t="str">
        <f>IF(OR(C124="",G127=""),"",ROUND(H127+I127,0))</f>
        <v/>
      </c>
      <c r="K127" s="54" t="str">
        <f>IF(OR(C124="",G127=""),"",IF($G127=$G124,ROUND(K124/2,0),IF($G127=$G125,ROUND(K125/2,0),IF($G127=$G126,ROUND(K126/2,0)))))</f>
        <v/>
      </c>
      <c r="L127" s="55" t="str">
        <f>IF(OR(C124="",G127=""),"",IF($G127=$G124,ROUND(L124/2,0),IF($G127=$G125,ROUND(L125/2,0),IF($G127=$G126,ROUND(L126/2,0)))))</f>
        <v/>
      </c>
      <c r="M127" s="56" t="str">
        <f>IF(OR(C124="",G127=""),"",ROUND(K127+L127,0))</f>
        <v/>
      </c>
      <c r="N127" s="57" t="str">
        <f>IF(OR(C124="",G127=""),"",ROUND(H127-K127,0))</f>
        <v/>
      </c>
      <c r="O127" s="58" t="str">
        <f>IF(OR(C124="",G127=""),"",ROUND(I127-L127,0))</f>
        <v/>
      </c>
      <c r="P127" s="59" t="str">
        <f>IF(OR(C124="",G127=""),"",ROUND(N127+O127,0))</f>
        <v/>
      </c>
      <c r="Q127" s="60" t="str">
        <f>IF(OR(C124="",G127=""),"",IF(OR(G127="Jan-24",G127="Feb-24"),O127,0))</f>
        <v/>
      </c>
      <c r="R127" s="60" t="str">
        <f>IF(OR(C124="",G127=""),"",Q127)</f>
        <v/>
      </c>
      <c r="S127" s="60" t="str">
        <f>IF(OR(C124="",G127=""),"",ROUND(P127-R127,0))</f>
        <v/>
      </c>
      <c r="T127" s="61"/>
      <c r="U127" s="62"/>
      <c r="V127" s="169"/>
    </row>
    <row r="128" spans="1:22" s="4" customFormat="1" ht="20.25" customHeight="1">
      <c r="A128" s="165"/>
      <c r="B128" s="200">
        <v>31</v>
      </c>
      <c r="C128" s="203"/>
      <c r="D128" s="204"/>
      <c r="E128" s="205"/>
      <c r="F128" s="212"/>
      <c r="G128" s="32" t="str">
        <f>IF(C128="","","Jan-24")</f>
        <v/>
      </c>
      <c r="H128" s="33"/>
      <c r="I128" s="6">
        <f t="array" ref="I128">ROUND(H128*$I$7,0)</f>
        <v>0</v>
      </c>
      <c r="J128" s="34">
        <f t="array" ref="J128">ROUND(H128+I128,0)</f>
        <v>0</v>
      </c>
      <c r="K128" s="35">
        <f t="array" ref="K128">H128</f>
        <v>0</v>
      </c>
      <c r="L128" s="6">
        <f t="array" ref="L128">ROUND(K128*$L$7,0)</f>
        <v>0</v>
      </c>
      <c r="M128" s="34">
        <f t="array" ref="M128">ROUND(K128+L128,0)</f>
        <v>0</v>
      </c>
      <c r="N128" s="36">
        <f t="array" ref="N128">ROUND(H128-K128,0)</f>
        <v>0</v>
      </c>
      <c r="O128" s="6">
        <f t="array" ref="O128">ROUND(I128-L128,0)</f>
        <v>0</v>
      </c>
      <c r="P128" s="34">
        <f t="array" ref="P128">ROUND(N128+O128,0)</f>
        <v>0</v>
      </c>
      <c r="Q128" s="8">
        <f>P128</f>
        <v>0</v>
      </c>
      <c r="R128" s="8">
        <f>Q128</f>
        <v>0</v>
      </c>
      <c r="S128" s="8">
        <f t="array" ref="S128">ROUND(P128-R128,0)</f>
        <v>0</v>
      </c>
      <c r="T128" s="48"/>
      <c r="U128" s="49"/>
      <c r="V128" s="169"/>
    </row>
    <row r="129" spans="1:22" s="4" customFormat="1" ht="20.25" customHeight="1">
      <c r="A129" s="165"/>
      <c r="B129" s="201"/>
      <c r="C129" s="206"/>
      <c r="D129" s="207"/>
      <c r="E129" s="208"/>
      <c r="F129" s="213"/>
      <c r="G129" s="37" t="str">
        <f>IF(C128="","","Feb-24")</f>
        <v/>
      </c>
      <c r="H129" s="38">
        <f>$H128</f>
        <v>0</v>
      </c>
      <c r="I129" s="12">
        <f t="array" ref="I129">ROUND(H129*$I$7,0)</f>
        <v>0</v>
      </c>
      <c r="J129" s="39">
        <f t="array" ref="J129">ROUND(H129+I129,0)</f>
        <v>0</v>
      </c>
      <c r="K129" s="38">
        <f t="array" ref="K129">H129</f>
        <v>0</v>
      </c>
      <c r="L129" s="12">
        <f t="array" ref="L129">ROUND(K129*$L$7,0)</f>
        <v>0</v>
      </c>
      <c r="M129" s="39">
        <f t="array" ref="M129">ROUND(K129+L129,0)</f>
        <v>0</v>
      </c>
      <c r="N129" s="40">
        <f t="array" ref="N129">ROUND(H129-K129,0)</f>
        <v>0</v>
      </c>
      <c r="O129" s="12">
        <f t="array" ref="O129">ROUND(I129-L129,0)</f>
        <v>0</v>
      </c>
      <c r="P129" s="39">
        <f t="array" ref="P129">ROUND(N129+O129,0)</f>
        <v>0</v>
      </c>
      <c r="Q129" s="14">
        <f>P129</f>
        <v>0</v>
      </c>
      <c r="R129" s="13">
        <f t="shared" ref="R129:R130" si="29">Q129</f>
        <v>0</v>
      </c>
      <c r="S129" s="14">
        <f t="array" ref="S129">ROUND(P129-R129,0)</f>
        <v>0</v>
      </c>
      <c r="T129" s="50"/>
      <c r="U129" s="51"/>
      <c r="V129" s="169"/>
    </row>
    <row r="130" spans="1:22" s="4" customFormat="1" ht="20.25" customHeight="1">
      <c r="A130" s="165"/>
      <c r="B130" s="201"/>
      <c r="C130" s="206"/>
      <c r="D130" s="207"/>
      <c r="E130" s="208"/>
      <c r="F130" s="213"/>
      <c r="G130" s="41" t="str">
        <f>IF(C128="","","Mar-24")</f>
        <v/>
      </c>
      <c r="H130" s="38" t="str">
        <f>IF(G130="","",$H128)</f>
        <v/>
      </c>
      <c r="I130" s="12" t="str">
        <f>IF(G130="","",ROUND(H130*$I$7,0))</f>
        <v/>
      </c>
      <c r="J130" s="39" t="str">
        <f>IF(G130="","",ROUND(H130+I130,0))</f>
        <v/>
      </c>
      <c r="K130" s="38" t="str">
        <f>IF(G130="","",H130)</f>
        <v/>
      </c>
      <c r="L130" s="12" t="str">
        <f>IF(G130="","",ROUND(K130*$L$7,0))</f>
        <v/>
      </c>
      <c r="M130" s="39" t="str">
        <f>IF(G130="","",ROUND(K130+L130,0))</f>
        <v/>
      </c>
      <c r="N130" s="40" t="str">
        <f>IF(G130="","",ROUND(H130-K130,0))</f>
        <v/>
      </c>
      <c r="O130" s="12" t="str">
        <f>IF(G130="","",ROUND(I130-L130,0))</f>
        <v/>
      </c>
      <c r="P130" s="39" t="str">
        <f>IF(G130="","",ROUND(N130+O130,0))</f>
        <v/>
      </c>
      <c r="Q130" s="14" t="str">
        <f>IF(G130="","",0)</f>
        <v/>
      </c>
      <c r="R130" s="13" t="str">
        <f t="shared" si="29"/>
        <v/>
      </c>
      <c r="S130" s="14" t="str">
        <f>IF(G130="","",ROUND(P130-R130,0))</f>
        <v/>
      </c>
      <c r="T130" s="50"/>
      <c r="U130" s="51"/>
      <c r="V130" s="169"/>
    </row>
    <row r="131" spans="1:22" s="4" customFormat="1" ht="20.25" customHeight="1" thickBot="1">
      <c r="A131" s="165"/>
      <c r="B131" s="202"/>
      <c r="C131" s="209"/>
      <c r="D131" s="210"/>
      <c r="E131" s="211"/>
      <c r="F131" s="52" t="str">
        <f>IF(C128="","","Surrender Ar.→")</f>
        <v/>
      </c>
      <c r="G131" s="53"/>
      <c r="H131" s="54" t="str">
        <f>IF(OR(C128="",G131=""),"",IF($G131=$G128,ROUND(H128/2,0),IF($G131=$G129,ROUND(H129/2,0),IF($G131=$G130,ROUND(H130/2,0)))))</f>
        <v/>
      </c>
      <c r="I131" s="55" t="str">
        <f>IF(OR(C128="",G131=""),"",IF($G131=$G128,ROUND(I128/2,0),IF($G131=$G129,ROUND(I129/2,0),IF($G131=$G130,ROUND(I130/2,0)))))</f>
        <v/>
      </c>
      <c r="J131" s="56" t="str">
        <f>IF(OR(C128="",G131=""),"",ROUND(H131+I131,0))</f>
        <v/>
      </c>
      <c r="K131" s="54" t="str">
        <f>IF(OR(C128="",G131=""),"",IF($G131=$G128,ROUND(K128/2,0),IF($G131=$G129,ROUND(K129/2,0),IF($G131=$G130,ROUND(K130/2,0)))))</f>
        <v/>
      </c>
      <c r="L131" s="55" t="str">
        <f>IF(OR(C128="",G131=""),"",IF($G131=$G128,ROUND(L128/2,0),IF($G131=$G129,ROUND(L129/2,0),IF($G131=$G130,ROUND(L130/2,0)))))</f>
        <v/>
      </c>
      <c r="M131" s="56" t="str">
        <f>IF(OR(C128="",G131=""),"",ROUND(K131+L131,0))</f>
        <v/>
      </c>
      <c r="N131" s="57" t="str">
        <f>IF(OR(C128="",G131=""),"",ROUND(H131-K131,0))</f>
        <v/>
      </c>
      <c r="O131" s="58" t="str">
        <f>IF(OR(C128="",G131=""),"",ROUND(I131-L131,0))</f>
        <v/>
      </c>
      <c r="P131" s="59" t="str">
        <f>IF(OR(C128="",G131=""),"",ROUND(N131+O131,0))</f>
        <v/>
      </c>
      <c r="Q131" s="60" t="str">
        <f>IF(OR(C128="",G131=""),"",IF(OR(G131="Jan-24",G131="Feb-24"),O131,0))</f>
        <v/>
      </c>
      <c r="R131" s="60" t="str">
        <f>IF(OR(C128="",G131=""),"",Q131)</f>
        <v/>
      </c>
      <c r="S131" s="60" t="str">
        <f>IF(OR(C128="",G131=""),"",ROUND(P131-R131,0))</f>
        <v/>
      </c>
      <c r="T131" s="61"/>
      <c r="U131" s="62"/>
      <c r="V131" s="169"/>
    </row>
    <row r="132" spans="1:22" s="4" customFormat="1" ht="20.25" customHeight="1">
      <c r="A132" s="165"/>
      <c r="B132" s="200">
        <v>32</v>
      </c>
      <c r="C132" s="203"/>
      <c r="D132" s="204"/>
      <c r="E132" s="205"/>
      <c r="F132" s="212"/>
      <c r="G132" s="32" t="str">
        <f>IF(C132="","","Jan-24")</f>
        <v/>
      </c>
      <c r="H132" s="33"/>
      <c r="I132" s="6">
        <f t="array" ref="I132">ROUND(H132*$I$7,0)</f>
        <v>0</v>
      </c>
      <c r="J132" s="34">
        <f t="array" ref="J132">ROUND(H132+I132,0)</f>
        <v>0</v>
      </c>
      <c r="K132" s="35">
        <f t="array" ref="K132">H132</f>
        <v>0</v>
      </c>
      <c r="L132" s="6">
        <f t="array" ref="L132">ROUND(K132*$L$7,0)</f>
        <v>0</v>
      </c>
      <c r="M132" s="34">
        <f t="array" ref="M132">ROUND(K132+L132,0)</f>
        <v>0</v>
      </c>
      <c r="N132" s="36">
        <f t="array" ref="N132">ROUND(H132-K132,0)</f>
        <v>0</v>
      </c>
      <c r="O132" s="6">
        <f t="array" ref="O132">ROUND(I132-L132,0)</f>
        <v>0</v>
      </c>
      <c r="P132" s="34">
        <f t="array" ref="P132">ROUND(N132+O132,0)</f>
        <v>0</v>
      </c>
      <c r="Q132" s="8">
        <f>P132</f>
        <v>0</v>
      </c>
      <c r="R132" s="8">
        <f>Q132</f>
        <v>0</v>
      </c>
      <c r="S132" s="8">
        <f t="array" ref="S132">ROUND(P132-R132,0)</f>
        <v>0</v>
      </c>
      <c r="T132" s="48"/>
      <c r="U132" s="49"/>
      <c r="V132" s="169"/>
    </row>
    <row r="133" spans="1:22" s="4" customFormat="1" ht="20.25" customHeight="1">
      <c r="A133" s="165"/>
      <c r="B133" s="201"/>
      <c r="C133" s="206"/>
      <c r="D133" s="207"/>
      <c r="E133" s="208"/>
      <c r="F133" s="213"/>
      <c r="G133" s="37" t="str">
        <f>IF(C132="","","Feb-24")</f>
        <v/>
      </c>
      <c r="H133" s="38">
        <f>$H132</f>
        <v>0</v>
      </c>
      <c r="I133" s="12">
        <f t="array" ref="I133">ROUND(H133*$I$7,0)</f>
        <v>0</v>
      </c>
      <c r="J133" s="39">
        <f t="array" ref="J133">ROUND(H133+I133,0)</f>
        <v>0</v>
      </c>
      <c r="K133" s="38">
        <f t="array" ref="K133">H133</f>
        <v>0</v>
      </c>
      <c r="L133" s="12">
        <f t="array" ref="L133">ROUND(K133*$L$7,0)</f>
        <v>0</v>
      </c>
      <c r="M133" s="39">
        <f t="array" ref="M133">ROUND(K133+L133,0)</f>
        <v>0</v>
      </c>
      <c r="N133" s="40">
        <f t="array" ref="N133">ROUND(H133-K133,0)</f>
        <v>0</v>
      </c>
      <c r="O133" s="12">
        <f t="array" ref="O133">ROUND(I133-L133,0)</f>
        <v>0</v>
      </c>
      <c r="P133" s="39">
        <f t="array" ref="P133">ROUND(N133+O133,0)</f>
        <v>0</v>
      </c>
      <c r="Q133" s="14">
        <f>P133</f>
        <v>0</v>
      </c>
      <c r="R133" s="13">
        <f t="shared" ref="R133:R134" si="30">Q133</f>
        <v>0</v>
      </c>
      <c r="S133" s="14">
        <f t="array" ref="S133">ROUND(P133-R133,0)</f>
        <v>0</v>
      </c>
      <c r="T133" s="50"/>
      <c r="U133" s="51"/>
      <c r="V133" s="169"/>
    </row>
    <row r="134" spans="1:22" s="4" customFormat="1" ht="20.25" customHeight="1">
      <c r="A134" s="165"/>
      <c r="B134" s="201"/>
      <c r="C134" s="206"/>
      <c r="D134" s="207"/>
      <c r="E134" s="208"/>
      <c r="F134" s="213"/>
      <c r="G134" s="41" t="str">
        <f>IF(C132="","","Mar-24")</f>
        <v/>
      </c>
      <c r="H134" s="38" t="str">
        <f>IF(G134="","",$H132)</f>
        <v/>
      </c>
      <c r="I134" s="12" t="str">
        <f>IF(G134="","",ROUND(H134*$I$7,0))</f>
        <v/>
      </c>
      <c r="J134" s="39" t="str">
        <f>IF(G134="","",ROUND(H134+I134,0))</f>
        <v/>
      </c>
      <c r="K134" s="38" t="str">
        <f>IF(G134="","",H134)</f>
        <v/>
      </c>
      <c r="L134" s="12" t="str">
        <f>IF(G134="","",ROUND(K134*$L$7,0))</f>
        <v/>
      </c>
      <c r="M134" s="39" t="str">
        <f>IF(G134="","",ROUND(K134+L134,0))</f>
        <v/>
      </c>
      <c r="N134" s="40" t="str">
        <f>IF(G134="","",ROUND(H134-K134,0))</f>
        <v/>
      </c>
      <c r="O134" s="12" t="str">
        <f>IF(G134="","",ROUND(I134-L134,0))</f>
        <v/>
      </c>
      <c r="P134" s="39" t="str">
        <f>IF(G134="","",ROUND(N134+O134,0))</f>
        <v/>
      </c>
      <c r="Q134" s="14" t="str">
        <f>IF(G134="","",0)</f>
        <v/>
      </c>
      <c r="R134" s="13" t="str">
        <f t="shared" si="30"/>
        <v/>
      </c>
      <c r="S134" s="14" t="str">
        <f>IF(G134="","",ROUND(P134-R134,0))</f>
        <v/>
      </c>
      <c r="T134" s="50"/>
      <c r="U134" s="51"/>
      <c r="V134" s="169"/>
    </row>
    <row r="135" spans="1:22" s="4" customFormat="1" ht="20.25" customHeight="1" thickBot="1">
      <c r="A135" s="165"/>
      <c r="B135" s="202"/>
      <c r="C135" s="209"/>
      <c r="D135" s="210"/>
      <c r="E135" s="211"/>
      <c r="F135" s="52" t="str">
        <f>IF(C132="","","Surrender Ar.→")</f>
        <v/>
      </c>
      <c r="G135" s="53"/>
      <c r="H135" s="54" t="str">
        <f>IF(OR(C132="",G135=""),"",IF($G135=$G132,ROUND(H132/2,0),IF($G135=$G133,ROUND(H133/2,0),IF($G135=$G134,ROUND(H134/2,0)))))</f>
        <v/>
      </c>
      <c r="I135" s="55" t="str">
        <f>IF(OR(C132="",G135=""),"",IF($G135=$G132,ROUND(I132/2,0),IF($G135=$G133,ROUND(I133/2,0),IF($G135=$G134,ROUND(I134/2,0)))))</f>
        <v/>
      </c>
      <c r="J135" s="56" t="str">
        <f>IF(OR(C132="",G135=""),"",ROUND(H135+I135,0))</f>
        <v/>
      </c>
      <c r="K135" s="54" t="str">
        <f>IF(OR(C132="",G135=""),"",IF($G135=$G132,ROUND(K132/2,0),IF($G135=$G133,ROUND(K133/2,0),IF($G135=$G134,ROUND(K134/2,0)))))</f>
        <v/>
      </c>
      <c r="L135" s="55" t="str">
        <f>IF(OR(C132="",G135=""),"",IF($G135=$G132,ROUND(L132/2,0),IF($G135=$G133,ROUND(L133/2,0),IF($G135=$G134,ROUND(L134/2,0)))))</f>
        <v/>
      </c>
      <c r="M135" s="56" t="str">
        <f>IF(OR(C132="",G135=""),"",ROUND(K135+L135,0))</f>
        <v/>
      </c>
      <c r="N135" s="57" t="str">
        <f>IF(OR(C132="",G135=""),"",ROUND(H135-K135,0))</f>
        <v/>
      </c>
      <c r="O135" s="58" t="str">
        <f>IF(OR(C132="",G135=""),"",ROUND(I135-L135,0))</f>
        <v/>
      </c>
      <c r="P135" s="59" t="str">
        <f>IF(OR(C132="",G135=""),"",ROUND(N135+O135,0))</f>
        <v/>
      </c>
      <c r="Q135" s="60" t="str">
        <f>IF(OR(C132="",G135=""),"",IF(OR(G135="Jan-24",G135="Feb-24"),O135,0))</f>
        <v/>
      </c>
      <c r="R135" s="60" t="str">
        <f>IF(OR(C132="",G135=""),"",Q135)</f>
        <v/>
      </c>
      <c r="S135" s="60" t="str">
        <f>IF(OR(C132="",G135=""),"",ROUND(P135-R135,0))</f>
        <v/>
      </c>
      <c r="T135" s="61"/>
      <c r="U135" s="62"/>
      <c r="V135" s="169"/>
    </row>
    <row r="136" spans="1:22" s="4" customFormat="1" ht="20.25" customHeight="1">
      <c r="A136" s="165"/>
      <c r="B136" s="200">
        <v>33</v>
      </c>
      <c r="C136" s="203"/>
      <c r="D136" s="204"/>
      <c r="E136" s="205"/>
      <c r="F136" s="212"/>
      <c r="G136" s="32" t="str">
        <f>IF(C136="","","Jan-24")</f>
        <v/>
      </c>
      <c r="H136" s="33"/>
      <c r="I136" s="6">
        <f t="array" ref="I136">ROUND(H136*$I$7,0)</f>
        <v>0</v>
      </c>
      <c r="J136" s="34">
        <f t="array" ref="J136">ROUND(H136+I136,0)</f>
        <v>0</v>
      </c>
      <c r="K136" s="35">
        <f t="array" ref="K136">H136</f>
        <v>0</v>
      </c>
      <c r="L136" s="6">
        <f t="array" ref="L136">ROUND(K136*$L$7,0)</f>
        <v>0</v>
      </c>
      <c r="M136" s="34">
        <f t="array" ref="M136">ROUND(K136+L136,0)</f>
        <v>0</v>
      </c>
      <c r="N136" s="36">
        <f t="array" ref="N136">ROUND(H136-K136,0)</f>
        <v>0</v>
      </c>
      <c r="O136" s="6">
        <f t="array" ref="O136">ROUND(I136-L136,0)</f>
        <v>0</v>
      </c>
      <c r="P136" s="34">
        <f t="array" ref="P136">ROUND(N136+O136,0)</f>
        <v>0</v>
      </c>
      <c r="Q136" s="8">
        <f>P136</f>
        <v>0</v>
      </c>
      <c r="R136" s="8">
        <f>Q136</f>
        <v>0</v>
      </c>
      <c r="S136" s="8">
        <f t="array" ref="S136">ROUND(P136-R136,0)</f>
        <v>0</v>
      </c>
      <c r="T136" s="48"/>
      <c r="U136" s="49"/>
      <c r="V136" s="169"/>
    </row>
    <row r="137" spans="1:22" s="4" customFormat="1" ht="20.25" customHeight="1">
      <c r="A137" s="165"/>
      <c r="B137" s="201"/>
      <c r="C137" s="206"/>
      <c r="D137" s="207"/>
      <c r="E137" s="208"/>
      <c r="F137" s="213"/>
      <c r="G137" s="37" t="str">
        <f>IF(C136="","","Feb-24")</f>
        <v/>
      </c>
      <c r="H137" s="38">
        <f>$H136</f>
        <v>0</v>
      </c>
      <c r="I137" s="12">
        <f t="array" ref="I137">ROUND(H137*$I$7,0)</f>
        <v>0</v>
      </c>
      <c r="J137" s="39">
        <f t="array" ref="J137">ROUND(H137+I137,0)</f>
        <v>0</v>
      </c>
      <c r="K137" s="38">
        <f t="array" ref="K137">H137</f>
        <v>0</v>
      </c>
      <c r="L137" s="12">
        <f t="array" ref="L137">ROUND(K137*$L$7,0)</f>
        <v>0</v>
      </c>
      <c r="M137" s="39">
        <f t="array" ref="M137">ROUND(K137+L137,0)</f>
        <v>0</v>
      </c>
      <c r="N137" s="40">
        <f t="array" ref="N137">ROUND(H137-K137,0)</f>
        <v>0</v>
      </c>
      <c r="O137" s="12">
        <f t="array" ref="O137">ROUND(I137-L137,0)</f>
        <v>0</v>
      </c>
      <c r="P137" s="39">
        <f t="array" ref="P137">ROUND(N137+O137,0)</f>
        <v>0</v>
      </c>
      <c r="Q137" s="14">
        <f>P137</f>
        <v>0</v>
      </c>
      <c r="R137" s="13">
        <f t="shared" ref="R137:R138" si="31">Q137</f>
        <v>0</v>
      </c>
      <c r="S137" s="14">
        <f t="array" ref="S137">ROUND(P137-R137,0)</f>
        <v>0</v>
      </c>
      <c r="T137" s="50"/>
      <c r="U137" s="51"/>
      <c r="V137" s="169"/>
    </row>
    <row r="138" spans="1:22" s="4" customFormat="1" ht="20.25" customHeight="1">
      <c r="A138" s="165"/>
      <c r="B138" s="201"/>
      <c r="C138" s="206"/>
      <c r="D138" s="207"/>
      <c r="E138" s="208"/>
      <c r="F138" s="213"/>
      <c r="G138" s="41" t="str">
        <f>IF(C136="","","Mar-24")</f>
        <v/>
      </c>
      <c r="H138" s="38" t="str">
        <f>IF(G138="","",$H136)</f>
        <v/>
      </c>
      <c r="I138" s="12" t="str">
        <f>IF(G138="","",ROUND(H138*$I$7,0))</f>
        <v/>
      </c>
      <c r="J138" s="39" t="str">
        <f>IF(G138="","",ROUND(H138+I138,0))</f>
        <v/>
      </c>
      <c r="K138" s="38" t="str">
        <f>IF(G138="","",H138)</f>
        <v/>
      </c>
      <c r="L138" s="12" t="str">
        <f>IF(G138="","",ROUND(K138*$L$7,0))</f>
        <v/>
      </c>
      <c r="M138" s="39" t="str">
        <f>IF(G138="","",ROUND(K138+L138,0))</f>
        <v/>
      </c>
      <c r="N138" s="40" t="str">
        <f>IF(G138="","",ROUND(H138-K138,0))</f>
        <v/>
      </c>
      <c r="O138" s="12" t="str">
        <f>IF(G138="","",ROUND(I138-L138,0))</f>
        <v/>
      </c>
      <c r="P138" s="39" t="str">
        <f>IF(G138="","",ROUND(N138+O138,0))</f>
        <v/>
      </c>
      <c r="Q138" s="14" t="str">
        <f>IF(G138="","",0)</f>
        <v/>
      </c>
      <c r="R138" s="13" t="str">
        <f t="shared" si="31"/>
        <v/>
      </c>
      <c r="S138" s="14" t="str">
        <f>IF(G138="","",ROUND(P138-R138,0))</f>
        <v/>
      </c>
      <c r="T138" s="50"/>
      <c r="U138" s="51"/>
      <c r="V138" s="169"/>
    </row>
    <row r="139" spans="1:22" s="4" customFormat="1" ht="20.25" customHeight="1" thickBot="1">
      <c r="A139" s="165"/>
      <c r="B139" s="202"/>
      <c r="C139" s="209"/>
      <c r="D139" s="210"/>
      <c r="E139" s="211"/>
      <c r="F139" s="52" t="str">
        <f>IF(C136="","","Surrender Ar.→")</f>
        <v/>
      </c>
      <c r="G139" s="53"/>
      <c r="H139" s="54" t="str">
        <f>IF(OR(C136="",G139=""),"",IF($G139=$G136,ROUND(H136/2,0),IF($G139=$G137,ROUND(H137/2,0),IF($G139=$G138,ROUND(H138/2,0)))))</f>
        <v/>
      </c>
      <c r="I139" s="55" t="str">
        <f>IF(OR(C136="",G139=""),"",IF($G139=$G136,ROUND(I136/2,0),IF($G139=$G137,ROUND(I137/2,0),IF($G139=$G138,ROUND(I138/2,0)))))</f>
        <v/>
      </c>
      <c r="J139" s="56" t="str">
        <f>IF(OR(C136="",G139=""),"",ROUND(H139+I139,0))</f>
        <v/>
      </c>
      <c r="K139" s="54" t="str">
        <f>IF(OR(C136="",G139=""),"",IF($G139=$G136,ROUND(K136/2,0),IF($G139=$G137,ROUND(K137/2,0),IF($G139=$G138,ROUND(K138/2,0)))))</f>
        <v/>
      </c>
      <c r="L139" s="55" t="str">
        <f>IF(OR(C136="",G139=""),"",IF($G139=$G136,ROUND(L136/2,0),IF($G139=$G137,ROUND(L137/2,0),IF($G139=$G138,ROUND(L138/2,0)))))</f>
        <v/>
      </c>
      <c r="M139" s="56" t="str">
        <f>IF(OR(C136="",G139=""),"",ROUND(K139+L139,0))</f>
        <v/>
      </c>
      <c r="N139" s="57" t="str">
        <f>IF(OR(C136="",G139=""),"",ROUND(H139-K139,0))</f>
        <v/>
      </c>
      <c r="O139" s="58" t="str">
        <f>IF(OR(C136="",G139=""),"",ROUND(I139-L139,0))</f>
        <v/>
      </c>
      <c r="P139" s="59" t="str">
        <f>IF(OR(C136="",G139=""),"",ROUND(N139+O139,0))</f>
        <v/>
      </c>
      <c r="Q139" s="60" t="str">
        <f>IF(OR(C136="",G139=""),"",IF(OR(G139="Jan-24",G139="Feb-24"),O139,0))</f>
        <v/>
      </c>
      <c r="R139" s="60" t="str">
        <f>IF(OR(C136="",G139=""),"",Q139)</f>
        <v/>
      </c>
      <c r="S139" s="60" t="str">
        <f>IF(OR(C136="",G139=""),"",ROUND(P139-R139,0))</f>
        <v/>
      </c>
      <c r="T139" s="61"/>
      <c r="U139" s="62"/>
      <c r="V139" s="169"/>
    </row>
    <row r="140" spans="1:22" s="4" customFormat="1" ht="20.25" customHeight="1">
      <c r="A140" s="165"/>
      <c r="B140" s="200">
        <v>34</v>
      </c>
      <c r="C140" s="203"/>
      <c r="D140" s="204"/>
      <c r="E140" s="205"/>
      <c r="F140" s="212"/>
      <c r="G140" s="32" t="str">
        <f>IF(C140="","","Jan-24")</f>
        <v/>
      </c>
      <c r="H140" s="33"/>
      <c r="I140" s="6">
        <f t="array" ref="I140">ROUND(H140*$I$7,0)</f>
        <v>0</v>
      </c>
      <c r="J140" s="34">
        <f t="array" ref="J140">ROUND(H140+I140,0)</f>
        <v>0</v>
      </c>
      <c r="K140" s="35">
        <f t="array" ref="K140">H140</f>
        <v>0</v>
      </c>
      <c r="L140" s="6">
        <f t="array" ref="L140">ROUND(K140*$L$7,0)</f>
        <v>0</v>
      </c>
      <c r="M140" s="34">
        <f t="array" ref="M140">ROUND(K140+L140,0)</f>
        <v>0</v>
      </c>
      <c r="N140" s="36">
        <f t="array" ref="N140">ROUND(H140-K140,0)</f>
        <v>0</v>
      </c>
      <c r="O140" s="6">
        <f t="array" ref="O140">ROUND(I140-L140,0)</f>
        <v>0</v>
      </c>
      <c r="P140" s="34">
        <f t="array" ref="P140">ROUND(N140+O140,0)</f>
        <v>0</v>
      </c>
      <c r="Q140" s="8">
        <f>P140</f>
        <v>0</v>
      </c>
      <c r="R140" s="8">
        <f>Q140</f>
        <v>0</v>
      </c>
      <c r="S140" s="8">
        <f t="array" ref="S140">ROUND(P140-R140,0)</f>
        <v>0</v>
      </c>
      <c r="T140" s="48"/>
      <c r="U140" s="49"/>
      <c r="V140" s="169"/>
    </row>
    <row r="141" spans="1:22" s="4" customFormat="1" ht="20.25" customHeight="1">
      <c r="A141" s="165"/>
      <c r="B141" s="201"/>
      <c r="C141" s="206"/>
      <c r="D141" s="207"/>
      <c r="E141" s="208"/>
      <c r="F141" s="213"/>
      <c r="G141" s="37" t="str">
        <f>IF(C140="","","Feb-24")</f>
        <v/>
      </c>
      <c r="H141" s="38">
        <f>$H140</f>
        <v>0</v>
      </c>
      <c r="I141" s="12">
        <f t="array" ref="I141">ROUND(H141*$I$7,0)</f>
        <v>0</v>
      </c>
      <c r="J141" s="39">
        <f t="array" ref="J141">ROUND(H141+I141,0)</f>
        <v>0</v>
      </c>
      <c r="K141" s="38">
        <f t="array" ref="K141">H141</f>
        <v>0</v>
      </c>
      <c r="L141" s="12">
        <f t="array" ref="L141">ROUND(K141*$L$7,0)</f>
        <v>0</v>
      </c>
      <c r="M141" s="39">
        <f t="array" ref="M141">ROUND(K141+L141,0)</f>
        <v>0</v>
      </c>
      <c r="N141" s="40">
        <f t="array" ref="N141">ROUND(H141-K141,0)</f>
        <v>0</v>
      </c>
      <c r="O141" s="12">
        <f t="array" ref="O141">ROUND(I141-L141,0)</f>
        <v>0</v>
      </c>
      <c r="P141" s="39">
        <f t="array" ref="P141">ROUND(N141+O141,0)</f>
        <v>0</v>
      </c>
      <c r="Q141" s="14">
        <f>P141</f>
        <v>0</v>
      </c>
      <c r="R141" s="13">
        <f t="shared" ref="R141:R142" si="32">Q141</f>
        <v>0</v>
      </c>
      <c r="S141" s="14">
        <f t="array" ref="S141">ROUND(P141-R141,0)</f>
        <v>0</v>
      </c>
      <c r="T141" s="50"/>
      <c r="U141" s="51"/>
      <c r="V141" s="169"/>
    </row>
    <row r="142" spans="1:22" s="4" customFormat="1" ht="20.25" customHeight="1">
      <c r="A142" s="165"/>
      <c r="B142" s="201"/>
      <c r="C142" s="206"/>
      <c r="D142" s="207"/>
      <c r="E142" s="208"/>
      <c r="F142" s="213"/>
      <c r="G142" s="41" t="str">
        <f>IF(C140="","","Mar-24")</f>
        <v/>
      </c>
      <c r="H142" s="38" t="str">
        <f>IF(G142="","",$H140)</f>
        <v/>
      </c>
      <c r="I142" s="12" t="str">
        <f>IF(G142="","",ROUND(H142*$I$7,0))</f>
        <v/>
      </c>
      <c r="J142" s="39" t="str">
        <f>IF(G142="","",ROUND(H142+I142,0))</f>
        <v/>
      </c>
      <c r="K142" s="38" t="str">
        <f>IF(G142="","",H142)</f>
        <v/>
      </c>
      <c r="L142" s="12" t="str">
        <f>IF(G142="","",ROUND(K142*$L$7,0))</f>
        <v/>
      </c>
      <c r="M142" s="39" t="str">
        <f>IF(G142="","",ROUND(K142+L142,0))</f>
        <v/>
      </c>
      <c r="N142" s="40" t="str">
        <f>IF(G142="","",ROUND(H142-K142,0))</f>
        <v/>
      </c>
      <c r="O142" s="12" t="str">
        <f>IF(G142="","",ROUND(I142-L142,0))</f>
        <v/>
      </c>
      <c r="P142" s="39" t="str">
        <f>IF(G142="","",ROUND(N142+O142,0))</f>
        <v/>
      </c>
      <c r="Q142" s="14" t="str">
        <f>IF(G142="","",0)</f>
        <v/>
      </c>
      <c r="R142" s="13" t="str">
        <f t="shared" si="32"/>
        <v/>
      </c>
      <c r="S142" s="14" t="str">
        <f>IF(G142="","",ROUND(P142-R142,0))</f>
        <v/>
      </c>
      <c r="T142" s="50"/>
      <c r="U142" s="51"/>
      <c r="V142" s="169"/>
    </row>
    <row r="143" spans="1:22" s="4" customFormat="1" ht="20.25" customHeight="1" thickBot="1">
      <c r="A143" s="165"/>
      <c r="B143" s="202"/>
      <c r="C143" s="209"/>
      <c r="D143" s="210"/>
      <c r="E143" s="211"/>
      <c r="F143" s="52" t="str">
        <f>IF(C140="","","Surrender Ar.→")</f>
        <v/>
      </c>
      <c r="G143" s="53"/>
      <c r="H143" s="54" t="str">
        <f>IF(OR(C140="",G143=""),"",IF($G143=$G140,ROUND(H140/2,0),IF($G143=$G141,ROUND(H141/2,0),IF($G143=$G142,ROUND(H142/2,0)))))</f>
        <v/>
      </c>
      <c r="I143" s="55" t="str">
        <f>IF(OR(C140="",G143=""),"",IF($G143=$G140,ROUND(I140/2,0),IF($G143=$G141,ROUND(I141/2,0),IF($G143=$G142,ROUND(I142/2,0)))))</f>
        <v/>
      </c>
      <c r="J143" s="56" t="str">
        <f>IF(OR(C140="",G143=""),"",ROUND(H143+I143,0))</f>
        <v/>
      </c>
      <c r="K143" s="54" t="str">
        <f>IF(OR(C140="",G143=""),"",IF($G143=$G140,ROUND(K140/2,0),IF($G143=$G141,ROUND(K141/2,0),IF($G143=$G142,ROUND(K142/2,0)))))</f>
        <v/>
      </c>
      <c r="L143" s="55" t="str">
        <f>IF(OR(C140="",G143=""),"",IF($G143=$G140,ROUND(L140/2,0),IF($G143=$G141,ROUND(L141/2,0),IF($G143=$G142,ROUND(L142/2,0)))))</f>
        <v/>
      </c>
      <c r="M143" s="56" t="str">
        <f>IF(OR(C140="",G143=""),"",ROUND(K143+L143,0))</f>
        <v/>
      </c>
      <c r="N143" s="57" t="str">
        <f>IF(OR(C140="",G143=""),"",ROUND(H143-K143,0))</f>
        <v/>
      </c>
      <c r="O143" s="58" t="str">
        <f>IF(OR(C140="",G143=""),"",ROUND(I143-L143,0))</f>
        <v/>
      </c>
      <c r="P143" s="59" t="str">
        <f>IF(OR(C140="",G143=""),"",ROUND(N143+O143,0))</f>
        <v/>
      </c>
      <c r="Q143" s="60" t="str">
        <f>IF(OR(C140="",G143=""),"",IF(OR(G143="Jan-24",G143="Feb-24"),O143,0))</f>
        <v/>
      </c>
      <c r="R143" s="60" t="str">
        <f>IF(OR(C140="",G143=""),"",Q143)</f>
        <v/>
      </c>
      <c r="S143" s="60" t="str">
        <f>IF(OR(C140="",G143=""),"",ROUND(P143-R143,0))</f>
        <v/>
      </c>
      <c r="T143" s="61"/>
      <c r="U143" s="62"/>
      <c r="V143" s="169"/>
    </row>
    <row r="144" spans="1:22" s="4" customFormat="1" ht="20.25" customHeight="1">
      <c r="A144" s="165"/>
      <c r="B144" s="200">
        <v>35</v>
      </c>
      <c r="C144" s="203"/>
      <c r="D144" s="204"/>
      <c r="E144" s="205"/>
      <c r="F144" s="212"/>
      <c r="G144" s="32" t="str">
        <f>IF(C144="","","Jan-24")</f>
        <v/>
      </c>
      <c r="H144" s="33"/>
      <c r="I144" s="6">
        <f t="array" ref="I144">ROUND(H144*$I$7,0)</f>
        <v>0</v>
      </c>
      <c r="J144" s="34">
        <f t="array" ref="J144">ROUND(H144+I144,0)</f>
        <v>0</v>
      </c>
      <c r="K144" s="35">
        <f t="array" ref="K144">H144</f>
        <v>0</v>
      </c>
      <c r="L144" s="6">
        <f t="array" ref="L144">ROUND(K144*$L$7,0)</f>
        <v>0</v>
      </c>
      <c r="M144" s="34">
        <f t="array" ref="M144">ROUND(K144+L144,0)</f>
        <v>0</v>
      </c>
      <c r="N144" s="36">
        <f t="array" ref="N144">ROUND(H144-K144,0)</f>
        <v>0</v>
      </c>
      <c r="O144" s="6">
        <f t="array" ref="O144">ROUND(I144-L144,0)</f>
        <v>0</v>
      </c>
      <c r="P144" s="34">
        <f t="array" ref="P144">ROUND(N144+O144,0)</f>
        <v>0</v>
      </c>
      <c r="Q144" s="8">
        <f>P144</f>
        <v>0</v>
      </c>
      <c r="R144" s="8">
        <f>Q144</f>
        <v>0</v>
      </c>
      <c r="S144" s="8">
        <f t="array" ref="S144">ROUND(P144-R144,0)</f>
        <v>0</v>
      </c>
      <c r="T144" s="48"/>
      <c r="U144" s="49"/>
      <c r="V144" s="169"/>
    </row>
    <row r="145" spans="1:22" s="4" customFormat="1" ht="20.25" customHeight="1">
      <c r="A145" s="165"/>
      <c r="B145" s="201"/>
      <c r="C145" s="206"/>
      <c r="D145" s="207"/>
      <c r="E145" s="208"/>
      <c r="F145" s="213"/>
      <c r="G145" s="37" t="str">
        <f>IF(C144="","","Feb-24")</f>
        <v/>
      </c>
      <c r="H145" s="38">
        <f>$H144</f>
        <v>0</v>
      </c>
      <c r="I145" s="12">
        <f t="array" ref="I145">ROUND(H145*$I$7,0)</f>
        <v>0</v>
      </c>
      <c r="J145" s="39">
        <f t="array" ref="J145">ROUND(H145+I145,0)</f>
        <v>0</v>
      </c>
      <c r="K145" s="38">
        <f t="array" ref="K145">H145</f>
        <v>0</v>
      </c>
      <c r="L145" s="12">
        <f t="array" ref="L145">ROUND(K145*$L$7,0)</f>
        <v>0</v>
      </c>
      <c r="M145" s="39">
        <f t="array" ref="M145">ROUND(K145+L145,0)</f>
        <v>0</v>
      </c>
      <c r="N145" s="40">
        <f t="array" ref="N145">ROUND(H145-K145,0)</f>
        <v>0</v>
      </c>
      <c r="O145" s="12">
        <f t="array" ref="O145">ROUND(I145-L145,0)</f>
        <v>0</v>
      </c>
      <c r="P145" s="39">
        <f t="array" ref="P145">ROUND(N145+O145,0)</f>
        <v>0</v>
      </c>
      <c r="Q145" s="14">
        <f>P145</f>
        <v>0</v>
      </c>
      <c r="R145" s="13">
        <f t="shared" ref="R145:R146" si="33">Q145</f>
        <v>0</v>
      </c>
      <c r="S145" s="14">
        <f t="array" ref="S145">ROUND(P145-R145,0)</f>
        <v>0</v>
      </c>
      <c r="T145" s="50"/>
      <c r="U145" s="51"/>
      <c r="V145" s="169"/>
    </row>
    <row r="146" spans="1:22" s="4" customFormat="1" ht="20.25" customHeight="1">
      <c r="A146" s="165"/>
      <c r="B146" s="201"/>
      <c r="C146" s="206"/>
      <c r="D146" s="207"/>
      <c r="E146" s="208"/>
      <c r="F146" s="213"/>
      <c r="G146" s="41" t="str">
        <f>IF(C144="","","Mar-24")</f>
        <v/>
      </c>
      <c r="H146" s="38" t="str">
        <f>IF(G146="","",$H144)</f>
        <v/>
      </c>
      <c r="I146" s="12" t="str">
        <f>IF(G146="","",ROUND(H146*$I$7,0))</f>
        <v/>
      </c>
      <c r="J146" s="39" t="str">
        <f>IF(G146="","",ROUND(H146+I146,0))</f>
        <v/>
      </c>
      <c r="K146" s="38" t="str">
        <f>IF(G146="","",H146)</f>
        <v/>
      </c>
      <c r="L146" s="12" t="str">
        <f>IF(G146="","",ROUND(K146*$L$7,0))</f>
        <v/>
      </c>
      <c r="M146" s="39" t="str">
        <f>IF(G146="","",ROUND(K146+L146,0))</f>
        <v/>
      </c>
      <c r="N146" s="40" t="str">
        <f>IF(G146="","",ROUND(H146-K146,0))</f>
        <v/>
      </c>
      <c r="O146" s="12" t="str">
        <f>IF(G146="","",ROUND(I146-L146,0))</f>
        <v/>
      </c>
      <c r="P146" s="39" t="str">
        <f>IF(G146="","",ROUND(N146+O146,0))</f>
        <v/>
      </c>
      <c r="Q146" s="14" t="str">
        <f>IF(G146="","",0)</f>
        <v/>
      </c>
      <c r="R146" s="13" t="str">
        <f t="shared" si="33"/>
        <v/>
      </c>
      <c r="S146" s="14" t="str">
        <f>IF(G146="","",ROUND(P146-R146,0))</f>
        <v/>
      </c>
      <c r="T146" s="50"/>
      <c r="U146" s="51"/>
      <c r="V146" s="169"/>
    </row>
    <row r="147" spans="1:22" s="4" customFormat="1" ht="20.25" customHeight="1" thickBot="1">
      <c r="A147" s="165"/>
      <c r="B147" s="202"/>
      <c r="C147" s="209"/>
      <c r="D147" s="210"/>
      <c r="E147" s="211"/>
      <c r="F147" s="52" t="str">
        <f>IF(C144="","","Surrender Ar.→")</f>
        <v/>
      </c>
      <c r="G147" s="53"/>
      <c r="H147" s="54" t="str">
        <f>IF(OR(C144="",G147=""),"",IF($G147=$G144,ROUND(H144/2,0),IF($G147=$G145,ROUND(H145/2,0),IF($G147=$G146,ROUND(H146/2,0)))))</f>
        <v/>
      </c>
      <c r="I147" s="55" t="str">
        <f>IF(OR(C144="",G147=""),"",IF($G147=$G144,ROUND(I144/2,0),IF($G147=$G145,ROUND(I145/2,0),IF($G147=$G146,ROUND(I146/2,0)))))</f>
        <v/>
      </c>
      <c r="J147" s="56" t="str">
        <f>IF(OR(C144="",G147=""),"",ROUND(H147+I147,0))</f>
        <v/>
      </c>
      <c r="K147" s="54" t="str">
        <f>IF(OR(C144="",G147=""),"",IF($G147=$G144,ROUND(K144/2,0),IF($G147=$G145,ROUND(K145/2,0),IF($G147=$G146,ROUND(K146/2,0)))))</f>
        <v/>
      </c>
      <c r="L147" s="55" t="str">
        <f>IF(OR(C144="",G147=""),"",IF($G147=$G144,ROUND(L144/2,0),IF($G147=$G145,ROUND(L145/2,0),IF($G147=$G146,ROUND(L146/2,0)))))</f>
        <v/>
      </c>
      <c r="M147" s="56" t="str">
        <f>IF(OR(C144="",G147=""),"",ROUND(K147+L147,0))</f>
        <v/>
      </c>
      <c r="N147" s="57" t="str">
        <f>IF(OR(C144="",G147=""),"",ROUND(H147-K147,0))</f>
        <v/>
      </c>
      <c r="O147" s="58" t="str">
        <f>IF(OR(C144="",G147=""),"",ROUND(I147-L147,0))</f>
        <v/>
      </c>
      <c r="P147" s="59" t="str">
        <f>IF(OR(C144="",G147=""),"",ROUND(N147+O147,0))</f>
        <v/>
      </c>
      <c r="Q147" s="60" t="str">
        <f>IF(OR(C144="",G147=""),"",IF(OR(G147="Jan-24",G147="Feb-24"),O147,0))</f>
        <v/>
      </c>
      <c r="R147" s="60" t="str">
        <f>IF(OR(C144="",G147=""),"",Q147)</f>
        <v/>
      </c>
      <c r="S147" s="60" t="str">
        <f>IF(OR(C144="",G147=""),"",ROUND(P147-R147,0))</f>
        <v/>
      </c>
      <c r="T147" s="61"/>
      <c r="U147" s="62"/>
      <c r="V147" s="169"/>
    </row>
    <row r="148" spans="1:22" s="4" customFormat="1" ht="20.25" customHeight="1">
      <c r="A148" s="165"/>
      <c r="B148" s="200">
        <v>36</v>
      </c>
      <c r="C148" s="203"/>
      <c r="D148" s="204"/>
      <c r="E148" s="205"/>
      <c r="F148" s="212"/>
      <c r="G148" s="32" t="str">
        <f>IF(C148="","","Jan-24")</f>
        <v/>
      </c>
      <c r="H148" s="33"/>
      <c r="I148" s="6">
        <f t="array" ref="I148">ROUND(H148*$I$7,0)</f>
        <v>0</v>
      </c>
      <c r="J148" s="34">
        <f t="array" ref="J148">ROUND(H148+I148,0)</f>
        <v>0</v>
      </c>
      <c r="K148" s="35">
        <f t="array" ref="K148">H148</f>
        <v>0</v>
      </c>
      <c r="L148" s="6">
        <f t="array" ref="L148">ROUND(K148*$L$7,0)</f>
        <v>0</v>
      </c>
      <c r="M148" s="34">
        <f t="array" ref="M148">ROUND(K148+L148,0)</f>
        <v>0</v>
      </c>
      <c r="N148" s="36">
        <f t="array" ref="N148">ROUND(H148-K148,0)</f>
        <v>0</v>
      </c>
      <c r="O148" s="6">
        <f t="array" ref="O148">ROUND(I148-L148,0)</f>
        <v>0</v>
      </c>
      <c r="P148" s="34">
        <f t="array" ref="P148">ROUND(N148+O148,0)</f>
        <v>0</v>
      </c>
      <c r="Q148" s="8">
        <f>P148</f>
        <v>0</v>
      </c>
      <c r="R148" s="8">
        <f>Q148</f>
        <v>0</v>
      </c>
      <c r="S148" s="8">
        <f t="array" ref="S148">ROUND(P148-R148,0)</f>
        <v>0</v>
      </c>
      <c r="T148" s="48"/>
      <c r="U148" s="49"/>
      <c r="V148" s="169"/>
    </row>
    <row r="149" spans="1:22" s="4" customFormat="1" ht="20.25" customHeight="1">
      <c r="A149" s="165"/>
      <c r="B149" s="201"/>
      <c r="C149" s="206"/>
      <c r="D149" s="207"/>
      <c r="E149" s="208"/>
      <c r="F149" s="213"/>
      <c r="G149" s="37" t="str">
        <f>IF(C148="","","Feb-24")</f>
        <v/>
      </c>
      <c r="H149" s="38">
        <f>$H148</f>
        <v>0</v>
      </c>
      <c r="I149" s="12">
        <f t="array" ref="I149">ROUND(H149*$I$7,0)</f>
        <v>0</v>
      </c>
      <c r="J149" s="39">
        <f t="array" ref="J149">ROUND(H149+I149,0)</f>
        <v>0</v>
      </c>
      <c r="K149" s="38">
        <f t="array" ref="K149">H149</f>
        <v>0</v>
      </c>
      <c r="L149" s="12">
        <f t="array" ref="L149">ROUND(K149*$L$7,0)</f>
        <v>0</v>
      </c>
      <c r="M149" s="39">
        <f t="array" ref="M149">ROUND(K149+L149,0)</f>
        <v>0</v>
      </c>
      <c r="N149" s="40">
        <f t="array" ref="N149">ROUND(H149-K149,0)</f>
        <v>0</v>
      </c>
      <c r="O149" s="12">
        <f t="array" ref="O149">ROUND(I149-L149,0)</f>
        <v>0</v>
      </c>
      <c r="P149" s="39">
        <f t="array" ref="P149">ROUND(N149+O149,0)</f>
        <v>0</v>
      </c>
      <c r="Q149" s="14">
        <f>P149</f>
        <v>0</v>
      </c>
      <c r="R149" s="13">
        <f t="shared" ref="R149:R150" si="34">Q149</f>
        <v>0</v>
      </c>
      <c r="S149" s="14">
        <f t="array" ref="S149">ROUND(P149-R149,0)</f>
        <v>0</v>
      </c>
      <c r="T149" s="50"/>
      <c r="U149" s="51"/>
      <c r="V149" s="169"/>
    </row>
    <row r="150" spans="1:22" s="4" customFormat="1" ht="20.25" customHeight="1">
      <c r="A150" s="165"/>
      <c r="B150" s="201"/>
      <c r="C150" s="206"/>
      <c r="D150" s="207"/>
      <c r="E150" s="208"/>
      <c r="F150" s="213"/>
      <c r="G150" s="41" t="str">
        <f>IF(C148="","","Mar-24")</f>
        <v/>
      </c>
      <c r="H150" s="38" t="str">
        <f>IF(G150="","",$H148)</f>
        <v/>
      </c>
      <c r="I150" s="12" t="str">
        <f>IF(G150="","",ROUND(H150*$I$7,0))</f>
        <v/>
      </c>
      <c r="J150" s="39" t="str">
        <f>IF(G150="","",ROUND(H150+I150,0))</f>
        <v/>
      </c>
      <c r="K150" s="38" t="str">
        <f>IF(G150="","",H150)</f>
        <v/>
      </c>
      <c r="L150" s="12" t="str">
        <f>IF(G150="","",ROUND(K150*$L$7,0))</f>
        <v/>
      </c>
      <c r="M150" s="39" t="str">
        <f>IF(G150="","",ROUND(K150+L150,0))</f>
        <v/>
      </c>
      <c r="N150" s="40" t="str">
        <f>IF(G150="","",ROUND(H150-K150,0))</f>
        <v/>
      </c>
      <c r="O150" s="12" t="str">
        <f>IF(G150="","",ROUND(I150-L150,0))</f>
        <v/>
      </c>
      <c r="P150" s="39" t="str">
        <f>IF(G150="","",ROUND(N150+O150,0))</f>
        <v/>
      </c>
      <c r="Q150" s="14" t="str">
        <f>IF(G150="","",0)</f>
        <v/>
      </c>
      <c r="R150" s="13" t="str">
        <f t="shared" si="34"/>
        <v/>
      </c>
      <c r="S150" s="14" t="str">
        <f>IF(G150="","",ROUND(P150-R150,0))</f>
        <v/>
      </c>
      <c r="T150" s="50"/>
      <c r="U150" s="51"/>
      <c r="V150" s="169"/>
    </row>
    <row r="151" spans="1:22" s="4" customFormat="1" ht="20.25" customHeight="1" thickBot="1">
      <c r="A151" s="165"/>
      <c r="B151" s="202"/>
      <c r="C151" s="209"/>
      <c r="D151" s="210"/>
      <c r="E151" s="211"/>
      <c r="F151" s="52" t="str">
        <f>IF(C148="","","Surrender Ar.→")</f>
        <v/>
      </c>
      <c r="G151" s="53"/>
      <c r="H151" s="54" t="str">
        <f>IF(OR(C148="",G151=""),"",IF($G151=$G148,ROUND(H148/2,0),IF($G151=$G149,ROUND(H149/2,0),IF($G151=$G150,ROUND(H150/2,0)))))</f>
        <v/>
      </c>
      <c r="I151" s="55" t="str">
        <f>IF(OR(C148="",G151=""),"",IF($G151=$G148,ROUND(I148/2,0),IF($G151=$G149,ROUND(I149/2,0),IF($G151=$G150,ROUND(I150/2,0)))))</f>
        <v/>
      </c>
      <c r="J151" s="56" t="str">
        <f>IF(OR(C148="",G151=""),"",ROUND(H151+I151,0))</f>
        <v/>
      </c>
      <c r="K151" s="54" t="str">
        <f>IF(OR(C148="",G151=""),"",IF($G151=$G148,ROUND(K148/2,0),IF($G151=$G149,ROUND(K149/2,0),IF($G151=$G150,ROUND(K150/2,0)))))</f>
        <v/>
      </c>
      <c r="L151" s="55" t="str">
        <f>IF(OR(C148="",G151=""),"",IF($G151=$G148,ROUND(L148/2,0),IF($G151=$G149,ROUND(L149/2,0),IF($G151=$G150,ROUND(L150/2,0)))))</f>
        <v/>
      </c>
      <c r="M151" s="56" t="str">
        <f>IF(OR(C148="",G151=""),"",ROUND(K151+L151,0))</f>
        <v/>
      </c>
      <c r="N151" s="57" t="str">
        <f>IF(OR(C148="",G151=""),"",ROUND(H151-K151,0))</f>
        <v/>
      </c>
      <c r="O151" s="58" t="str">
        <f>IF(OR(C148="",G151=""),"",ROUND(I151-L151,0))</f>
        <v/>
      </c>
      <c r="P151" s="59" t="str">
        <f>IF(OR(C148="",G151=""),"",ROUND(N151+O151,0))</f>
        <v/>
      </c>
      <c r="Q151" s="60" t="str">
        <f>IF(OR(C148="",G151=""),"",IF(OR(G151="Jan-24",G151="Feb-24"),O151,0))</f>
        <v/>
      </c>
      <c r="R151" s="60" t="str">
        <f>IF(OR(C148="",G151=""),"",Q151)</f>
        <v/>
      </c>
      <c r="S151" s="60" t="str">
        <f>IF(OR(C148="",G151=""),"",ROUND(P151-R151,0))</f>
        <v/>
      </c>
      <c r="T151" s="61"/>
      <c r="U151" s="62"/>
      <c r="V151" s="169"/>
    </row>
    <row r="152" spans="1:22" s="4" customFormat="1" ht="20.25" customHeight="1">
      <c r="A152" s="165"/>
      <c r="B152" s="200">
        <v>37</v>
      </c>
      <c r="C152" s="203"/>
      <c r="D152" s="204"/>
      <c r="E152" s="205"/>
      <c r="F152" s="212"/>
      <c r="G152" s="32" t="str">
        <f>IF(C152="","","Jan-24")</f>
        <v/>
      </c>
      <c r="H152" s="33"/>
      <c r="I152" s="6">
        <f t="array" ref="I152">ROUND(H152*$I$7,0)</f>
        <v>0</v>
      </c>
      <c r="J152" s="34">
        <f t="array" ref="J152">ROUND(H152+I152,0)</f>
        <v>0</v>
      </c>
      <c r="K152" s="35">
        <f t="array" ref="K152">H152</f>
        <v>0</v>
      </c>
      <c r="L152" s="6">
        <f t="array" ref="L152">ROUND(K152*$L$7,0)</f>
        <v>0</v>
      </c>
      <c r="M152" s="34">
        <f t="array" ref="M152">ROUND(K152+L152,0)</f>
        <v>0</v>
      </c>
      <c r="N152" s="36">
        <f t="array" ref="N152">ROUND(H152-K152,0)</f>
        <v>0</v>
      </c>
      <c r="O152" s="6">
        <f t="array" ref="O152">ROUND(I152-L152,0)</f>
        <v>0</v>
      </c>
      <c r="P152" s="34">
        <f t="array" ref="P152">ROUND(N152+O152,0)</f>
        <v>0</v>
      </c>
      <c r="Q152" s="8">
        <f>P152</f>
        <v>0</v>
      </c>
      <c r="R152" s="8">
        <f>Q152</f>
        <v>0</v>
      </c>
      <c r="S152" s="8">
        <f t="array" ref="S152">ROUND(P152-R152,0)</f>
        <v>0</v>
      </c>
      <c r="T152" s="48"/>
      <c r="U152" s="49"/>
      <c r="V152" s="169"/>
    </row>
    <row r="153" spans="1:22" s="4" customFormat="1" ht="20.25" customHeight="1">
      <c r="A153" s="165"/>
      <c r="B153" s="201"/>
      <c r="C153" s="206"/>
      <c r="D153" s="207"/>
      <c r="E153" s="208"/>
      <c r="F153" s="213"/>
      <c r="G153" s="37" t="str">
        <f>IF(C152="","","Feb-24")</f>
        <v/>
      </c>
      <c r="H153" s="38">
        <f>$H152</f>
        <v>0</v>
      </c>
      <c r="I153" s="12">
        <f t="array" ref="I153">ROUND(H153*$I$7,0)</f>
        <v>0</v>
      </c>
      <c r="J153" s="39">
        <f t="array" ref="J153">ROUND(H153+I153,0)</f>
        <v>0</v>
      </c>
      <c r="K153" s="38">
        <f t="array" ref="K153">H153</f>
        <v>0</v>
      </c>
      <c r="L153" s="12">
        <f t="array" ref="L153">ROUND(K153*$L$7,0)</f>
        <v>0</v>
      </c>
      <c r="M153" s="39">
        <f t="array" ref="M153">ROUND(K153+L153,0)</f>
        <v>0</v>
      </c>
      <c r="N153" s="40">
        <f t="array" ref="N153">ROUND(H153-K153,0)</f>
        <v>0</v>
      </c>
      <c r="O153" s="12">
        <f t="array" ref="O153">ROUND(I153-L153,0)</f>
        <v>0</v>
      </c>
      <c r="P153" s="39">
        <f t="array" ref="P153">ROUND(N153+O153,0)</f>
        <v>0</v>
      </c>
      <c r="Q153" s="14">
        <f>P153</f>
        <v>0</v>
      </c>
      <c r="R153" s="13">
        <f t="shared" ref="R153:R154" si="35">Q153</f>
        <v>0</v>
      </c>
      <c r="S153" s="14">
        <f t="array" ref="S153">ROUND(P153-R153,0)</f>
        <v>0</v>
      </c>
      <c r="T153" s="50"/>
      <c r="U153" s="51"/>
      <c r="V153" s="169"/>
    </row>
    <row r="154" spans="1:22" s="4" customFormat="1" ht="20.25" customHeight="1">
      <c r="A154" s="165"/>
      <c r="B154" s="201"/>
      <c r="C154" s="206"/>
      <c r="D154" s="207"/>
      <c r="E154" s="208"/>
      <c r="F154" s="213"/>
      <c r="G154" s="41" t="str">
        <f>IF(C152="","","Mar-24")</f>
        <v/>
      </c>
      <c r="H154" s="38" t="str">
        <f>IF(G154="","",$H152)</f>
        <v/>
      </c>
      <c r="I154" s="12" t="str">
        <f>IF(G154="","",ROUND(H154*$I$7,0))</f>
        <v/>
      </c>
      <c r="J154" s="39" t="str">
        <f>IF(G154="","",ROUND(H154+I154,0))</f>
        <v/>
      </c>
      <c r="K154" s="38" t="str">
        <f>IF(G154="","",H154)</f>
        <v/>
      </c>
      <c r="L154" s="12" t="str">
        <f>IF(G154="","",ROUND(K154*$L$7,0))</f>
        <v/>
      </c>
      <c r="M154" s="39" t="str">
        <f>IF(G154="","",ROUND(K154+L154,0))</f>
        <v/>
      </c>
      <c r="N154" s="40" t="str">
        <f>IF(G154="","",ROUND(H154-K154,0))</f>
        <v/>
      </c>
      <c r="O154" s="12" t="str">
        <f>IF(G154="","",ROUND(I154-L154,0))</f>
        <v/>
      </c>
      <c r="P154" s="39" t="str">
        <f>IF(G154="","",ROUND(N154+O154,0))</f>
        <v/>
      </c>
      <c r="Q154" s="14" t="str">
        <f>IF(G154="","",0)</f>
        <v/>
      </c>
      <c r="R154" s="13" t="str">
        <f t="shared" si="35"/>
        <v/>
      </c>
      <c r="S154" s="14" t="str">
        <f>IF(G154="","",ROUND(P154-R154,0))</f>
        <v/>
      </c>
      <c r="T154" s="50"/>
      <c r="U154" s="51"/>
      <c r="V154" s="169"/>
    </row>
    <row r="155" spans="1:22" s="4" customFormat="1" ht="20.25" customHeight="1" thickBot="1">
      <c r="A155" s="165"/>
      <c r="B155" s="202"/>
      <c r="C155" s="209"/>
      <c r="D155" s="210"/>
      <c r="E155" s="211"/>
      <c r="F155" s="52" t="str">
        <f>IF(C152="","","Surrender Ar.→")</f>
        <v/>
      </c>
      <c r="G155" s="53"/>
      <c r="H155" s="54" t="str">
        <f>IF(OR(C152="",G155=""),"",IF($G155=$G152,ROUND(H152/2,0),IF($G155=$G153,ROUND(H153/2,0),IF($G155=$G154,ROUND(H154/2,0)))))</f>
        <v/>
      </c>
      <c r="I155" s="55" t="str">
        <f>IF(OR(C152="",G155=""),"",IF($G155=$G152,ROUND(I152/2,0),IF($G155=$G153,ROUND(I153/2,0),IF($G155=$G154,ROUND(I154/2,0)))))</f>
        <v/>
      </c>
      <c r="J155" s="56" t="str">
        <f>IF(OR(C152="",G155=""),"",ROUND(H155+I155,0))</f>
        <v/>
      </c>
      <c r="K155" s="54" t="str">
        <f>IF(OR(C152="",G155=""),"",IF($G155=$G152,ROUND(K152/2,0),IF($G155=$G153,ROUND(K153/2,0),IF($G155=$G154,ROUND(K154/2,0)))))</f>
        <v/>
      </c>
      <c r="L155" s="55" t="str">
        <f>IF(OR(C152="",G155=""),"",IF($G155=$G152,ROUND(L152/2,0),IF($G155=$G153,ROUND(L153/2,0),IF($G155=$G154,ROUND(L154/2,0)))))</f>
        <v/>
      </c>
      <c r="M155" s="56" t="str">
        <f>IF(OR(C152="",G155=""),"",ROUND(K155+L155,0))</f>
        <v/>
      </c>
      <c r="N155" s="57" t="str">
        <f>IF(OR(C152="",G155=""),"",ROUND(H155-K155,0))</f>
        <v/>
      </c>
      <c r="O155" s="58" t="str">
        <f>IF(OR(C152="",G155=""),"",ROUND(I155-L155,0))</f>
        <v/>
      </c>
      <c r="P155" s="59" t="str">
        <f>IF(OR(C152="",G155=""),"",ROUND(N155+O155,0))</f>
        <v/>
      </c>
      <c r="Q155" s="60" t="str">
        <f>IF(OR(C152="",G155=""),"",IF(OR(G155="Jan-24",G155="Feb-24"),O155,0))</f>
        <v/>
      </c>
      <c r="R155" s="60" t="str">
        <f>IF(OR(C152="",G155=""),"",Q155)</f>
        <v/>
      </c>
      <c r="S155" s="60" t="str">
        <f>IF(OR(C152="",G155=""),"",ROUND(P155-R155,0))</f>
        <v/>
      </c>
      <c r="T155" s="61"/>
      <c r="U155" s="62"/>
      <c r="V155" s="169"/>
    </row>
    <row r="156" spans="1:22" s="4" customFormat="1" ht="20.25" customHeight="1">
      <c r="A156" s="165"/>
      <c r="B156" s="200">
        <v>38</v>
      </c>
      <c r="C156" s="203"/>
      <c r="D156" s="204"/>
      <c r="E156" s="205"/>
      <c r="F156" s="212"/>
      <c r="G156" s="32" t="str">
        <f>IF(C156="","","Jan-24")</f>
        <v/>
      </c>
      <c r="H156" s="33"/>
      <c r="I156" s="6">
        <f t="array" ref="I156">ROUND(H156*$I$7,0)</f>
        <v>0</v>
      </c>
      <c r="J156" s="34">
        <f t="array" ref="J156">ROUND(H156+I156,0)</f>
        <v>0</v>
      </c>
      <c r="K156" s="35">
        <f t="array" ref="K156">H156</f>
        <v>0</v>
      </c>
      <c r="L156" s="6">
        <f t="array" ref="L156">ROUND(K156*$L$7,0)</f>
        <v>0</v>
      </c>
      <c r="M156" s="34">
        <f t="array" ref="M156">ROUND(K156+L156,0)</f>
        <v>0</v>
      </c>
      <c r="N156" s="36">
        <f t="array" ref="N156">ROUND(H156-K156,0)</f>
        <v>0</v>
      </c>
      <c r="O156" s="6">
        <f t="array" ref="O156">ROUND(I156-L156,0)</f>
        <v>0</v>
      </c>
      <c r="P156" s="34">
        <f t="array" ref="P156">ROUND(N156+O156,0)</f>
        <v>0</v>
      </c>
      <c r="Q156" s="8">
        <f>P156</f>
        <v>0</v>
      </c>
      <c r="R156" s="8">
        <f>Q156</f>
        <v>0</v>
      </c>
      <c r="S156" s="8">
        <f t="array" ref="S156">ROUND(P156-R156,0)</f>
        <v>0</v>
      </c>
      <c r="T156" s="48"/>
      <c r="U156" s="49"/>
      <c r="V156" s="169"/>
    </row>
    <row r="157" spans="1:22" s="4" customFormat="1" ht="20.25" customHeight="1">
      <c r="A157" s="165"/>
      <c r="B157" s="201"/>
      <c r="C157" s="206"/>
      <c r="D157" s="207"/>
      <c r="E157" s="208"/>
      <c r="F157" s="213"/>
      <c r="G157" s="37" t="str">
        <f>IF(C156="","","Feb-24")</f>
        <v/>
      </c>
      <c r="H157" s="38">
        <f>$H156</f>
        <v>0</v>
      </c>
      <c r="I157" s="12">
        <f t="array" ref="I157">ROUND(H157*$I$7,0)</f>
        <v>0</v>
      </c>
      <c r="J157" s="39">
        <f t="array" ref="J157">ROUND(H157+I157,0)</f>
        <v>0</v>
      </c>
      <c r="K157" s="38">
        <f t="array" ref="K157">H157</f>
        <v>0</v>
      </c>
      <c r="L157" s="12">
        <f t="array" ref="L157">ROUND(K157*$L$7,0)</f>
        <v>0</v>
      </c>
      <c r="M157" s="39">
        <f t="array" ref="M157">ROUND(K157+L157,0)</f>
        <v>0</v>
      </c>
      <c r="N157" s="40">
        <f t="array" ref="N157">ROUND(H157-K157,0)</f>
        <v>0</v>
      </c>
      <c r="O157" s="12">
        <f t="array" ref="O157">ROUND(I157-L157,0)</f>
        <v>0</v>
      </c>
      <c r="P157" s="39">
        <f t="array" ref="P157">ROUND(N157+O157,0)</f>
        <v>0</v>
      </c>
      <c r="Q157" s="14">
        <f>P157</f>
        <v>0</v>
      </c>
      <c r="R157" s="13">
        <f t="shared" ref="R157:R158" si="36">Q157</f>
        <v>0</v>
      </c>
      <c r="S157" s="14">
        <f t="array" ref="S157">ROUND(P157-R157,0)</f>
        <v>0</v>
      </c>
      <c r="T157" s="50"/>
      <c r="U157" s="51"/>
      <c r="V157" s="169"/>
    </row>
    <row r="158" spans="1:22" s="4" customFormat="1" ht="20.25" customHeight="1">
      <c r="A158" s="165"/>
      <c r="B158" s="201"/>
      <c r="C158" s="206"/>
      <c r="D158" s="207"/>
      <c r="E158" s="208"/>
      <c r="F158" s="213"/>
      <c r="G158" s="41" t="str">
        <f>IF(C156="","","Mar-24")</f>
        <v/>
      </c>
      <c r="H158" s="38" t="str">
        <f>IF(G158="","",$H156)</f>
        <v/>
      </c>
      <c r="I158" s="12" t="str">
        <f>IF(G158="","",ROUND(H158*$I$7,0))</f>
        <v/>
      </c>
      <c r="J158" s="39" t="str">
        <f>IF(G158="","",ROUND(H158+I158,0))</f>
        <v/>
      </c>
      <c r="K158" s="38" t="str">
        <f>IF(G158="","",H158)</f>
        <v/>
      </c>
      <c r="L158" s="12" t="str">
        <f>IF(G158="","",ROUND(K158*$L$7,0))</f>
        <v/>
      </c>
      <c r="M158" s="39" t="str">
        <f>IF(G158="","",ROUND(K158+L158,0))</f>
        <v/>
      </c>
      <c r="N158" s="40" t="str">
        <f>IF(G158="","",ROUND(H158-K158,0))</f>
        <v/>
      </c>
      <c r="O158" s="12" t="str">
        <f>IF(G158="","",ROUND(I158-L158,0))</f>
        <v/>
      </c>
      <c r="P158" s="39" t="str">
        <f>IF(G158="","",ROUND(N158+O158,0))</f>
        <v/>
      </c>
      <c r="Q158" s="14" t="str">
        <f>IF(G158="","",0)</f>
        <v/>
      </c>
      <c r="R158" s="13" t="str">
        <f t="shared" si="36"/>
        <v/>
      </c>
      <c r="S158" s="14" t="str">
        <f>IF(G158="","",ROUND(P158-R158,0))</f>
        <v/>
      </c>
      <c r="T158" s="50"/>
      <c r="U158" s="51"/>
      <c r="V158" s="169"/>
    </row>
    <row r="159" spans="1:22" s="4" customFormat="1" ht="20.25" customHeight="1" thickBot="1">
      <c r="A159" s="165"/>
      <c r="B159" s="202"/>
      <c r="C159" s="209"/>
      <c r="D159" s="210"/>
      <c r="E159" s="211"/>
      <c r="F159" s="52" t="str">
        <f>IF(C156="","","Surrender Ar.→")</f>
        <v/>
      </c>
      <c r="G159" s="53"/>
      <c r="H159" s="54" t="str">
        <f>IF(OR(C156="",G159=""),"",IF($G159=$G156,ROUND(H156/2,0),IF($G159=$G157,ROUND(H157/2,0),IF($G159=$G158,ROUND(H158/2,0)))))</f>
        <v/>
      </c>
      <c r="I159" s="55" t="str">
        <f>IF(OR(C156="",G159=""),"",IF($G159=$G156,ROUND(I156/2,0),IF($G159=$G157,ROUND(I157/2,0),IF($G159=$G158,ROUND(I158/2,0)))))</f>
        <v/>
      </c>
      <c r="J159" s="56" t="str">
        <f>IF(OR(C156="",G159=""),"",ROUND(H159+I159,0))</f>
        <v/>
      </c>
      <c r="K159" s="54" t="str">
        <f>IF(OR(C156="",G159=""),"",IF($G159=$G156,ROUND(K156/2,0),IF($G159=$G157,ROUND(K157/2,0),IF($G159=$G158,ROUND(K158/2,0)))))</f>
        <v/>
      </c>
      <c r="L159" s="55" t="str">
        <f>IF(OR(C156="",G159=""),"",IF($G159=$G156,ROUND(L156/2,0),IF($G159=$G157,ROUND(L157/2,0),IF($G159=$G158,ROUND(L158/2,0)))))</f>
        <v/>
      </c>
      <c r="M159" s="56" t="str">
        <f>IF(OR(C156="",G159=""),"",ROUND(K159+L159,0))</f>
        <v/>
      </c>
      <c r="N159" s="57" t="str">
        <f>IF(OR(C156="",G159=""),"",ROUND(H159-K159,0))</f>
        <v/>
      </c>
      <c r="O159" s="58" t="str">
        <f>IF(OR(C156="",G159=""),"",ROUND(I159-L159,0))</f>
        <v/>
      </c>
      <c r="P159" s="59" t="str">
        <f>IF(OR(C156="",G159=""),"",ROUND(N159+O159,0))</f>
        <v/>
      </c>
      <c r="Q159" s="60" t="str">
        <f>IF(OR(C156="",G159=""),"",IF(OR(G159="Jan-24",G159="Feb-24"),O159,0))</f>
        <v/>
      </c>
      <c r="R159" s="60" t="str">
        <f>IF(OR(C156="",G159=""),"",Q159)</f>
        <v/>
      </c>
      <c r="S159" s="60" t="str">
        <f>IF(OR(C156="",G159=""),"",ROUND(P159-R159,0))</f>
        <v/>
      </c>
      <c r="T159" s="61"/>
      <c r="U159" s="62"/>
      <c r="V159" s="169"/>
    </row>
    <row r="160" spans="1:22" s="4" customFormat="1" ht="20.25" customHeight="1">
      <c r="A160" s="165"/>
      <c r="B160" s="200">
        <v>39</v>
      </c>
      <c r="C160" s="203"/>
      <c r="D160" s="204"/>
      <c r="E160" s="205"/>
      <c r="F160" s="212"/>
      <c r="G160" s="32" t="str">
        <f>IF(C160="","","Jan-24")</f>
        <v/>
      </c>
      <c r="H160" s="33"/>
      <c r="I160" s="6">
        <f t="array" ref="I160">ROUND(H160*$I$7,0)</f>
        <v>0</v>
      </c>
      <c r="J160" s="34">
        <f t="array" ref="J160">ROUND(H160+I160,0)</f>
        <v>0</v>
      </c>
      <c r="K160" s="35">
        <f t="array" ref="K160">H160</f>
        <v>0</v>
      </c>
      <c r="L160" s="6">
        <f t="array" ref="L160">ROUND(K160*$L$7,0)</f>
        <v>0</v>
      </c>
      <c r="M160" s="34">
        <f t="array" ref="M160">ROUND(K160+L160,0)</f>
        <v>0</v>
      </c>
      <c r="N160" s="36">
        <f t="array" ref="N160">ROUND(H160-K160,0)</f>
        <v>0</v>
      </c>
      <c r="O160" s="6">
        <f t="array" ref="O160">ROUND(I160-L160,0)</f>
        <v>0</v>
      </c>
      <c r="P160" s="34">
        <f t="array" ref="P160">ROUND(N160+O160,0)</f>
        <v>0</v>
      </c>
      <c r="Q160" s="8">
        <f>P160</f>
        <v>0</v>
      </c>
      <c r="R160" s="8">
        <f>Q160</f>
        <v>0</v>
      </c>
      <c r="S160" s="8">
        <f t="array" ref="S160">ROUND(P160-R160,0)</f>
        <v>0</v>
      </c>
      <c r="T160" s="48"/>
      <c r="U160" s="49"/>
      <c r="V160" s="169"/>
    </row>
    <row r="161" spans="1:22" s="4" customFormat="1" ht="20.25" customHeight="1">
      <c r="A161" s="165"/>
      <c r="B161" s="201"/>
      <c r="C161" s="206"/>
      <c r="D161" s="207"/>
      <c r="E161" s="208"/>
      <c r="F161" s="213"/>
      <c r="G161" s="37" t="str">
        <f>IF(C160="","","Feb-24")</f>
        <v/>
      </c>
      <c r="H161" s="38">
        <f>$H160</f>
        <v>0</v>
      </c>
      <c r="I161" s="12">
        <f t="array" ref="I161">ROUND(H161*$I$7,0)</f>
        <v>0</v>
      </c>
      <c r="J161" s="39">
        <f t="array" ref="J161">ROUND(H161+I161,0)</f>
        <v>0</v>
      </c>
      <c r="K161" s="38">
        <f t="array" ref="K161">H161</f>
        <v>0</v>
      </c>
      <c r="L161" s="12">
        <f t="array" ref="L161">ROUND(K161*$L$7,0)</f>
        <v>0</v>
      </c>
      <c r="M161" s="39">
        <f t="array" ref="M161">ROUND(K161+L161,0)</f>
        <v>0</v>
      </c>
      <c r="N161" s="40">
        <f t="array" ref="N161">ROUND(H161-K161,0)</f>
        <v>0</v>
      </c>
      <c r="O161" s="12">
        <f t="array" ref="O161">ROUND(I161-L161,0)</f>
        <v>0</v>
      </c>
      <c r="P161" s="39">
        <f t="array" ref="P161">ROUND(N161+O161,0)</f>
        <v>0</v>
      </c>
      <c r="Q161" s="14">
        <f>P161</f>
        <v>0</v>
      </c>
      <c r="R161" s="13">
        <f t="shared" ref="R161:R162" si="37">Q161</f>
        <v>0</v>
      </c>
      <c r="S161" s="14">
        <f t="array" ref="S161">ROUND(P161-R161,0)</f>
        <v>0</v>
      </c>
      <c r="T161" s="50"/>
      <c r="U161" s="51"/>
      <c r="V161" s="169"/>
    </row>
    <row r="162" spans="1:22" s="4" customFormat="1" ht="20.25" customHeight="1">
      <c r="A162" s="165"/>
      <c r="B162" s="201"/>
      <c r="C162" s="206"/>
      <c r="D162" s="207"/>
      <c r="E162" s="208"/>
      <c r="F162" s="213"/>
      <c r="G162" s="41" t="str">
        <f>IF(C160="","","Mar-24")</f>
        <v/>
      </c>
      <c r="H162" s="38" t="str">
        <f>IF(G162="","",$H160)</f>
        <v/>
      </c>
      <c r="I162" s="12" t="str">
        <f>IF(G162="","",ROUND(H162*$I$7,0))</f>
        <v/>
      </c>
      <c r="J162" s="39" t="str">
        <f>IF(G162="","",ROUND(H162+I162,0))</f>
        <v/>
      </c>
      <c r="K162" s="38" t="str">
        <f>IF(G162="","",H162)</f>
        <v/>
      </c>
      <c r="L162" s="12" t="str">
        <f>IF(G162="","",ROUND(K162*$L$7,0))</f>
        <v/>
      </c>
      <c r="M162" s="39" t="str">
        <f>IF(G162="","",ROUND(K162+L162,0))</f>
        <v/>
      </c>
      <c r="N162" s="40" t="str">
        <f>IF(G162="","",ROUND(H162-K162,0))</f>
        <v/>
      </c>
      <c r="O162" s="12" t="str">
        <f>IF(G162="","",ROUND(I162-L162,0))</f>
        <v/>
      </c>
      <c r="P162" s="39" t="str">
        <f>IF(G162="","",ROUND(N162+O162,0))</f>
        <v/>
      </c>
      <c r="Q162" s="14" t="str">
        <f>IF(G162="","",0)</f>
        <v/>
      </c>
      <c r="R162" s="13" t="str">
        <f t="shared" si="37"/>
        <v/>
      </c>
      <c r="S162" s="14" t="str">
        <f>IF(G162="","",ROUND(P162-R162,0))</f>
        <v/>
      </c>
      <c r="T162" s="50"/>
      <c r="U162" s="51"/>
      <c r="V162" s="169"/>
    </row>
    <row r="163" spans="1:22" s="4" customFormat="1" ht="20.25" customHeight="1" thickBot="1">
      <c r="A163" s="165"/>
      <c r="B163" s="202"/>
      <c r="C163" s="209"/>
      <c r="D163" s="210"/>
      <c r="E163" s="211"/>
      <c r="F163" s="52" t="str">
        <f>IF(C160="","","Surrender Ar.→")</f>
        <v/>
      </c>
      <c r="G163" s="53"/>
      <c r="H163" s="54" t="str">
        <f>IF(OR(C160="",G163=""),"",IF($G163=$G160,ROUND(H160/2,0),IF($G163=$G161,ROUND(H161/2,0),IF($G163=$G162,ROUND(H162/2,0)))))</f>
        <v/>
      </c>
      <c r="I163" s="55" t="str">
        <f>IF(OR(C160="",G163=""),"",IF($G163=$G160,ROUND(I160/2,0),IF($G163=$G161,ROUND(I161/2,0),IF($G163=$G162,ROUND(I162/2,0)))))</f>
        <v/>
      </c>
      <c r="J163" s="56" t="str">
        <f>IF(OR(C160="",G163=""),"",ROUND(H163+I163,0))</f>
        <v/>
      </c>
      <c r="K163" s="54" t="str">
        <f>IF(OR(C160="",G163=""),"",IF($G163=$G160,ROUND(K160/2,0),IF($G163=$G161,ROUND(K161/2,0),IF($G163=$G162,ROUND(K162/2,0)))))</f>
        <v/>
      </c>
      <c r="L163" s="55" t="str">
        <f>IF(OR(C160="",G163=""),"",IF($G163=$G160,ROUND(L160/2,0),IF($G163=$G161,ROUND(L161/2,0),IF($G163=$G162,ROUND(L162/2,0)))))</f>
        <v/>
      </c>
      <c r="M163" s="56" t="str">
        <f>IF(OR(C160="",G163=""),"",ROUND(K163+L163,0))</f>
        <v/>
      </c>
      <c r="N163" s="57" t="str">
        <f>IF(OR(C160="",G163=""),"",ROUND(H163-K163,0))</f>
        <v/>
      </c>
      <c r="O163" s="58" t="str">
        <f>IF(OR(C160="",G163=""),"",ROUND(I163-L163,0))</f>
        <v/>
      </c>
      <c r="P163" s="59" t="str">
        <f>IF(OR(C160="",G163=""),"",ROUND(N163+O163,0))</f>
        <v/>
      </c>
      <c r="Q163" s="60" t="str">
        <f>IF(OR(C160="",G163=""),"",IF(OR(G163="Jan-24",G163="Feb-24"),O163,0))</f>
        <v/>
      </c>
      <c r="R163" s="60" t="str">
        <f>IF(OR(C160="",G163=""),"",Q163)</f>
        <v/>
      </c>
      <c r="S163" s="60" t="str">
        <f>IF(OR(C160="",G163=""),"",ROUND(P163-R163,0))</f>
        <v/>
      </c>
      <c r="T163" s="61"/>
      <c r="U163" s="62"/>
      <c r="V163" s="169"/>
    </row>
    <row r="164" spans="1:22" s="4" customFormat="1" ht="20.25" customHeight="1">
      <c r="A164" s="165"/>
      <c r="B164" s="200">
        <v>40</v>
      </c>
      <c r="C164" s="203"/>
      <c r="D164" s="204"/>
      <c r="E164" s="205"/>
      <c r="F164" s="212"/>
      <c r="G164" s="32" t="str">
        <f>IF(C164="","","Jan-24")</f>
        <v/>
      </c>
      <c r="H164" s="33"/>
      <c r="I164" s="6">
        <f t="array" ref="I164">ROUND(H164*$I$7,0)</f>
        <v>0</v>
      </c>
      <c r="J164" s="34">
        <f t="array" ref="J164">ROUND(H164+I164,0)</f>
        <v>0</v>
      </c>
      <c r="K164" s="35">
        <f t="array" ref="K164">H164</f>
        <v>0</v>
      </c>
      <c r="L164" s="6">
        <f t="array" ref="L164">ROUND(K164*$L$7,0)</f>
        <v>0</v>
      </c>
      <c r="M164" s="34">
        <f t="array" ref="M164">ROUND(K164+L164,0)</f>
        <v>0</v>
      </c>
      <c r="N164" s="36">
        <f t="array" ref="N164">ROUND(H164-K164,0)</f>
        <v>0</v>
      </c>
      <c r="O164" s="6">
        <f t="array" ref="O164">ROUND(I164-L164,0)</f>
        <v>0</v>
      </c>
      <c r="P164" s="34">
        <f t="array" ref="P164">ROUND(N164+O164,0)</f>
        <v>0</v>
      </c>
      <c r="Q164" s="8">
        <f>P164</f>
        <v>0</v>
      </c>
      <c r="R164" s="8">
        <f>Q164</f>
        <v>0</v>
      </c>
      <c r="S164" s="8">
        <f t="array" ref="S164">ROUND(P164-R164,0)</f>
        <v>0</v>
      </c>
      <c r="T164" s="48"/>
      <c r="U164" s="49"/>
      <c r="V164" s="169"/>
    </row>
    <row r="165" spans="1:22" s="4" customFormat="1" ht="20.25" customHeight="1">
      <c r="A165" s="165"/>
      <c r="B165" s="201"/>
      <c r="C165" s="206"/>
      <c r="D165" s="207"/>
      <c r="E165" s="208"/>
      <c r="F165" s="213"/>
      <c r="G165" s="37" t="str">
        <f>IF(C164="","","Feb-24")</f>
        <v/>
      </c>
      <c r="H165" s="38">
        <f>$H164</f>
        <v>0</v>
      </c>
      <c r="I165" s="12">
        <f t="array" ref="I165">ROUND(H165*$I$7,0)</f>
        <v>0</v>
      </c>
      <c r="J165" s="39">
        <f t="array" ref="J165">ROUND(H165+I165,0)</f>
        <v>0</v>
      </c>
      <c r="K165" s="38">
        <f t="array" ref="K165">H165</f>
        <v>0</v>
      </c>
      <c r="L165" s="12">
        <f t="array" ref="L165">ROUND(K165*$L$7,0)</f>
        <v>0</v>
      </c>
      <c r="M165" s="39">
        <f t="array" ref="M165">ROUND(K165+L165,0)</f>
        <v>0</v>
      </c>
      <c r="N165" s="40">
        <f t="array" ref="N165">ROUND(H165-K165,0)</f>
        <v>0</v>
      </c>
      <c r="O165" s="12">
        <f t="array" ref="O165">ROUND(I165-L165,0)</f>
        <v>0</v>
      </c>
      <c r="P165" s="39">
        <f t="array" ref="P165">ROUND(N165+O165,0)</f>
        <v>0</v>
      </c>
      <c r="Q165" s="14">
        <f>P165</f>
        <v>0</v>
      </c>
      <c r="R165" s="13">
        <f t="shared" ref="R165:R166" si="38">Q165</f>
        <v>0</v>
      </c>
      <c r="S165" s="14">
        <f t="array" ref="S165">ROUND(P165-R165,0)</f>
        <v>0</v>
      </c>
      <c r="T165" s="50"/>
      <c r="U165" s="51"/>
      <c r="V165" s="169"/>
    </row>
    <row r="166" spans="1:22" s="4" customFormat="1" ht="20.25" customHeight="1">
      <c r="A166" s="165"/>
      <c r="B166" s="201"/>
      <c r="C166" s="206"/>
      <c r="D166" s="207"/>
      <c r="E166" s="208"/>
      <c r="F166" s="213"/>
      <c r="G166" s="41" t="str">
        <f>IF(C164="","","Mar-24")</f>
        <v/>
      </c>
      <c r="H166" s="38" t="str">
        <f>IF(G166="","",$H164)</f>
        <v/>
      </c>
      <c r="I166" s="12" t="str">
        <f>IF(G166="","",ROUND(H166*$I$7,0))</f>
        <v/>
      </c>
      <c r="J166" s="39" t="str">
        <f>IF(G166="","",ROUND(H166+I166,0))</f>
        <v/>
      </c>
      <c r="K166" s="38" t="str">
        <f>IF(G166="","",H166)</f>
        <v/>
      </c>
      <c r="L166" s="12" t="str">
        <f>IF(G166="","",ROUND(K166*$L$7,0))</f>
        <v/>
      </c>
      <c r="M166" s="39" t="str">
        <f>IF(G166="","",ROUND(K166+L166,0))</f>
        <v/>
      </c>
      <c r="N166" s="40" t="str">
        <f>IF(G166="","",ROUND(H166-K166,0))</f>
        <v/>
      </c>
      <c r="O166" s="12" t="str">
        <f>IF(G166="","",ROUND(I166-L166,0))</f>
        <v/>
      </c>
      <c r="P166" s="39" t="str">
        <f>IF(G166="","",ROUND(N166+O166,0))</f>
        <v/>
      </c>
      <c r="Q166" s="14" t="str">
        <f>IF(G166="","",0)</f>
        <v/>
      </c>
      <c r="R166" s="13" t="str">
        <f t="shared" si="38"/>
        <v/>
      </c>
      <c r="S166" s="14" t="str">
        <f>IF(G166="","",ROUND(P166-R166,0))</f>
        <v/>
      </c>
      <c r="T166" s="50"/>
      <c r="U166" s="51"/>
      <c r="V166" s="169"/>
    </row>
    <row r="167" spans="1:22" s="4" customFormat="1" ht="20.25" customHeight="1" thickBot="1">
      <c r="A167" s="165"/>
      <c r="B167" s="202"/>
      <c r="C167" s="209"/>
      <c r="D167" s="210"/>
      <c r="E167" s="211"/>
      <c r="F167" s="52" t="str">
        <f>IF(C164="","","Surrender Ar.→")</f>
        <v/>
      </c>
      <c r="G167" s="53"/>
      <c r="H167" s="54" t="str">
        <f>IF(OR(C164="",G167=""),"",IF($G167=$G164,ROUND(H164/2,0),IF($G167=$G165,ROUND(H165/2,0),IF($G167=$G166,ROUND(H166/2,0)))))</f>
        <v/>
      </c>
      <c r="I167" s="55" t="str">
        <f>IF(OR(C164="",G167=""),"",IF($G167=$G164,ROUND(I164/2,0),IF($G167=$G165,ROUND(I165/2,0),IF($G167=$G166,ROUND(I166/2,0)))))</f>
        <v/>
      </c>
      <c r="J167" s="56" t="str">
        <f>IF(OR(C164="",G167=""),"",ROUND(H167+I167,0))</f>
        <v/>
      </c>
      <c r="K167" s="54" t="str">
        <f>IF(OR(C164="",G167=""),"",IF($G167=$G164,ROUND(K164/2,0),IF($G167=$G165,ROUND(K165/2,0),IF($G167=$G166,ROUND(K166/2,0)))))</f>
        <v/>
      </c>
      <c r="L167" s="55" t="str">
        <f>IF(OR(C164="",G167=""),"",IF($G167=$G164,ROUND(L164/2,0),IF($G167=$G165,ROUND(L165/2,0),IF($G167=$G166,ROUND(L166/2,0)))))</f>
        <v/>
      </c>
      <c r="M167" s="56" t="str">
        <f>IF(OR(C164="",G167=""),"",ROUND(K167+L167,0))</f>
        <v/>
      </c>
      <c r="N167" s="57" t="str">
        <f>IF(OR(C164="",G167=""),"",ROUND(H167-K167,0))</f>
        <v/>
      </c>
      <c r="O167" s="58" t="str">
        <f>IF(OR(C164="",G167=""),"",ROUND(I167-L167,0))</f>
        <v/>
      </c>
      <c r="P167" s="59" t="str">
        <f>IF(OR(C164="",G167=""),"",ROUND(N167+O167,0))</f>
        <v/>
      </c>
      <c r="Q167" s="60" t="str">
        <f>IF(OR(C164="",G167=""),"",IF(OR(G167="Jan-24",G167="Feb-24"),O167,0))</f>
        <v/>
      </c>
      <c r="R167" s="60" t="str">
        <f>IF(OR(C164="",G167=""),"",Q167)</f>
        <v/>
      </c>
      <c r="S167" s="60" t="str">
        <f>IF(OR(C164="",G167=""),"",ROUND(P167-R167,0))</f>
        <v/>
      </c>
      <c r="T167" s="61"/>
      <c r="U167" s="62"/>
      <c r="V167" s="169"/>
    </row>
    <row r="168" spans="1:22" s="4" customFormat="1" ht="20.25" customHeight="1">
      <c r="A168" s="165"/>
      <c r="B168" s="200">
        <v>41</v>
      </c>
      <c r="C168" s="203"/>
      <c r="D168" s="204"/>
      <c r="E168" s="205"/>
      <c r="F168" s="212"/>
      <c r="G168" s="32" t="str">
        <f>IF(C168="","","Jan-24")</f>
        <v/>
      </c>
      <c r="H168" s="33"/>
      <c r="I168" s="6">
        <f t="array" ref="I168">ROUND(H168*$I$7,0)</f>
        <v>0</v>
      </c>
      <c r="J168" s="34">
        <f t="array" ref="J168">ROUND(H168+I168,0)</f>
        <v>0</v>
      </c>
      <c r="K168" s="35">
        <f t="array" ref="K168">H168</f>
        <v>0</v>
      </c>
      <c r="L168" s="6">
        <f t="array" ref="L168">ROUND(K168*$L$7,0)</f>
        <v>0</v>
      </c>
      <c r="M168" s="34">
        <f t="array" ref="M168">ROUND(K168+L168,0)</f>
        <v>0</v>
      </c>
      <c r="N168" s="36">
        <f t="array" ref="N168">ROUND(H168-K168,0)</f>
        <v>0</v>
      </c>
      <c r="O168" s="6">
        <f t="array" ref="O168">ROUND(I168-L168,0)</f>
        <v>0</v>
      </c>
      <c r="P168" s="34">
        <f t="array" ref="P168">ROUND(N168+O168,0)</f>
        <v>0</v>
      </c>
      <c r="Q168" s="8">
        <f>P168</f>
        <v>0</v>
      </c>
      <c r="R168" s="8">
        <f>Q168</f>
        <v>0</v>
      </c>
      <c r="S168" s="8">
        <f t="array" ref="S168">ROUND(P168-R168,0)</f>
        <v>0</v>
      </c>
      <c r="T168" s="48"/>
      <c r="U168" s="49"/>
      <c r="V168" s="169"/>
    </row>
    <row r="169" spans="1:22" s="4" customFormat="1" ht="20.25" customHeight="1">
      <c r="A169" s="165"/>
      <c r="B169" s="201"/>
      <c r="C169" s="206"/>
      <c r="D169" s="207"/>
      <c r="E169" s="208"/>
      <c r="F169" s="213"/>
      <c r="G169" s="37" t="str">
        <f>IF(C168="","","Feb-24")</f>
        <v/>
      </c>
      <c r="H169" s="38">
        <f>$H168</f>
        <v>0</v>
      </c>
      <c r="I169" s="12">
        <f t="array" ref="I169">ROUND(H169*$I$7,0)</f>
        <v>0</v>
      </c>
      <c r="J169" s="39">
        <f t="array" ref="J169">ROUND(H169+I169,0)</f>
        <v>0</v>
      </c>
      <c r="K169" s="38">
        <f t="array" ref="K169">H169</f>
        <v>0</v>
      </c>
      <c r="L169" s="12">
        <f t="array" ref="L169">ROUND(K169*$L$7,0)</f>
        <v>0</v>
      </c>
      <c r="M169" s="39">
        <f t="array" ref="M169">ROUND(K169+L169,0)</f>
        <v>0</v>
      </c>
      <c r="N169" s="40">
        <f t="array" ref="N169">ROUND(H169-K169,0)</f>
        <v>0</v>
      </c>
      <c r="O169" s="12">
        <f t="array" ref="O169">ROUND(I169-L169,0)</f>
        <v>0</v>
      </c>
      <c r="P169" s="39">
        <f t="array" ref="P169">ROUND(N169+O169,0)</f>
        <v>0</v>
      </c>
      <c r="Q169" s="14">
        <f>P169</f>
        <v>0</v>
      </c>
      <c r="R169" s="13">
        <f t="shared" ref="R169:R170" si="39">Q169</f>
        <v>0</v>
      </c>
      <c r="S169" s="14">
        <f t="array" ref="S169">ROUND(P169-R169,0)</f>
        <v>0</v>
      </c>
      <c r="T169" s="50"/>
      <c r="U169" s="51"/>
      <c r="V169" s="169"/>
    </row>
    <row r="170" spans="1:22" s="4" customFormat="1" ht="20.25" customHeight="1">
      <c r="A170" s="165"/>
      <c r="B170" s="201"/>
      <c r="C170" s="206"/>
      <c r="D170" s="207"/>
      <c r="E170" s="208"/>
      <c r="F170" s="213"/>
      <c r="G170" s="41" t="str">
        <f>IF(C168="","","Mar-24")</f>
        <v/>
      </c>
      <c r="H170" s="38" t="str">
        <f>IF(G170="","",$H168)</f>
        <v/>
      </c>
      <c r="I170" s="12" t="str">
        <f>IF(G170="","",ROUND(H170*$I$7,0))</f>
        <v/>
      </c>
      <c r="J170" s="39" t="str">
        <f>IF(G170="","",ROUND(H170+I170,0))</f>
        <v/>
      </c>
      <c r="K170" s="38" t="str">
        <f>IF(G170="","",H170)</f>
        <v/>
      </c>
      <c r="L170" s="12" t="str">
        <f>IF(G170="","",ROUND(K170*$L$7,0))</f>
        <v/>
      </c>
      <c r="M170" s="39" t="str">
        <f>IF(G170="","",ROUND(K170+L170,0))</f>
        <v/>
      </c>
      <c r="N170" s="40" t="str">
        <f>IF(G170="","",ROUND(H170-K170,0))</f>
        <v/>
      </c>
      <c r="O170" s="12" t="str">
        <f>IF(G170="","",ROUND(I170-L170,0))</f>
        <v/>
      </c>
      <c r="P170" s="39" t="str">
        <f>IF(G170="","",ROUND(N170+O170,0))</f>
        <v/>
      </c>
      <c r="Q170" s="14" t="str">
        <f>IF(G170="","",0)</f>
        <v/>
      </c>
      <c r="R170" s="13" t="str">
        <f t="shared" si="39"/>
        <v/>
      </c>
      <c r="S170" s="14" t="str">
        <f>IF(G170="","",ROUND(P170-R170,0))</f>
        <v/>
      </c>
      <c r="T170" s="50"/>
      <c r="U170" s="51"/>
      <c r="V170" s="169"/>
    </row>
    <row r="171" spans="1:22" s="4" customFormat="1" ht="20.25" customHeight="1" thickBot="1">
      <c r="A171" s="165"/>
      <c r="B171" s="202"/>
      <c r="C171" s="209"/>
      <c r="D171" s="210"/>
      <c r="E171" s="211"/>
      <c r="F171" s="52" t="str">
        <f>IF(C168="","","Surrender Ar.→")</f>
        <v/>
      </c>
      <c r="G171" s="53"/>
      <c r="H171" s="54" t="str">
        <f>IF(OR(C168="",G171=""),"",IF($G171=$G168,ROUND(H168/2,0),IF($G171=$G169,ROUND(H169/2,0),IF($G171=$G170,ROUND(H170/2,0)))))</f>
        <v/>
      </c>
      <c r="I171" s="55" t="str">
        <f>IF(OR(C168="",G171=""),"",IF($G171=$G168,ROUND(I168/2,0),IF($G171=$G169,ROUND(I169/2,0),IF($G171=$G170,ROUND(I170/2,0)))))</f>
        <v/>
      </c>
      <c r="J171" s="56" t="str">
        <f>IF(OR(C168="",G171=""),"",ROUND(H171+I171,0))</f>
        <v/>
      </c>
      <c r="K171" s="54" t="str">
        <f>IF(OR(C168="",G171=""),"",IF($G171=$G168,ROUND(K168/2,0),IF($G171=$G169,ROUND(K169/2,0),IF($G171=$G170,ROUND(K170/2,0)))))</f>
        <v/>
      </c>
      <c r="L171" s="55" t="str">
        <f>IF(OR(C168="",G171=""),"",IF($G171=$G168,ROUND(L168/2,0),IF($G171=$G169,ROUND(L169/2,0),IF($G171=$G170,ROUND(L170/2,0)))))</f>
        <v/>
      </c>
      <c r="M171" s="56" t="str">
        <f>IF(OR(C168="",G171=""),"",ROUND(K171+L171,0))</f>
        <v/>
      </c>
      <c r="N171" s="57" t="str">
        <f>IF(OR(C168="",G171=""),"",ROUND(H171-K171,0))</f>
        <v/>
      </c>
      <c r="O171" s="58" t="str">
        <f>IF(OR(C168="",G171=""),"",ROUND(I171-L171,0))</f>
        <v/>
      </c>
      <c r="P171" s="59" t="str">
        <f>IF(OR(C168="",G171=""),"",ROUND(N171+O171,0))</f>
        <v/>
      </c>
      <c r="Q171" s="60" t="str">
        <f>IF(OR(C168="",G171=""),"",IF(OR(G171="Jan-24",G171="Feb-24"),O171,0))</f>
        <v/>
      </c>
      <c r="R171" s="60" t="str">
        <f>IF(OR(C168="",G171=""),"",Q171)</f>
        <v/>
      </c>
      <c r="S171" s="60" t="str">
        <f>IF(OR(C168="",G171=""),"",ROUND(P171-R171,0))</f>
        <v/>
      </c>
      <c r="T171" s="61"/>
      <c r="U171" s="62"/>
      <c r="V171" s="169"/>
    </row>
    <row r="172" spans="1:22" s="4" customFormat="1" ht="20.25" customHeight="1">
      <c r="A172" s="165"/>
      <c r="B172" s="200">
        <v>42</v>
      </c>
      <c r="C172" s="203"/>
      <c r="D172" s="204"/>
      <c r="E172" s="205"/>
      <c r="F172" s="212"/>
      <c r="G172" s="32" t="str">
        <f>IF(C172="","","Jan-24")</f>
        <v/>
      </c>
      <c r="H172" s="33"/>
      <c r="I172" s="6">
        <f t="array" ref="I172">ROUND(H172*$I$7,0)</f>
        <v>0</v>
      </c>
      <c r="J172" s="34">
        <f t="array" ref="J172">ROUND(H172+I172,0)</f>
        <v>0</v>
      </c>
      <c r="K172" s="35">
        <f t="array" ref="K172">H172</f>
        <v>0</v>
      </c>
      <c r="L172" s="6">
        <f t="array" ref="L172">ROUND(K172*$L$7,0)</f>
        <v>0</v>
      </c>
      <c r="M172" s="34">
        <f t="array" ref="M172">ROUND(K172+L172,0)</f>
        <v>0</v>
      </c>
      <c r="N172" s="36">
        <f t="array" ref="N172">ROUND(H172-K172,0)</f>
        <v>0</v>
      </c>
      <c r="O172" s="6">
        <f t="array" ref="O172">ROUND(I172-L172,0)</f>
        <v>0</v>
      </c>
      <c r="P172" s="34">
        <f t="array" ref="P172">ROUND(N172+O172,0)</f>
        <v>0</v>
      </c>
      <c r="Q172" s="8">
        <f>P172</f>
        <v>0</v>
      </c>
      <c r="R172" s="8">
        <f>Q172</f>
        <v>0</v>
      </c>
      <c r="S172" s="8">
        <f t="array" ref="S172">ROUND(P172-R172,0)</f>
        <v>0</v>
      </c>
      <c r="T172" s="48"/>
      <c r="U172" s="49"/>
      <c r="V172" s="169"/>
    </row>
    <row r="173" spans="1:22" s="4" customFormat="1" ht="20.25" customHeight="1">
      <c r="A173" s="165"/>
      <c r="B173" s="201"/>
      <c r="C173" s="206"/>
      <c r="D173" s="207"/>
      <c r="E173" s="208"/>
      <c r="F173" s="213"/>
      <c r="G173" s="37" t="str">
        <f>IF(C172="","","Feb-24")</f>
        <v/>
      </c>
      <c r="H173" s="38">
        <f>$H172</f>
        <v>0</v>
      </c>
      <c r="I173" s="12">
        <f t="array" ref="I173">ROUND(H173*$I$7,0)</f>
        <v>0</v>
      </c>
      <c r="J173" s="39">
        <f t="array" ref="J173">ROUND(H173+I173,0)</f>
        <v>0</v>
      </c>
      <c r="K173" s="38">
        <f t="array" ref="K173">H173</f>
        <v>0</v>
      </c>
      <c r="L173" s="12">
        <f t="array" ref="L173">ROUND(K173*$L$7,0)</f>
        <v>0</v>
      </c>
      <c r="M173" s="39">
        <f t="array" ref="M173">ROUND(K173+L173,0)</f>
        <v>0</v>
      </c>
      <c r="N173" s="40">
        <f t="array" ref="N173">ROUND(H173-K173,0)</f>
        <v>0</v>
      </c>
      <c r="O173" s="12">
        <f t="array" ref="O173">ROUND(I173-L173,0)</f>
        <v>0</v>
      </c>
      <c r="P173" s="39">
        <f t="array" ref="P173">ROUND(N173+O173,0)</f>
        <v>0</v>
      </c>
      <c r="Q173" s="14">
        <f>P173</f>
        <v>0</v>
      </c>
      <c r="R173" s="13">
        <f t="shared" ref="R173:R174" si="40">Q173</f>
        <v>0</v>
      </c>
      <c r="S173" s="14">
        <f t="array" ref="S173">ROUND(P173-R173,0)</f>
        <v>0</v>
      </c>
      <c r="T173" s="50"/>
      <c r="U173" s="51"/>
      <c r="V173" s="169"/>
    </row>
    <row r="174" spans="1:22" s="4" customFormat="1" ht="20.25" customHeight="1">
      <c r="A174" s="165"/>
      <c r="B174" s="201"/>
      <c r="C174" s="206"/>
      <c r="D174" s="207"/>
      <c r="E174" s="208"/>
      <c r="F174" s="213"/>
      <c r="G174" s="41" t="str">
        <f>IF(C172="","","Mar-24")</f>
        <v/>
      </c>
      <c r="H174" s="38" t="str">
        <f>IF(G174="","",$H172)</f>
        <v/>
      </c>
      <c r="I174" s="12" t="str">
        <f>IF(G174="","",ROUND(H174*$I$7,0))</f>
        <v/>
      </c>
      <c r="J174" s="39" t="str">
        <f>IF(G174="","",ROUND(H174+I174,0))</f>
        <v/>
      </c>
      <c r="K174" s="38" t="str">
        <f>IF(G174="","",H174)</f>
        <v/>
      </c>
      <c r="L174" s="12" t="str">
        <f>IF(G174="","",ROUND(K174*$L$7,0))</f>
        <v/>
      </c>
      <c r="M174" s="39" t="str">
        <f>IF(G174="","",ROUND(K174+L174,0))</f>
        <v/>
      </c>
      <c r="N174" s="40" t="str">
        <f>IF(G174="","",ROUND(H174-K174,0))</f>
        <v/>
      </c>
      <c r="O174" s="12" t="str">
        <f>IF(G174="","",ROUND(I174-L174,0))</f>
        <v/>
      </c>
      <c r="P174" s="39" t="str">
        <f>IF(G174="","",ROUND(N174+O174,0))</f>
        <v/>
      </c>
      <c r="Q174" s="14" t="str">
        <f>IF(G174="","",0)</f>
        <v/>
      </c>
      <c r="R174" s="13" t="str">
        <f t="shared" si="40"/>
        <v/>
      </c>
      <c r="S174" s="14" t="str">
        <f>IF(G174="","",ROUND(P174-R174,0))</f>
        <v/>
      </c>
      <c r="T174" s="50"/>
      <c r="U174" s="51"/>
      <c r="V174" s="169"/>
    </row>
    <row r="175" spans="1:22" s="4" customFormat="1" ht="20.25" customHeight="1" thickBot="1">
      <c r="A175" s="165"/>
      <c r="B175" s="202"/>
      <c r="C175" s="209"/>
      <c r="D175" s="210"/>
      <c r="E175" s="211"/>
      <c r="F175" s="52" t="str">
        <f>IF(C172="","","Surrender Ar.→")</f>
        <v/>
      </c>
      <c r="G175" s="53"/>
      <c r="H175" s="54" t="str">
        <f>IF(OR(C172="",G175=""),"",IF($G175=$G172,ROUND(H172/2,0),IF($G175=$G173,ROUND(H173/2,0),IF($G175=$G174,ROUND(H174/2,0)))))</f>
        <v/>
      </c>
      <c r="I175" s="55" t="str">
        <f>IF(OR(C172="",G175=""),"",IF($G175=$G172,ROUND(I172/2,0),IF($G175=$G173,ROUND(I173/2,0),IF($G175=$G174,ROUND(I174/2,0)))))</f>
        <v/>
      </c>
      <c r="J175" s="56" t="str">
        <f>IF(OR(C172="",G175=""),"",ROUND(H175+I175,0))</f>
        <v/>
      </c>
      <c r="K175" s="54" t="str">
        <f>IF(OR(C172="",G175=""),"",IF($G175=$G172,ROUND(K172/2,0),IF($G175=$G173,ROUND(K173/2,0),IF($G175=$G174,ROUND(K174/2,0)))))</f>
        <v/>
      </c>
      <c r="L175" s="55" t="str">
        <f>IF(OR(C172="",G175=""),"",IF($G175=$G172,ROUND(L172/2,0),IF($G175=$G173,ROUND(L173/2,0),IF($G175=$G174,ROUND(L174/2,0)))))</f>
        <v/>
      </c>
      <c r="M175" s="56" t="str">
        <f>IF(OR(C172="",G175=""),"",ROUND(K175+L175,0))</f>
        <v/>
      </c>
      <c r="N175" s="57" t="str">
        <f>IF(OR(C172="",G175=""),"",ROUND(H175-K175,0))</f>
        <v/>
      </c>
      <c r="O175" s="58" t="str">
        <f>IF(OR(C172="",G175=""),"",ROUND(I175-L175,0))</f>
        <v/>
      </c>
      <c r="P175" s="59" t="str">
        <f>IF(OR(C172="",G175=""),"",ROUND(N175+O175,0))</f>
        <v/>
      </c>
      <c r="Q175" s="60" t="str">
        <f>IF(OR(C172="",G175=""),"",IF(OR(G175="Jan-24",G175="Feb-24"),O175,0))</f>
        <v/>
      </c>
      <c r="R175" s="60" t="str">
        <f>IF(OR(C172="",G175=""),"",Q175)</f>
        <v/>
      </c>
      <c r="S175" s="60" t="str">
        <f>IF(OR(C172="",G175=""),"",ROUND(P175-R175,0))</f>
        <v/>
      </c>
      <c r="T175" s="61"/>
      <c r="U175" s="62"/>
      <c r="V175" s="169"/>
    </row>
    <row r="176" spans="1:22" s="4" customFormat="1" ht="20.25" customHeight="1">
      <c r="A176" s="165"/>
      <c r="B176" s="200">
        <v>43</v>
      </c>
      <c r="C176" s="203"/>
      <c r="D176" s="204"/>
      <c r="E176" s="205"/>
      <c r="F176" s="212"/>
      <c r="G176" s="32" t="str">
        <f>IF(C176="","","Jan-24")</f>
        <v/>
      </c>
      <c r="H176" s="33"/>
      <c r="I176" s="6">
        <f t="array" ref="I176">ROUND(H176*$I$7,0)</f>
        <v>0</v>
      </c>
      <c r="J176" s="34">
        <f t="array" ref="J176">ROUND(H176+I176,0)</f>
        <v>0</v>
      </c>
      <c r="K176" s="35">
        <f t="array" ref="K176">H176</f>
        <v>0</v>
      </c>
      <c r="L176" s="6">
        <f t="array" ref="L176">ROUND(K176*$L$7,0)</f>
        <v>0</v>
      </c>
      <c r="M176" s="34">
        <f t="array" ref="M176">ROUND(K176+L176,0)</f>
        <v>0</v>
      </c>
      <c r="N176" s="36">
        <f t="array" ref="N176">ROUND(H176-K176,0)</f>
        <v>0</v>
      </c>
      <c r="O176" s="6">
        <f t="array" ref="O176">ROUND(I176-L176,0)</f>
        <v>0</v>
      </c>
      <c r="P176" s="34">
        <f t="array" ref="P176">ROUND(N176+O176,0)</f>
        <v>0</v>
      </c>
      <c r="Q176" s="8">
        <f>P176</f>
        <v>0</v>
      </c>
      <c r="R176" s="8">
        <f>Q176</f>
        <v>0</v>
      </c>
      <c r="S176" s="8">
        <f t="array" ref="S176">ROUND(P176-R176,0)</f>
        <v>0</v>
      </c>
      <c r="T176" s="48"/>
      <c r="U176" s="49"/>
      <c r="V176" s="169"/>
    </row>
    <row r="177" spans="1:22" s="4" customFormat="1" ht="20.25" customHeight="1">
      <c r="A177" s="165"/>
      <c r="B177" s="201"/>
      <c r="C177" s="206"/>
      <c r="D177" s="207"/>
      <c r="E177" s="208"/>
      <c r="F177" s="213"/>
      <c r="G177" s="37" t="str">
        <f>IF(C176="","","Feb-24")</f>
        <v/>
      </c>
      <c r="H177" s="38">
        <f>$H176</f>
        <v>0</v>
      </c>
      <c r="I177" s="12">
        <f t="array" ref="I177">ROUND(H177*$I$7,0)</f>
        <v>0</v>
      </c>
      <c r="J177" s="39">
        <f t="array" ref="J177">ROUND(H177+I177,0)</f>
        <v>0</v>
      </c>
      <c r="K177" s="38">
        <f t="array" ref="K177">H177</f>
        <v>0</v>
      </c>
      <c r="L177" s="12">
        <f t="array" ref="L177">ROUND(K177*$L$7,0)</f>
        <v>0</v>
      </c>
      <c r="M177" s="39">
        <f t="array" ref="M177">ROUND(K177+L177,0)</f>
        <v>0</v>
      </c>
      <c r="N177" s="40">
        <f t="array" ref="N177">ROUND(H177-K177,0)</f>
        <v>0</v>
      </c>
      <c r="O177" s="12">
        <f t="array" ref="O177">ROUND(I177-L177,0)</f>
        <v>0</v>
      </c>
      <c r="P177" s="39">
        <f t="array" ref="P177">ROUND(N177+O177,0)</f>
        <v>0</v>
      </c>
      <c r="Q177" s="14">
        <f>P177</f>
        <v>0</v>
      </c>
      <c r="R177" s="13">
        <f t="shared" ref="R177:R178" si="41">Q177</f>
        <v>0</v>
      </c>
      <c r="S177" s="14">
        <f t="array" ref="S177">ROUND(P177-R177,0)</f>
        <v>0</v>
      </c>
      <c r="T177" s="50"/>
      <c r="U177" s="51"/>
      <c r="V177" s="169"/>
    </row>
    <row r="178" spans="1:22" s="4" customFormat="1" ht="20.25" customHeight="1">
      <c r="A178" s="165"/>
      <c r="B178" s="201"/>
      <c r="C178" s="206"/>
      <c r="D178" s="207"/>
      <c r="E178" s="208"/>
      <c r="F178" s="213"/>
      <c r="G178" s="41" t="str">
        <f>IF(C176="","","Mar-24")</f>
        <v/>
      </c>
      <c r="H178" s="38" t="str">
        <f>IF(G178="","",$H176)</f>
        <v/>
      </c>
      <c r="I178" s="12" t="str">
        <f>IF(G178="","",ROUND(H178*$I$7,0))</f>
        <v/>
      </c>
      <c r="J178" s="39" t="str">
        <f>IF(G178="","",ROUND(H178+I178,0))</f>
        <v/>
      </c>
      <c r="K178" s="38" t="str">
        <f>IF(G178="","",H178)</f>
        <v/>
      </c>
      <c r="L178" s="12" t="str">
        <f>IF(G178="","",ROUND(K178*$L$7,0))</f>
        <v/>
      </c>
      <c r="M178" s="39" t="str">
        <f>IF(G178="","",ROUND(K178+L178,0))</f>
        <v/>
      </c>
      <c r="N178" s="40" t="str">
        <f>IF(G178="","",ROUND(H178-K178,0))</f>
        <v/>
      </c>
      <c r="O178" s="12" t="str">
        <f>IF(G178="","",ROUND(I178-L178,0))</f>
        <v/>
      </c>
      <c r="P178" s="39" t="str">
        <f>IF(G178="","",ROUND(N178+O178,0))</f>
        <v/>
      </c>
      <c r="Q178" s="14" t="str">
        <f>IF(G178="","",0)</f>
        <v/>
      </c>
      <c r="R178" s="13" t="str">
        <f t="shared" si="41"/>
        <v/>
      </c>
      <c r="S178" s="14" t="str">
        <f>IF(G178="","",ROUND(P178-R178,0))</f>
        <v/>
      </c>
      <c r="T178" s="50"/>
      <c r="U178" s="51"/>
      <c r="V178" s="169"/>
    </row>
    <row r="179" spans="1:22" s="4" customFormat="1" ht="20.25" customHeight="1" thickBot="1">
      <c r="A179" s="165"/>
      <c r="B179" s="202"/>
      <c r="C179" s="209"/>
      <c r="D179" s="210"/>
      <c r="E179" s="211"/>
      <c r="F179" s="52" t="str">
        <f>IF(C176="","","Surrender Ar.→")</f>
        <v/>
      </c>
      <c r="G179" s="53"/>
      <c r="H179" s="54" t="str">
        <f>IF(OR(C176="",G179=""),"",IF($G179=$G176,ROUND(H176/2,0),IF($G179=$G177,ROUND(H177/2,0),IF($G179=$G178,ROUND(H178/2,0)))))</f>
        <v/>
      </c>
      <c r="I179" s="55" t="str">
        <f>IF(OR(C176="",G179=""),"",IF($G179=$G176,ROUND(I176/2,0),IF($G179=$G177,ROUND(I177/2,0),IF($G179=$G178,ROUND(I178/2,0)))))</f>
        <v/>
      </c>
      <c r="J179" s="56" t="str">
        <f>IF(OR(C176="",G179=""),"",ROUND(H179+I179,0))</f>
        <v/>
      </c>
      <c r="K179" s="54" t="str">
        <f>IF(OR(C176="",G179=""),"",IF($G179=$G176,ROUND(K176/2,0),IF($G179=$G177,ROUND(K177/2,0),IF($G179=$G178,ROUND(K178/2,0)))))</f>
        <v/>
      </c>
      <c r="L179" s="55" t="str">
        <f>IF(OR(C176="",G179=""),"",IF($G179=$G176,ROUND(L176/2,0),IF($G179=$G177,ROUND(L177/2,0),IF($G179=$G178,ROUND(L178/2,0)))))</f>
        <v/>
      </c>
      <c r="M179" s="56" t="str">
        <f>IF(OR(C176="",G179=""),"",ROUND(K179+L179,0))</f>
        <v/>
      </c>
      <c r="N179" s="57" t="str">
        <f>IF(OR(C176="",G179=""),"",ROUND(H179-K179,0))</f>
        <v/>
      </c>
      <c r="O179" s="58" t="str">
        <f>IF(OR(C176="",G179=""),"",ROUND(I179-L179,0))</f>
        <v/>
      </c>
      <c r="P179" s="59" t="str">
        <f>IF(OR(C176="",G179=""),"",ROUND(N179+O179,0))</f>
        <v/>
      </c>
      <c r="Q179" s="60" t="str">
        <f>IF(OR(C176="",G179=""),"",IF(OR(G179="Jan-24",G179="Feb-24"),O179,0))</f>
        <v/>
      </c>
      <c r="R179" s="60" t="str">
        <f>IF(OR(C176="",G179=""),"",Q179)</f>
        <v/>
      </c>
      <c r="S179" s="60" t="str">
        <f>IF(OR(C176="",G179=""),"",ROUND(P179-R179,0))</f>
        <v/>
      </c>
      <c r="T179" s="61"/>
      <c r="U179" s="62"/>
      <c r="V179" s="169"/>
    </row>
    <row r="180" spans="1:22" s="4" customFormat="1" ht="20.25" customHeight="1">
      <c r="A180" s="165"/>
      <c r="B180" s="200">
        <v>44</v>
      </c>
      <c r="C180" s="203"/>
      <c r="D180" s="204"/>
      <c r="E180" s="205"/>
      <c r="F180" s="212"/>
      <c r="G180" s="32" t="str">
        <f>IF(C180="","","Jan-24")</f>
        <v/>
      </c>
      <c r="H180" s="33"/>
      <c r="I180" s="6">
        <f t="array" ref="I180">ROUND(H180*$I$7,0)</f>
        <v>0</v>
      </c>
      <c r="J180" s="34">
        <f t="array" ref="J180">ROUND(H180+I180,0)</f>
        <v>0</v>
      </c>
      <c r="K180" s="35">
        <f t="array" ref="K180">H180</f>
        <v>0</v>
      </c>
      <c r="L180" s="6">
        <f t="array" ref="L180">ROUND(K180*$L$7,0)</f>
        <v>0</v>
      </c>
      <c r="M180" s="34">
        <f t="array" ref="M180">ROUND(K180+L180,0)</f>
        <v>0</v>
      </c>
      <c r="N180" s="36">
        <f t="array" ref="N180">ROUND(H180-K180,0)</f>
        <v>0</v>
      </c>
      <c r="O180" s="6">
        <f t="array" ref="O180">ROUND(I180-L180,0)</f>
        <v>0</v>
      </c>
      <c r="P180" s="34">
        <f t="array" ref="P180">ROUND(N180+O180,0)</f>
        <v>0</v>
      </c>
      <c r="Q180" s="8">
        <f>P180</f>
        <v>0</v>
      </c>
      <c r="R180" s="8">
        <f>Q180</f>
        <v>0</v>
      </c>
      <c r="S180" s="8">
        <f t="array" ref="S180">ROUND(P180-R180,0)</f>
        <v>0</v>
      </c>
      <c r="T180" s="48"/>
      <c r="U180" s="49"/>
      <c r="V180" s="169"/>
    </row>
    <row r="181" spans="1:22" s="4" customFormat="1" ht="20.25" customHeight="1">
      <c r="A181" s="165"/>
      <c r="B181" s="201"/>
      <c r="C181" s="206"/>
      <c r="D181" s="207"/>
      <c r="E181" s="208"/>
      <c r="F181" s="213"/>
      <c r="G181" s="37" t="str">
        <f>IF(C180="","","Feb-24")</f>
        <v/>
      </c>
      <c r="H181" s="38">
        <f>$H180</f>
        <v>0</v>
      </c>
      <c r="I181" s="12">
        <f t="array" ref="I181">ROUND(H181*$I$7,0)</f>
        <v>0</v>
      </c>
      <c r="J181" s="39">
        <f t="array" ref="J181">ROUND(H181+I181,0)</f>
        <v>0</v>
      </c>
      <c r="K181" s="38">
        <f t="array" ref="K181">H181</f>
        <v>0</v>
      </c>
      <c r="L181" s="12">
        <f t="array" ref="L181">ROUND(K181*$L$7,0)</f>
        <v>0</v>
      </c>
      <c r="M181" s="39">
        <f t="array" ref="M181">ROUND(K181+L181,0)</f>
        <v>0</v>
      </c>
      <c r="N181" s="40">
        <f t="array" ref="N181">ROUND(H181-K181,0)</f>
        <v>0</v>
      </c>
      <c r="O181" s="12">
        <f t="array" ref="O181">ROUND(I181-L181,0)</f>
        <v>0</v>
      </c>
      <c r="P181" s="39">
        <f t="array" ref="P181">ROUND(N181+O181,0)</f>
        <v>0</v>
      </c>
      <c r="Q181" s="14">
        <f>P181</f>
        <v>0</v>
      </c>
      <c r="R181" s="13">
        <f t="shared" ref="R181:R182" si="42">Q181</f>
        <v>0</v>
      </c>
      <c r="S181" s="14">
        <f t="array" ref="S181">ROUND(P181-R181,0)</f>
        <v>0</v>
      </c>
      <c r="T181" s="50"/>
      <c r="U181" s="51"/>
      <c r="V181" s="169"/>
    </row>
    <row r="182" spans="1:22" s="4" customFormat="1" ht="20.25" customHeight="1">
      <c r="A182" s="165"/>
      <c r="B182" s="201"/>
      <c r="C182" s="206"/>
      <c r="D182" s="207"/>
      <c r="E182" s="208"/>
      <c r="F182" s="213"/>
      <c r="G182" s="41" t="str">
        <f>IF(C180="","","Mar-24")</f>
        <v/>
      </c>
      <c r="H182" s="38" t="str">
        <f>IF(G182="","",$H180)</f>
        <v/>
      </c>
      <c r="I182" s="12" t="str">
        <f>IF(G182="","",ROUND(H182*$I$7,0))</f>
        <v/>
      </c>
      <c r="J182" s="39" t="str">
        <f>IF(G182="","",ROUND(H182+I182,0))</f>
        <v/>
      </c>
      <c r="K182" s="38" t="str">
        <f>IF(G182="","",H182)</f>
        <v/>
      </c>
      <c r="L182" s="12" t="str">
        <f>IF(G182="","",ROUND(K182*$L$7,0))</f>
        <v/>
      </c>
      <c r="M182" s="39" t="str">
        <f>IF(G182="","",ROUND(K182+L182,0))</f>
        <v/>
      </c>
      <c r="N182" s="40" t="str">
        <f>IF(G182="","",ROUND(H182-K182,0))</f>
        <v/>
      </c>
      <c r="O182" s="12" t="str">
        <f>IF(G182="","",ROUND(I182-L182,0))</f>
        <v/>
      </c>
      <c r="P182" s="39" t="str">
        <f>IF(G182="","",ROUND(N182+O182,0))</f>
        <v/>
      </c>
      <c r="Q182" s="14" t="str">
        <f>IF(G182="","",0)</f>
        <v/>
      </c>
      <c r="R182" s="13" t="str">
        <f t="shared" si="42"/>
        <v/>
      </c>
      <c r="S182" s="14" t="str">
        <f>IF(G182="","",ROUND(P182-R182,0))</f>
        <v/>
      </c>
      <c r="T182" s="50"/>
      <c r="U182" s="51"/>
      <c r="V182" s="169"/>
    </row>
    <row r="183" spans="1:22" s="4" customFormat="1" ht="20.25" customHeight="1" thickBot="1">
      <c r="A183" s="165"/>
      <c r="B183" s="202"/>
      <c r="C183" s="209"/>
      <c r="D183" s="210"/>
      <c r="E183" s="211"/>
      <c r="F183" s="52" t="str">
        <f>IF(C180="","","Surrender Ar.→")</f>
        <v/>
      </c>
      <c r="G183" s="53"/>
      <c r="H183" s="54" t="str">
        <f>IF(OR(C180="",G183=""),"",IF($G183=$G180,ROUND(H180/2,0),IF($G183=$G181,ROUND(H181/2,0),IF($G183=$G182,ROUND(H182/2,0)))))</f>
        <v/>
      </c>
      <c r="I183" s="55" t="str">
        <f>IF(OR(C180="",G183=""),"",IF($G183=$G180,ROUND(I180/2,0),IF($G183=$G181,ROUND(I181/2,0),IF($G183=$G182,ROUND(I182/2,0)))))</f>
        <v/>
      </c>
      <c r="J183" s="56" t="str">
        <f>IF(OR(C180="",G183=""),"",ROUND(H183+I183,0))</f>
        <v/>
      </c>
      <c r="K183" s="54" t="str">
        <f>IF(OR(C180="",G183=""),"",IF($G183=$G180,ROUND(K180/2,0),IF($G183=$G181,ROUND(K181/2,0),IF($G183=$G182,ROUND(K182/2,0)))))</f>
        <v/>
      </c>
      <c r="L183" s="55" t="str">
        <f>IF(OR(C180="",G183=""),"",IF($G183=$G180,ROUND(L180/2,0),IF($G183=$G181,ROUND(L181/2,0),IF($G183=$G182,ROUND(L182/2,0)))))</f>
        <v/>
      </c>
      <c r="M183" s="56" t="str">
        <f>IF(OR(C180="",G183=""),"",ROUND(K183+L183,0))</f>
        <v/>
      </c>
      <c r="N183" s="57" t="str">
        <f>IF(OR(C180="",G183=""),"",ROUND(H183-K183,0))</f>
        <v/>
      </c>
      <c r="O183" s="58" t="str">
        <f>IF(OR(C180="",G183=""),"",ROUND(I183-L183,0))</f>
        <v/>
      </c>
      <c r="P183" s="59" t="str">
        <f>IF(OR(C180="",G183=""),"",ROUND(N183+O183,0))</f>
        <v/>
      </c>
      <c r="Q183" s="60" t="str">
        <f>IF(OR(C180="",G183=""),"",IF(OR(G183="Jan-24",G183="Feb-24"),O183,0))</f>
        <v/>
      </c>
      <c r="R183" s="60" t="str">
        <f>IF(OR(C180="",G183=""),"",Q183)</f>
        <v/>
      </c>
      <c r="S183" s="60" t="str">
        <f>IF(OR(C180="",G183=""),"",ROUND(P183-R183,0))</f>
        <v/>
      </c>
      <c r="T183" s="61"/>
      <c r="U183" s="62"/>
      <c r="V183" s="169"/>
    </row>
    <row r="184" spans="1:22" s="4" customFormat="1" ht="20.25" customHeight="1">
      <c r="A184" s="165"/>
      <c r="B184" s="200">
        <v>45</v>
      </c>
      <c r="C184" s="203"/>
      <c r="D184" s="204"/>
      <c r="E184" s="205"/>
      <c r="F184" s="212"/>
      <c r="G184" s="32" t="str">
        <f>IF(C184="","","Jan-24")</f>
        <v/>
      </c>
      <c r="H184" s="33"/>
      <c r="I184" s="6">
        <f t="array" ref="I184">ROUND(H184*$I$7,0)</f>
        <v>0</v>
      </c>
      <c r="J184" s="34">
        <f t="array" ref="J184">ROUND(H184+I184,0)</f>
        <v>0</v>
      </c>
      <c r="K184" s="35">
        <f t="array" ref="K184">H184</f>
        <v>0</v>
      </c>
      <c r="L184" s="6">
        <f t="array" ref="L184">ROUND(K184*$L$7,0)</f>
        <v>0</v>
      </c>
      <c r="M184" s="34">
        <f t="array" ref="M184">ROUND(K184+L184,0)</f>
        <v>0</v>
      </c>
      <c r="N184" s="36">
        <f t="array" ref="N184">ROUND(H184-K184,0)</f>
        <v>0</v>
      </c>
      <c r="O184" s="6">
        <f t="array" ref="O184">ROUND(I184-L184,0)</f>
        <v>0</v>
      </c>
      <c r="P184" s="34">
        <f t="array" ref="P184">ROUND(N184+O184,0)</f>
        <v>0</v>
      </c>
      <c r="Q184" s="8">
        <f>P184</f>
        <v>0</v>
      </c>
      <c r="R184" s="8">
        <f>Q184</f>
        <v>0</v>
      </c>
      <c r="S184" s="8">
        <f t="array" ref="S184">ROUND(P184-R184,0)</f>
        <v>0</v>
      </c>
      <c r="T184" s="48"/>
      <c r="U184" s="49"/>
      <c r="V184" s="169"/>
    </row>
    <row r="185" spans="1:22" s="4" customFormat="1" ht="20.25" customHeight="1">
      <c r="A185" s="165"/>
      <c r="B185" s="201"/>
      <c r="C185" s="206"/>
      <c r="D185" s="207"/>
      <c r="E185" s="208"/>
      <c r="F185" s="213"/>
      <c r="G185" s="37" t="str">
        <f>IF(C184="","","Feb-24")</f>
        <v/>
      </c>
      <c r="H185" s="38">
        <f>$H184</f>
        <v>0</v>
      </c>
      <c r="I185" s="12">
        <f t="array" ref="I185">ROUND(H185*$I$7,0)</f>
        <v>0</v>
      </c>
      <c r="J185" s="39">
        <f t="array" ref="J185">ROUND(H185+I185,0)</f>
        <v>0</v>
      </c>
      <c r="K185" s="38">
        <f t="array" ref="K185">H185</f>
        <v>0</v>
      </c>
      <c r="L185" s="12">
        <f t="array" ref="L185">ROUND(K185*$L$7,0)</f>
        <v>0</v>
      </c>
      <c r="M185" s="39">
        <f t="array" ref="M185">ROUND(K185+L185,0)</f>
        <v>0</v>
      </c>
      <c r="N185" s="40">
        <f t="array" ref="N185">ROUND(H185-K185,0)</f>
        <v>0</v>
      </c>
      <c r="O185" s="12">
        <f t="array" ref="O185">ROUND(I185-L185,0)</f>
        <v>0</v>
      </c>
      <c r="P185" s="39">
        <f t="array" ref="P185">ROUND(N185+O185,0)</f>
        <v>0</v>
      </c>
      <c r="Q185" s="14">
        <f>P185</f>
        <v>0</v>
      </c>
      <c r="R185" s="13">
        <f t="shared" ref="R185:R186" si="43">Q185</f>
        <v>0</v>
      </c>
      <c r="S185" s="14">
        <f t="array" ref="S185">ROUND(P185-R185,0)</f>
        <v>0</v>
      </c>
      <c r="T185" s="50"/>
      <c r="U185" s="51"/>
      <c r="V185" s="169"/>
    </row>
    <row r="186" spans="1:22" s="4" customFormat="1" ht="20.25" customHeight="1">
      <c r="A186" s="165"/>
      <c r="B186" s="201"/>
      <c r="C186" s="206"/>
      <c r="D186" s="207"/>
      <c r="E186" s="208"/>
      <c r="F186" s="213"/>
      <c r="G186" s="41" t="str">
        <f>IF(C184="","","Mar-24")</f>
        <v/>
      </c>
      <c r="H186" s="38" t="str">
        <f>IF(G186="","",$H184)</f>
        <v/>
      </c>
      <c r="I186" s="12" t="str">
        <f>IF(G186="","",ROUND(H186*$I$7,0))</f>
        <v/>
      </c>
      <c r="J186" s="39" t="str">
        <f>IF(G186="","",ROUND(H186+I186,0))</f>
        <v/>
      </c>
      <c r="K186" s="38" t="str">
        <f>IF(G186="","",H186)</f>
        <v/>
      </c>
      <c r="L186" s="12" t="str">
        <f>IF(G186="","",ROUND(K186*$L$7,0))</f>
        <v/>
      </c>
      <c r="M186" s="39" t="str">
        <f>IF(G186="","",ROUND(K186+L186,0))</f>
        <v/>
      </c>
      <c r="N186" s="40" t="str">
        <f>IF(G186="","",ROUND(H186-K186,0))</f>
        <v/>
      </c>
      <c r="O186" s="12" t="str">
        <f>IF(G186="","",ROUND(I186-L186,0))</f>
        <v/>
      </c>
      <c r="P186" s="39" t="str">
        <f>IF(G186="","",ROUND(N186+O186,0))</f>
        <v/>
      </c>
      <c r="Q186" s="14" t="str">
        <f>IF(G186="","",0)</f>
        <v/>
      </c>
      <c r="R186" s="13" t="str">
        <f t="shared" si="43"/>
        <v/>
      </c>
      <c r="S186" s="14" t="str">
        <f>IF(G186="","",ROUND(P186-R186,0))</f>
        <v/>
      </c>
      <c r="T186" s="50"/>
      <c r="U186" s="51"/>
      <c r="V186" s="169"/>
    </row>
    <row r="187" spans="1:22" s="4" customFormat="1" ht="20.25" customHeight="1" thickBot="1">
      <c r="A187" s="165"/>
      <c r="B187" s="202"/>
      <c r="C187" s="209"/>
      <c r="D187" s="210"/>
      <c r="E187" s="211"/>
      <c r="F187" s="52" t="str">
        <f>IF(C184="","","Surrender Ar.→")</f>
        <v/>
      </c>
      <c r="G187" s="53"/>
      <c r="H187" s="54" t="str">
        <f>IF(OR(C184="",G187=""),"",IF($G187=$G184,ROUND(H184/2,0),IF($G187=$G185,ROUND(H185/2,0),IF($G187=$G186,ROUND(H186/2,0)))))</f>
        <v/>
      </c>
      <c r="I187" s="55" t="str">
        <f>IF(OR(C184="",G187=""),"",IF($G187=$G184,ROUND(I184/2,0),IF($G187=$G185,ROUND(I185/2,0),IF($G187=$G186,ROUND(I186/2,0)))))</f>
        <v/>
      </c>
      <c r="J187" s="56" t="str">
        <f>IF(OR(C184="",G187=""),"",ROUND(H187+I187,0))</f>
        <v/>
      </c>
      <c r="K187" s="54" t="str">
        <f>IF(OR(C184="",G187=""),"",IF($G187=$G184,ROUND(K184/2,0),IF($G187=$G185,ROUND(K185/2,0),IF($G187=$G186,ROUND(K186/2,0)))))</f>
        <v/>
      </c>
      <c r="L187" s="55" t="str">
        <f>IF(OR(C184="",G187=""),"",IF($G187=$G184,ROUND(L184/2,0),IF($G187=$G185,ROUND(L185/2,0),IF($G187=$G186,ROUND(L186/2,0)))))</f>
        <v/>
      </c>
      <c r="M187" s="56" t="str">
        <f>IF(OR(C184="",G187=""),"",ROUND(K187+L187,0))</f>
        <v/>
      </c>
      <c r="N187" s="57" t="str">
        <f>IF(OR(C184="",G187=""),"",ROUND(H187-K187,0))</f>
        <v/>
      </c>
      <c r="O187" s="58" t="str">
        <f>IF(OR(C184="",G187=""),"",ROUND(I187-L187,0))</f>
        <v/>
      </c>
      <c r="P187" s="59" t="str">
        <f>IF(OR(C184="",G187=""),"",ROUND(N187+O187,0))</f>
        <v/>
      </c>
      <c r="Q187" s="60" t="str">
        <f>IF(OR(C184="",G187=""),"",IF(OR(G187="Jan-24",G187="Feb-24"),O187,0))</f>
        <v/>
      </c>
      <c r="R187" s="60" t="str">
        <f>IF(OR(C184="",G187=""),"",Q187)</f>
        <v/>
      </c>
      <c r="S187" s="60" t="str">
        <f>IF(OR(C184="",G187=""),"",ROUND(P187-R187,0))</f>
        <v/>
      </c>
      <c r="T187" s="61"/>
      <c r="U187" s="62"/>
      <c r="V187" s="169"/>
    </row>
    <row r="188" spans="1:22" s="4" customFormat="1" ht="20.25" customHeight="1">
      <c r="A188" s="165"/>
      <c r="B188" s="200">
        <v>46</v>
      </c>
      <c r="C188" s="203"/>
      <c r="D188" s="204"/>
      <c r="E188" s="205"/>
      <c r="F188" s="212"/>
      <c r="G188" s="32" t="str">
        <f>IF(C188="","","Jan-24")</f>
        <v/>
      </c>
      <c r="H188" s="33"/>
      <c r="I188" s="6">
        <f t="array" ref="I188">ROUND(H188*$I$7,0)</f>
        <v>0</v>
      </c>
      <c r="J188" s="34">
        <f t="array" ref="J188">ROUND(H188+I188,0)</f>
        <v>0</v>
      </c>
      <c r="K188" s="35">
        <f t="array" ref="K188">H188</f>
        <v>0</v>
      </c>
      <c r="L188" s="6">
        <f t="array" ref="L188">ROUND(K188*$L$7,0)</f>
        <v>0</v>
      </c>
      <c r="M188" s="34">
        <f t="array" ref="M188">ROUND(K188+L188,0)</f>
        <v>0</v>
      </c>
      <c r="N188" s="36">
        <f t="array" ref="N188">ROUND(H188-K188,0)</f>
        <v>0</v>
      </c>
      <c r="O188" s="6">
        <f t="array" ref="O188">ROUND(I188-L188,0)</f>
        <v>0</v>
      </c>
      <c r="P188" s="34">
        <f t="array" ref="P188">ROUND(N188+O188,0)</f>
        <v>0</v>
      </c>
      <c r="Q188" s="8">
        <f>P188</f>
        <v>0</v>
      </c>
      <c r="R188" s="8">
        <f>Q188</f>
        <v>0</v>
      </c>
      <c r="S188" s="8">
        <f t="array" ref="S188">ROUND(P188-R188,0)</f>
        <v>0</v>
      </c>
      <c r="T188" s="48"/>
      <c r="U188" s="49"/>
      <c r="V188" s="169"/>
    </row>
    <row r="189" spans="1:22" s="4" customFormat="1" ht="20.25" customHeight="1">
      <c r="A189" s="165"/>
      <c r="B189" s="201"/>
      <c r="C189" s="206"/>
      <c r="D189" s="207"/>
      <c r="E189" s="208"/>
      <c r="F189" s="213"/>
      <c r="G189" s="37" t="str">
        <f>IF(C188="","","Feb-24")</f>
        <v/>
      </c>
      <c r="H189" s="38">
        <f>$H188</f>
        <v>0</v>
      </c>
      <c r="I189" s="12">
        <f t="array" ref="I189">ROUND(H189*$I$7,0)</f>
        <v>0</v>
      </c>
      <c r="J189" s="39">
        <f t="array" ref="J189">ROUND(H189+I189,0)</f>
        <v>0</v>
      </c>
      <c r="K189" s="38">
        <f t="array" ref="K189">H189</f>
        <v>0</v>
      </c>
      <c r="L189" s="12">
        <f t="array" ref="L189">ROUND(K189*$L$7,0)</f>
        <v>0</v>
      </c>
      <c r="M189" s="39">
        <f t="array" ref="M189">ROUND(K189+L189,0)</f>
        <v>0</v>
      </c>
      <c r="N189" s="40">
        <f t="array" ref="N189">ROUND(H189-K189,0)</f>
        <v>0</v>
      </c>
      <c r="O189" s="12">
        <f t="array" ref="O189">ROUND(I189-L189,0)</f>
        <v>0</v>
      </c>
      <c r="P189" s="39">
        <f t="array" ref="P189">ROUND(N189+O189,0)</f>
        <v>0</v>
      </c>
      <c r="Q189" s="14">
        <f>P189</f>
        <v>0</v>
      </c>
      <c r="R189" s="13">
        <f t="shared" ref="R189:R190" si="44">Q189</f>
        <v>0</v>
      </c>
      <c r="S189" s="14">
        <f t="array" ref="S189">ROUND(P189-R189,0)</f>
        <v>0</v>
      </c>
      <c r="T189" s="50"/>
      <c r="U189" s="51"/>
      <c r="V189" s="169"/>
    </row>
    <row r="190" spans="1:22" s="4" customFormat="1" ht="20.25" customHeight="1">
      <c r="A190" s="165"/>
      <c r="B190" s="201"/>
      <c r="C190" s="206"/>
      <c r="D190" s="207"/>
      <c r="E190" s="208"/>
      <c r="F190" s="213"/>
      <c r="G190" s="41" t="str">
        <f>IF(C188="","","Mar-24")</f>
        <v/>
      </c>
      <c r="H190" s="38" t="str">
        <f>IF(G190="","",$H188)</f>
        <v/>
      </c>
      <c r="I190" s="12" t="str">
        <f>IF(G190="","",ROUND(H190*$I$7,0))</f>
        <v/>
      </c>
      <c r="J190" s="39" t="str">
        <f>IF(G190="","",ROUND(H190+I190,0))</f>
        <v/>
      </c>
      <c r="K190" s="38" t="str">
        <f>IF(G190="","",H190)</f>
        <v/>
      </c>
      <c r="L190" s="12" t="str">
        <f>IF(G190="","",ROUND(K190*$L$7,0))</f>
        <v/>
      </c>
      <c r="M190" s="39" t="str">
        <f>IF(G190="","",ROUND(K190+L190,0))</f>
        <v/>
      </c>
      <c r="N190" s="40" t="str">
        <f>IF(G190="","",ROUND(H190-K190,0))</f>
        <v/>
      </c>
      <c r="O190" s="12" t="str">
        <f>IF(G190="","",ROUND(I190-L190,0))</f>
        <v/>
      </c>
      <c r="P190" s="39" t="str">
        <f>IF(G190="","",ROUND(N190+O190,0))</f>
        <v/>
      </c>
      <c r="Q190" s="14" t="str">
        <f>IF(G190="","",0)</f>
        <v/>
      </c>
      <c r="R190" s="13" t="str">
        <f t="shared" si="44"/>
        <v/>
      </c>
      <c r="S190" s="14" t="str">
        <f>IF(G190="","",ROUND(P190-R190,0))</f>
        <v/>
      </c>
      <c r="T190" s="50"/>
      <c r="U190" s="51"/>
      <c r="V190" s="169"/>
    </row>
    <row r="191" spans="1:22" s="4" customFormat="1" ht="20.25" customHeight="1" thickBot="1">
      <c r="A191" s="165"/>
      <c r="B191" s="202"/>
      <c r="C191" s="209"/>
      <c r="D191" s="210"/>
      <c r="E191" s="211"/>
      <c r="F191" s="52" t="str">
        <f>IF(C188="","","Surrender Ar.→")</f>
        <v/>
      </c>
      <c r="G191" s="53"/>
      <c r="H191" s="54" t="str">
        <f>IF(OR(C188="",G191=""),"",IF($G191=$G188,ROUND(H188/2,0),IF($G191=$G189,ROUND(H189/2,0),IF($G191=$G190,ROUND(H190/2,0)))))</f>
        <v/>
      </c>
      <c r="I191" s="55" t="str">
        <f>IF(OR(C188="",G191=""),"",IF($G191=$G188,ROUND(I188/2,0),IF($G191=$G189,ROUND(I189/2,0),IF($G191=$G190,ROUND(I190/2,0)))))</f>
        <v/>
      </c>
      <c r="J191" s="56" t="str">
        <f>IF(OR(C188="",G191=""),"",ROUND(H191+I191,0))</f>
        <v/>
      </c>
      <c r="K191" s="54" t="str">
        <f>IF(OR(C188="",G191=""),"",IF($G191=$G188,ROUND(K188/2,0),IF($G191=$G189,ROUND(K189/2,0),IF($G191=$G190,ROUND(K190/2,0)))))</f>
        <v/>
      </c>
      <c r="L191" s="55" t="str">
        <f>IF(OR(C188="",G191=""),"",IF($G191=$G188,ROUND(L188/2,0),IF($G191=$G189,ROUND(L189/2,0),IF($G191=$G190,ROUND(L190/2,0)))))</f>
        <v/>
      </c>
      <c r="M191" s="56" t="str">
        <f>IF(OR(C188="",G191=""),"",ROUND(K191+L191,0))</f>
        <v/>
      </c>
      <c r="N191" s="57" t="str">
        <f>IF(OR(C188="",G191=""),"",ROUND(H191-K191,0))</f>
        <v/>
      </c>
      <c r="O191" s="58" t="str">
        <f>IF(OR(C188="",G191=""),"",ROUND(I191-L191,0))</f>
        <v/>
      </c>
      <c r="P191" s="59" t="str">
        <f>IF(OR(C188="",G191=""),"",ROUND(N191+O191,0))</f>
        <v/>
      </c>
      <c r="Q191" s="60" t="str">
        <f>IF(OR(C188="",G191=""),"",IF(OR(G191="Jan-24",G191="Feb-24"),O191,0))</f>
        <v/>
      </c>
      <c r="R191" s="60" t="str">
        <f>IF(OR(C188="",G191=""),"",Q191)</f>
        <v/>
      </c>
      <c r="S191" s="60" t="str">
        <f>IF(OR(C188="",G191=""),"",ROUND(P191-R191,0))</f>
        <v/>
      </c>
      <c r="T191" s="61"/>
      <c r="U191" s="62"/>
      <c r="V191" s="169"/>
    </row>
    <row r="192" spans="1:22" s="4" customFormat="1" ht="20.25" customHeight="1">
      <c r="A192" s="165"/>
      <c r="B192" s="200">
        <v>47</v>
      </c>
      <c r="C192" s="203"/>
      <c r="D192" s="204"/>
      <c r="E192" s="205"/>
      <c r="F192" s="212"/>
      <c r="G192" s="32" t="str">
        <f>IF(C192="","","Jan-24")</f>
        <v/>
      </c>
      <c r="H192" s="33"/>
      <c r="I192" s="6">
        <f t="array" ref="I192">ROUND(H192*$I$7,0)</f>
        <v>0</v>
      </c>
      <c r="J192" s="34">
        <f t="array" ref="J192">ROUND(H192+I192,0)</f>
        <v>0</v>
      </c>
      <c r="K192" s="35">
        <f t="array" ref="K192">H192</f>
        <v>0</v>
      </c>
      <c r="L192" s="6">
        <f t="array" ref="L192">ROUND(K192*$L$7,0)</f>
        <v>0</v>
      </c>
      <c r="M192" s="34">
        <f t="array" ref="M192">ROUND(K192+L192,0)</f>
        <v>0</v>
      </c>
      <c r="N192" s="36">
        <f t="array" ref="N192">ROUND(H192-K192,0)</f>
        <v>0</v>
      </c>
      <c r="O192" s="6">
        <f t="array" ref="O192">ROUND(I192-L192,0)</f>
        <v>0</v>
      </c>
      <c r="P192" s="34">
        <f t="array" ref="P192">ROUND(N192+O192,0)</f>
        <v>0</v>
      </c>
      <c r="Q192" s="8">
        <f>P192</f>
        <v>0</v>
      </c>
      <c r="R192" s="8">
        <f>Q192</f>
        <v>0</v>
      </c>
      <c r="S192" s="8">
        <f t="array" ref="S192">ROUND(P192-R192,0)</f>
        <v>0</v>
      </c>
      <c r="T192" s="48"/>
      <c r="U192" s="49"/>
      <c r="V192" s="169"/>
    </row>
    <row r="193" spans="1:22" s="4" customFormat="1" ht="20.25" customHeight="1">
      <c r="A193" s="165"/>
      <c r="B193" s="201"/>
      <c r="C193" s="206"/>
      <c r="D193" s="207"/>
      <c r="E193" s="208"/>
      <c r="F193" s="213"/>
      <c r="G193" s="37" t="str">
        <f>IF(C192="","","Feb-24")</f>
        <v/>
      </c>
      <c r="H193" s="38">
        <f>$H192</f>
        <v>0</v>
      </c>
      <c r="I193" s="12">
        <f t="array" ref="I193">ROUND(H193*$I$7,0)</f>
        <v>0</v>
      </c>
      <c r="J193" s="39">
        <f t="array" ref="J193">ROUND(H193+I193,0)</f>
        <v>0</v>
      </c>
      <c r="K193" s="38">
        <f t="array" ref="K193">H193</f>
        <v>0</v>
      </c>
      <c r="L193" s="12">
        <f t="array" ref="L193">ROUND(K193*$L$7,0)</f>
        <v>0</v>
      </c>
      <c r="M193" s="39">
        <f t="array" ref="M193">ROUND(K193+L193,0)</f>
        <v>0</v>
      </c>
      <c r="N193" s="40">
        <f t="array" ref="N193">ROUND(H193-K193,0)</f>
        <v>0</v>
      </c>
      <c r="O193" s="12">
        <f t="array" ref="O193">ROUND(I193-L193,0)</f>
        <v>0</v>
      </c>
      <c r="P193" s="39">
        <f t="array" ref="P193">ROUND(N193+O193,0)</f>
        <v>0</v>
      </c>
      <c r="Q193" s="14">
        <f>P193</f>
        <v>0</v>
      </c>
      <c r="R193" s="13">
        <f t="shared" ref="R193:R194" si="45">Q193</f>
        <v>0</v>
      </c>
      <c r="S193" s="14">
        <f t="array" ref="S193">ROUND(P193-R193,0)</f>
        <v>0</v>
      </c>
      <c r="T193" s="50"/>
      <c r="U193" s="51"/>
      <c r="V193" s="169"/>
    </row>
    <row r="194" spans="1:22" s="4" customFormat="1" ht="20.25" customHeight="1">
      <c r="A194" s="165"/>
      <c r="B194" s="201"/>
      <c r="C194" s="206"/>
      <c r="D194" s="207"/>
      <c r="E194" s="208"/>
      <c r="F194" s="213"/>
      <c r="G194" s="41" t="str">
        <f>IF(C192="","","Mar-24")</f>
        <v/>
      </c>
      <c r="H194" s="38" t="str">
        <f>IF(G194="","",$H192)</f>
        <v/>
      </c>
      <c r="I194" s="12" t="str">
        <f>IF(G194="","",ROUND(H194*$I$7,0))</f>
        <v/>
      </c>
      <c r="J194" s="39" t="str">
        <f>IF(G194="","",ROUND(H194+I194,0))</f>
        <v/>
      </c>
      <c r="K194" s="38" t="str">
        <f>IF(G194="","",H194)</f>
        <v/>
      </c>
      <c r="L194" s="12" t="str">
        <f>IF(G194="","",ROUND(K194*$L$7,0))</f>
        <v/>
      </c>
      <c r="M194" s="39" t="str">
        <f>IF(G194="","",ROUND(K194+L194,0))</f>
        <v/>
      </c>
      <c r="N194" s="40" t="str">
        <f>IF(G194="","",ROUND(H194-K194,0))</f>
        <v/>
      </c>
      <c r="O194" s="12" t="str">
        <f>IF(G194="","",ROUND(I194-L194,0))</f>
        <v/>
      </c>
      <c r="P194" s="39" t="str">
        <f>IF(G194="","",ROUND(N194+O194,0))</f>
        <v/>
      </c>
      <c r="Q194" s="14" t="str">
        <f>IF(G194="","",0)</f>
        <v/>
      </c>
      <c r="R194" s="13" t="str">
        <f t="shared" si="45"/>
        <v/>
      </c>
      <c r="S194" s="14" t="str">
        <f>IF(G194="","",ROUND(P194-R194,0))</f>
        <v/>
      </c>
      <c r="T194" s="50"/>
      <c r="U194" s="51"/>
      <c r="V194" s="169"/>
    </row>
    <row r="195" spans="1:22" s="4" customFormat="1" ht="20.25" customHeight="1" thickBot="1">
      <c r="A195" s="165"/>
      <c r="B195" s="202"/>
      <c r="C195" s="209"/>
      <c r="D195" s="210"/>
      <c r="E195" s="211"/>
      <c r="F195" s="52" t="str">
        <f>IF(C192="","","Surrender Ar.→")</f>
        <v/>
      </c>
      <c r="G195" s="53"/>
      <c r="H195" s="54" t="str">
        <f>IF(OR(C192="",G195=""),"",IF($G195=$G192,ROUND(H192/2,0),IF($G195=$G193,ROUND(H193/2,0),IF($G195=$G194,ROUND(H194/2,0)))))</f>
        <v/>
      </c>
      <c r="I195" s="55" t="str">
        <f>IF(OR(C192="",G195=""),"",IF($G195=$G192,ROUND(I192/2,0),IF($G195=$G193,ROUND(I193/2,0),IF($G195=$G194,ROUND(I194/2,0)))))</f>
        <v/>
      </c>
      <c r="J195" s="56" t="str">
        <f>IF(OR(C192="",G195=""),"",ROUND(H195+I195,0))</f>
        <v/>
      </c>
      <c r="K195" s="54" t="str">
        <f>IF(OR(C192="",G195=""),"",IF($G195=$G192,ROUND(K192/2,0),IF($G195=$G193,ROUND(K193/2,0),IF($G195=$G194,ROUND(K194/2,0)))))</f>
        <v/>
      </c>
      <c r="L195" s="55" t="str">
        <f>IF(OR(C192="",G195=""),"",IF($G195=$G192,ROUND(L192/2,0),IF($G195=$G193,ROUND(L193/2,0),IF($G195=$G194,ROUND(L194/2,0)))))</f>
        <v/>
      </c>
      <c r="M195" s="56" t="str">
        <f>IF(OR(C192="",G195=""),"",ROUND(K195+L195,0))</f>
        <v/>
      </c>
      <c r="N195" s="57" t="str">
        <f>IF(OR(C192="",G195=""),"",ROUND(H195-K195,0))</f>
        <v/>
      </c>
      <c r="O195" s="58" t="str">
        <f>IF(OR(C192="",G195=""),"",ROUND(I195-L195,0))</f>
        <v/>
      </c>
      <c r="P195" s="59" t="str">
        <f>IF(OR(C192="",G195=""),"",ROUND(N195+O195,0))</f>
        <v/>
      </c>
      <c r="Q195" s="60" t="str">
        <f>IF(OR(C192="",G195=""),"",IF(OR(G195="Jan-24",G195="Feb-24"),O195,0))</f>
        <v/>
      </c>
      <c r="R195" s="60" t="str">
        <f>IF(OR(C192="",G195=""),"",Q195)</f>
        <v/>
      </c>
      <c r="S195" s="60" t="str">
        <f>IF(OR(C192="",G195=""),"",ROUND(P195-R195,0))</f>
        <v/>
      </c>
      <c r="T195" s="61"/>
      <c r="U195" s="62"/>
      <c r="V195" s="169"/>
    </row>
    <row r="196" spans="1:22" s="4" customFormat="1" ht="20.25" customHeight="1">
      <c r="A196" s="165"/>
      <c r="B196" s="200">
        <v>48</v>
      </c>
      <c r="C196" s="203"/>
      <c r="D196" s="204"/>
      <c r="E196" s="205"/>
      <c r="F196" s="212"/>
      <c r="G196" s="32" t="str">
        <f>IF(C196="","","Jan-24")</f>
        <v/>
      </c>
      <c r="H196" s="33"/>
      <c r="I196" s="6">
        <f t="array" ref="I196">ROUND(H196*$I$7,0)</f>
        <v>0</v>
      </c>
      <c r="J196" s="34">
        <f t="array" ref="J196">ROUND(H196+I196,0)</f>
        <v>0</v>
      </c>
      <c r="K196" s="35">
        <f t="array" ref="K196">H196</f>
        <v>0</v>
      </c>
      <c r="L196" s="6">
        <f t="array" ref="L196">ROUND(K196*$L$7,0)</f>
        <v>0</v>
      </c>
      <c r="M196" s="34">
        <f t="array" ref="M196">ROUND(K196+L196,0)</f>
        <v>0</v>
      </c>
      <c r="N196" s="36">
        <f t="array" ref="N196">ROUND(H196-K196,0)</f>
        <v>0</v>
      </c>
      <c r="O196" s="6">
        <f t="array" ref="O196">ROUND(I196-L196,0)</f>
        <v>0</v>
      </c>
      <c r="P196" s="34">
        <f t="array" ref="P196">ROUND(N196+O196,0)</f>
        <v>0</v>
      </c>
      <c r="Q196" s="8">
        <f>P196</f>
        <v>0</v>
      </c>
      <c r="R196" s="8">
        <f>Q196</f>
        <v>0</v>
      </c>
      <c r="S196" s="8">
        <f t="array" ref="S196">ROUND(P196-R196,0)</f>
        <v>0</v>
      </c>
      <c r="T196" s="48"/>
      <c r="U196" s="49"/>
      <c r="V196" s="169"/>
    </row>
    <row r="197" spans="1:22" s="4" customFormat="1" ht="20.25" customHeight="1">
      <c r="A197" s="165"/>
      <c r="B197" s="201"/>
      <c r="C197" s="206"/>
      <c r="D197" s="207"/>
      <c r="E197" s="208"/>
      <c r="F197" s="213"/>
      <c r="G197" s="37" t="str">
        <f>IF(C196="","","Feb-24")</f>
        <v/>
      </c>
      <c r="H197" s="38">
        <f>$H196</f>
        <v>0</v>
      </c>
      <c r="I197" s="12">
        <f t="array" ref="I197">ROUND(H197*$I$7,0)</f>
        <v>0</v>
      </c>
      <c r="J197" s="39">
        <f t="array" ref="J197">ROUND(H197+I197,0)</f>
        <v>0</v>
      </c>
      <c r="K197" s="38">
        <f t="array" ref="K197">H197</f>
        <v>0</v>
      </c>
      <c r="L197" s="12">
        <f t="array" ref="L197">ROUND(K197*$L$7,0)</f>
        <v>0</v>
      </c>
      <c r="M197" s="39">
        <f t="array" ref="M197">ROUND(K197+L197,0)</f>
        <v>0</v>
      </c>
      <c r="N197" s="40">
        <f t="array" ref="N197">ROUND(H197-K197,0)</f>
        <v>0</v>
      </c>
      <c r="O197" s="12">
        <f t="array" ref="O197">ROUND(I197-L197,0)</f>
        <v>0</v>
      </c>
      <c r="P197" s="39">
        <f t="array" ref="P197">ROUND(N197+O197,0)</f>
        <v>0</v>
      </c>
      <c r="Q197" s="14">
        <f>P197</f>
        <v>0</v>
      </c>
      <c r="R197" s="13">
        <f t="shared" ref="R197:R198" si="46">Q197</f>
        <v>0</v>
      </c>
      <c r="S197" s="14">
        <f t="array" ref="S197">ROUND(P197-R197,0)</f>
        <v>0</v>
      </c>
      <c r="T197" s="50"/>
      <c r="U197" s="51"/>
      <c r="V197" s="169"/>
    </row>
    <row r="198" spans="1:22" s="4" customFormat="1" ht="20.25" customHeight="1">
      <c r="A198" s="165"/>
      <c r="B198" s="201"/>
      <c r="C198" s="206"/>
      <c r="D198" s="207"/>
      <c r="E198" s="208"/>
      <c r="F198" s="213"/>
      <c r="G198" s="41" t="str">
        <f>IF(C196="","","Mar-24")</f>
        <v/>
      </c>
      <c r="H198" s="38" t="str">
        <f>IF(G198="","",$H196)</f>
        <v/>
      </c>
      <c r="I198" s="12" t="str">
        <f>IF(G198="","",ROUND(H198*$I$7,0))</f>
        <v/>
      </c>
      <c r="J198" s="39" t="str">
        <f>IF(G198="","",ROUND(H198+I198,0))</f>
        <v/>
      </c>
      <c r="K198" s="38" t="str">
        <f>IF(G198="","",H198)</f>
        <v/>
      </c>
      <c r="L198" s="12" t="str">
        <f>IF(G198="","",ROUND(K198*$L$7,0))</f>
        <v/>
      </c>
      <c r="M198" s="39" t="str">
        <f>IF(G198="","",ROUND(K198+L198,0))</f>
        <v/>
      </c>
      <c r="N198" s="40" t="str">
        <f>IF(G198="","",ROUND(H198-K198,0))</f>
        <v/>
      </c>
      <c r="O198" s="12" t="str">
        <f>IF(G198="","",ROUND(I198-L198,0))</f>
        <v/>
      </c>
      <c r="P198" s="39" t="str">
        <f>IF(G198="","",ROUND(N198+O198,0))</f>
        <v/>
      </c>
      <c r="Q198" s="14" t="str">
        <f>IF(G198="","",0)</f>
        <v/>
      </c>
      <c r="R198" s="13" t="str">
        <f t="shared" si="46"/>
        <v/>
      </c>
      <c r="S198" s="14" t="str">
        <f>IF(G198="","",ROUND(P198-R198,0))</f>
        <v/>
      </c>
      <c r="T198" s="50"/>
      <c r="U198" s="51"/>
      <c r="V198" s="169"/>
    </row>
    <row r="199" spans="1:22" s="4" customFormat="1" ht="20.25" customHeight="1" thickBot="1">
      <c r="A199" s="165"/>
      <c r="B199" s="202"/>
      <c r="C199" s="209"/>
      <c r="D199" s="210"/>
      <c r="E199" s="211"/>
      <c r="F199" s="52" t="str">
        <f>IF(C196="","","Surrender Ar.→")</f>
        <v/>
      </c>
      <c r="G199" s="53"/>
      <c r="H199" s="54" t="str">
        <f>IF(OR(C196="",G199=""),"",IF($G199=$G196,ROUND(H196/2,0),IF($G199=$G197,ROUND(H197/2,0),IF($G199=$G198,ROUND(H198/2,0)))))</f>
        <v/>
      </c>
      <c r="I199" s="55" t="str">
        <f>IF(OR(C196="",G199=""),"",IF($G199=$G196,ROUND(I196/2,0),IF($G199=$G197,ROUND(I197/2,0),IF($G199=$G198,ROUND(I198/2,0)))))</f>
        <v/>
      </c>
      <c r="J199" s="56" t="str">
        <f>IF(OR(C196="",G199=""),"",ROUND(H199+I199,0))</f>
        <v/>
      </c>
      <c r="K199" s="54" t="str">
        <f>IF(OR(C196="",G199=""),"",IF($G199=$G196,ROUND(K196/2,0),IF($G199=$G197,ROUND(K197/2,0),IF($G199=$G198,ROUND(K198/2,0)))))</f>
        <v/>
      </c>
      <c r="L199" s="55" t="str">
        <f>IF(OR(C196="",G199=""),"",IF($G199=$G196,ROUND(L196/2,0),IF($G199=$G197,ROUND(L197/2,0),IF($G199=$G198,ROUND(L198/2,0)))))</f>
        <v/>
      </c>
      <c r="M199" s="56" t="str">
        <f>IF(OR(C196="",G199=""),"",ROUND(K199+L199,0))</f>
        <v/>
      </c>
      <c r="N199" s="57" t="str">
        <f>IF(OR(C196="",G199=""),"",ROUND(H199-K199,0))</f>
        <v/>
      </c>
      <c r="O199" s="58" t="str">
        <f>IF(OR(C196="",G199=""),"",ROUND(I199-L199,0))</f>
        <v/>
      </c>
      <c r="P199" s="59" t="str">
        <f>IF(OR(C196="",G199=""),"",ROUND(N199+O199,0))</f>
        <v/>
      </c>
      <c r="Q199" s="60" t="str">
        <f>IF(OR(C196="",G199=""),"",IF(OR(G199="Jan-24",G199="Feb-24"),O199,0))</f>
        <v/>
      </c>
      <c r="R199" s="60" t="str">
        <f>IF(OR(C196="",G199=""),"",Q199)</f>
        <v/>
      </c>
      <c r="S199" s="60" t="str">
        <f>IF(OR(C196="",G199=""),"",ROUND(P199-R199,0))</f>
        <v/>
      </c>
      <c r="T199" s="61"/>
      <c r="U199" s="62"/>
      <c r="V199" s="169"/>
    </row>
    <row r="200" spans="1:22" s="4" customFormat="1" ht="20.25" customHeight="1">
      <c r="A200" s="165"/>
      <c r="B200" s="200">
        <v>49</v>
      </c>
      <c r="C200" s="203"/>
      <c r="D200" s="204"/>
      <c r="E200" s="205"/>
      <c r="F200" s="212"/>
      <c r="G200" s="32" t="str">
        <f>IF(C200="","","Jan-24")</f>
        <v/>
      </c>
      <c r="H200" s="33"/>
      <c r="I200" s="6">
        <f t="array" ref="I200">ROUND(H200*$I$7,0)</f>
        <v>0</v>
      </c>
      <c r="J200" s="34">
        <f t="array" ref="J200">ROUND(H200+I200,0)</f>
        <v>0</v>
      </c>
      <c r="K200" s="35">
        <f t="array" ref="K200">H200</f>
        <v>0</v>
      </c>
      <c r="L200" s="6">
        <f t="array" ref="L200">ROUND(K200*$L$7,0)</f>
        <v>0</v>
      </c>
      <c r="M200" s="34">
        <f t="array" ref="M200">ROUND(K200+L200,0)</f>
        <v>0</v>
      </c>
      <c r="N200" s="36">
        <f t="array" ref="N200">ROUND(H200-K200,0)</f>
        <v>0</v>
      </c>
      <c r="O200" s="6">
        <f t="array" ref="O200">ROUND(I200-L200,0)</f>
        <v>0</v>
      </c>
      <c r="P200" s="34">
        <f t="array" ref="P200">ROUND(N200+O200,0)</f>
        <v>0</v>
      </c>
      <c r="Q200" s="8">
        <f>P200</f>
        <v>0</v>
      </c>
      <c r="R200" s="8">
        <f>Q200</f>
        <v>0</v>
      </c>
      <c r="S200" s="8">
        <f t="array" ref="S200">ROUND(P200-R200,0)</f>
        <v>0</v>
      </c>
      <c r="T200" s="48"/>
      <c r="U200" s="49"/>
      <c r="V200" s="169"/>
    </row>
    <row r="201" spans="1:22" s="4" customFormat="1" ht="20.25" customHeight="1">
      <c r="A201" s="165"/>
      <c r="B201" s="201"/>
      <c r="C201" s="206"/>
      <c r="D201" s="207"/>
      <c r="E201" s="208"/>
      <c r="F201" s="213"/>
      <c r="G201" s="37" t="str">
        <f>IF(C200="","","Feb-24")</f>
        <v/>
      </c>
      <c r="H201" s="38">
        <f>$H200</f>
        <v>0</v>
      </c>
      <c r="I201" s="12">
        <f t="array" ref="I201">ROUND(H201*$I$7,0)</f>
        <v>0</v>
      </c>
      <c r="J201" s="39">
        <f t="array" ref="J201">ROUND(H201+I201,0)</f>
        <v>0</v>
      </c>
      <c r="K201" s="38">
        <f t="array" ref="K201">H201</f>
        <v>0</v>
      </c>
      <c r="L201" s="12">
        <f t="array" ref="L201">ROUND(K201*$L$7,0)</f>
        <v>0</v>
      </c>
      <c r="M201" s="39">
        <f t="array" ref="M201">ROUND(K201+L201,0)</f>
        <v>0</v>
      </c>
      <c r="N201" s="40">
        <f t="array" ref="N201">ROUND(H201-K201,0)</f>
        <v>0</v>
      </c>
      <c r="O201" s="12">
        <f t="array" ref="O201">ROUND(I201-L201,0)</f>
        <v>0</v>
      </c>
      <c r="P201" s="39">
        <f t="array" ref="P201">ROUND(N201+O201,0)</f>
        <v>0</v>
      </c>
      <c r="Q201" s="14">
        <f>P201</f>
        <v>0</v>
      </c>
      <c r="R201" s="13">
        <f t="shared" ref="R201:R202" si="47">Q201</f>
        <v>0</v>
      </c>
      <c r="S201" s="14">
        <f t="array" ref="S201">ROUND(P201-R201,0)</f>
        <v>0</v>
      </c>
      <c r="T201" s="50"/>
      <c r="U201" s="51"/>
      <c r="V201" s="169"/>
    </row>
    <row r="202" spans="1:22" s="4" customFormat="1" ht="20.25" customHeight="1">
      <c r="A202" s="165"/>
      <c r="B202" s="201"/>
      <c r="C202" s="206"/>
      <c r="D202" s="207"/>
      <c r="E202" s="208"/>
      <c r="F202" s="213"/>
      <c r="G202" s="41" t="str">
        <f>IF(C200="","","Mar-24")</f>
        <v/>
      </c>
      <c r="H202" s="38" t="str">
        <f>IF(G202="","",$H200)</f>
        <v/>
      </c>
      <c r="I202" s="12" t="str">
        <f>IF(G202="","",ROUND(H202*$I$7,0))</f>
        <v/>
      </c>
      <c r="J202" s="39" t="str">
        <f>IF(G202="","",ROUND(H202+I202,0))</f>
        <v/>
      </c>
      <c r="K202" s="38" t="str">
        <f>IF(G202="","",H202)</f>
        <v/>
      </c>
      <c r="L202" s="12" t="str">
        <f>IF(G202="","",ROUND(K202*$L$7,0))</f>
        <v/>
      </c>
      <c r="M202" s="39" t="str">
        <f>IF(G202="","",ROUND(K202+L202,0))</f>
        <v/>
      </c>
      <c r="N202" s="40" t="str">
        <f>IF(G202="","",ROUND(H202-K202,0))</f>
        <v/>
      </c>
      <c r="O202" s="12" t="str">
        <f>IF(G202="","",ROUND(I202-L202,0))</f>
        <v/>
      </c>
      <c r="P202" s="39" t="str">
        <f>IF(G202="","",ROUND(N202+O202,0))</f>
        <v/>
      </c>
      <c r="Q202" s="14" t="str">
        <f>IF(G202="","",0)</f>
        <v/>
      </c>
      <c r="R202" s="13" t="str">
        <f t="shared" si="47"/>
        <v/>
      </c>
      <c r="S202" s="14" t="str">
        <f>IF(G202="","",ROUND(P202-R202,0))</f>
        <v/>
      </c>
      <c r="T202" s="50"/>
      <c r="U202" s="51"/>
      <c r="V202" s="169"/>
    </row>
    <row r="203" spans="1:22" s="4" customFormat="1" ht="20.25" customHeight="1" thickBot="1">
      <c r="A203" s="165"/>
      <c r="B203" s="202"/>
      <c r="C203" s="209"/>
      <c r="D203" s="210"/>
      <c r="E203" s="211"/>
      <c r="F203" s="52" t="str">
        <f>IF(C200="","","Surrender Ar.→")</f>
        <v/>
      </c>
      <c r="G203" s="53"/>
      <c r="H203" s="54" t="str">
        <f>IF(OR(C200="",G203=""),"",IF($G203=$G200,ROUND(H200/2,0),IF($G203=$G201,ROUND(H201/2,0),IF($G203=$G202,ROUND(H202/2,0)))))</f>
        <v/>
      </c>
      <c r="I203" s="55" t="str">
        <f>IF(OR(C200="",G203=""),"",IF($G203=$G200,ROUND(I200/2,0),IF($G203=$G201,ROUND(I201/2,0),IF($G203=$G202,ROUND(I202/2,0)))))</f>
        <v/>
      </c>
      <c r="J203" s="56" t="str">
        <f>IF(OR(C200="",G203=""),"",ROUND(H203+I203,0))</f>
        <v/>
      </c>
      <c r="K203" s="54" t="str">
        <f>IF(OR(C200="",G203=""),"",IF($G203=$G200,ROUND(K200/2,0),IF($G203=$G201,ROUND(K201/2,0),IF($G203=$G202,ROUND(K202/2,0)))))</f>
        <v/>
      </c>
      <c r="L203" s="55" t="str">
        <f>IF(OR(C200="",G203=""),"",IF($G203=$G200,ROUND(L200/2,0),IF($G203=$G201,ROUND(L201/2,0),IF($G203=$G202,ROUND(L202/2,0)))))</f>
        <v/>
      </c>
      <c r="M203" s="56" t="str">
        <f>IF(OR(C200="",G203=""),"",ROUND(K203+L203,0))</f>
        <v/>
      </c>
      <c r="N203" s="57" t="str">
        <f>IF(OR(C200="",G203=""),"",ROUND(H203-K203,0))</f>
        <v/>
      </c>
      <c r="O203" s="58" t="str">
        <f>IF(OR(C200="",G203=""),"",ROUND(I203-L203,0))</f>
        <v/>
      </c>
      <c r="P203" s="59" t="str">
        <f>IF(OR(C200="",G203=""),"",ROUND(N203+O203,0))</f>
        <v/>
      </c>
      <c r="Q203" s="60" t="str">
        <f>IF(OR(C200="",G203=""),"",IF(OR(G203="Jan-24",G203="Feb-24"),O203,0))</f>
        <v/>
      </c>
      <c r="R203" s="60" t="str">
        <f>IF(OR(C200="",G203=""),"",Q203)</f>
        <v/>
      </c>
      <c r="S203" s="60" t="str">
        <f>IF(OR(C200="",G203=""),"",ROUND(P203-R203,0))</f>
        <v/>
      </c>
      <c r="T203" s="61"/>
      <c r="U203" s="62"/>
      <c r="V203" s="169"/>
    </row>
    <row r="204" spans="1:22" s="4" customFormat="1" ht="20.25" customHeight="1">
      <c r="A204" s="165"/>
      <c r="B204" s="200">
        <v>50</v>
      </c>
      <c r="C204" s="203"/>
      <c r="D204" s="204"/>
      <c r="E204" s="205"/>
      <c r="F204" s="212"/>
      <c r="G204" s="32" t="str">
        <f>IF(C204="","","Jan-24")</f>
        <v/>
      </c>
      <c r="H204" s="33"/>
      <c r="I204" s="6">
        <f t="array" ref="I204">ROUND(H204*$I$7,0)</f>
        <v>0</v>
      </c>
      <c r="J204" s="34">
        <f t="array" ref="J204">ROUND(H204+I204,0)</f>
        <v>0</v>
      </c>
      <c r="K204" s="35">
        <f t="array" ref="K204">H204</f>
        <v>0</v>
      </c>
      <c r="L204" s="6">
        <f t="array" ref="L204">ROUND(K204*$L$7,0)</f>
        <v>0</v>
      </c>
      <c r="M204" s="34">
        <f t="array" ref="M204">ROUND(K204+L204,0)</f>
        <v>0</v>
      </c>
      <c r="N204" s="36">
        <f t="array" ref="N204">ROUND(H204-K204,0)</f>
        <v>0</v>
      </c>
      <c r="O204" s="6">
        <f t="array" ref="O204">ROUND(I204-L204,0)</f>
        <v>0</v>
      </c>
      <c r="P204" s="34">
        <f t="array" ref="P204">ROUND(N204+O204,0)</f>
        <v>0</v>
      </c>
      <c r="Q204" s="8">
        <f>P204</f>
        <v>0</v>
      </c>
      <c r="R204" s="8">
        <f>Q204</f>
        <v>0</v>
      </c>
      <c r="S204" s="8">
        <f t="array" ref="S204">ROUND(P204-R204,0)</f>
        <v>0</v>
      </c>
      <c r="T204" s="48"/>
      <c r="U204" s="49"/>
      <c r="V204" s="169"/>
    </row>
    <row r="205" spans="1:22" s="4" customFormat="1" ht="20.25" customHeight="1">
      <c r="A205" s="165"/>
      <c r="B205" s="201"/>
      <c r="C205" s="206"/>
      <c r="D205" s="207"/>
      <c r="E205" s="208"/>
      <c r="F205" s="213"/>
      <c r="G205" s="37" t="str">
        <f>IF(C204="","","Feb-24")</f>
        <v/>
      </c>
      <c r="H205" s="38">
        <f>$H204</f>
        <v>0</v>
      </c>
      <c r="I205" s="12">
        <f t="array" ref="I205">ROUND(H205*$I$7,0)</f>
        <v>0</v>
      </c>
      <c r="J205" s="39">
        <f t="array" ref="J205">ROUND(H205+I205,0)</f>
        <v>0</v>
      </c>
      <c r="K205" s="38">
        <f t="array" ref="K205">H205</f>
        <v>0</v>
      </c>
      <c r="L205" s="12">
        <f t="array" ref="L205">ROUND(K205*$L$7,0)</f>
        <v>0</v>
      </c>
      <c r="M205" s="39">
        <f t="array" ref="M205">ROUND(K205+L205,0)</f>
        <v>0</v>
      </c>
      <c r="N205" s="40">
        <f t="array" ref="N205">ROUND(H205-K205,0)</f>
        <v>0</v>
      </c>
      <c r="O205" s="12">
        <f t="array" ref="O205">ROUND(I205-L205,0)</f>
        <v>0</v>
      </c>
      <c r="P205" s="39">
        <f t="array" ref="P205">ROUND(N205+O205,0)</f>
        <v>0</v>
      </c>
      <c r="Q205" s="14">
        <f>P205</f>
        <v>0</v>
      </c>
      <c r="R205" s="13">
        <f t="shared" ref="R205:R206" si="48">Q205</f>
        <v>0</v>
      </c>
      <c r="S205" s="14">
        <f t="array" ref="S205">ROUND(P205-R205,0)</f>
        <v>0</v>
      </c>
      <c r="T205" s="50"/>
      <c r="U205" s="51"/>
      <c r="V205" s="169"/>
    </row>
    <row r="206" spans="1:22" s="4" customFormat="1" ht="20.25" customHeight="1">
      <c r="A206" s="165"/>
      <c r="B206" s="201"/>
      <c r="C206" s="206"/>
      <c r="D206" s="207"/>
      <c r="E206" s="208"/>
      <c r="F206" s="213"/>
      <c r="G206" s="41" t="str">
        <f>IF(C204="","","Mar-24")</f>
        <v/>
      </c>
      <c r="H206" s="38" t="str">
        <f>IF(G206="","",$H204)</f>
        <v/>
      </c>
      <c r="I206" s="12" t="str">
        <f>IF(G206="","",ROUND(H206*$I$7,0))</f>
        <v/>
      </c>
      <c r="J206" s="39" t="str">
        <f>IF(G206="","",ROUND(H206+I206,0))</f>
        <v/>
      </c>
      <c r="K206" s="38" t="str">
        <f>IF(G206="","",H206)</f>
        <v/>
      </c>
      <c r="L206" s="12" t="str">
        <f>IF(G206="","",ROUND(K206*$L$7,0))</f>
        <v/>
      </c>
      <c r="M206" s="39" t="str">
        <f>IF(G206="","",ROUND(K206+L206,0))</f>
        <v/>
      </c>
      <c r="N206" s="40" t="str">
        <f>IF(G206="","",ROUND(H206-K206,0))</f>
        <v/>
      </c>
      <c r="O206" s="12" t="str">
        <f>IF(G206="","",ROUND(I206-L206,0))</f>
        <v/>
      </c>
      <c r="P206" s="39" t="str">
        <f>IF(G206="","",ROUND(N206+O206,0))</f>
        <v/>
      </c>
      <c r="Q206" s="14" t="str">
        <f>IF(G206="","",0)</f>
        <v/>
      </c>
      <c r="R206" s="13" t="str">
        <f t="shared" si="48"/>
        <v/>
      </c>
      <c r="S206" s="14" t="str">
        <f>IF(G206="","",ROUND(P206-R206,0))</f>
        <v/>
      </c>
      <c r="T206" s="50"/>
      <c r="U206" s="51"/>
      <c r="V206" s="169"/>
    </row>
    <row r="207" spans="1:22" s="4" customFormat="1" ht="20.25" customHeight="1" thickBot="1">
      <c r="A207" s="165"/>
      <c r="B207" s="202"/>
      <c r="C207" s="209"/>
      <c r="D207" s="210"/>
      <c r="E207" s="211"/>
      <c r="F207" s="52" t="str">
        <f>IF(C204="","","Surrender Ar.→")</f>
        <v/>
      </c>
      <c r="G207" s="53"/>
      <c r="H207" s="54" t="str">
        <f>IF(OR(C204="",G207=""),"",IF($G207=$G204,ROUND(H204/2,0),IF($G207=$G205,ROUND(H205/2,0),IF($G207=$G206,ROUND(H206/2,0)))))</f>
        <v/>
      </c>
      <c r="I207" s="55" t="str">
        <f>IF(OR(C204="",G207=""),"",IF($G207=$G204,ROUND(I204/2,0),IF($G207=$G205,ROUND(I205/2,0),IF($G207=$G206,ROUND(I206/2,0)))))</f>
        <v/>
      </c>
      <c r="J207" s="56" t="str">
        <f>IF(OR(C204="",G207=""),"",ROUND(H207+I207,0))</f>
        <v/>
      </c>
      <c r="K207" s="54" t="str">
        <f>IF(OR(C204="",G207=""),"",IF($G207=$G204,ROUND(K204/2,0),IF($G207=$G205,ROUND(K205/2,0),IF($G207=$G206,ROUND(K206/2,0)))))</f>
        <v/>
      </c>
      <c r="L207" s="55" t="str">
        <f>IF(OR(C204="",G207=""),"",IF($G207=$G204,ROUND(L204/2,0),IF($G207=$G205,ROUND(L205/2,0),IF($G207=$G206,ROUND(L206/2,0)))))</f>
        <v/>
      </c>
      <c r="M207" s="56" t="str">
        <f>IF(OR(C204="",G207=""),"",ROUND(K207+L207,0))</f>
        <v/>
      </c>
      <c r="N207" s="57" t="str">
        <f>IF(OR(C204="",G207=""),"",ROUND(H207-K207,0))</f>
        <v/>
      </c>
      <c r="O207" s="58" t="str">
        <f>IF(OR(C204="",G207=""),"",ROUND(I207-L207,0))</f>
        <v/>
      </c>
      <c r="P207" s="59" t="str">
        <f>IF(OR(C204="",G207=""),"",ROUND(N207+O207,0))</f>
        <v/>
      </c>
      <c r="Q207" s="60" t="str">
        <f>IF(OR(C204="",G207=""),"",IF(OR(G207="Jan-24",G207="Feb-24"),O207,0))</f>
        <v/>
      </c>
      <c r="R207" s="60" t="str">
        <f>IF(OR(C204="",G207=""),"",Q207)</f>
        <v/>
      </c>
      <c r="S207" s="60" t="str">
        <f>IF(OR(C204="",G207=""),"",ROUND(P207-R207,0))</f>
        <v/>
      </c>
      <c r="T207" s="61"/>
      <c r="U207" s="62"/>
      <c r="V207" s="169"/>
    </row>
    <row r="208" spans="1:22" ht="73.5" customHeight="1" thickBot="1">
      <c r="A208" s="165"/>
      <c r="B208" s="214" t="s">
        <v>3</v>
      </c>
      <c r="C208" s="215"/>
      <c r="D208" s="215"/>
      <c r="E208" s="215"/>
      <c r="F208" s="215"/>
      <c r="G208" s="63"/>
      <c r="H208" s="64">
        <f t="array" ref="H208">SUM(H8:H207)</f>
        <v>474800</v>
      </c>
      <c r="I208" s="65">
        <f t="array" ref="I208">SUM(I8:I207)</f>
        <v>237400</v>
      </c>
      <c r="J208" s="66">
        <f t="array" ref="J208">SUM(J8:J207)</f>
        <v>712200</v>
      </c>
      <c r="K208" s="64">
        <f t="array" ref="K208">SUM(K8:K207)</f>
        <v>474800</v>
      </c>
      <c r="L208" s="65">
        <f t="array" ref="L208">SUM(L8:L207)</f>
        <v>218408</v>
      </c>
      <c r="M208" s="66">
        <f t="array" ref="M208">SUM(M8:M207)</f>
        <v>693208</v>
      </c>
      <c r="N208" s="64">
        <f t="array" ref="N208">SUM(N8:N207)</f>
        <v>0</v>
      </c>
      <c r="O208" s="65">
        <f t="array" ref="O208">SUM(O8:O207)</f>
        <v>18992</v>
      </c>
      <c r="P208" s="67">
        <f t="array" ref="P208">SUM(P8:P207)</f>
        <v>18992</v>
      </c>
      <c r="Q208" s="68">
        <f t="array" ref="Q208">SUM(Q8:Q207)</f>
        <v>12342</v>
      </c>
      <c r="R208" s="68">
        <f t="array" ref="R208">SUM(R8:R207)</f>
        <v>12342</v>
      </c>
      <c r="S208" s="68">
        <f t="array" ref="S208">SUM(S8:S207)</f>
        <v>6650</v>
      </c>
      <c r="T208" s="69"/>
      <c r="U208" s="70"/>
      <c r="V208" s="169"/>
    </row>
    <row r="209" spans="1:22" ht="22.5" customHeight="1">
      <c r="A209" s="165"/>
      <c r="B209" s="144" t="s">
        <v>8</v>
      </c>
      <c r="C209" s="145"/>
      <c r="D209" s="145"/>
      <c r="E209" s="145"/>
      <c r="F209" s="145"/>
      <c r="G209" s="146"/>
      <c r="H209" s="146"/>
      <c r="I209" s="146"/>
      <c r="J209" s="146"/>
      <c r="K209" s="146"/>
      <c r="L209" s="146"/>
      <c r="M209" s="146"/>
      <c r="N209" s="146"/>
      <c r="O209" s="146"/>
      <c r="P209" s="179" t="s">
        <v>17</v>
      </c>
      <c r="Q209" s="180"/>
      <c r="R209" s="180"/>
      <c r="S209" s="180"/>
      <c r="T209" s="180"/>
      <c r="U209" s="181"/>
      <c r="V209" s="169"/>
    </row>
    <row r="210" spans="1:22" ht="22.5" customHeight="1">
      <c r="A210" s="165"/>
      <c r="B210" s="22" t="s">
        <v>4</v>
      </c>
      <c r="C210" s="182" t="s">
        <v>11</v>
      </c>
      <c r="D210" s="183"/>
      <c r="E210" s="183"/>
      <c r="F210" s="183"/>
      <c r="G210" s="184"/>
      <c r="H210" s="158" t="s">
        <v>6</v>
      </c>
      <c r="I210" s="158"/>
      <c r="J210" s="158"/>
      <c r="K210" s="158"/>
      <c r="L210" s="156">
        <f>N208</f>
        <v>0</v>
      </c>
      <c r="M210" s="157"/>
      <c r="N210" s="157"/>
      <c r="O210" s="157"/>
      <c r="P210" s="191" t="s">
        <v>19</v>
      </c>
      <c r="Q210" s="192"/>
      <c r="R210" s="192"/>
      <c r="S210" s="192"/>
      <c r="T210" s="192"/>
      <c r="U210" s="193"/>
      <c r="V210" s="169"/>
    </row>
    <row r="211" spans="1:22" ht="22.5" customHeight="1">
      <c r="A211" s="165"/>
      <c r="B211" s="23" t="s">
        <v>5</v>
      </c>
      <c r="C211" s="185"/>
      <c r="D211" s="186"/>
      <c r="E211" s="186"/>
      <c r="F211" s="186"/>
      <c r="G211" s="187"/>
      <c r="H211" s="158" t="s">
        <v>7</v>
      </c>
      <c r="I211" s="158"/>
      <c r="J211" s="158"/>
      <c r="K211" s="158"/>
      <c r="L211" s="156">
        <f>O208</f>
        <v>18992</v>
      </c>
      <c r="M211" s="157"/>
      <c r="N211" s="157"/>
      <c r="O211" s="157"/>
      <c r="P211" s="191"/>
      <c r="Q211" s="192"/>
      <c r="R211" s="192"/>
      <c r="S211" s="192"/>
      <c r="T211" s="192"/>
      <c r="U211" s="193"/>
      <c r="V211" s="169"/>
    </row>
    <row r="212" spans="1:22" ht="22.5" customHeight="1">
      <c r="A212" s="165"/>
      <c r="B212" s="24"/>
      <c r="C212" s="188"/>
      <c r="D212" s="189"/>
      <c r="E212" s="189"/>
      <c r="F212" s="189"/>
      <c r="G212" s="190"/>
      <c r="H212" s="162" t="s">
        <v>15</v>
      </c>
      <c r="I212" s="162"/>
      <c r="J212" s="162"/>
      <c r="K212" s="162"/>
      <c r="L212" s="163">
        <f>P208</f>
        <v>18992</v>
      </c>
      <c r="M212" s="163"/>
      <c r="N212" s="163"/>
      <c r="O212" s="163"/>
      <c r="P212" s="194" t="s">
        <v>18</v>
      </c>
      <c r="Q212" s="195"/>
      <c r="R212" s="195"/>
      <c r="S212" s="195"/>
      <c r="T212" s="195"/>
      <c r="U212" s="196"/>
      <c r="V212" s="169"/>
    </row>
    <row r="213" spans="1:22" ht="22.5" customHeight="1">
      <c r="A213" s="165"/>
      <c r="B213" s="22" t="s">
        <v>4</v>
      </c>
      <c r="C213" s="148" t="s">
        <v>9</v>
      </c>
      <c r="D213" s="149"/>
      <c r="E213" s="149"/>
      <c r="F213" s="149"/>
      <c r="G213" s="150"/>
      <c r="H213" s="158" t="s">
        <v>22</v>
      </c>
      <c r="I213" s="158"/>
      <c r="J213" s="158"/>
      <c r="K213" s="158"/>
      <c r="L213" s="159">
        <f>Q208</f>
        <v>12342</v>
      </c>
      <c r="M213" s="160"/>
      <c r="N213" s="160"/>
      <c r="O213" s="161"/>
      <c r="P213" s="194"/>
      <c r="Q213" s="195"/>
      <c r="R213" s="195"/>
      <c r="S213" s="195"/>
      <c r="T213" s="195"/>
      <c r="U213" s="196"/>
      <c r="V213" s="169"/>
    </row>
    <row r="214" spans="1:22" ht="22.5" customHeight="1" thickBot="1">
      <c r="A214" s="165"/>
      <c r="B214" s="25"/>
      <c r="C214" s="151"/>
      <c r="D214" s="152"/>
      <c r="E214" s="152"/>
      <c r="F214" s="152"/>
      <c r="G214" s="153"/>
      <c r="H214" s="162" t="s">
        <v>16</v>
      </c>
      <c r="I214" s="162"/>
      <c r="J214" s="162"/>
      <c r="K214" s="162"/>
      <c r="L214" s="163">
        <f>R208</f>
        <v>12342</v>
      </c>
      <c r="M214" s="164"/>
      <c r="N214" s="164"/>
      <c r="O214" s="164"/>
      <c r="P214" s="194"/>
      <c r="Q214" s="195"/>
      <c r="R214" s="195"/>
      <c r="S214" s="195"/>
      <c r="T214" s="195"/>
      <c r="U214" s="196"/>
      <c r="V214" s="169"/>
    </row>
    <row r="215" spans="1:22" ht="21" customHeight="1" thickBot="1">
      <c r="A215" s="165"/>
      <c r="B215" s="137" t="s">
        <v>10</v>
      </c>
      <c r="C215" s="138"/>
      <c r="D215" s="138"/>
      <c r="E215" s="138"/>
      <c r="F215" s="138"/>
      <c r="G215" s="138"/>
      <c r="H215" s="138"/>
      <c r="I215" s="138"/>
      <c r="J215" s="138"/>
      <c r="K215" s="139"/>
      <c r="L215" s="140">
        <f>ROUND(L212-L214,0)</f>
        <v>6650</v>
      </c>
      <c r="M215" s="141"/>
      <c r="N215" s="141"/>
      <c r="O215" s="141"/>
      <c r="P215" s="197"/>
      <c r="Q215" s="198"/>
      <c r="R215" s="198"/>
      <c r="S215" s="198"/>
      <c r="T215" s="198"/>
      <c r="U215" s="199"/>
      <c r="V215" s="169"/>
    </row>
    <row r="216" spans="1:22" ht="12.75">
      <c r="A216" s="147"/>
      <c r="B216" s="147"/>
      <c r="C216" s="147"/>
      <c r="D216" s="147"/>
      <c r="E216" s="147"/>
      <c r="F216" s="147"/>
      <c r="G216" s="147"/>
      <c r="H216" s="147"/>
      <c r="I216" s="147"/>
      <c r="J216" s="147"/>
      <c r="K216" s="147"/>
      <c r="L216" s="147"/>
      <c r="M216" s="147"/>
      <c r="N216" s="147"/>
      <c r="O216" s="147"/>
      <c r="P216" s="147"/>
      <c r="Q216" s="147"/>
      <c r="R216" s="147"/>
      <c r="S216" s="147"/>
      <c r="T216" s="147"/>
      <c r="U216" s="147"/>
      <c r="V216" s="147"/>
    </row>
    <row r="217" spans="1:22" ht="12.75" hidden="1"/>
    <row r="218" spans="1:22" ht="12.75" hidden="1"/>
    <row r="219" spans="1:22" ht="12.75" hidden="1"/>
    <row r="220" spans="1:22" ht="12.75" hidden="1"/>
    <row r="221" spans="1:22" ht="12.75" hidden="1"/>
    <row r="222" spans="1:22" ht="12.75" hidden="1"/>
    <row r="223" spans="1:22" ht="12.75" hidden="1"/>
    <row r="224" spans="1:22" ht="12.75" hidden="1"/>
    <row r="225" ht="12.75" hidden="1"/>
    <row r="226" ht="12.75" hidden="1"/>
    <row r="227" ht="12.75" hidden="1"/>
    <row r="228" ht="12.75" hidden="1"/>
    <row r="229" ht="12.75" hidden="1"/>
    <row r="230" ht="12.75" hidden="1"/>
    <row r="231" ht="12.75" hidden="1"/>
    <row r="232" ht="12.75" hidden="1"/>
    <row r="233" ht="12.75" hidden="1"/>
    <row r="234" ht="12.75" hidden="1"/>
    <row r="235" ht="12.75" hidden="1"/>
    <row r="236" ht="12.75" hidden="1"/>
    <row r="237" ht="12.75" hidden="1"/>
    <row r="238" ht="12.75" hidden="1"/>
    <row r="239" ht="12.75" hidden="1"/>
    <row r="240" ht="12.75" hidden="1"/>
    <row r="241" ht="12.75" hidden="1"/>
    <row r="242" ht="12.75" hidden="1"/>
    <row r="243" ht="12.75" hidden="1"/>
    <row r="244" ht="12.75" hidden="1"/>
    <row r="245" ht="12.75" hidden="1"/>
    <row r="246" ht="12.75" hidden="1"/>
    <row r="247" ht="12.75" hidden="1"/>
    <row r="248" ht="12.75" hidden="1"/>
    <row r="249" ht="12.75" hidden="1"/>
    <row r="250" ht="12.75" hidden="1"/>
    <row r="251" ht="12.75" hidden="1"/>
    <row r="252" ht="12.75" hidden="1"/>
    <row r="253" ht="12.75" hidden="1"/>
    <row r="254" ht="12.75" hidden="1"/>
    <row r="255" ht="12.75" hidden="1"/>
    <row r="256" ht="12.75" hidden="1"/>
    <row r="257" ht="12.75" hidden="1"/>
    <row r="258" ht="12.75" hidden="1"/>
    <row r="259" ht="12.75" hidden="1"/>
    <row r="260" ht="12.75" hidden="1"/>
    <row r="261" ht="12.75" hidden="1"/>
    <row r="262" ht="12.75" hidden="1"/>
    <row r="263" ht="12.75" hidden="1"/>
    <row r="264" ht="12.75" hidden="1"/>
    <row r="265" ht="12.75" hidden="1"/>
    <row r="266" ht="12.75" hidden="1"/>
    <row r="267" ht="12.75" hidden="1"/>
    <row r="268" ht="12.75" hidden="1"/>
    <row r="269" ht="12.75" hidden="1"/>
    <row r="270" ht="12.75" hidden="1"/>
    <row r="271" ht="12.75" hidden="1"/>
    <row r="272" ht="12.75" hidden="1"/>
    <row r="273" ht="12.75" hidden="1"/>
    <row r="274" ht="12.75" hidden="1"/>
    <row r="275" ht="12.75" hidden="1"/>
    <row r="276" ht="12.75" hidden="1"/>
    <row r="277" ht="12.75" hidden="1"/>
    <row r="278" ht="12.75" hidden="1"/>
    <row r="279" ht="12.75" hidden="1"/>
    <row r="280" ht="12.75" hidden="1"/>
    <row r="281" ht="12.75" hidden="1"/>
    <row r="282" ht="12.75" hidden="1"/>
    <row r="283" ht="12.75" hidden="1"/>
    <row r="284" ht="12.75" hidden="1"/>
    <row r="285" ht="12.75" hidden="1"/>
    <row r="286" ht="12.75" hidden="1"/>
    <row r="287" ht="12.75" hidden="1"/>
    <row r="288" ht="12.75" hidden="1"/>
    <row r="289" ht="12.75" hidden="1"/>
    <row r="290" ht="12.75" hidden="1"/>
    <row r="291" ht="12.75" hidden="1"/>
    <row r="292" ht="12.75" hidden="1"/>
    <row r="293" ht="12.75" hidden="1"/>
    <row r="294" ht="12.75" hidden="1"/>
    <row r="295" ht="12.75" hidden="1"/>
    <row r="296" ht="12.75" hidden="1"/>
    <row r="297" ht="12.75" hidden="1"/>
    <row r="298" ht="12.75" hidden="1"/>
    <row r="299" ht="12.75" hidden="1"/>
    <row r="300" ht="12.75" hidden="1"/>
    <row r="301" ht="12.75" hidden="1"/>
    <row r="302" ht="12.75" hidden="1"/>
    <row r="303" ht="12.75" hidden="1"/>
    <row r="304" ht="12.75" hidden="1"/>
    <row r="305" ht="12.75" hidden="1"/>
    <row r="306" ht="12.75" hidden="1"/>
    <row r="307" ht="12.75" hidden="1"/>
    <row r="308" ht="12.75" hidden="1"/>
    <row r="309" ht="12.75" hidden="1"/>
    <row r="310" ht="12.75" hidden="1"/>
    <row r="311" ht="12.75" hidden="1"/>
    <row r="312" ht="12.75" hidden="1"/>
    <row r="313" ht="12.75" hidden="1"/>
    <row r="314" ht="12.75" hidden="1"/>
    <row r="315" ht="12.75" hidden="1"/>
    <row r="316" ht="12.75" hidden="1"/>
    <row r="317" ht="12.75" hidden="1"/>
    <row r="318" ht="12.75" hidden="1"/>
    <row r="319" ht="12.75" hidden="1"/>
    <row r="320" ht="12.75" hidden="1"/>
    <row r="321" ht="12.75" hidden="1"/>
    <row r="322" ht="12.75" hidden="1"/>
    <row r="323" ht="12.75" hidden="1"/>
    <row r="324" ht="12.75" hidden="1"/>
    <row r="325" ht="12.75" hidden="1"/>
    <row r="326" ht="12.75" hidden="1"/>
    <row r="327" ht="12.75" hidden="1"/>
    <row r="328" ht="12.75" hidden="1"/>
    <row r="329" ht="12.75" hidden="1"/>
    <row r="330" ht="12.75" hidden="1"/>
    <row r="331" ht="12.75" hidden="1"/>
    <row r="332" ht="12.75" hidden="1"/>
    <row r="333" ht="12.75" hidden="1"/>
    <row r="334" ht="12.75" hidden="1"/>
    <row r="335" ht="12.75" hidden="1"/>
    <row r="336" ht="12.75" hidden="1"/>
    <row r="337" ht="12.75" hidden="1"/>
    <row r="338" ht="12.75" hidden="1"/>
    <row r="339" ht="12.75" hidden="1"/>
    <row r="340" ht="12.75" hidden="1"/>
    <row r="341" ht="12.75" hidden="1"/>
    <row r="342" ht="12.75" hidden="1"/>
    <row r="343" ht="12.75" hidden="1"/>
    <row r="344" ht="12.75" hidden="1"/>
    <row r="345" ht="12.75" hidden="1"/>
    <row r="346" ht="12.75" hidden="1"/>
    <row r="347" ht="12.75" hidden="1"/>
    <row r="348" ht="12.75" hidden="1"/>
    <row r="349" ht="12.75" hidden="1"/>
    <row r="350" ht="12.75" hidden="1"/>
    <row r="351" ht="12.75" hidden="1"/>
    <row r="352" ht="12.75" hidden="1"/>
    <row r="353" ht="12.75" hidden="1"/>
    <row r="354" ht="12.75" hidden="1"/>
    <row r="355" ht="12.75" hidden="1"/>
    <row r="356" ht="12.75" hidden="1"/>
    <row r="357" ht="12.75" hidden="1"/>
    <row r="358" ht="12.75" hidden="1"/>
    <row r="359" ht="12.75" hidden="1"/>
    <row r="360" ht="12.75" hidden="1"/>
    <row r="361" ht="12.75" hidden="1"/>
    <row r="362" ht="12.75" hidden="1"/>
    <row r="363" ht="12.75" hidden="1"/>
    <row r="364" ht="12.75" hidden="1"/>
    <row r="365" ht="12.75" hidden="1"/>
    <row r="366" ht="12.75" hidden="1"/>
    <row r="367" ht="12.75" hidden="1"/>
    <row r="368" ht="12.75" hidden="1"/>
    <row r="369" ht="12.75" hidden="1"/>
    <row r="370" ht="12.75" hidden="1"/>
    <row r="371" ht="12.75" hidden="1"/>
    <row r="372" ht="12.75" hidden="1"/>
    <row r="373" ht="12.75" hidden="1"/>
    <row r="374" ht="12.75" hidden="1"/>
    <row r="375" ht="12.75" hidden="1"/>
    <row r="376" ht="12.75" hidden="1"/>
    <row r="377" ht="0" hidden="1" customHeight="1"/>
    <row r="378" ht="0" hidden="1" customHeight="1"/>
    <row r="379" ht="0" hidden="1" customHeight="1"/>
    <row r="380" ht="0" hidden="1" customHeight="1"/>
    <row r="381" ht="0" hidden="1" customHeight="1"/>
    <row r="382" ht="0" hidden="1" customHeight="1"/>
    <row r="383" ht="0" hidden="1" customHeight="1"/>
  </sheetData>
  <sheetProtection password="E8FA" sheet="1" objects="1" scenarios="1" formatCells="0" formatColumns="0" formatRows="0"/>
  <mergeCells count="195">
    <mergeCell ref="A1:A215"/>
    <mergeCell ref="B164:B167"/>
    <mergeCell ref="C164:E167"/>
    <mergeCell ref="F164:F166"/>
    <mergeCell ref="B168:B171"/>
    <mergeCell ref="C168:E171"/>
    <mergeCell ref="F168:F170"/>
    <mergeCell ref="B172:B175"/>
    <mergeCell ref="C172:E175"/>
    <mergeCell ref="F172:F174"/>
    <mergeCell ref="B152:B155"/>
    <mergeCell ref="C152:E155"/>
    <mergeCell ref="B156:B159"/>
    <mergeCell ref="B144:B147"/>
    <mergeCell ref="C144:E147"/>
    <mergeCell ref="F144:F146"/>
    <mergeCell ref="B148:B151"/>
    <mergeCell ref="C148:E151"/>
    <mergeCell ref="F148:F150"/>
    <mergeCell ref="B116:B119"/>
    <mergeCell ref="C116:E119"/>
    <mergeCell ref="F116:F118"/>
    <mergeCell ref="B120:B123"/>
    <mergeCell ref="B132:B135"/>
    <mergeCell ref="B136:B139"/>
    <mergeCell ref="C136:E139"/>
    <mergeCell ref="B140:B143"/>
    <mergeCell ref="C140:E143"/>
    <mergeCell ref="F140:F142"/>
    <mergeCell ref="B104:B107"/>
    <mergeCell ref="C104:E107"/>
    <mergeCell ref="B108:B111"/>
    <mergeCell ref="C108:E111"/>
    <mergeCell ref="F108:F110"/>
    <mergeCell ref="B112:B115"/>
    <mergeCell ref="C112:E115"/>
    <mergeCell ref="F112:F114"/>
    <mergeCell ref="C92:E95"/>
    <mergeCell ref="F92:F94"/>
    <mergeCell ref="B96:B99"/>
    <mergeCell ref="C96:E99"/>
    <mergeCell ref="F96:F98"/>
    <mergeCell ref="B100:B103"/>
    <mergeCell ref="C100:E103"/>
    <mergeCell ref="F100:F102"/>
    <mergeCell ref="F64:F66"/>
    <mergeCell ref="B68:B71"/>
    <mergeCell ref="C68:E71"/>
    <mergeCell ref="F68:F70"/>
    <mergeCell ref="B72:B75"/>
    <mergeCell ref="C72:E75"/>
    <mergeCell ref="B76:B79"/>
    <mergeCell ref="C76:E79"/>
    <mergeCell ref="F76:F78"/>
    <mergeCell ref="C32:E35"/>
    <mergeCell ref="F32:F34"/>
    <mergeCell ref="B36:B39"/>
    <mergeCell ref="C36:E39"/>
    <mergeCell ref="F36:F38"/>
    <mergeCell ref="B40:B43"/>
    <mergeCell ref="C40:E43"/>
    <mergeCell ref="B1:U1"/>
    <mergeCell ref="C210:G212"/>
    <mergeCell ref="C213:G214"/>
    <mergeCell ref="B8:B11"/>
    <mergeCell ref="C8:E11"/>
    <mergeCell ref="B12:B15"/>
    <mergeCell ref="C12:E15"/>
    <mergeCell ref="F12:F14"/>
    <mergeCell ref="B16:B19"/>
    <mergeCell ref="C16:E19"/>
    <mergeCell ref="F16:F18"/>
    <mergeCell ref="B20:B23"/>
    <mergeCell ref="C20:E23"/>
    <mergeCell ref="F20:F22"/>
    <mergeCell ref="B24:B27"/>
    <mergeCell ref="C24:E27"/>
    <mergeCell ref="B28:B31"/>
    <mergeCell ref="C28:E31"/>
    <mergeCell ref="F28:F30"/>
    <mergeCell ref="B32:B35"/>
    <mergeCell ref="C132:E135"/>
    <mergeCell ref="F132:F134"/>
    <mergeCell ref="F88:F90"/>
    <mergeCell ref="B80:B83"/>
    <mergeCell ref="C80:E83"/>
    <mergeCell ref="F80:F82"/>
    <mergeCell ref="B84:B87"/>
    <mergeCell ref="C84:E87"/>
    <mergeCell ref="F84:F86"/>
    <mergeCell ref="B88:B91"/>
    <mergeCell ref="C88:E91"/>
    <mergeCell ref="C120:E123"/>
    <mergeCell ref="B124:B127"/>
    <mergeCell ref="C124:E127"/>
    <mergeCell ref="F124:F126"/>
    <mergeCell ref="B128:B131"/>
    <mergeCell ref="C128:E131"/>
    <mergeCell ref="F128:F130"/>
    <mergeCell ref="B92:B95"/>
    <mergeCell ref="B60:B63"/>
    <mergeCell ref="C60:E63"/>
    <mergeCell ref="F60:F62"/>
    <mergeCell ref="F40:F42"/>
    <mergeCell ref="B44:B47"/>
    <mergeCell ref="C44:E47"/>
    <mergeCell ref="F44:F46"/>
    <mergeCell ref="B48:B51"/>
    <mergeCell ref="C48:E51"/>
    <mergeCell ref="F48:F50"/>
    <mergeCell ref="B52:B55"/>
    <mergeCell ref="C52:E55"/>
    <mergeCell ref="F52:F54"/>
    <mergeCell ref="B56:B59"/>
    <mergeCell ref="C56:E59"/>
    <mergeCell ref="F56:F58"/>
    <mergeCell ref="F8:F10"/>
    <mergeCell ref="U5:U7"/>
    <mergeCell ref="H6:H7"/>
    <mergeCell ref="J6:J7"/>
    <mergeCell ref="K6:K7"/>
    <mergeCell ref="M6:M7"/>
    <mergeCell ref="N6:N7"/>
    <mergeCell ref="O6:O7"/>
    <mergeCell ref="P6:P7"/>
    <mergeCell ref="Q5:Q7"/>
    <mergeCell ref="R5:R7"/>
    <mergeCell ref="S5:S7"/>
    <mergeCell ref="T5:T7"/>
    <mergeCell ref="F24:F26"/>
    <mergeCell ref="H210:K210"/>
    <mergeCell ref="L210:O210"/>
    <mergeCell ref="P210:U211"/>
    <mergeCell ref="H211:K211"/>
    <mergeCell ref="L211:O211"/>
    <mergeCell ref="B208:F208"/>
    <mergeCell ref="B209:O209"/>
    <mergeCell ref="P209:U209"/>
    <mergeCell ref="B64:B67"/>
    <mergeCell ref="C64:E67"/>
    <mergeCell ref="F72:F74"/>
    <mergeCell ref="F104:F106"/>
    <mergeCell ref="F120:F122"/>
    <mergeCell ref="F136:F138"/>
    <mergeCell ref="F152:F154"/>
    <mergeCell ref="B176:B179"/>
    <mergeCell ref="C176:E179"/>
    <mergeCell ref="H212:K212"/>
    <mergeCell ref="L214:O214"/>
    <mergeCell ref="B215:K215"/>
    <mergeCell ref="L215:O215"/>
    <mergeCell ref="A216:V216"/>
    <mergeCell ref="L212:O212"/>
    <mergeCell ref="P212:U215"/>
    <mergeCell ref="H213:K213"/>
    <mergeCell ref="L213:O213"/>
    <mergeCell ref="H214:K214"/>
    <mergeCell ref="V1:V215"/>
    <mergeCell ref="B2:U2"/>
    <mergeCell ref="B3:U3"/>
    <mergeCell ref="B4:U4"/>
    <mergeCell ref="B5:B7"/>
    <mergeCell ref="C5:E7"/>
    <mergeCell ref="F5:F7"/>
    <mergeCell ref="G5:G7"/>
    <mergeCell ref="H5:J5"/>
    <mergeCell ref="K5:M5"/>
    <mergeCell ref="N5:P5"/>
    <mergeCell ref="F176:F178"/>
    <mergeCell ref="B180:B183"/>
    <mergeCell ref="C180:E183"/>
    <mergeCell ref="F180:F182"/>
    <mergeCell ref="F156:F158"/>
    <mergeCell ref="B160:B163"/>
    <mergeCell ref="C160:E163"/>
    <mergeCell ref="F160:F162"/>
    <mergeCell ref="C156:E159"/>
    <mergeCell ref="B184:B187"/>
    <mergeCell ref="C184:E187"/>
    <mergeCell ref="F184:F186"/>
    <mergeCell ref="B188:B191"/>
    <mergeCell ref="C188:E191"/>
    <mergeCell ref="F188:F190"/>
    <mergeCell ref="B192:B195"/>
    <mergeCell ref="C192:E195"/>
    <mergeCell ref="F192:F194"/>
    <mergeCell ref="B196:B199"/>
    <mergeCell ref="C196:E199"/>
    <mergeCell ref="F196:F198"/>
    <mergeCell ref="B200:B203"/>
    <mergeCell ref="C200:E203"/>
    <mergeCell ref="F200:F202"/>
    <mergeCell ref="B204:B207"/>
    <mergeCell ref="C204:E207"/>
    <mergeCell ref="F204:F206"/>
  </mergeCells>
  <dataValidations count="2">
    <dataValidation type="list" allowBlank="1" showInputMessage="1" showErrorMessage="1" sqref="G11 G15 G19 G23 G27 G31 G35 G39 G43 G47 G51 G55 G59 G63 G67 G71 G75 G79 G83 G87 G91 G95 G99 G103 G107 G111 G115 G119 G123 G127 G131 G135 G139 G143 G147 G151 G155 G159 G163 G167 G171 G175 G179 G183 G187 G191 G195 G199 G203 G207">
      <formula1>$G$8:$G$10</formula1>
    </dataValidation>
    <dataValidation type="list" allowBlank="1" showInputMessage="1" showErrorMessage="1" sqref="B3:U3">
      <formula1>"DA AREAR,SURENDER AREAR"</formula1>
    </dataValidation>
  </dataValidations>
  <pageMargins left="0.35433070866141736" right="0.15748031496062992" top="0.19685039370078741" bottom="0.19685039370078741" header="0.15748031496062992" footer="0.15748031496062992"/>
  <pageSetup paperSize="9" scale="59" orientation="landscape" r:id="rId1"/>
</worksheet>
</file>

<file path=xl/worksheets/sheet4.xml><?xml version="1.0" encoding="utf-8"?>
<worksheet xmlns="http://schemas.openxmlformats.org/spreadsheetml/2006/main" xmlns:r="http://schemas.openxmlformats.org/officeDocument/2006/relationships">
  <sheetPr>
    <tabColor rgb="FFFF0000"/>
  </sheetPr>
  <dimension ref="A1:XEN193"/>
  <sheetViews>
    <sheetView topLeftCell="B1" zoomScale="70" workbookViewId="0">
      <selection activeCell="B12" sqref="A12:XFD14"/>
    </sheetView>
  </sheetViews>
  <sheetFormatPr defaultColWidth="0" defaultRowHeight="0" customHeight="1" zeroHeight="1"/>
  <cols>
    <col min="1" max="1" width="12.85546875" style="1" hidden="1" customWidth="1"/>
    <col min="2" max="2" width="7.42578125" style="1" customWidth="1"/>
    <col min="3" max="3" width="5.42578125" style="1" customWidth="1"/>
    <col min="4" max="4" width="2.5703125" style="1" customWidth="1"/>
    <col min="5" max="6" width="17.85546875" style="1" customWidth="1"/>
    <col min="7" max="7" width="21.85546875" style="1" customWidth="1"/>
    <col min="8" max="8" width="17.5703125" style="1" customWidth="1"/>
    <col min="9" max="9" width="12.85546875" style="1" customWidth="1"/>
    <col min="10" max="20" width="9.5703125" style="1" customWidth="1"/>
    <col min="21" max="21" width="10.7109375" style="1" customWidth="1"/>
    <col min="22" max="22" width="12.7109375" style="1" customWidth="1"/>
    <col min="23" max="23" width="16" style="1" customWidth="1"/>
    <col min="24" max="24" width="7.85546875" style="1" customWidth="1"/>
    <col min="25" max="16368" width="7.85546875" style="1" hidden="1"/>
    <col min="16369" max="16384" width="4" style="1" hidden="1"/>
  </cols>
  <sheetData>
    <row r="1" spans="1:24" ht="15" customHeight="1" thickBot="1">
      <c r="B1" s="147"/>
      <c r="C1" s="231"/>
      <c r="D1" s="232"/>
      <c r="E1" s="232"/>
      <c r="F1" s="232"/>
      <c r="G1" s="232"/>
      <c r="H1" s="232"/>
      <c r="I1" s="232"/>
      <c r="J1" s="232"/>
      <c r="K1" s="232"/>
      <c r="L1" s="232"/>
      <c r="M1" s="232"/>
      <c r="N1" s="232"/>
      <c r="O1" s="232"/>
      <c r="P1" s="232"/>
      <c r="Q1" s="232"/>
      <c r="R1" s="232"/>
      <c r="S1" s="232"/>
      <c r="T1" s="232"/>
      <c r="U1" s="232"/>
      <c r="V1" s="232"/>
      <c r="W1" s="233"/>
      <c r="X1" s="2"/>
    </row>
    <row r="2" spans="1:24" ht="34.5" customHeight="1">
      <c r="B2" s="147"/>
      <c r="C2" s="256" t="s">
        <v>37</v>
      </c>
      <c r="D2" s="257"/>
      <c r="E2" s="257"/>
      <c r="F2" s="257"/>
      <c r="G2" s="257"/>
      <c r="H2" s="257"/>
      <c r="I2" s="257"/>
      <c r="J2" s="257"/>
      <c r="K2" s="257"/>
      <c r="L2" s="257"/>
      <c r="M2" s="257"/>
      <c r="N2" s="257"/>
      <c r="O2" s="257"/>
      <c r="P2" s="257"/>
      <c r="Q2" s="257"/>
      <c r="R2" s="257"/>
      <c r="S2" s="257"/>
      <c r="T2" s="257"/>
      <c r="U2" s="257"/>
      <c r="V2" s="257"/>
      <c r="W2" s="258"/>
      <c r="X2" s="2"/>
    </row>
    <row r="3" spans="1:24" ht="18.75" customHeight="1">
      <c r="B3" s="147"/>
      <c r="C3" s="259" t="s">
        <v>33</v>
      </c>
      <c r="D3" s="260"/>
      <c r="E3" s="260"/>
      <c r="F3" s="260"/>
      <c r="G3" s="260"/>
      <c r="H3" s="260"/>
      <c r="I3" s="260"/>
      <c r="J3" s="260"/>
      <c r="K3" s="260"/>
      <c r="L3" s="260"/>
      <c r="M3" s="260"/>
      <c r="N3" s="260"/>
      <c r="O3" s="260"/>
      <c r="P3" s="260"/>
      <c r="Q3" s="260"/>
      <c r="R3" s="260"/>
      <c r="S3" s="260"/>
      <c r="T3" s="260"/>
      <c r="U3" s="260"/>
      <c r="V3" s="260"/>
      <c r="W3" s="261"/>
      <c r="X3" s="2"/>
    </row>
    <row r="4" spans="1:24" ht="61.5" customHeight="1" thickBot="1">
      <c r="B4" s="147"/>
      <c r="C4" s="176" t="s">
        <v>52</v>
      </c>
      <c r="D4" s="177"/>
      <c r="E4" s="177"/>
      <c r="F4" s="177"/>
      <c r="G4" s="177"/>
      <c r="H4" s="177"/>
      <c r="I4" s="177"/>
      <c r="J4" s="177"/>
      <c r="K4" s="177"/>
      <c r="L4" s="177"/>
      <c r="M4" s="177"/>
      <c r="N4" s="177"/>
      <c r="O4" s="177"/>
      <c r="P4" s="177"/>
      <c r="Q4" s="177"/>
      <c r="R4" s="177"/>
      <c r="S4" s="177"/>
      <c r="T4" s="177"/>
      <c r="U4" s="177"/>
      <c r="V4" s="177"/>
      <c r="W4" s="178"/>
      <c r="X4" s="2"/>
    </row>
    <row r="5" spans="1:24" ht="32.25" customHeight="1">
      <c r="B5" s="147"/>
      <c r="C5" s="100" t="s">
        <v>12</v>
      </c>
      <c r="D5" s="118" t="s">
        <v>20</v>
      </c>
      <c r="E5" s="119"/>
      <c r="F5" s="120"/>
      <c r="G5" s="118" t="s">
        <v>21</v>
      </c>
      <c r="H5" s="97" t="s">
        <v>34</v>
      </c>
      <c r="I5" s="97" t="s">
        <v>32</v>
      </c>
      <c r="J5" s="129" t="s">
        <v>23</v>
      </c>
      <c r="K5" s="130"/>
      <c r="L5" s="131"/>
      <c r="M5" s="132" t="s">
        <v>24</v>
      </c>
      <c r="N5" s="130"/>
      <c r="O5" s="131"/>
      <c r="P5" s="129" t="s">
        <v>25</v>
      </c>
      <c r="Q5" s="130"/>
      <c r="R5" s="131"/>
      <c r="S5" s="252" t="s">
        <v>36</v>
      </c>
      <c r="T5" s="100" t="s">
        <v>13</v>
      </c>
      <c r="U5" s="103" t="s">
        <v>14</v>
      </c>
      <c r="V5" s="100" t="s">
        <v>29</v>
      </c>
      <c r="W5" s="103" t="s">
        <v>30</v>
      </c>
      <c r="X5" s="2"/>
    </row>
    <row r="6" spans="1:24" ht="32.25" customHeight="1">
      <c r="B6" s="147"/>
      <c r="C6" s="101"/>
      <c r="D6" s="121"/>
      <c r="E6" s="122"/>
      <c r="F6" s="123"/>
      <c r="G6" s="121"/>
      <c r="H6" s="127"/>
      <c r="I6" s="98"/>
      <c r="J6" s="114" t="s">
        <v>0</v>
      </c>
      <c r="K6" s="29" t="s">
        <v>1</v>
      </c>
      <c r="L6" s="116" t="s">
        <v>2</v>
      </c>
      <c r="M6" s="114" t="s">
        <v>0</v>
      </c>
      <c r="N6" s="29" t="s">
        <v>1</v>
      </c>
      <c r="O6" s="116" t="s">
        <v>2</v>
      </c>
      <c r="P6" s="114" t="s">
        <v>0</v>
      </c>
      <c r="Q6" s="135" t="s">
        <v>1</v>
      </c>
      <c r="R6" s="116" t="s">
        <v>2</v>
      </c>
      <c r="S6" s="133"/>
      <c r="T6" s="101"/>
      <c r="U6" s="104"/>
      <c r="V6" s="101"/>
      <c r="W6" s="104"/>
      <c r="X6" s="2"/>
    </row>
    <row r="7" spans="1:24" ht="32.25" customHeight="1" thickBot="1">
      <c r="B7" s="147"/>
      <c r="C7" s="102"/>
      <c r="D7" s="124"/>
      <c r="E7" s="125"/>
      <c r="F7" s="126"/>
      <c r="G7" s="124"/>
      <c r="H7" s="128"/>
      <c r="I7" s="98"/>
      <c r="J7" s="115"/>
      <c r="K7" s="72">
        <v>0.5</v>
      </c>
      <c r="L7" s="117"/>
      <c r="M7" s="115"/>
      <c r="N7" s="72">
        <v>0.46</v>
      </c>
      <c r="O7" s="117"/>
      <c r="P7" s="115"/>
      <c r="Q7" s="136"/>
      <c r="R7" s="117"/>
      <c r="S7" s="134"/>
      <c r="T7" s="102"/>
      <c r="U7" s="105"/>
      <c r="V7" s="102"/>
      <c r="W7" s="105"/>
      <c r="X7" s="2"/>
    </row>
    <row r="8" spans="1:24" s="4" customFormat="1" ht="43.5" customHeight="1" thickBot="1">
      <c r="A8" s="5">
        <f>IF(I8="","",MONTH(I8))</f>
        <v>1</v>
      </c>
      <c r="B8" s="30"/>
      <c r="C8" s="28">
        <v>1</v>
      </c>
      <c r="D8" s="219" t="s">
        <v>28</v>
      </c>
      <c r="E8" s="220"/>
      <c r="F8" s="221"/>
      <c r="G8" s="28" t="s">
        <v>27</v>
      </c>
      <c r="H8" s="26">
        <v>86200</v>
      </c>
      <c r="I8" s="262">
        <v>45292</v>
      </c>
      <c r="J8" s="81">
        <f>ROUND(H8/2,0)</f>
        <v>43100</v>
      </c>
      <c r="K8" s="6">
        <f t="array" ref="K8">ROUND(J8*$K$7,0)</f>
        <v>21550</v>
      </c>
      <c r="L8" s="34">
        <f t="array" ref="L8">ROUND(J8+K8,0)</f>
        <v>64650</v>
      </c>
      <c r="M8" s="35">
        <f t="array" ref="M8">J8</f>
        <v>43100</v>
      </c>
      <c r="N8" s="6">
        <f t="array" ref="N8">ROUND(M8*$N$7,0)</f>
        <v>19826</v>
      </c>
      <c r="O8" s="34">
        <f t="array" ref="O8">ROUND(M8+N8,0)</f>
        <v>62926</v>
      </c>
      <c r="P8" s="36">
        <f t="array" ref="P8">ROUND(J8-M8,0)</f>
        <v>0</v>
      </c>
      <c r="Q8" s="6">
        <f t="array" ref="Q8">ROUND(K8-N8,0)</f>
        <v>1724</v>
      </c>
      <c r="R8" s="34">
        <f t="array" ref="R8">ROUND(P8+Q8,0)</f>
        <v>1724</v>
      </c>
      <c r="S8" s="7">
        <f>IF(A8=3,0,R8)</f>
        <v>1724</v>
      </c>
      <c r="T8" s="8">
        <f>S8</f>
        <v>1724</v>
      </c>
      <c r="U8" s="8">
        <f t="array" ref="U8">ROUND(R8-T8,0)</f>
        <v>0</v>
      </c>
      <c r="V8" s="9"/>
      <c r="W8" s="10"/>
      <c r="X8" s="11"/>
    </row>
    <row r="9" spans="1:24" s="4" customFormat="1" ht="43.5" customHeight="1" thickBot="1">
      <c r="A9" s="5">
        <f t="shared" ref="A9:A17" si="0">IF(I9="","",MONTH(I9))</f>
        <v>2</v>
      </c>
      <c r="B9" s="30"/>
      <c r="C9" s="28">
        <v>2</v>
      </c>
      <c r="D9" s="219" t="s">
        <v>28</v>
      </c>
      <c r="E9" s="220"/>
      <c r="F9" s="221"/>
      <c r="G9" s="28" t="s">
        <v>27</v>
      </c>
      <c r="H9" s="26">
        <v>53800</v>
      </c>
      <c r="I9" s="262">
        <v>45323</v>
      </c>
      <c r="J9" s="81">
        <f>ROUND(H9/2,0)</f>
        <v>26900</v>
      </c>
      <c r="K9" s="6">
        <f t="array" ref="K9">ROUND(J9*$K$7,0)</f>
        <v>13450</v>
      </c>
      <c r="L9" s="82">
        <f t="array" ref="L9">ROUND(J9+K9,0)</f>
        <v>40350</v>
      </c>
      <c r="M9" s="35">
        <f t="array" ref="M9">J9</f>
        <v>26900</v>
      </c>
      <c r="N9" s="6">
        <f t="array" ref="N9">ROUND(M9*$N$7,0)</f>
        <v>12374</v>
      </c>
      <c r="O9" s="82">
        <f t="array" ref="O9">ROUND(M9+N9,0)</f>
        <v>39274</v>
      </c>
      <c r="P9" s="83">
        <f t="array" ref="P9">ROUND(J9-M9,0)</f>
        <v>0</v>
      </c>
      <c r="Q9" s="84">
        <f t="array" ref="Q9">ROUND(K9-N9,0)</f>
        <v>1076</v>
      </c>
      <c r="R9" s="82">
        <f t="array" ref="R9">ROUND(P9+Q9,0)</f>
        <v>1076</v>
      </c>
      <c r="S9" s="7">
        <f t="shared" ref="S9:S17" si="1">IF(A9=3,0,R9)</f>
        <v>1076</v>
      </c>
      <c r="T9" s="8">
        <f t="shared" ref="S9:T17" si="2">S9</f>
        <v>1076</v>
      </c>
      <c r="U9" s="8">
        <f t="array" ref="U9">ROUND(R9-T9,0)</f>
        <v>0</v>
      </c>
      <c r="V9" s="18"/>
      <c r="W9" s="10"/>
      <c r="X9" s="17"/>
    </row>
    <row r="10" spans="1:24" s="4" customFormat="1" ht="43.5" customHeight="1" thickBot="1">
      <c r="A10" s="5">
        <f t="shared" si="0"/>
        <v>3</v>
      </c>
      <c r="B10" s="30"/>
      <c r="C10" s="28">
        <v>3</v>
      </c>
      <c r="D10" s="219" t="s">
        <v>28</v>
      </c>
      <c r="E10" s="220"/>
      <c r="F10" s="221"/>
      <c r="G10" s="28"/>
      <c r="H10" s="26">
        <v>45100</v>
      </c>
      <c r="I10" s="262">
        <v>45352</v>
      </c>
      <c r="J10" s="81">
        <f t="shared" ref="J10" si="3">ROUND(H10/2,0)</f>
        <v>22550</v>
      </c>
      <c r="K10" s="6">
        <f t="array" ref="K10">ROUND(J10*$K$7,0)</f>
        <v>11275</v>
      </c>
      <c r="L10" s="82">
        <f t="array" ref="L10">ROUND(J10+K10,0)</f>
        <v>33825</v>
      </c>
      <c r="M10" s="35">
        <f t="array" ref="M10">J10</f>
        <v>22550</v>
      </c>
      <c r="N10" s="6">
        <f t="array" ref="N10">ROUND(M10*$N$7,0)</f>
        <v>10373</v>
      </c>
      <c r="O10" s="82">
        <f t="array" ref="O10">ROUND(M10+N10,0)</f>
        <v>32923</v>
      </c>
      <c r="P10" s="83">
        <f t="array" ref="P10">ROUND(J10-M10,0)</f>
        <v>0</v>
      </c>
      <c r="Q10" s="84">
        <f t="array" ref="Q10">ROUND(K10-N10,0)</f>
        <v>902</v>
      </c>
      <c r="R10" s="82">
        <f t="array" ref="R10">ROUND(P10+Q10,0)</f>
        <v>902</v>
      </c>
      <c r="S10" s="7">
        <f t="shared" si="1"/>
        <v>0</v>
      </c>
      <c r="T10" s="8">
        <f t="shared" si="2"/>
        <v>0</v>
      </c>
      <c r="U10" s="8">
        <f t="array" ref="U10">ROUND(R10-T10,0)</f>
        <v>902</v>
      </c>
      <c r="V10" s="18"/>
      <c r="W10" s="10"/>
      <c r="X10" s="17"/>
    </row>
    <row r="11" spans="1:24" s="4" customFormat="1" ht="43.5" customHeight="1" thickBot="1">
      <c r="A11" s="5">
        <f t="shared" si="0"/>
        <v>2</v>
      </c>
      <c r="B11" s="30"/>
      <c r="C11" s="28">
        <v>4</v>
      </c>
      <c r="D11" s="219" t="s">
        <v>28</v>
      </c>
      <c r="E11" s="220"/>
      <c r="F11" s="221"/>
      <c r="G11" s="28"/>
      <c r="H11" s="27">
        <v>33800</v>
      </c>
      <c r="I11" s="262">
        <v>45323</v>
      </c>
      <c r="J11" s="81">
        <f t="shared" ref="J11:J17" si="4">ROUND(H11/2,0)</f>
        <v>16900</v>
      </c>
      <c r="K11" s="6">
        <f t="array" ref="K11">ROUND(J11*$K$7,0)</f>
        <v>8450</v>
      </c>
      <c r="L11" s="82">
        <f t="array" ref="L11">ROUND(J11+K11,0)</f>
        <v>25350</v>
      </c>
      <c r="M11" s="35">
        <f t="array" ref="M11">J11</f>
        <v>16900</v>
      </c>
      <c r="N11" s="6">
        <f t="array" ref="N11">ROUND(M11*$N$7,0)</f>
        <v>7774</v>
      </c>
      <c r="O11" s="82">
        <f t="array" ref="O11">ROUND(M11+N11,0)</f>
        <v>24674</v>
      </c>
      <c r="P11" s="83">
        <f t="array" ref="P11">ROUND(J11-M11,0)</f>
        <v>0</v>
      </c>
      <c r="Q11" s="84">
        <f t="array" ref="Q11">ROUND(K11-N11,0)</f>
        <v>676</v>
      </c>
      <c r="R11" s="82">
        <f t="array" ref="R11">ROUND(P11+Q11,0)</f>
        <v>676</v>
      </c>
      <c r="S11" s="7">
        <f t="shared" si="1"/>
        <v>676</v>
      </c>
      <c r="T11" s="8">
        <f t="shared" si="2"/>
        <v>676</v>
      </c>
      <c r="U11" s="8">
        <f t="array" ref="U11">ROUND(R11-T11,0)</f>
        <v>0</v>
      </c>
      <c r="V11" s="18"/>
      <c r="W11" s="10"/>
      <c r="X11" s="17"/>
    </row>
    <row r="12" spans="1:24" s="4" customFormat="1" ht="43.5" customHeight="1" thickBot="1">
      <c r="A12" s="5" t="str">
        <f t="shared" si="0"/>
        <v/>
      </c>
      <c r="B12" s="30"/>
      <c r="C12" s="28"/>
      <c r="D12" s="219"/>
      <c r="E12" s="220"/>
      <c r="F12" s="221"/>
      <c r="G12" s="28"/>
      <c r="H12" s="26"/>
      <c r="I12" s="262"/>
      <c r="J12" s="81">
        <f t="shared" si="4"/>
        <v>0</v>
      </c>
      <c r="K12" s="6">
        <f t="array" ref="K12">ROUND(J12*$K$7,0)</f>
        <v>0</v>
      </c>
      <c r="L12" s="82">
        <f t="array" ref="L12">ROUND(J12+K12,0)</f>
        <v>0</v>
      </c>
      <c r="M12" s="35">
        <f t="array" ref="M12">J12</f>
        <v>0</v>
      </c>
      <c r="N12" s="6">
        <f t="array" ref="N12">ROUND(M12*$N$7,0)</f>
        <v>0</v>
      </c>
      <c r="O12" s="82">
        <f t="array" ref="O12">ROUND(M12+N12,0)</f>
        <v>0</v>
      </c>
      <c r="P12" s="83">
        <f t="array" ref="P12">ROUND(J12-M12,0)</f>
        <v>0</v>
      </c>
      <c r="Q12" s="84">
        <f t="array" ref="Q12">ROUND(K12-N12,0)</f>
        <v>0</v>
      </c>
      <c r="R12" s="82">
        <f t="array" ref="R12">ROUND(P12+Q12,0)</f>
        <v>0</v>
      </c>
      <c r="S12" s="7">
        <f t="shared" si="1"/>
        <v>0</v>
      </c>
      <c r="T12" s="8">
        <f t="shared" si="2"/>
        <v>0</v>
      </c>
      <c r="U12" s="8">
        <f t="array" ref="U12">ROUND(R12-T12,0)</f>
        <v>0</v>
      </c>
      <c r="V12" s="18"/>
      <c r="W12" s="10"/>
      <c r="X12" s="17"/>
    </row>
    <row r="13" spans="1:24" s="4" customFormat="1" ht="43.5" customHeight="1" thickBot="1">
      <c r="A13" s="5" t="str">
        <f t="shared" si="0"/>
        <v/>
      </c>
      <c r="B13" s="30"/>
      <c r="C13" s="28"/>
      <c r="D13" s="219"/>
      <c r="E13" s="220"/>
      <c r="F13" s="221"/>
      <c r="G13" s="28"/>
      <c r="H13" s="26"/>
      <c r="I13" s="262"/>
      <c r="J13" s="81">
        <f t="shared" si="4"/>
        <v>0</v>
      </c>
      <c r="K13" s="6">
        <f t="array" ref="K13">ROUND(J13*$K$7,0)</f>
        <v>0</v>
      </c>
      <c r="L13" s="82">
        <f t="array" ref="L13">ROUND(J13+K13,0)</f>
        <v>0</v>
      </c>
      <c r="M13" s="35">
        <f t="array" ref="M13">J13</f>
        <v>0</v>
      </c>
      <c r="N13" s="6">
        <f t="array" ref="N13">ROUND(M13*$N$7,0)</f>
        <v>0</v>
      </c>
      <c r="O13" s="82">
        <f t="array" ref="O13">ROUND(M13+N13,0)</f>
        <v>0</v>
      </c>
      <c r="P13" s="83">
        <f t="array" ref="P13">ROUND(J13-M13,0)</f>
        <v>0</v>
      </c>
      <c r="Q13" s="84">
        <f t="array" ref="Q13">ROUND(K13-N13,0)</f>
        <v>0</v>
      </c>
      <c r="R13" s="82">
        <f t="array" ref="R13">ROUND(P13+Q13,0)</f>
        <v>0</v>
      </c>
      <c r="S13" s="7">
        <f t="shared" si="1"/>
        <v>0</v>
      </c>
      <c r="T13" s="8">
        <f t="shared" si="2"/>
        <v>0</v>
      </c>
      <c r="U13" s="8">
        <f t="array" ref="U13">ROUND(R13-T13,0)</f>
        <v>0</v>
      </c>
      <c r="V13" s="18"/>
      <c r="W13" s="10"/>
      <c r="X13" s="17"/>
    </row>
    <row r="14" spans="1:24" s="4" customFormat="1" ht="43.5" customHeight="1" thickBot="1">
      <c r="A14" s="5" t="str">
        <f t="shared" si="0"/>
        <v/>
      </c>
      <c r="B14" s="30"/>
      <c r="C14" s="28"/>
      <c r="D14" s="219"/>
      <c r="E14" s="220"/>
      <c r="F14" s="221"/>
      <c r="G14" s="28"/>
      <c r="H14" s="26"/>
      <c r="I14" s="262"/>
      <c r="J14" s="81">
        <f t="shared" si="4"/>
        <v>0</v>
      </c>
      <c r="K14" s="6">
        <f t="array" ref="K14">ROUND(J14*$K$7,0)</f>
        <v>0</v>
      </c>
      <c r="L14" s="82">
        <f t="array" ref="L14">ROUND(J14+K14,0)</f>
        <v>0</v>
      </c>
      <c r="M14" s="35">
        <f t="array" ref="M14">J14</f>
        <v>0</v>
      </c>
      <c r="N14" s="6">
        <f t="array" ref="N14">ROUND(M14*$N$7,0)</f>
        <v>0</v>
      </c>
      <c r="O14" s="82">
        <f t="array" ref="O14">ROUND(M14+N14,0)</f>
        <v>0</v>
      </c>
      <c r="P14" s="83">
        <f t="array" ref="P14">ROUND(J14-M14,0)</f>
        <v>0</v>
      </c>
      <c r="Q14" s="84">
        <f t="array" ref="Q14">ROUND(K14-N14,0)</f>
        <v>0</v>
      </c>
      <c r="R14" s="82">
        <f t="array" ref="R14">ROUND(P14+Q14,0)</f>
        <v>0</v>
      </c>
      <c r="S14" s="7">
        <f t="shared" si="1"/>
        <v>0</v>
      </c>
      <c r="T14" s="8">
        <f t="shared" si="2"/>
        <v>0</v>
      </c>
      <c r="U14" s="8">
        <f t="array" ref="U14">ROUND(R14-T14,0)</f>
        <v>0</v>
      </c>
      <c r="V14" s="18"/>
      <c r="W14" s="10"/>
      <c r="X14" s="17"/>
    </row>
    <row r="15" spans="1:24" s="4" customFormat="1" ht="43.5" customHeight="1" thickBot="1">
      <c r="A15" s="5" t="str">
        <f t="shared" si="0"/>
        <v/>
      </c>
      <c r="B15" s="30"/>
      <c r="C15" s="28"/>
      <c r="D15" s="219"/>
      <c r="E15" s="220"/>
      <c r="F15" s="221"/>
      <c r="G15" s="28"/>
      <c r="H15" s="26"/>
      <c r="I15" s="262"/>
      <c r="J15" s="81">
        <f t="shared" si="4"/>
        <v>0</v>
      </c>
      <c r="K15" s="6">
        <f t="array" ref="K15">ROUND(J15*$K$7,0)</f>
        <v>0</v>
      </c>
      <c r="L15" s="82">
        <f t="array" ref="L15">ROUND(J15+K15,0)</f>
        <v>0</v>
      </c>
      <c r="M15" s="35">
        <f t="array" ref="M15">J15</f>
        <v>0</v>
      </c>
      <c r="N15" s="6">
        <f t="array" ref="N15">ROUND(M15*$N$7,0)</f>
        <v>0</v>
      </c>
      <c r="O15" s="82">
        <f t="array" ref="O15">ROUND(M15+N15,0)</f>
        <v>0</v>
      </c>
      <c r="P15" s="83">
        <f t="array" ref="P15">ROUND(J15-M15,0)</f>
        <v>0</v>
      </c>
      <c r="Q15" s="84">
        <f t="array" ref="Q15">ROUND(K15-N15,0)</f>
        <v>0</v>
      </c>
      <c r="R15" s="82">
        <f t="array" ref="R15">ROUND(P15+Q15,0)</f>
        <v>0</v>
      </c>
      <c r="S15" s="7">
        <f t="shared" si="1"/>
        <v>0</v>
      </c>
      <c r="T15" s="8">
        <f t="shared" si="2"/>
        <v>0</v>
      </c>
      <c r="U15" s="8">
        <f t="array" ref="U15">ROUND(R15-T15,0)</f>
        <v>0</v>
      </c>
      <c r="V15" s="18"/>
      <c r="W15" s="10"/>
      <c r="X15" s="17"/>
    </row>
    <row r="16" spans="1:24" s="4" customFormat="1" ht="43.5" customHeight="1" thickBot="1">
      <c r="A16" s="5" t="str">
        <f t="shared" si="0"/>
        <v/>
      </c>
      <c r="B16" s="30"/>
      <c r="C16" s="28"/>
      <c r="D16" s="219"/>
      <c r="E16" s="220"/>
      <c r="F16" s="221"/>
      <c r="G16" s="28"/>
      <c r="H16" s="26"/>
      <c r="I16" s="262"/>
      <c r="J16" s="81">
        <f t="shared" si="4"/>
        <v>0</v>
      </c>
      <c r="K16" s="6">
        <f t="array" ref="K16">ROUND(J16*$K$7,0)</f>
        <v>0</v>
      </c>
      <c r="L16" s="82">
        <f t="array" ref="L16">ROUND(J16+K16,0)</f>
        <v>0</v>
      </c>
      <c r="M16" s="35">
        <f t="array" ref="M16">J16</f>
        <v>0</v>
      </c>
      <c r="N16" s="6">
        <f t="array" ref="N16">ROUND(M16*$N$7,0)</f>
        <v>0</v>
      </c>
      <c r="O16" s="82">
        <f t="array" ref="O16">ROUND(M16+N16,0)</f>
        <v>0</v>
      </c>
      <c r="P16" s="83">
        <f t="array" ref="P16">ROUND(J16-M16,0)</f>
        <v>0</v>
      </c>
      <c r="Q16" s="84">
        <f t="array" ref="Q16">ROUND(K16-N16,0)</f>
        <v>0</v>
      </c>
      <c r="R16" s="82">
        <f t="array" ref="R16">ROUND(P16+Q16,0)</f>
        <v>0</v>
      </c>
      <c r="S16" s="7">
        <f t="shared" si="1"/>
        <v>0</v>
      </c>
      <c r="T16" s="8">
        <f t="shared" si="2"/>
        <v>0</v>
      </c>
      <c r="U16" s="8">
        <f t="array" ref="U16">ROUND(R16-T16,0)</f>
        <v>0</v>
      </c>
      <c r="V16" s="18"/>
      <c r="W16" s="10"/>
      <c r="X16" s="17"/>
    </row>
    <row r="17" spans="1:24" s="4" customFormat="1" ht="43.5" customHeight="1" thickBot="1">
      <c r="A17" s="5" t="str">
        <f t="shared" si="0"/>
        <v/>
      </c>
      <c r="B17" s="30"/>
      <c r="C17" s="28"/>
      <c r="D17" s="219"/>
      <c r="E17" s="220"/>
      <c r="F17" s="221"/>
      <c r="G17" s="28"/>
      <c r="H17" s="26"/>
      <c r="I17" s="262"/>
      <c r="J17" s="81">
        <f t="shared" si="4"/>
        <v>0</v>
      </c>
      <c r="K17" s="6">
        <f t="array" ref="K17">ROUND(J17*$K$7,0)</f>
        <v>0</v>
      </c>
      <c r="L17" s="82">
        <f t="array" ref="L17">ROUND(J17+K17,0)</f>
        <v>0</v>
      </c>
      <c r="M17" s="35">
        <f t="array" ref="M17">J17</f>
        <v>0</v>
      </c>
      <c r="N17" s="6">
        <f t="array" ref="N17">ROUND(M17*$N$7,0)</f>
        <v>0</v>
      </c>
      <c r="O17" s="82">
        <f t="array" ref="O17">ROUND(M17+N17,0)</f>
        <v>0</v>
      </c>
      <c r="P17" s="83">
        <f t="array" ref="P17">ROUND(J17-M17,0)</f>
        <v>0</v>
      </c>
      <c r="Q17" s="84">
        <f t="array" ref="Q17">ROUND(K17-N17,0)</f>
        <v>0</v>
      </c>
      <c r="R17" s="82">
        <f t="array" ref="R17">ROUND(P17+Q17,0)</f>
        <v>0</v>
      </c>
      <c r="S17" s="7">
        <f t="shared" si="1"/>
        <v>0</v>
      </c>
      <c r="T17" s="8">
        <f t="shared" si="2"/>
        <v>0</v>
      </c>
      <c r="U17" s="8">
        <f t="array" ref="U17">ROUND(R17-T17,0)</f>
        <v>0</v>
      </c>
      <c r="V17" s="18"/>
      <c r="W17" s="10"/>
      <c r="X17" s="17"/>
    </row>
    <row r="18" spans="1:24" ht="69" customHeight="1" thickBot="1">
      <c r="B18" s="165"/>
      <c r="C18" s="224" t="s">
        <v>3</v>
      </c>
      <c r="D18" s="225"/>
      <c r="E18" s="225"/>
      <c r="F18" s="225"/>
      <c r="G18" s="225"/>
      <c r="H18" s="225"/>
      <c r="I18" s="226"/>
      <c r="J18" s="85">
        <f t="array" ref="J18">SUM(ROUND(J8:J17,0))</f>
        <v>109450</v>
      </c>
      <c r="K18" s="86">
        <f t="array" ref="K18">SUM(ROUND(K8:K17,0))</f>
        <v>54725</v>
      </c>
      <c r="L18" s="87">
        <f t="array" ref="L18">SUM(ROUND(L8:L17,0))</f>
        <v>164175</v>
      </c>
      <c r="M18" s="85">
        <f t="array" ref="M18">SUM(ROUND(M8:M17,0))</f>
        <v>109450</v>
      </c>
      <c r="N18" s="86">
        <f t="array" ref="N18">SUM(ROUND(N8:N17,0))</f>
        <v>50347</v>
      </c>
      <c r="O18" s="87">
        <f t="array" ref="O18">SUM(ROUND(O8:O17,0))</f>
        <v>159797</v>
      </c>
      <c r="P18" s="85">
        <f t="array" ref="P18">SUM(ROUND(P8:P17,0))</f>
        <v>0</v>
      </c>
      <c r="Q18" s="86">
        <f t="array" ref="Q18">SUM(ROUND(Q8:Q17,0))</f>
        <v>4378</v>
      </c>
      <c r="R18" s="88">
        <f t="array" ref="R18">SUM(ROUND(R8:R17,0))</f>
        <v>4378</v>
      </c>
      <c r="S18" s="89">
        <f t="array" ref="S18">SUM(ROUND(S8:S17,0))</f>
        <v>3476</v>
      </c>
      <c r="T18" s="85">
        <f t="array" ref="T18">SUM(ROUND(T8:T17,0))</f>
        <v>3476</v>
      </c>
      <c r="U18" s="85">
        <f t="array" ref="U18">SUM(ROUND(U8:U17,0))</f>
        <v>902</v>
      </c>
      <c r="V18" s="31"/>
      <c r="W18" s="71"/>
      <c r="X18" s="21"/>
    </row>
    <row r="19" spans="1:24" ht="18" customHeight="1">
      <c r="B19" s="165"/>
      <c r="C19" s="227" t="s">
        <v>8</v>
      </c>
      <c r="D19" s="228"/>
      <c r="E19" s="228"/>
      <c r="F19" s="228"/>
      <c r="G19" s="228"/>
      <c r="H19" s="228"/>
      <c r="I19" s="229"/>
      <c r="J19" s="229"/>
      <c r="K19" s="229"/>
      <c r="L19" s="229"/>
      <c r="M19" s="229"/>
      <c r="N19" s="229"/>
      <c r="O19" s="229"/>
      <c r="P19" s="229"/>
      <c r="Q19" s="229"/>
      <c r="R19" s="216" t="s">
        <v>17</v>
      </c>
      <c r="S19" s="217"/>
      <c r="T19" s="217"/>
      <c r="U19" s="217"/>
      <c r="V19" s="217"/>
      <c r="W19" s="218"/>
      <c r="X19" s="21"/>
    </row>
    <row r="20" spans="1:24" ht="24.75" customHeight="1">
      <c r="B20" s="165"/>
      <c r="C20" s="22" t="s">
        <v>4</v>
      </c>
      <c r="D20" s="234" t="s">
        <v>11</v>
      </c>
      <c r="E20" s="235"/>
      <c r="F20" s="235"/>
      <c r="G20" s="235"/>
      <c r="H20" s="235"/>
      <c r="I20" s="236"/>
      <c r="J20" s="158" t="s">
        <v>6</v>
      </c>
      <c r="K20" s="158"/>
      <c r="L20" s="158"/>
      <c r="M20" s="158"/>
      <c r="N20" s="222">
        <f>P18</f>
        <v>0</v>
      </c>
      <c r="O20" s="223"/>
      <c r="P20" s="223"/>
      <c r="Q20" s="223"/>
      <c r="R20" s="191" t="s">
        <v>19</v>
      </c>
      <c r="S20" s="192"/>
      <c r="T20" s="192"/>
      <c r="U20" s="192"/>
      <c r="V20" s="192"/>
      <c r="W20" s="193"/>
      <c r="X20" s="21"/>
    </row>
    <row r="21" spans="1:24" ht="24.75" customHeight="1">
      <c r="B21" s="165"/>
      <c r="C21" s="23" t="s">
        <v>5</v>
      </c>
      <c r="D21" s="237"/>
      <c r="E21" s="238"/>
      <c r="F21" s="238"/>
      <c r="G21" s="238"/>
      <c r="H21" s="238"/>
      <c r="I21" s="239"/>
      <c r="J21" s="158" t="s">
        <v>7</v>
      </c>
      <c r="K21" s="158"/>
      <c r="L21" s="158"/>
      <c r="M21" s="158"/>
      <c r="N21" s="222">
        <f>Q18</f>
        <v>4378</v>
      </c>
      <c r="O21" s="223"/>
      <c r="P21" s="223"/>
      <c r="Q21" s="223"/>
      <c r="R21" s="191"/>
      <c r="S21" s="192"/>
      <c r="T21" s="192"/>
      <c r="U21" s="192"/>
      <c r="V21" s="192"/>
      <c r="W21" s="193"/>
      <c r="X21" s="21"/>
    </row>
    <row r="22" spans="1:24" ht="24.75" customHeight="1">
      <c r="B22" s="165"/>
      <c r="C22" s="24"/>
      <c r="D22" s="240"/>
      <c r="E22" s="241"/>
      <c r="F22" s="241"/>
      <c r="G22" s="241"/>
      <c r="H22" s="241"/>
      <c r="I22" s="242"/>
      <c r="J22" s="162" t="s">
        <v>15</v>
      </c>
      <c r="K22" s="162"/>
      <c r="L22" s="162"/>
      <c r="M22" s="162"/>
      <c r="N22" s="230">
        <f>R18</f>
        <v>4378</v>
      </c>
      <c r="O22" s="230"/>
      <c r="P22" s="230"/>
      <c r="Q22" s="230"/>
      <c r="R22" s="194" t="s">
        <v>18</v>
      </c>
      <c r="S22" s="195"/>
      <c r="T22" s="195"/>
      <c r="U22" s="195"/>
      <c r="V22" s="195"/>
      <c r="W22" s="196"/>
      <c r="X22" s="21"/>
    </row>
    <row r="23" spans="1:24" ht="24.75" customHeight="1">
      <c r="B23" s="165"/>
      <c r="C23" s="22" t="s">
        <v>4</v>
      </c>
      <c r="D23" s="243" t="s">
        <v>9</v>
      </c>
      <c r="E23" s="244"/>
      <c r="F23" s="244"/>
      <c r="G23" s="244"/>
      <c r="H23" s="244"/>
      <c r="I23" s="245"/>
      <c r="J23" s="254" t="s">
        <v>35</v>
      </c>
      <c r="K23" s="154"/>
      <c r="L23" s="154"/>
      <c r="M23" s="155"/>
      <c r="N23" s="222">
        <f>S18</f>
        <v>3476</v>
      </c>
      <c r="O23" s="223"/>
      <c r="P23" s="223"/>
      <c r="Q23" s="223"/>
      <c r="R23" s="194"/>
      <c r="S23" s="195"/>
      <c r="T23" s="195"/>
      <c r="U23" s="195"/>
      <c r="V23" s="195"/>
      <c r="W23" s="196"/>
      <c r="X23" s="21"/>
    </row>
    <row r="24" spans="1:24" ht="24.75" customHeight="1" thickBot="1">
      <c r="B24" s="165"/>
      <c r="C24" s="25"/>
      <c r="D24" s="246"/>
      <c r="E24" s="247"/>
      <c r="F24" s="247"/>
      <c r="G24" s="247"/>
      <c r="H24" s="247"/>
      <c r="I24" s="248"/>
      <c r="J24" s="162" t="s">
        <v>16</v>
      </c>
      <c r="K24" s="162"/>
      <c r="L24" s="162"/>
      <c r="M24" s="162"/>
      <c r="N24" s="230">
        <f>T18</f>
        <v>3476</v>
      </c>
      <c r="O24" s="253"/>
      <c r="P24" s="253"/>
      <c r="Q24" s="253"/>
      <c r="R24" s="194"/>
      <c r="S24" s="195"/>
      <c r="T24" s="195"/>
      <c r="U24" s="195"/>
      <c r="V24" s="195"/>
      <c r="W24" s="196"/>
      <c r="X24" s="21"/>
    </row>
    <row r="25" spans="1:24" ht="33" customHeight="1" thickBot="1">
      <c r="B25" s="165"/>
      <c r="C25" s="249" t="s">
        <v>10</v>
      </c>
      <c r="D25" s="250"/>
      <c r="E25" s="250"/>
      <c r="F25" s="251"/>
      <c r="G25" s="251"/>
      <c r="H25" s="251"/>
      <c r="I25" s="251"/>
      <c r="J25" s="251"/>
      <c r="K25" s="251"/>
      <c r="L25" s="251"/>
      <c r="M25" s="251"/>
      <c r="N25" s="255">
        <f>ROUND(N22-N24,0)</f>
        <v>902</v>
      </c>
      <c r="O25" s="251"/>
      <c r="P25" s="251"/>
      <c r="Q25" s="251"/>
      <c r="R25" s="197"/>
      <c r="S25" s="198"/>
      <c r="T25" s="198"/>
      <c r="U25" s="198"/>
      <c r="V25" s="198"/>
      <c r="W25" s="199"/>
      <c r="X25" s="21"/>
    </row>
    <row r="26" spans="1:24" ht="12.75">
      <c r="B26" s="147"/>
      <c r="C26" s="147"/>
      <c r="D26" s="147"/>
      <c r="E26" s="147"/>
      <c r="F26" s="147"/>
      <c r="G26" s="147"/>
      <c r="H26" s="147"/>
      <c r="I26" s="147"/>
      <c r="J26" s="147"/>
      <c r="K26" s="147"/>
      <c r="L26" s="147"/>
      <c r="M26" s="147"/>
      <c r="N26" s="147"/>
      <c r="O26" s="147"/>
      <c r="P26" s="147"/>
      <c r="Q26" s="147"/>
      <c r="R26" s="147"/>
      <c r="S26" s="147"/>
      <c r="T26" s="147"/>
      <c r="U26" s="147"/>
      <c r="V26" s="147"/>
      <c r="W26" s="147"/>
      <c r="X26" s="147"/>
    </row>
    <row r="27" spans="1:24" ht="12.75" hidden="1"/>
    <row r="28" spans="1:24" ht="12.75" hidden="1"/>
    <row r="29" spans="1:24" ht="12.75" hidden="1"/>
    <row r="30" spans="1:24" ht="12.75" hidden="1"/>
    <row r="31" spans="1:24" ht="12.75" hidden="1"/>
    <row r="32" spans="1:24" ht="12.75" hidden="1"/>
    <row r="33" ht="12.75" hidden="1"/>
    <row r="34" ht="12.75" hidden="1"/>
    <row r="35" ht="12.75" hidden="1"/>
    <row r="36" ht="12.75" hidden="1"/>
    <row r="37" ht="12.75" hidden="1"/>
    <row r="38" ht="12.75" hidden="1"/>
    <row r="39" ht="12.75" hidden="1"/>
    <row r="40" ht="12.75" hidden="1"/>
    <row r="41" ht="12.75" hidden="1"/>
    <row r="42" ht="12.75" hidden="1"/>
    <row r="43" ht="12.75" hidden="1"/>
    <row r="44" ht="12.75" hidden="1"/>
    <row r="45" ht="12.75" hidden="1"/>
    <row r="46" ht="12.75" hidden="1"/>
    <row r="47" ht="12.75" hidden="1"/>
    <row r="48" ht="12.75" hidden="1"/>
    <row r="49" ht="12.75" hidden="1"/>
    <row r="50" ht="12.75" hidden="1"/>
    <row r="51" ht="12.75" hidden="1"/>
    <row r="52" ht="12.75" hidden="1"/>
    <row r="53" ht="12.75" hidden="1"/>
    <row r="54" ht="12.75" hidden="1"/>
    <row r="55" ht="12.75" hidden="1"/>
    <row r="56" ht="12.75" hidden="1"/>
    <row r="57" ht="12.75" hidden="1"/>
    <row r="58" ht="12.75" hidden="1"/>
    <row r="59" ht="12.75" hidden="1"/>
    <row r="60" ht="12.75" hidden="1"/>
    <row r="61" ht="12.75" hidden="1"/>
    <row r="62" ht="12.75" hidden="1"/>
    <row r="63" ht="12.75" hidden="1"/>
    <row r="64" ht="12.75" hidden="1"/>
    <row r="65" ht="12.75" hidden="1"/>
    <row r="66" ht="12.75" hidden="1"/>
    <row r="67" ht="12.75" hidden="1"/>
    <row r="68" ht="12.75" hidden="1"/>
    <row r="69" ht="12.75" hidden="1"/>
    <row r="70" ht="12.75" hidden="1"/>
    <row r="71" ht="12.75" hidden="1"/>
    <row r="72" ht="12.75" hidden="1"/>
    <row r="73" ht="12.75" hidden="1"/>
    <row r="74" ht="12.75" hidden="1"/>
    <row r="75" ht="12.75" hidden="1"/>
    <row r="76" ht="12.75" hidden="1"/>
    <row r="77" ht="12.75" hidden="1"/>
    <row r="78" ht="12.75" hidden="1"/>
    <row r="79" ht="12.75" hidden="1"/>
    <row r="80" ht="12.75" hidden="1"/>
    <row r="81" ht="12.75" hidden="1"/>
    <row r="82" ht="12.75" hidden="1"/>
    <row r="83" ht="12.75" hidden="1"/>
    <row r="84" ht="12.75" hidden="1"/>
    <row r="85" ht="12.75" hidden="1"/>
    <row r="86" ht="12.75" hidden="1"/>
    <row r="87" ht="12.75" hidden="1"/>
    <row r="88" ht="12.75" hidden="1"/>
    <row r="89" ht="12.75" hidden="1"/>
    <row r="90" ht="12.75" hidden="1"/>
    <row r="91" ht="12.75" hidden="1"/>
    <row r="92" ht="12.75" hidden="1"/>
    <row r="93" ht="12.75" hidden="1"/>
    <row r="94" ht="12.75" hidden="1"/>
    <row r="95" ht="12.75" hidden="1"/>
    <row r="96" ht="12.75" hidden="1"/>
    <row r="97" ht="12.75" hidden="1"/>
    <row r="98" ht="12.75" hidden="1"/>
    <row r="99" ht="12.75" hidden="1"/>
    <row r="100" ht="12.75" hidden="1"/>
    <row r="101" ht="12.75" hidden="1"/>
    <row r="102" ht="12.75" hidden="1"/>
    <row r="103" ht="12.75" hidden="1"/>
    <row r="104" ht="12.75" hidden="1"/>
    <row r="105" ht="12.75" hidden="1"/>
    <row r="106" ht="12.75" hidden="1"/>
    <row r="107" ht="12.75" hidden="1"/>
    <row r="108" ht="12.75" hidden="1"/>
    <row r="109" ht="12.75" hidden="1"/>
    <row r="110" ht="12.75" hidden="1"/>
    <row r="111" ht="12.75" hidden="1"/>
    <row r="112" ht="12.75" hidden="1"/>
    <row r="113" ht="12.75" hidden="1"/>
    <row r="114" ht="12.75" hidden="1"/>
    <row r="115" ht="12.75" hidden="1"/>
    <row r="116" ht="12.75" hidden="1"/>
    <row r="117" ht="12.75" hidden="1"/>
    <row r="118" ht="12.75" hidden="1"/>
    <row r="119" ht="12.75" hidden="1"/>
    <row r="120" ht="12.75" hidden="1"/>
    <row r="121" ht="12.75" hidden="1"/>
    <row r="122" ht="12.75" hidden="1"/>
    <row r="123" ht="12.75" hidden="1"/>
    <row r="124" ht="12.75" hidden="1"/>
    <row r="125" ht="12.75" hidden="1"/>
    <row r="126" ht="12.75" hidden="1"/>
    <row r="127" ht="12.75" hidden="1"/>
    <row r="128" ht="12.75" hidden="1"/>
    <row r="129" ht="12.75" hidden="1"/>
    <row r="130" ht="12.75" hidden="1"/>
    <row r="131" ht="12.75" hidden="1"/>
    <row r="132" ht="12.75" hidden="1"/>
    <row r="133" ht="12.75" hidden="1"/>
    <row r="134" ht="12.75" hidden="1"/>
    <row r="135" ht="12.75" hidden="1"/>
    <row r="136" ht="12.75" hidden="1"/>
    <row r="137" ht="12.75" hidden="1"/>
    <row r="138" ht="12.75" hidden="1"/>
    <row r="139" ht="12.75" hidden="1"/>
    <row r="140" ht="12.75" hidden="1"/>
    <row r="141" ht="12.75" hidden="1"/>
    <row r="142" ht="12.75" hidden="1"/>
    <row r="143" ht="12.75" hidden="1"/>
    <row r="144" ht="12.75" hidden="1"/>
    <row r="145" ht="12.75" hidden="1"/>
    <row r="146" ht="12.75" hidden="1"/>
    <row r="147" ht="12.75" hidden="1"/>
    <row r="148" ht="12.75" hidden="1"/>
    <row r="149" ht="12.75" hidden="1"/>
    <row r="150" ht="12.75" hidden="1"/>
    <row r="151" ht="12.75" hidden="1"/>
    <row r="152" ht="12.75" hidden="1"/>
    <row r="153" ht="12.75" hidden="1"/>
    <row r="154" ht="12.75" hidden="1"/>
    <row r="155" ht="12.75" hidden="1"/>
    <row r="156" ht="12.75" hidden="1"/>
    <row r="157" ht="12.75" hidden="1"/>
    <row r="158" ht="12.75" hidden="1"/>
    <row r="159" ht="12.75" hidden="1"/>
    <row r="160" ht="12.75" hidden="1"/>
    <row r="161" ht="12.75" hidden="1"/>
    <row r="162" ht="12.75" hidden="1"/>
    <row r="163" ht="12.75" hidden="1"/>
    <row r="164" ht="12.75" hidden="1"/>
    <row r="165" ht="12.75" hidden="1"/>
    <row r="166" ht="12.75" hidden="1"/>
    <row r="167" ht="12.75" hidden="1"/>
    <row r="168" ht="12.75" hidden="1"/>
    <row r="169" ht="12.75" hidden="1"/>
    <row r="170" ht="12.75" hidden="1"/>
    <row r="171" ht="12.75" hidden="1"/>
    <row r="172" ht="12.75" hidden="1"/>
    <row r="173" ht="12.75" hidden="1"/>
    <row r="174" ht="12.75" hidden="1"/>
    <row r="175" ht="12.75" hidden="1"/>
    <row r="176" ht="12.75" hidden="1"/>
    <row r="177" ht="12.75" hidden="1"/>
    <row r="178" ht="12.75" hidden="1"/>
    <row r="179" ht="12.75" hidden="1"/>
    <row r="180" ht="12.75" hidden="1"/>
    <row r="181" ht="12.75" hidden="1"/>
    <row r="182" ht="12.75" hidden="1"/>
    <row r="183" ht="12.75" hidden="1"/>
    <row r="184" ht="12.75" hidden="1"/>
    <row r="185" ht="12.75" hidden="1"/>
    <row r="186" ht="12.75" hidden="1"/>
    <row r="187" ht="0" hidden="1" customHeight="1"/>
    <row r="188" ht="0" hidden="1" customHeight="1"/>
    <row r="189" ht="0" hidden="1" customHeight="1"/>
    <row r="190" ht="0" hidden="1" customHeight="1"/>
    <row r="191" ht="0" hidden="1" customHeight="1"/>
    <row r="192" ht="0" hidden="1" customHeight="1"/>
    <row r="193" ht="0" hidden="1" customHeight="1"/>
  </sheetData>
  <sheetProtection password="E8FA" sheet="1" objects="1" scenarios="1" formatColumns="0" formatRows="0"/>
  <mergeCells count="56">
    <mergeCell ref="D23:I24"/>
    <mergeCell ref="C25:M25"/>
    <mergeCell ref="S5:S7"/>
    <mergeCell ref="N24:Q24"/>
    <mergeCell ref="J24:M24"/>
    <mergeCell ref="P5:R5"/>
    <mergeCell ref="N20:Q20"/>
    <mergeCell ref="J23:M23"/>
    <mergeCell ref="R6:R7"/>
    <mergeCell ref="N25:Q25"/>
    <mergeCell ref="D9:F9"/>
    <mergeCell ref="D10:F10"/>
    <mergeCell ref="G5:G7"/>
    <mergeCell ref="N21:Q21"/>
    <mergeCell ref="I5:I7"/>
    <mergeCell ref="M6:M7"/>
    <mergeCell ref="B1:B7"/>
    <mergeCell ref="U5:U7"/>
    <mergeCell ref="N22:Q22"/>
    <mergeCell ref="C1:W1"/>
    <mergeCell ref="D20:I22"/>
    <mergeCell ref="C2:W2"/>
    <mergeCell ref="C3:W3"/>
    <mergeCell ref="C4:W4"/>
    <mergeCell ref="B18:B25"/>
    <mergeCell ref="R22:W25"/>
    <mergeCell ref="L6:L7"/>
    <mergeCell ref="P6:P7"/>
    <mergeCell ref="R20:W21"/>
    <mergeCell ref="D8:F8"/>
    <mergeCell ref="D13:F13"/>
    <mergeCell ref="D14:F14"/>
    <mergeCell ref="N23:Q23"/>
    <mergeCell ref="J22:M22"/>
    <mergeCell ref="J21:M21"/>
    <mergeCell ref="B26:X26"/>
    <mergeCell ref="W5:W7"/>
    <mergeCell ref="V5:V7"/>
    <mergeCell ref="M5:O5"/>
    <mergeCell ref="J5:L5"/>
    <mergeCell ref="H5:H7"/>
    <mergeCell ref="C18:I18"/>
    <mergeCell ref="J20:M20"/>
    <mergeCell ref="Q6:Q7"/>
    <mergeCell ref="C19:Q19"/>
    <mergeCell ref="J6:J7"/>
    <mergeCell ref="O6:O7"/>
    <mergeCell ref="D12:F12"/>
    <mergeCell ref="T5:T7"/>
    <mergeCell ref="R19:W19"/>
    <mergeCell ref="C5:C7"/>
    <mergeCell ref="D11:F11"/>
    <mergeCell ref="D5:F7"/>
    <mergeCell ref="D15:F15"/>
    <mergeCell ref="D16:F16"/>
    <mergeCell ref="D17:F17"/>
  </mergeCells>
  <conditionalFormatting sqref="C8:D17 D9:F17 G8:W17">
    <cfRule type="expression" dxfId="1" priority="1">
      <formula>$C8=0</formula>
    </cfRule>
  </conditionalFormatting>
  <dataValidations count="2">
    <dataValidation type="list" allowBlank="1" showInputMessage="1" showErrorMessage="1" sqref="C3:W3">
      <formula1>"DA AREAR,SURRENDER AREAR"</formula1>
    </dataValidation>
    <dataValidation type="list" allowBlank="1" showInputMessage="1" showErrorMessage="1" sqref="I8:I17">
      <formula1>"Jan-2024,Feb-2024,Mar-2024"</formula1>
    </dataValidation>
  </dataValidations>
  <pageMargins left="0.35433070866141736" right="0.15748031496062992" top="0.19685039370078741" bottom="0.19685039370078741" header="0.15748031496062992" footer="0.15748031496062992"/>
  <pageSetup paperSize="9" scale="59" orientation="landscape" r:id="rId1"/>
</worksheet>
</file>

<file path=docProps/app.xml><?xml version="1.0" encoding="utf-8"?>
<Properties xmlns="http://schemas.openxmlformats.org/officeDocument/2006/extended-properties" xmlns:vt="http://schemas.openxmlformats.org/officeDocument/2006/docPropsVTypes">
  <Application>Kingsoft Office</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Order &amp; Help</vt:lpstr>
      <vt:lpstr>DA For 50 Emp Withour Sur.Arear</vt:lpstr>
      <vt:lpstr>DA For 50 Emp With Sur.Arear</vt:lpstr>
      <vt:lpstr>Surender Arear</vt:lpstr>
      <vt:lpstr>'DA For 50 Emp With Sur.Arear'!Print_Area</vt:lpstr>
      <vt:lpstr>'DA For 50 Emp Withour Sur.Arear'!Print_Area</vt:lpstr>
      <vt:lpstr>'Order &amp; Help'!Print_Area</vt:lpstr>
      <vt:lpstr>'Surender Arear'!Print_Area</vt:lpstr>
      <vt:lpstr>'DA For 50 Emp With Sur.Arear'!Print_Titles</vt:lpstr>
      <vt:lpstr>'DA For 50 Emp Withour Sur.Arear'!Print_Titles</vt:lpstr>
      <vt:lpstr>'Surender Arear'!Print_Titles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rajsevak.com</dc:title>
  <dc:subject>arrear sheet</dc:subject>
  <dc:creator>DELL</dc:creator>
  <cp:lastModifiedBy>DELL</cp:lastModifiedBy>
  <cp:lastPrinted>2024-03-22T04:24:19Z</cp:lastPrinted>
  <dcterms:created xsi:type="dcterms:W3CDTF">1996-10-14T12:33:28Z</dcterms:created>
  <dcterms:modified xsi:type="dcterms:W3CDTF">2024-03-22T05:04:26Z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1e758d9f6ed944caafc6520f2839142f</vt:lpwstr>
  </property>
</Properties>
</file>