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200" windowHeight="8010" tabRatio="786"/>
  </bookViews>
  <sheets>
    <sheet name="Help" sheetId="11" r:id="rId1"/>
    <sheet name="DA For 50 Emp Withour Sur.Arear" sheetId="10" r:id="rId2"/>
    <sheet name="DA For 20 Emp With Sur.Arear" sheetId="9" r:id="rId3"/>
    <sheet name="Surender Arear" sheetId="4" r:id="rId4"/>
    <sheet name="DA Arear For Leave Encashment" sheetId="14" r:id="rId5"/>
  </sheets>
  <definedNames>
    <definedName name="_xlnm._FilterDatabase" localSheetId="4" hidden="1">'DA Arear For Leave Encashment'!$C$5:$F$17</definedName>
    <definedName name="_xlnm._FilterDatabase" localSheetId="2" hidden="1">'DA For 20 Emp With Sur.Arear'!$C$5:$F$96</definedName>
    <definedName name="_xlnm._FilterDatabase" localSheetId="1" hidden="1">'DA For 50 Emp Withour Sur.Arear'!$C$5:$F$166</definedName>
    <definedName name="_xlnm._FilterDatabase" localSheetId="3" hidden="1">'Surender Arear'!$C$5:$F$26</definedName>
    <definedName name="_xlnm.Print_Area" localSheetId="4">'DA Arear For Leave Encashment'!$C$2:$W$17</definedName>
    <definedName name="_xlnm.Print_Area" localSheetId="2">'DA For 20 Emp With Sur.Arear'!$C$2:$X$96</definedName>
    <definedName name="_xlnm.Print_Area" localSheetId="1">'DA For 50 Emp Withour Sur.Arear'!$C$2:$X$166</definedName>
    <definedName name="_xlnm.Print_Area" localSheetId="0">Help!#REF!,Help!#REF!</definedName>
    <definedName name="_xlnm.Print_Area" localSheetId="3">'Surender Arear'!$C$2:$W$26</definedName>
    <definedName name="_xlnm.Print_Titles" localSheetId="4">'DA Arear For Leave Encashment'!$5:$7</definedName>
    <definedName name="_xlnm.Print_Titles" localSheetId="2">'DA For 20 Emp With Sur.Arear'!$5:$7</definedName>
    <definedName name="_xlnm.Print_Titles" localSheetId="1">'DA For 50 Emp Withour Sur.Arear'!$5:$7</definedName>
    <definedName name="_xlnm.Print_Titles" localSheetId="3">'Surender Arear'!$5:$7</definedName>
  </definedNames>
  <calcPr calcId="124519"/>
</workbook>
</file>

<file path=xl/calcChain.xml><?xml version="1.0" encoding="utf-8"?>
<calcChain xmlns="http://schemas.openxmlformats.org/spreadsheetml/2006/main">
  <c r="I86" i="9"/>
  <c r="I85"/>
  <c r="I84"/>
  <c r="I82"/>
  <c r="I81"/>
  <c r="I80"/>
  <c r="I78"/>
  <c r="I77"/>
  <c r="I76"/>
  <c r="I74"/>
  <c r="I73"/>
  <c r="I72"/>
  <c r="I70"/>
  <c r="I69"/>
  <c r="I68"/>
  <c r="I66"/>
  <c r="I65"/>
  <c r="I64"/>
  <c r="I62"/>
  <c r="I61"/>
  <c r="I60"/>
  <c r="I58"/>
  <c r="I57"/>
  <c r="I56"/>
  <c r="I54"/>
  <c r="I53"/>
  <c r="I52"/>
  <c r="I50"/>
  <c r="I49"/>
  <c r="I48"/>
  <c r="I46"/>
  <c r="I45"/>
  <c r="I44"/>
  <c r="I42"/>
  <c r="I41"/>
  <c r="I40"/>
  <c r="I38"/>
  <c r="I37"/>
  <c r="I36"/>
  <c r="I34"/>
  <c r="I33"/>
  <c r="I32"/>
  <c r="I30"/>
  <c r="I29"/>
  <c r="I28"/>
  <c r="I26"/>
  <c r="I25"/>
  <c r="I24"/>
  <c r="I22"/>
  <c r="I21"/>
  <c r="I20"/>
  <c r="I18"/>
  <c r="I17"/>
  <c r="I16"/>
  <c r="I14"/>
  <c r="I13"/>
  <c r="I12"/>
  <c r="I10"/>
  <c r="I9"/>
  <c r="I8"/>
  <c r="I157" i="10"/>
  <c r="I156"/>
  <c r="I155"/>
  <c r="I154"/>
  <c r="I153"/>
  <c r="I152"/>
  <c r="I151"/>
  <c r="I150"/>
  <c r="I149"/>
  <c r="I148"/>
  <c r="I147"/>
  <c r="I146"/>
  <c r="I145"/>
  <c r="I144"/>
  <c r="I143"/>
  <c r="I142"/>
  <c r="I141"/>
  <c r="I140"/>
  <c r="I139"/>
  <c r="I138"/>
  <c r="I137"/>
  <c r="I136"/>
  <c r="I135"/>
  <c r="I134"/>
  <c r="I133"/>
  <c r="I132"/>
  <c r="I131"/>
  <c r="I130"/>
  <c r="I129"/>
  <c r="I128"/>
  <c r="I127"/>
  <c r="I126"/>
  <c r="I125"/>
  <c r="I124"/>
  <c r="I123"/>
  <c r="I122"/>
  <c r="I121"/>
  <c r="I120"/>
  <c r="I119"/>
  <c r="I118"/>
  <c r="I117"/>
  <c r="I116"/>
  <c r="I115"/>
  <c r="I114"/>
  <c r="I113"/>
  <c r="I112"/>
  <c r="I111"/>
  <c r="I110"/>
  <c r="I109"/>
  <c r="I108"/>
  <c r="I107"/>
  <c r="I106"/>
  <c r="I105"/>
  <c r="I104"/>
  <c r="I103"/>
  <c r="I102"/>
  <c r="I101"/>
  <c r="I100"/>
  <c r="I99"/>
  <c r="I98"/>
  <c r="I97"/>
  <c r="I96"/>
  <c r="I95"/>
  <c r="I94"/>
  <c r="I93"/>
  <c r="I92"/>
  <c r="I91"/>
  <c r="I90"/>
  <c r="I89"/>
  <c r="I88"/>
  <c r="I87"/>
  <c r="I86"/>
  <c r="I85"/>
  <c r="I84"/>
  <c r="I83"/>
  <c r="I82"/>
  <c r="I81"/>
  <c r="I80"/>
  <c r="I79"/>
  <c r="I78"/>
  <c r="I77"/>
  <c r="I76"/>
  <c r="I75"/>
  <c r="I74"/>
  <c r="I73"/>
  <c r="I72"/>
  <c r="I71"/>
  <c r="I70"/>
  <c r="I69"/>
  <c r="I68"/>
  <c r="I67"/>
  <c r="I66"/>
  <c r="I65"/>
  <c r="I64"/>
  <c r="I63"/>
  <c r="I62"/>
  <c r="I61"/>
  <c r="I60"/>
  <c r="I59"/>
  <c r="I58"/>
  <c r="I57"/>
  <c r="I56"/>
  <c r="I55"/>
  <c r="I54"/>
  <c r="I53"/>
  <c r="I52"/>
  <c r="I51"/>
  <c r="I50"/>
  <c r="I49"/>
  <c r="I48"/>
  <c r="I47"/>
  <c r="I46"/>
  <c r="I45"/>
  <c r="I44"/>
  <c r="I43"/>
  <c r="I42"/>
  <c r="I41"/>
  <c r="I40"/>
  <c r="I39"/>
  <c r="I38"/>
  <c r="I37"/>
  <c r="I36"/>
  <c r="I35"/>
  <c r="I34"/>
  <c r="I33"/>
  <c r="I32"/>
  <c r="I31"/>
  <c r="I30"/>
  <c r="I29"/>
  <c r="I28"/>
  <c r="I27"/>
  <c r="I26"/>
  <c r="I25"/>
  <c r="I24"/>
  <c r="I23"/>
  <c r="I22"/>
  <c r="I21"/>
  <c r="I20"/>
  <c r="I19"/>
  <c r="I18"/>
  <c r="I17"/>
  <c r="I16"/>
  <c r="I15"/>
  <c r="I14"/>
  <c r="I13"/>
  <c r="I12"/>
  <c r="I11"/>
  <c r="I10"/>
  <c r="I9"/>
  <c r="I8"/>
  <c r="S86" i="9" a="1"/>
  <c r="S86" s="1"/>
  <c r="S85" a="1"/>
  <c r="S85" s="1"/>
  <c r="S84" a="1"/>
  <c r="S84" s="1"/>
  <c r="S82" a="1"/>
  <c r="S82" s="1"/>
  <c r="S81" a="1"/>
  <c r="S81" s="1"/>
  <c r="S80" a="1"/>
  <c r="S80" s="1"/>
  <c r="S78" a="1"/>
  <c r="S78" s="1"/>
  <c r="S77" a="1"/>
  <c r="S77" s="1"/>
  <c r="S76" a="1"/>
  <c r="S76" s="1"/>
  <c r="S74" a="1"/>
  <c r="S74" s="1"/>
  <c r="S73" a="1"/>
  <c r="S73" s="1"/>
  <c r="S72" a="1"/>
  <c r="S72" s="1"/>
  <c r="S70" a="1"/>
  <c r="S70" s="1"/>
  <c r="S69" a="1"/>
  <c r="S69" s="1"/>
  <c r="S68" a="1"/>
  <c r="S68" s="1"/>
  <c r="S66" a="1"/>
  <c r="S66" s="1"/>
  <c r="S65" a="1"/>
  <c r="S65" s="1"/>
  <c r="S64" a="1"/>
  <c r="S64" s="1"/>
  <c r="S62" a="1"/>
  <c r="S62" s="1"/>
  <c r="S61" a="1"/>
  <c r="S61" s="1"/>
  <c r="S60" a="1"/>
  <c r="S60" s="1"/>
  <c r="S58" a="1"/>
  <c r="S58" s="1"/>
  <c r="S57" a="1"/>
  <c r="S57" s="1"/>
  <c r="S56" a="1"/>
  <c r="S56" s="1"/>
  <c r="S54" a="1"/>
  <c r="S54" s="1"/>
  <c r="S53" a="1"/>
  <c r="S53" s="1"/>
  <c r="S52" a="1"/>
  <c r="S52" s="1"/>
  <c r="S50" a="1"/>
  <c r="S50" s="1"/>
  <c r="S49" a="1"/>
  <c r="S49" s="1"/>
  <c r="S48" a="1"/>
  <c r="S48" s="1"/>
  <c r="S46" a="1"/>
  <c r="S46" s="1"/>
  <c r="S45" a="1"/>
  <c r="S45" s="1"/>
  <c r="S44" a="1"/>
  <c r="S44" s="1"/>
  <c r="S42" a="1"/>
  <c r="S42" s="1"/>
  <c r="S41" a="1"/>
  <c r="S41" s="1"/>
  <c r="S40" a="1"/>
  <c r="S40" s="1"/>
  <c r="S38" a="1"/>
  <c r="S38" s="1"/>
  <c r="S37" a="1"/>
  <c r="S37" s="1"/>
  <c r="S36" a="1"/>
  <c r="S36" s="1"/>
  <c r="S34" a="1"/>
  <c r="S34" s="1"/>
  <c r="S33" a="1"/>
  <c r="S33" s="1"/>
  <c r="S32" a="1"/>
  <c r="S32" s="1"/>
  <c r="S30" a="1"/>
  <c r="S30" s="1"/>
  <c r="S29" a="1"/>
  <c r="S29" s="1"/>
  <c r="S28" a="1"/>
  <c r="S28" s="1"/>
  <c r="S26" a="1"/>
  <c r="S26" s="1"/>
  <c r="S25" a="1"/>
  <c r="S25" s="1"/>
  <c r="S24" a="1"/>
  <c r="S24" s="1"/>
  <c r="S22" a="1"/>
  <c r="S22" s="1"/>
  <c r="S21" a="1"/>
  <c r="S21" s="1"/>
  <c r="S20" a="1"/>
  <c r="S20" s="1"/>
  <c r="S18" a="1"/>
  <c r="S18" s="1"/>
  <c r="S17" a="1"/>
  <c r="S17" s="1"/>
  <c r="S16" a="1"/>
  <c r="S16" s="1"/>
  <c r="S10" a="1"/>
  <c r="S10" s="1"/>
  <c r="S9" a="1"/>
  <c r="S9" s="1"/>
  <c r="V157" i="10"/>
  <c r="U157"/>
  <c r="T157" a="1"/>
  <c r="T157" s="1"/>
  <c r="S157" a="1"/>
  <c r="S157" s="1"/>
  <c r="V156" a="1"/>
  <c r="V156" s="1"/>
  <c r="U156" a="1"/>
  <c r="U156" s="1"/>
  <c r="T156" a="1"/>
  <c r="T156" s="1"/>
  <c r="S156" a="1"/>
  <c r="S156" s="1"/>
  <c r="V155" a="1"/>
  <c r="V155" s="1"/>
  <c r="U155" a="1"/>
  <c r="U155" s="1"/>
  <c r="T155" a="1"/>
  <c r="T155" s="1"/>
  <c r="S155" a="1"/>
  <c r="S155" s="1"/>
  <c r="V154"/>
  <c r="U154"/>
  <c r="T154" a="1"/>
  <c r="T154" s="1"/>
  <c r="S154" a="1"/>
  <c r="S154" s="1"/>
  <c r="V153" a="1"/>
  <c r="V153" s="1"/>
  <c r="U153" a="1"/>
  <c r="U153" s="1"/>
  <c r="T153" a="1"/>
  <c r="T153" s="1"/>
  <c r="S153" a="1"/>
  <c r="S153" s="1"/>
  <c r="V152" a="1"/>
  <c r="V152" s="1"/>
  <c r="U152" a="1"/>
  <c r="U152" s="1"/>
  <c r="T152" a="1"/>
  <c r="T152" s="1"/>
  <c r="S152" a="1"/>
  <c r="S152" s="1"/>
  <c r="V151"/>
  <c r="U151"/>
  <c r="T151" a="1"/>
  <c r="T151" s="1"/>
  <c r="S151" a="1"/>
  <c r="S151" s="1"/>
  <c r="V150" a="1"/>
  <c r="V150" s="1"/>
  <c r="U150" a="1"/>
  <c r="U150" s="1"/>
  <c r="T150" a="1"/>
  <c r="T150" s="1"/>
  <c r="S150" a="1"/>
  <c r="S150" s="1"/>
  <c r="V149" a="1"/>
  <c r="V149" s="1"/>
  <c r="U149" a="1"/>
  <c r="U149" s="1"/>
  <c r="T149" a="1"/>
  <c r="T149" s="1"/>
  <c r="S149" a="1"/>
  <c r="S149" s="1"/>
  <c r="V148"/>
  <c r="U148"/>
  <c r="T148" a="1"/>
  <c r="T148" s="1"/>
  <c r="S148" a="1"/>
  <c r="S148" s="1"/>
  <c r="V147" a="1"/>
  <c r="V147" s="1"/>
  <c r="U147" a="1"/>
  <c r="U147" s="1"/>
  <c r="T147" a="1"/>
  <c r="T147" s="1"/>
  <c r="S147" a="1"/>
  <c r="S147" s="1"/>
  <c r="V146" a="1"/>
  <c r="V146" s="1"/>
  <c r="U146" a="1"/>
  <c r="U146" s="1"/>
  <c r="T146" a="1"/>
  <c r="T146" s="1"/>
  <c r="S146" a="1"/>
  <c r="S146" s="1"/>
  <c r="V145"/>
  <c r="U145"/>
  <c r="T145" a="1"/>
  <c r="T145" s="1"/>
  <c r="S145" a="1"/>
  <c r="S145" s="1"/>
  <c r="V144" a="1"/>
  <c r="V144" s="1"/>
  <c r="U144" a="1"/>
  <c r="U144" s="1"/>
  <c r="T144" a="1"/>
  <c r="T144" s="1"/>
  <c r="S144" a="1"/>
  <c r="S144" s="1"/>
  <c r="V143" a="1"/>
  <c r="V143" s="1"/>
  <c r="U143" a="1"/>
  <c r="U143" s="1"/>
  <c r="T143" a="1"/>
  <c r="T143" s="1"/>
  <c r="S143" a="1"/>
  <c r="S143" s="1"/>
  <c r="V142"/>
  <c r="U142"/>
  <c r="T142" a="1"/>
  <c r="T142" s="1"/>
  <c r="S142" a="1"/>
  <c r="S142" s="1"/>
  <c r="V141" a="1"/>
  <c r="V141" s="1"/>
  <c r="U141" a="1"/>
  <c r="U141" s="1"/>
  <c r="T141" a="1"/>
  <c r="T141" s="1"/>
  <c r="S141" a="1"/>
  <c r="S141" s="1"/>
  <c r="V140" a="1"/>
  <c r="V140" s="1"/>
  <c r="U140" a="1"/>
  <c r="U140" s="1"/>
  <c r="T140" a="1"/>
  <c r="T140" s="1"/>
  <c r="S140" a="1"/>
  <c r="S140" s="1"/>
  <c r="V139"/>
  <c r="U139"/>
  <c r="T139" a="1"/>
  <c r="T139" s="1"/>
  <c r="S139" a="1"/>
  <c r="S139" s="1"/>
  <c r="V138" a="1"/>
  <c r="V138" s="1"/>
  <c r="U138" a="1"/>
  <c r="U138" s="1"/>
  <c r="T138" a="1"/>
  <c r="T138" s="1"/>
  <c r="S138" a="1"/>
  <c r="S138" s="1"/>
  <c r="V137" a="1"/>
  <c r="V137" s="1"/>
  <c r="U137" a="1"/>
  <c r="U137" s="1"/>
  <c r="T137" a="1"/>
  <c r="T137" s="1"/>
  <c r="S137" a="1"/>
  <c r="S137" s="1"/>
  <c r="V136"/>
  <c r="U136"/>
  <c r="T136" a="1"/>
  <c r="T136" s="1"/>
  <c r="S136" a="1"/>
  <c r="S136" s="1"/>
  <c r="V135" a="1"/>
  <c r="V135" s="1"/>
  <c r="U135" a="1"/>
  <c r="U135" s="1"/>
  <c r="T135" a="1"/>
  <c r="T135" s="1"/>
  <c r="S135" a="1"/>
  <c r="S135" s="1"/>
  <c r="V134" a="1"/>
  <c r="V134" s="1"/>
  <c r="U134" a="1"/>
  <c r="U134" s="1"/>
  <c r="T134" a="1"/>
  <c r="T134" s="1"/>
  <c r="S134" a="1"/>
  <c r="S134" s="1"/>
  <c r="V133"/>
  <c r="U133"/>
  <c r="T133" a="1"/>
  <c r="T133" s="1"/>
  <c r="S133" a="1"/>
  <c r="S133" s="1"/>
  <c r="V132" a="1"/>
  <c r="V132" s="1"/>
  <c r="U132" a="1"/>
  <c r="U132" s="1"/>
  <c r="T132" a="1"/>
  <c r="T132" s="1"/>
  <c r="S132" a="1"/>
  <c r="S132" s="1"/>
  <c r="V131" a="1"/>
  <c r="V131" s="1"/>
  <c r="U131" a="1"/>
  <c r="U131" s="1"/>
  <c r="T131" a="1"/>
  <c r="T131" s="1"/>
  <c r="S131" a="1"/>
  <c r="S131" s="1"/>
  <c r="V130"/>
  <c r="U130"/>
  <c r="T130" a="1"/>
  <c r="T130" s="1"/>
  <c r="S130" a="1"/>
  <c r="S130" s="1"/>
  <c r="V129" a="1"/>
  <c r="V129" s="1"/>
  <c r="U129" a="1"/>
  <c r="U129" s="1"/>
  <c r="T129" a="1"/>
  <c r="T129" s="1"/>
  <c r="S129" a="1"/>
  <c r="S129" s="1"/>
  <c r="V128" a="1"/>
  <c r="V128" s="1"/>
  <c r="U128" a="1"/>
  <c r="U128" s="1"/>
  <c r="T128" a="1"/>
  <c r="T128" s="1"/>
  <c r="S128" a="1"/>
  <c r="S128" s="1"/>
  <c r="V127"/>
  <c r="U127"/>
  <c r="T127" a="1"/>
  <c r="T127" s="1"/>
  <c r="S127" a="1"/>
  <c r="S127" s="1"/>
  <c r="V126" a="1"/>
  <c r="V126" s="1"/>
  <c r="U126" a="1"/>
  <c r="U126" s="1"/>
  <c r="T126" a="1"/>
  <c r="T126" s="1"/>
  <c r="S126" a="1"/>
  <c r="S126" s="1"/>
  <c r="V125" a="1"/>
  <c r="V125" s="1"/>
  <c r="U125" a="1"/>
  <c r="U125" s="1"/>
  <c r="T125" a="1"/>
  <c r="T125" s="1"/>
  <c r="S125" a="1"/>
  <c r="S125" s="1"/>
  <c r="V124"/>
  <c r="U124"/>
  <c r="T124" a="1"/>
  <c r="T124" s="1"/>
  <c r="S124" a="1"/>
  <c r="S124" s="1"/>
  <c r="V123" a="1"/>
  <c r="V123" s="1"/>
  <c r="U123" a="1"/>
  <c r="U123" s="1"/>
  <c r="T123" a="1"/>
  <c r="T123" s="1"/>
  <c r="S123" a="1"/>
  <c r="S123" s="1"/>
  <c r="V122" a="1"/>
  <c r="V122" s="1"/>
  <c r="U122" a="1"/>
  <c r="U122" s="1"/>
  <c r="T122" a="1"/>
  <c r="T122" s="1"/>
  <c r="S122" a="1"/>
  <c r="S122" s="1"/>
  <c r="V121"/>
  <c r="U121"/>
  <c r="T121" a="1"/>
  <c r="T121" s="1"/>
  <c r="S121" a="1"/>
  <c r="S121" s="1"/>
  <c r="V120" a="1"/>
  <c r="V120" s="1"/>
  <c r="U120" a="1"/>
  <c r="U120" s="1"/>
  <c r="T120" a="1"/>
  <c r="T120" s="1"/>
  <c r="S120" a="1"/>
  <c r="S120" s="1"/>
  <c r="V119" a="1"/>
  <c r="V119" s="1"/>
  <c r="U119" a="1"/>
  <c r="U119" s="1"/>
  <c r="T119" a="1"/>
  <c r="T119" s="1"/>
  <c r="S119" a="1"/>
  <c r="S119" s="1"/>
  <c r="V118"/>
  <c r="U118"/>
  <c r="T118" a="1"/>
  <c r="T118" s="1"/>
  <c r="S118" a="1"/>
  <c r="S118" s="1"/>
  <c r="V117" a="1"/>
  <c r="V117" s="1"/>
  <c r="U117" a="1"/>
  <c r="U117" s="1"/>
  <c r="T117" a="1"/>
  <c r="T117" s="1"/>
  <c r="S117" a="1"/>
  <c r="S117" s="1"/>
  <c r="V116" a="1"/>
  <c r="V116" s="1"/>
  <c r="U116" a="1"/>
  <c r="U116" s="1"/>
  <c r="T116" a="1"/>
  <c r="T116" s="1"/>
  <c r="S116" a="1"/>
  <c r="S116" s="1"/>
  <c r="V115"/>
  <c r="U115"/>
  <c r="T115" a="1"/>
  <c r="T115" s="1"/>
  <c r="S115" a="1"/>
  <c r="S115" s="1"/>
  <c r="V114" a="1"/>
  <c r="V114" s="1"/>
  <c r="U114" a="1"/>
  <c r="U114" s="1"/>
  <c r="T114" a="1"/>
  <c r="T114" s="1"/>
  <c r="S114" a="1"/>
  <c r="S114" s="1"/>
  <c r="V113" a="1"/>
  <c r="V113" s="1"/>
  <c r="U113" a="1"/>
  <c r="U113" s="1"/>
  <c r="T113" a="1"/>
  <c r="T113" s="1"/>
  <c r="S113" a="1"/>
  <c r="S113" s="1"/>
  <c r="V112"/>
  <c r="U112"/>
  <c r="T112" a="1"/>
  <c r="T112" s="1"/>
  <c r="S112" a="1"/>
  <c r="S112" s="1"/>
  <c r="V111" a="1"/>
  <c r="V111" s="1"/>
  <c r="U111" a="1"/>
  <c r="U111" s="1"/>
  <c r="T111" a="1"/>
  <c r="T111" s="1"/>
  <c r="S111" a="1"/>
  <c r="S111" s="1"/>
  <c r="V110" a="1"/>
  <c r="V110" s="1"/>
  <c r="U110" a="1"/>
  <c r="U110" s="1"/>
  <c r="T110" a="1"/>
  <c r="T110" s="1"/>
  <c r="S110" a="1"/>
  <c r="S110" s="1"/>
  <c r="V109"/>
  <c r="U109"/>
  <c r="T109" a="1"/>
  <c r="T109" s="1"/>
  <c r="S109" a="1"/>
  <c r="S109" s="1"/>
  <c r="V108" a="1"/>
  <c r="V108" s="1"/>
  <c r="U108" a="1"/>
  <c r="U108" s="1"/>
  <c r="T108" a="1"/>
  <c r="T108" s="1"/>
  <c r="S108" a="1"/>
  <c r="S108" s="1"/>
  <c r="V107" a="1"/>
  <c r="V107" s="1"/>
  <c r="U107" a="1"/>
  <c r="U107" s="1"/>
  <c r="T107" a="1"/>
  <c r="T107" s="1"/>
  <c r="S107" a="1"/>
  <c r="S107" s="1"/>
  <c r="V106"/>
  <c r="U106"/>
  <c r="T106" a="1"/>
  <c r="T106" s="1"/>
  <c r="S106" a="1"/>
  <c r="S106" s="1"/>
  <c r="V105" a="1"/>
  <c r="V105" s="1"/>
  <c r="U105" a="1"/>
  <c r="U105" s="1"/>
  <c r="T105" a="1"/>
  <c r="T105" s="1"/>
  <c r="S105" a="1"/>
  <c r="S105" s="1"/>
  <c r="V104" a="1"/>
  <c r="V104" s="1"/>
  <c r="U104" a="1"/>
  <c r="U104" s="1"/>
  <c r="T104" a="1"/>
  <c r="T104" s="1"/>
  <c r="S104" a="1"/>
  <c r="S104" s="1"/>
  <c r="V103"/>
  <c r="U103"/>
  <c r="T103" a="1"/>
  <c r="T103" s="1"/>
  <c r="S103" a="1"/>
  <c r="S103" s="1"/>
  <c r="V102" a="1"/>
  <c r="V102" s="1"/>
  <c r="U102" a="1"/>
  <c r="U102" s="1"/>
  <c r="T102" a="1"/>
  <c r="T102" s="1"/>
  <c r="S102" a="1"/>
  <c r="S102" s="1"/>
  <c r="V101" a="1"/>
  <c r="V101" s="1"/>
  <c r="U101" a="1"/>
  <c r="U101" s="1"/>
  <c r="T101" a="1"/>
  <c r="T101" s="1"/>
  <c r="S101" a="1"/>
  <c r="S101" s="1"/>
  <c r="V100"/>
  <c r="U100"/>
  <c r="T100" a="1"/>
  <c r="T100" s="1"/>
  <c r="S100" a="1"/>
  <c r="S100" s="1"/>
  <c r="V99" a="1"/>
  <c r="V99" s="1"/>
  <c r="U99" a="1"/>
  <c r="U99" s="1"/>
  <c r="T99" a="1"/>
  <c r="T99" s="1"/>
  <c r="S99" a="1"/>
  <c r="S99" s="1"/>
  <c r="V98" a="1"/>
  <c r="V98" s="1"/>
  <c r="U98" a="1"/>
  <c r="U98" s="1"/>
  <c r="T98" a="1"/>
  <c r="T98" s="1"/>
  <c r="S98" a="1"/>
  <c r="S98" s="1"/>
  <c r="V97"/>
  <c r="U97"/>
  <c r="T97" a="1"/>
  <c r="T97" s="1"/>
  <c r="S97" a="1"/>
  <c r="S97" s="1"/>
  <c r="V96" a="1"/>
  <c r="V96" s="1"/>
  <c r="U96" a="1"/>
  <c r="U96" s="1"/>
  <c r="T96" a="1"/>
  <c r="T96" s="1"/>
  <c r="S96" a="1"/>
  <c r="S96" s="1"/>
  <c r="V95" a="1"/>
  <c r="V95" s="1"/>
  <c r="U95" a="1"/>
  <c r="U95" s="1"/>
  <c r="T95" a="1"/>
  <c r="T95" s="1"/>
  <c r="S95" a="1"/>
  <c r="S95" s="1"/>
  <c r="V94"/>
  <c r="U94"/>
  <c r="T94" a="1"/>
  <c r="T94" s="1"/>
  <c r="S94" a="1"/>
  <c r="S94" s="1"/>
  <c r="V93" a="1"/>
  <c r="V93" s="1"/>
  <c r="U93" a="1"/>
  <c r="U93" s="1"/>
  <c r="T93" a="1"/>
  <c r="T93" s="1"/>
  <c r="S93" a="1"/>
  <c r="S93" s="1"/>
  <c r="V92" a="1"/>
  <c r="V92" s="1"/>
  <c r="U92" a="1"/>
  <c r="U92" s="1"/>
  <c r="T92" a="1"/>
  <c r="T92" s="1"/>
  <c r="S92" a="1"/>
  <c r="S92" s="1"/>
  <c r="V91"/>
  <c r="U91"/>
  <c r="T91" a="1"/>
  <c r="T91" s="1"/>
  <c r="S91" a="1"/>
  <c r="S91" s="1"/>
  <c r="V90" a="1"/>
  <c r="V90" s="1"/>
  <c r="U90" a="1"/>
  <c r="U90" s="1"/>
  <c r="T90" a="1"/>
  <c r="T90" s="1"/>
  <c r="S90" a="1"/>
  <c r="S90" s="1"/>
  <c r="V89" a="1"/>
  <c r="V89" s="1"/>
  <c r="U89" a="1"/>
  <c r="U89" s="1"/>
  <c r="T89" a="1"/>
  <c r="T89" s="1"/>
  <c r="S89" a="1"/>
  <c r="S89" s="1"/>
  <c r="V88"/>
  <c r="U88"/>
  <c r="T88" a="1"/>
  <c r="T88" s="1"/>
  <c r="S88" a="1"/>
  <c r="S88" s="1"/>
  <c r="V87" a="1"/>
  <c r="V87" s="1"/>
  <c r="U87" a="1"/>
  <c r="U87" s="1"/>
  <c r="T87" a="1"/>
  <c r="T87" s="1"/>
  <c r="S87" a="1"/>
  <c r="S87" s="1"/>
  <c r="V86" a="1"/>
  <c r="V86" s="1"/>
  <c r="U86" a="1"/>
  <c r="U86" s="1"/>
  <c r="T86" a="1"/>
  <c r="T86" s="1"/>
  <c r="S86" a="1"/>
  <c r="S86" s="1"/>
  <c r="V85"/>
  <c r="U85"/>
  <c r="T85" a="1"/>
  <c r="T85" s="1"/>
  <c r="S85" a="1"/>
  <c r="S85" s="1"/>
  <c r="V84" a="1"/>
  <c r="V84" s="1"/>
  <c r="U84" a="1"/>
  <c r="U84" s="1"/>
  <c r="T84" a="1"/>
  <c r="T84" s="1"/>
  <c r="S84" a="1"/>
  <c r="S84" s="1"/>
  <c r="V83" a="1"/>
  <c r="V83" s="1"/>
  <c r="U83" a="1"/>
  <c r="U83" s="1"/>
  <c r="T83" a="1"/>
  <c r="T83" s="1"/>
  <c r="S83" a="1"/>
  <c r="S83" s="1"/>
  <c r="V82"/>
  <c r="U82"/>
  <c r="T82" a="1"/>
  <c r="T82" s="1"/>
  <c r="S82" a="1"/>
  <c r="S82" s="1"/>
  <c r="V81" a="1"/>
  <c r="V81" s="1"/>
  <c r="U81" a="1"/>
  <c r="U81" s="1"/>
  <c r="T81" a="1"/>
  <c r="T81" s="1"/>
  <c r="S81" a="1"/>
  <c r="S81" s="1"/>
  <c r="V80" a="1"/>
  <c r="V80" s="1"/>
  <c r="U80" a="1"/>
  <c r="U80" s="1"/>
  <c r="T80" a="1"/>
  <c r="T80" s="1"/>
  <c r="S80" a="1"/>
  <c r="S80" s="1"/>
  <c r="V79"/>
  <c r="U79"/>
  <c r="T79" a="1"/>
  <c r="T79" s="1"/>
  <c r="S79" a="1"/>
  <c r="S79" s="1"/>
  <c r="V78" a="1"/>
  <c r="V78" s="1"/>
  <c r="U78" a="1"/>
  <c r="U78" s="1"/>
  <c r="T78" a="1"/>
  <c r="T78" s="1"/>
  <c r="S78" a="1"/>
  <c r="S78" s="1"/>
  <c r="V77" a="1"/>
  <c r="V77" s="1"/>
  <c r="U77" a="1"/>
  <c r="U77" s="1"/>
  <c r="T77" a="1"/>
  <c r="T77" s="1"/>
  <c r="S77" a="1"/>
  <c r="S77" s="1"/>
  <c r="V76"/>
  <c r="U76"/>
  <c r="T76" a="1"/>
  <c r="T76" s="1"/>
  <c r="S76" a="1"/>
  <c r="S76" s="1"/>
  <c r="V75" a="1"/>
  <c r="V75" s="1"/>
  <c r="U75" a="1"/>
  <c r="U75" s="1"/>
  <c r="T75" a="1"/>
  <c r="T75" s="1"/>
  <c r="S75" a="1"/>
  <c r="S75" s="1"/>
  <c r="V74" a="1"/>
  <c r="V74" s="1"/>
  <c r="U74" a="1"/>
  <c r="U74" s="1"/>
  <c r="T74" a="1"/>
  <c r="T74" s="1"/>
  <c r="S74" a="1"/>
  <c r="S74" s="1"/>
  <c r="V73"/>
  <c r="U73"/>
  <c r="T73" a="1"/>
  <c r="T73" s="1"/>
  <c r="S73" a="1"/>
  <c r="S73" s="1"/>
  <c r="V72" a="1"/>
  <c r="V72" s="1"/>
  <c r="U72" a="1"/>
  <c r="U72" s="1"/>
  <c r="T72" a="1"/>
  <c r="T72" s="1"/>
  <c r="S72" a="1"/>
  <c r="S72" s="1"/>
  <c r="V71" a="1"/>
  <c r="V71" s="1"/>
  <c r="U71" a="1"/>
  <c r="U71" s="1"/>
  <c r="T71" a="1"/>
  <c r="T71" s="1"/>
  <c r="S71" a="1"/>
  <c r="S71" s="1"/>
  <c r="V70"/>
  <c r="U70"/>
  <c r="T70" a="1"/>
  <c r="T70" s="1"/>
  <c r="S70" a="1"/>
  <c r="S70" s="1"/>
  <c r="V69" a="1"/>
  <c r="V69" s="1"/>
  <c r="U69" a="1"/>
  <c r="U69" s="1"/>
  <c r="T69" a="1"/>
  <c r="T69" s="1"/>
  <c r="S69" a="1"/>
  <c r="S69" s="1"/>
  <c r="V68" a="1"/>
  <c r="V68" s="1"/>
  <c r="U68" a="1"/>
  <c r="U68" s="1"/>
  <c r="T68" a="1"/>
  <c r="T68" s="1"/>
  <c r="S68" a="1"/>
  <c r="S68" s="1"/>
  <c r="V67"/>
  <c r="U67"/>
  <c r="T67" a="1"/>
  <c r="T67" s="1"/>
  <c r="S67" a="1"/>
  <c r="S67" s="1"/>
  <c r="V66" a="1"/>
  <c r="V66" s="1"/>
  <c r="U66" a="1"/>
  <c r="U66" s="1"/>
  <c r="T66" a="1"/>
  <c r="T66" s="1"/>
  <c r="S66" a="1"/>
  <c r="S66" s="1"/>
  <c r="V65" a="1"/>
  <c r="V65" s="1"/>
  <c r="U65" a="1"/>
  <c r="U65" s="1"/>
  <c r="T65" a="1"/>
  <c r="T65" s="1"/>
  <c r="S65" a="1"/>
  <c r="S65" s="1"/>
  <c r="V64"/>
  <c r="U64"/>
  <c r="T64" a="1"/>
  <c r="T64" s="1"/>
  <c r="S64" a="1"/>
  <c r="S64" s="1"/>
  <c r="V63" a="1"/>
  <c r="V63" s="1"/>
  <c r="U63" a="1"/>
  <c r="U63" s="1"/>
  <c r="T63" a="1"/>
  <c r="T63" s="1"/>
  <c r="S63" a="1"/>
  <c r="S63" s="1"/>
  <c r="V62" a="1"/>
  <c r="V62" s="1"/>
  <c r="U62" a="1"/>
  <c r="U62" s="1"/>
  <c r="T62" a="1"/>
  <c r="T62" s="1"/>
  <c r="S62" a="1"/>
  <c r="S62" s="1"/>
  <c r="V61"/>
  <c r="U61"/>
  <c r="T61" a="1"/>
  <c r="T61" s="1"/>
  <c r="S61" a="1"/>
  <c r="S61" s="1"/>
  <c r="V60" a="1"/>
  <c r="V60" s="1"/>
  <c r="U60" a="1"/>
  <c r="U60" s="1"/>
  <c r="T60" a="1"/>
  <c r="T60" s="1"/>
  <c r="S60" a="1"/>
  <c r="S60" s="1"/>
  <c r="V59" a="1"/>
  <c r="V59" s="1"/>
  <c r="U59" a="1"/>
  <c r="U59" s="1"/>
  <c r="T59" a="1"/>
  <c r="T59" s="1"/>
  <c r="S59" a="1"/>
  <c r="S59" s="1"/>
  <c r="V58"/>
  <c r="U58"/>
  <c r="T58" a="1"/>
  <c r="T58" s="1"/>
  <c r="S58" a="1"/>
  <c r="S58" s="1"/>
  <c r="V57" a="1"/>
  <c r="V57" s="1"/>
  <c r="U57" a="1"/>
  <c r="U57" s="1"/>
  <c r="T57" a="1"/>
  <c r="T57" s="1"/>
  <c r="S57" a="1"/>
  <c r="S57" s="1"/>
  <c r="V56" a="1"/>
  <c r="V56" s="1"/>
  <c r="U56" a="1"/>
  <c r="U56" s="1"/>
  <c r="T56" a="1"/>
  <c r="T56" s="1"/>
  <c r="S56" a="1"/>
  <c r="S56" s="1"/>
  <c r="V55"/>
  <c r="U55"/>
  <c r="T55" a="1"/>
  <c r="T55" s="1"/>
  <c r="S55" a="1"/>
  <c r="S55" s="1"/>
  <c r="V54" a="1"/>
  <c r="V54" s="1"/>
  <c r="U54" a="1"/>
  <c r="U54" s="1"/>
  <c r="T54" a="1"/>
  <c r="T54" s="1"/>
  <c r="S54" a="1"/>
  <c r="S54" s="1"/>
  <c r="V53" a="1"/>
  <c r="V53" s="1"/>
  <c r="U53" a="1"/>
  <c r="U53" s="1"/>
  <c r="T53" a="1"/>
  <c r="T53" s="1"/>
  <c r="S53" a="1"/>
  <c r="S53" s="1"/>
  <c r="V52"/>
  <c r="U52"/>
  <c r="T52" a="1"/>
  <c r="T52" s="1"/>
  <c r="S52" a="1"/>
  <c r="S52" s="1"/>
  <c r="V51" a="1"/>
  <c r="V51" s="1"/>
  <c r="U51" a="1"/>
  <c r="U51" s="1"/>
  <c r="T51" a="1"/>
  <c r="T51" s="1"/>
  <c r="S51" a="1"/>
  <c r="S51" s="1"/>
  <c r="V50" a="1"/>
  <c r="V50" s="1"/>
  <c r="U50" a="1"/>
  <c r="U50" s="1"/>
  <c r="T50" a="1"/>
  <c r="T50" s="1"/>
  <c r="S50" a="1"/>
  <c r="S50" s="1"/>
  <c r="V49"/>
  <c r="U49"/>
  <c r="T49" a="1"/>
  <c r="T49" s="1"/>
  <c r="S49" a="1"/>
  <c r="S49" s="1"/>
  <c r="V48" a="1"/>
  <c r="V48" s="1"/>
  <c r="U48" a="1"/>
  <c r="U48" s="1"/>
  <c r="T48" a="1"/>
  <c r="T48" s="1"/>
  <c r="S48" a="1"/>
  <c r="S48" s="1"/>
  <c r="V47" a="1"/>
  <c r="V47" s="1"/>
  <c r="U47" a="1"/>
  <c r="U47" s="1"/>
  <c r="T47" a="1"/>
  <c r="T47" s="1"/>
  <c r="S47" a="1"/>
  <c r="S47" s="1"/>
  <c r="V46"/>
  <c r="U46"/>
  <c r="T46" a="1"/>
  <c r="T46" s="1"/>
  <c r="S46" a="1"/>
  <c r="S46" s="1"/>
  <c r="V45" a="1"/>
  <c r="V45" s="1"/>
  <c r="U45" a="1"/>
  <c r="U45" s="1"/>
  <c r="T45" a="1"/>
  <c r="T45" s="1"/>
  <c r="S45" a="1"/>
  <c r="S45" s="1"/>
  <c r="V44" a="1"/>
  <c r="V44" s="1"/>
  <c r="U44" a="1"/>
  <c r="U44" s="1"/>
  <c r="T44" a="1"/>
  <c r="T44" s="1"/>
  <c r="S44" a="1"/>
  <c r="S44" s="1"/>
  <c r="V43"/>
  <c r="U43"/>
  <c r="T43" a="1"/>
  <c r="T43" s="1"/>
  <c r="S43" a="1"/>
  <c r="S43" s="1"/>
  <c r="V42" a="1"/>
  <c r="V42" s="1"/>
  <c r="U42" a="1"/>
  <c r="U42" s="1"/>
  <c r="T42" a="1"/>
  <c r="T42" s="1"/>
  <c r="S42" a="1"/>
  <c r="S42" s="1"/>
  <c r="V41" a="1"/>
  <c r="V41" s="1"/>
  <c r="U41" a="1"/>
  <c r="U41" s="1"/>
  <c r="T41" a="1"/>
  <c r="T41" s="1"/>
  <c r="S41" a="1"/>
  <c r="S41" s="1"/>
  <c r="V40"/>
  <c r="U40"/>
  <c r="T40" a="1"/>
  <c r="T40" s="1"/>
  <c r="S40" a="1"/>
  <c r="S40" s="1"/>
  <c r="V39" a="1"/>
  <c r="V39" s="1"/>
  <c r="U39" a="1"/>
  <c r="U39" s="1"/>
  <c r="T39" a="1"/>
  <c r="T39" s="1"/>
  <c r="S39" a="1"/>
  <c r="S39" s="1"/>
  <c r="V38" a="1"/>
  <c r="V38" s="1"/>
  <c r="U38" a="1"/>
  <c r="U38" s="1"/>
  <c r="T38" a="1"/>
  <c r="T38" s="1"/>
  <c r="S38" a="1"/>
  <c r="S38" s="1"/>
  <c r="V37"/>
  <c r="U37"/>
  <c r="T37" a="1"/>
  <c r="T37" s="1"/>
  <c r="S37" a="1"/>
  <c r="S37" s="1"/>
  <c r="V36" a="1"/>
  <c r="V36" s="1"/>
  <c r="U36" a="1"/>
  <c r="U36" s="1"/>
  <c r="T36" a="1"/>
  <c r="T36" s="1"/>
  <c r="S36" a="1"/>
  <c r="S36" s="1"/>
  <c r="V35" a="1"/>
  <c r="V35" s="1"/>
  <c r="U35" a="1"/>
  <c r="U35" s="1"/>
  <c r="T35" a="1"/>
  <c r="T35" s="1"/>
  <c r="S35" a="1"/>
  <c r="S35" s="1"/>
  <c r="V34"/>
  <c r="U34"/>
  <c r="T34" a="1"/>
  <c r="T34" s="1"/>
  <c r="S34" a="1"/>
  <c r="S34" s="1"/>
  <c r="V33" a="1"/>
  <c r="V33" s="1"/>
  <c r="U33" a="1"/>
  <c r="U33" s="1"/>
  <c r="T33" a="1"/>
  <c r="T33" s="1"/>
  <c r="S33" a="1"/>
  <c r="S33" s="1"/>
  <c r="V32" a="1"/>
  <c r="V32" s="1"/>
  <c r="U32" a="1"/>
  <c r="U32" s="1"/>
  <c r="T32" a="1"/>
  <c r="T32" s="1"/>
  <c r="S32" a="1"/>
  <c r="S32" s="1"/>
  <c r="V31"/>
  <c r="U31"/>
  <c r="T31" a="1"/>
  <c r="T31" s="1"/>
  <c r="S31" a="1"/>
  <c r="S31" s="1"/>
  <c r="V30" a="1"/>
  <c r="V30" s="1"/>
  <c r="U30" a="1"/>
  <c r="U30" s="1"/>
  <c r="T30" a="1"/>
  <c r="T30" s="1"/>
  <c r="S30" a="1"/>
  <c r="S30" s="1"/>
  <c r="V29" a="1"/>
  <c r="V29" s="1"/>
  <c r="U29" a="1"/>
  <c r="U29" s="1"/>
  <c r="T29" a="1"/>
  <c r="T29" s="1"/>
  <c r="S29" a="1"/>
  <c r="S29" s="1"/>
  <c r="V28"/>
  <c r="U28"/>
  <c r="T28" a="1"/>
  <c r="T28" s="1"/>
  <c r="S28" a="1"/>
  <c r="S28" s="1"/>
  <c r="V27" a="1"/>
  <c r="V27" s="1"/>
  <c r="U27" a="1"/>
  <c r="U27" s="1"/>
  <c r="T27" a="1"/>
  <c r="T27" s="1"/>
  <c r="S27" a="1"/>
  <c r="S27" s="1"/>
  <c r="V26" a="1"/>
  <c r="V26" s="1"/>
  <c r="U26"/>
  <c r="U26" a="1"/>
  <c r="T26" a="1"/>
  <c r="T26" s="1"/>
  <c r="S26" a="1"/>
  <c r="S26" s="1"/>
  <c r="V25"/>
  <c r="U25"/>
  <c r="T25" a="1"/>
  <c r="T25" s="1"/>
  <c r="S25" a="1"/>
  <c r="S25" s="1"/>
  <c r="V24" a="1"/>
  <c r="V24" s="1"/>
  <c r="U24" a="1"/>
  <c r="U24" s="1"/>
  <c r="T24" a="1"/>
  <c r="T24" s="1"/>
  <c r="S24" a="1"/>
  <c r="S24" s="1"/>
  <c r="V23" a="1"/>
  <c r="V23" s="1"/>
  <c r="U23" a="1"/>
  <c r="U23" s="1"/>
  <c r="T23" a="1"/>
  <c r="T23" s="1"/>
  <c r="S23" a="1"/>
  <c r="S23" s="1"/>
  <c r="V22"/>
  <c r="U22"/>
  <c r="T22" a="1"/>
  <c r="T22" s="1"/>
  <c r="S22" a="1"/>
  <c r="S22" s="1"/>
  <c r="V21" a="1"/>
  <c r="V21" s="1"/>
  <c r="U21" a="1"/>
  <c r="U21" s="1"/>
  <c r="T21" a="1"/>
  <c r="T21" s="1"/>
  <c r="S21" a="1"/>
  <c r="S21" s="1"/>
  <c r="V20" a="1"/>
  <c r="V20" s="1"/>
  <c r="U20" a="1"/>
  <c r="U20" s="1"/>
  <c r="T20" a="1"/>
  <c r="T20" s="1"/>
  <c r="S20" a="1"/>
  <c r="S20" s="1"/>
  <c r="S19" a="1"/>
  <c r="S19" s="1"/>
  <c r="S18" a="1"/>
  <c r="S18" s="1"/>
  <c r="S17" a="1"/>
  <c r="S17" s="1"/>
  <c r="S16" a="1"/>
  <c r="S16" s="1"/>
  <c r="S15"/>
  <c r="S15" a="1"/>
  <c r="S14" a="1"/>
  <c r="S14" s="1"/>
  <c r="S9" a="1"/>
  <c r="S9" s="1"/>
  <c r="S8" a="1"/>
  <c r="S8" s="1"/>
  <c r="V87" i="9" a="1"/>
  <c r="V87" s="1"/>
  <c r="U87" a="1"/>
  <c r="U87" s="1"/>
  <c r="T87"/>
  <c r="S87"/>
  <c r="R87" a="1"/>
  <c r="R87" s="1"/>
  <c r="Q87" a="1"/>
  <c r="Q87" s="1"/>
  <c r="P87" a="1"/>
  <c r="P87" s="1"/>
  <c r="O87" a="1"/>
  <c r="O87" s="1"/>
  <c r="N87" a="1"/>
  <c r="N87" s="1"/>
  <c r="M87" a="1"/>
  <c r="M87" s="1"/>
  <c r="L87" a="1"/>
  <c r="L87" s="1"/>
  <c r="K87" a="1"/>
  <c r="K87" s="1"/>
  <c r="J87" a="1"/>
  <c r="J87" s="1"/>
  <c r="G87"/>
  <c r="V86"/>
  <c r="M86"/>
  <c r="O86" s="1" a="1"/>
  <c r="O86" s="1"/>
  <c r="L86" a="1"/>
  <c r="L86" s="1"/>
  <c r="K86" a="1"/>
  <c r="K86" s="1"/>
  <c r="J86"/>
  <c r="U86" s="1"/>
  <c r="V85" a="1"/>
  <c r="V85" s="1"/>
  <c r="T85" a="1"/>
  <c r="T85" s="1"/>
  <c r="R85" a="1"/>
  <c r="R85" s="1"/>
  <c r="P85" a="1"/>
  <c r="P85" s="1"/>
  <c r="J85"/>
  <c r="U85" s="1" a="1"/>
  <c r="U85" s="1"/>
  <c r="V84" a="1"/>
  <c r="V84" s="1"/>
  <c r="U84"/>
  <c r="U84" a="1"/>
  <c r="T84" a="1"/>
  <c r="T84" s="1"/>
  <c r="R84"/>
  <c r="R84" a="1"/>
  <c r="Q84" a="1"/>
  <c r="Q84" s="1"/>
  <c r="P84"/>
  <c r="P84" a="1"/>
  <c r="M84"/>
  <c r="N84" s="1" a="1"/>
  <c r="N84" s="1"/>
  <c r="L84" a="1"/>
  <c r="L84" s="1"/>
  <c r="K84" a="1"/>
  <c r="K84" s="1"/>
  <c r="V83" a="1"/>
  <c r="V83" s="1"/>
  <c r="U83" a="1"/>
  <c r="U83" s="1"/>
  <c r="T83"/>
  <c r="S83"/>
  <c r="R83" a="1"/>
  <c r="R83" s="1"/>
  <c r="Q83" a="1"/>
  <c r="Q83" s="1"/>
  <c r="P83" a="1"/>
  <c r="P83" s="1"/>
  <c r="O83" a="1"/>
  <c r="O83" s="1"/>
  <c r="N83" a="1"/>
  <c r="N83" s="1"/>
  <c r="M83" a="1"/>
  <c r="M83" s="1"/>
  <c r="L83" a="1"/>
  <c r="L83" s="1"/>
  <c r="K83" a="1"/>
  <c r="K83" s="1"/>
  <c r="J83" a="1"/>
  <c r="J83" s="1"/>
  <c r="G83"/>
  <c r="V82"/>
  <c r="T82" a="1"/>
  <c r="T82" s="1"/>
  <c r="R82" a="1"/>
  <c r="R82" s="1"/>
  <c r="P82" a="1"/>
  <c r="P82" s="1"/>
  <c r="N82" a="1"/>
  <c r="N82" s="1"/>
  <c r="M82"/>
  <c r="O82" s="1" a="1"/>
  <c r="O82" s="1"/>
  <c r="L82" a="1"/>
  <c r="L82" s="1"/>
  <c r="K82" a="1"/>
  <c r="K82" s="1"/>
  <c r="J82"/>
  <c r="U82" s="1"/>
  <c r="V81" a="1"/>
  <c r="V81" s="1"/>
  <c r="T81" a="1"/>
  <c r="T81" s="1"/>
  <c r="R81" a="1"/>
  <c r="R81" s="1"/>
  <c r="P81"/>
  <c r="P81" a="1"/>
  <c r="L81" a="1"/>
  <c r="L81" s="1"/>
  <c r="J81"/>
  <c r="U81" s="1" a="1"/>
  <c r="U81" s="1"/>
  <c r="V80" a="1"/>
  <c r="V80" s="1"/>
  <c r="U80" a="1"/>
  <c r="U80" s="1"/>
  <c r="T80"/>
  <c r="T80" a="1"/>
  <c r="R80" a="1"/>
  <c r="R80" s="1"/>
  <c r="Q80" a="1"/>
  <c r="Q80" s="1"/>
  <c r="P80"/>
  <c r="P80" a="1"/>
  <c r="O80" a="1"/>
  <c r="O80" s="1"/>
  <c r="M80"/>
  <c r="N80" s="1" a="1"/>
  <c r="N80" s="1"/>
  <c r="L80" a="1"/>
  <c r="L80" s="1"/>
  <c r="K80" a="1"/>
  <c r="K80" s="1"/>
  <c r="V79" a="1"/>
  <c r="V79" s="1"/>
  <c r="U79"/>
  <c r="U79" a="1"/>
  <c r="T79"/>
  <c r="S79"/>
  <c r="R79" a="1"/>
  <c r="R79" s="1"/>
  <c r="Q79" a="1"/>
  <c r="Q79" s="1"/>
  <c r="P79" a="1"/>
  <c r="P79" s="1"/>
  <c r="O79" a="1"/>
  <c r="O79" s="1"/>
  <c r="N79" a="1"/>
  <c r="N79" s="1"/>
  <c r="M79" a="1"/>
  <c r="M79" s="1"/>
  <c r="L79" a="1"/>
  <c r="L79" s="1"/>
  <c r="K79" a="1"/>
  <c r="K79" s="1"/>
  <c r="J79" a="1"/>
  <c r="J79" s="1"/>
  <c r="G79"/>
  <c r="V78"/>
  <c r="M78"/>
  <c r="O78" s="1" a="1"/>
  <c r="O78" s="1"/>
  <c r="K78" a="1"/>
  <c r="K78" s="1"/>
  <c r="J78"/>
  <c r="L78" s="1" a="1"/>
  <c r="L78" s="1"/>
  <c r="V77" a="1"/>
  <c r="V77" s="1"/>
  <c r="T77" a="1"/>
  <c r="T77" s="1"/>
  <c r="R77" a="1"/>
  <c r="R77" s="1"/>
  <c r="P77" a="1"/>
  <c r="P77" s="1"/>
  <c r="J77"/>
  <c r="U77" s="1" a="1"/>
  <c r="U77" s="1"/>
  <c r="V76" a="1"/>
  <c r="V76" s="1"/>
  <c r="U76" a="1"/>
  <c r="U76" s="1"/>
  <c r="T76" a="1"/>
  <c r="T76" s="1"/>
  <c r="R76" a="1"/>
  <c r="R76" s="1"/>
  <c r="Q76" a="1"/>
  <c r="Q76" s="1"/>
  <c r="P76"/>
  <c r="P76" a="1"/>
  <c r="N76"/>
  <c r="N76" a="1"/>
  <c r="M76"/>
  <c r="O76" s="1" a="1"/>
  <c r="O76" s="1"/>
  <c r="L76" a="1"/>
  <c r="L76" s="1"/>
  <c r="K76" a="1"/>
  <c r="K76" s="1"/>
  <c r="V75" a="1"/>
  <c r="V75" s="1"/>
  <c r="U75" a="1"/>
  <c r="U75" s="1"/>
  <c r="T75"/>
  <c r="S75"/>
  <c r="R75" a="1"/>
  <c r="R75" s="1"/>
  <c r="Q75"/>
  <c r="Q75" a="1"/>
  <c r="P75" a="1"/>
  <c r="P75" s="1"/>
  <c r="O75"/>
  <c r="O75" a="1"/>
  <c r="N75" a="1"/>
  <c r="N75" s="1"/>
  <c r="M75" a="1"/>
  <c r="M75" s="1"/>
  <c r="L75" a="1"/>
  <c r="L75" s="1"/>
  <c r="K75" a="1"/>
  <c r="K75" s="1"/>
  <c r="J75" a="1"/>
  <c r="J75" s="1"/>
  <c r="G75"/>
  <c r="V74"/>
  <c r="T74" a="1"/>
  <c r="T74" s="1"/>
  <c r="R74" a="1"/>
  <c r="R74" s="1"/>
  <c r="P74" a="1"/>
  <c r="P74" s="1"/>
  <c r="N74" a="1"/>
  <c r="N74" s="1"/>
  <c r="M74"/>
  <c r="O74" s="1" a="1"/>
  <c r="O74" s="1"/>
  <c r="L74" a="1"/>
  <c r="L74" s="1"/>
  <c r="K74" a="1"/>
  <c r="K74" s="1"/>
  <c r="J74"/>
  <c r="U74" s="1"/>
  <c r="L73" a="1"/>
  <c r="L73" s="1"/>
  <c r="J73"/>
  <c r="U73" s="1" a="1"/>
  <c r="U73" s="1"/>
  <c r="V72" a="1"/>
  <c r="V72" s="1"/>
  <c r="U72" a="1"/>
  <c r="U72" s="1"/>
  <c r="T72" a="1"/>
  <c r="T72" s="1"/>
  <c r="R72" a="1"/>
  <c r="R72" s="1"/>
  <c r="Q72" a="1"/>
  <c r="Q72" s="1"/>
  <c r="P72"/>
  <c r="P72" a="1"/>
  <c r="O72" a="1"/>
  <c r="O72" s="1"/>
  <c r="M72"/>
  <c r="N72" s="1" a="1"/>
  <c r="N72" s="1"/>
  <c r="L72" a="1"/>
  <c r="L72" s="1"/>
  <c r="K72" a="1"/>
  <c r="K72" s="1"/>
  <c r="V71" a="1"/>
  <c r="V71" s="1"/>
  <c r="U71" a="1"/>
  <c r="U71" s="1"/>
  <c r="T71"/>
  <c r="S71"/>
  <c r="R71" a="1"/>
  <c r="R71" s="1"/>
  <c r="Q71" a="1"/>
  <c r="Q71" s="1"/>
  <c r="P71" a="1"/>
  <c r="P71" s="1"/>
  <c r="O71" a="1"/>
  <c r="O71" s="1"/>
  <c r="N71" a="1"/>
  <c r="N71" s="1"/>
  <c r="M71" a="1"/>
  <c r="M71" s="1"/>
  <c r="L71" a="1"/>
  <c r="L71" s="1"/>
  <c r="K71" a="1"/>
  <c r="K71" s="1"/>
  <c r="J71" a="1"/>
  <c r="J71" s="1"/>
  <c r="G71"/>
  <c r="V70"/>
  <c r="M70"/>
  <c r="O70" s="1" a="1"/>
  <c r="O70" s="1"/>
  <c r="L70" a="1"/>
  <c r="L70" s="1"/>
  <c r="K70" a="1"/>
  <c r="K70" s="1"/>
  <c r="J70"/>
  <c r="U70" s="1"/>
  <c r="V69" a="1"/>
  <c r="V69" s="1"/>
  <c r="T69" a="1"/>
  <c r="T69" s="1"/>
  <c r="R69" a="1"/>
  <c r="R69" s="1"/>
  <c r="P69" a="1"/>
  <c r="P69" s="1"/>
  <c r="J69"/>
  <c r="U69" s="1" a="1"/>
  <c r="U69" s="1"/>
  <c r="V68" a="1"/>
  <c r="V68" s="1"/>
  <c r="U68" a="1"/>
  <c r="U68" s="1"/>
  <c r="T68" a="1"/>
  <c r="T68" s="1"/>
  <c r="R68" a="1"/>
  <c r="R68" s="1"/>
  <c r="Q68" a="1"/>
  <c r="Q68" s="1"/>
  <c r="P68"/>
  <c r="P68" a="1"/>
  <c r="M68"/>
  <c r="N68" s="1" a="1"/>
  <c r="N68" s="1"/>
  <c r="L68" a="1"/>
  <c r="L68" s="1"/>
  <c r="K68" a="1"/>
  <c r="K68" s="1"/>
  <c r="V67" a="1"/>
  <c r="V67" s="1"/>
  <c r="U67" a="1"/>
  <c r="U67" s="1"/>
  <c r="T67"/>
  <c r="S67"/>
  <c r="R67" a="1"/>
  <c r="R67" s="1"/>
  <c r="Q67" a="1"/>
  <c r="Q67" s="1"/>
  <c r="P67" a="1"/>
  <c r="P67" s="1"/>
  <c r="O67" a="1"/>
  <c r="O67" s="1"/>
  <c r="N67" a="1"/>
  <c r="N67" s="1"/>
  <c r="M67" a="1"/>
  <c r="M67" s="1"/>
  <c r="L67" a="1"/>
  <c r="L67" s="1"/>
  <c r="K67" a="1"/>
  <c r="K67" s="1"/>
  <c r="J67" a="1"/>
  <c r="J67" s="1"/>
  <c r="G67"/>
  <c r="V66"/>
  <c r="M66"/>
  <c r="O66" s="1" a="1"/>
  <c r="O66" s="1"/>
  <c r="L66" a="1"/>
  <c r="L66" s="1"/>
  <c r="K66" a="1"/>
  <c r="K66" s="1"/>
  <c r="J66"/>
  <c r="U66" s="1"/>
  <c r="V65" a="1"/>
  <c r="V65" s="1"/>
  <c r="T65" a="1"/>
  <c r="T65" s="1"/>
  <c r="R65" a="1"/>
  <c r="R65" s="1"/>
  <c r="P65" a="1"/>
  <c r="P65" s="1"/>
  <c r="J65"/>
  <c r="U65" s="1" a="1"/>
  <c r="U65" s="1"/>
  <c r="V64" a="1"/>
  <c r="V64" s="1"/>
  <c r="U64" a="1"/>
  <c r="U64" s="1"/>
  <c r="T64" a="1"/>
  <c r="T64" s="1"/>
  <c r="R64" a="1"/>
  <c r="R64" s="1"/>
  <c r="Q64" a="1"/>
  <c r="Q64" s="1"/>
  <c r="P64"/>
  <c r="P64" a="1"/>
  <c r="M64"/>
  <c r="N64" s="1" a="1"/>
  <c r="N64" s="1"/>
  <c r="L64" a="1"/>
  <c r="L64" s="1"/>
  <c r="K64" a="1"/>
  <c r="K64" s="1"/>
  <c r="V63" a="1"/>
  <c r="V63" s="1"/>
  <c r="U63" a="1"/>
  <c r="U63" s="1"/>
  <c r="T63"/>
  <c r="S63"/>
  <c r="R63" a="1"/>
  <c r="R63" s="1"/>
  <c r="Q63" a="1"/>
  <c r="Q63" s="1"/>
  <c r="P63" a="1"/>
  <c r="P63" s="1"/>
  <c r="O63" a="1"/>
  <c r="O63" s="1"/>
  <c r="N63" a="1"/>
  <c r="N63" s="1"/>
  <c r="M63" a="1"/>
  <c r="M63" s="1"/>
  <c r="L63" a="1"/>
  <c r="L63" s="1"/>
  <c r="K63" a="1"/>
  <c r="K63" s="1"/>
  <c r="J63" a="1"/>
  <c r="J63" s="1"/>
  <c r="G63"/>
  <c r="V62"/>
  <c r="M62"/>
  <c r="O62" s="1" a="1"/>
  <c r="O62" s="1"/>
  <c r="L62" a="1"/>
  <c r="L62" s="1"/>
  <c r="K62" a="1"/>
  <c r="K62" s="1"/>
  <c r="J62"/>
  <c r="U62" s="1"/>
  <c r="V61" a="1"/>
  <c r="V61" s="1"/>
  <c r="T61" a="1"/>
  <c r="T61" s="1"/>
  <c r="R61" a="1"/>
  <c r="R61" s="1"/>
  <c r="P61" a="1"/>
  <c r="P61" s="1"/>
  <c r="J61"/>
  <c r="U61" s="1" a="1"/>
  <c r="U61" s="1"/>
  <c r="V60" a="1"/>
  <c r="V60" s="1"/>
  <c r="U60" a="1"/>
  <c r="U60" s="1"/>
  <c r="T60" a="1"/>
  <c r="T60" s="1"/>
  <c r="R60" a="1"/>
  <c r="R60" s="1"/>
  <c r="Q60" a="1"/>
  <c r="Q60" s="1"/>
  <c r="P60"/>
  <c r="P60" a="1"/>
  <c r="M60"/>
  <c r="N60" s="1" a="1"/>
  <c r="N60" s="1"/>
  <c r="L60" a="1"/>
  <c r="L60" s="1"/>
  <c r="K60" a="1"/>
  <c r="K60" s="1"/>
  <c r="V59" a="1"/>
  <c r="V59" s="1"/>
  <c r="U59" a="1"/>
  <c r="U59" s="1"/>
  <c r="T59"/>
  <c r="S59"/>
  <c r="R59" a="1"/>
  <c r="R59" s="1"/>
  <c r="Q59" a="1"/>
  <c r="Q59" s="1"/>
  <c r="P59" a="1"/>
  <c r="P59" s="1"/>
  <c r="O59" a="1"/>
  <c r="O59" s="1"/>
  <c r="N59" a="1"/>
  <c r="N59" s="1"/>
  <c r="M59" a="1"/>
  <c r="M59" s="1"/>
  <c r="L59" a="1"/>
  <c r="L59" s="1"/>
  <c r="K59" a="1"/>
  <c r="K59" s="1"/>
  <c r="J59" a="1"/>
  <c r="J59" s="1"/>
  <c r="G59"/>
  <c r="V58"/>
  <c r="M58"/>
  <c r="O58" s="1" a="1"/>
  <c r="O58" s="1"/>
  <c r="L58" a="1"/>
  <c r="L58" s="1"/>
  <c r="K58" a="1"/>
  <c r="K58" s="1"/>
  <c r="J58"/>
  <c r="U58" s="1"/>
  <c r="V57" a="1"/>
  <c r="V57" s="1"/>
  <c r="T57" a="1"/>
  <c r="T57" s="1"/>
  <c r="R57" a="1"/>
  <c r="R57" s="1"/>
  <c r="P57" a="1"/>
  <c r="P57" s="1"/>
  <c r="J57"/>
  <c r="U57" s="1" a="1"/>
  <c r="U57" s="1"/>
  <c r="V56" a="1"/>
  <c r="V56" s="1"/>
  <c r="U56" a="1"/>
  <c r="U56" s="1"/>
  <c r="T56" a="1"/>
  <c r="T56" s="1"/>
  <c r="R56" a="1"/>
  <c r="R56" s="1"/>
  <c r="Q56"/>
  <c r="Q56" a="1"/>
  <c r="P56"/>
  <c r="P56" a="1"/>
  <c r="M56"/>
  <c r="N56" s="1" a="1"/>
  <c r="N56" s="1"/>
  <c r="L56" a="1"/>
  <c r="L56" s="1"/>
  <c r="K56" a="1"/>
  <c r="K56" s="1"/>
  <c r="V55" a="1"/>
  <c r="V55" s="1"/>
  <c r="U55" a="1"/>
  <c r="U55" s="1"/>
  <c r="T55"/>
  <c r="S55"/>
  <c r="R55" a="1"/>
  <c r="R55" s="1"/>
  <c r="Q55" a="1"/>
  <c r="Q55" s="1"/>
  <c r="P55" a="1"/>
  <c r="P55" s="1"/>
  <c r="O55" a="1"/>
  <c r="O55" s="1"/>
  <c r="N55" a="1"/>
  <c r="N55" s="1"/>
  <c r="M55" a="1"/>
  <c r="M55" s="1"/>
  <c r="L55" a="1"/>
  <c r="L55" s="1"/>
  <c r="K55" a="1"/>
  <c r="K55" s="1"/>
  <c r="J55" a="1"/>
  <c r="J55" s="1"/>
  <c r="G55"/>
  <c r="V54"/>
  <c r="M54"/>
  <c r="O54" s="1" a="1"/>
  <c r="O54" s="1"/>
  <c r="L54" a="1"/>
  <c r="L54" s="1"/>
  <c r="K54" a="1"/>
  <c r="K54" s="1"/>
  <c r="J54"/>
  <c r="U54" s="1"/>
  <c r="V53" a="1"/>
  <c r="V53" s="1"/>
  <c r="T53" a="1"/>
  <c r="T53" s="1"/>
  <c r="R53" a="1"/>
  <c r="R53" s="1"/>
  <c r="P53" a="1"/>
  <c r="P53" s="1"/>
  <c r="J53"/>
  <c r="U53" s="1" a="1"/>
  <c r="U53" s="1"/>
  <c r="V52" a="1"/>
  <c r="V52" s="1"/>
  <c r="U52" a="1"/>
  <c r="U52" s="1"/>
  <c r="T52" a="1"/>
  <c r="T52" s="1"/>
  <c r="R52" a="1"/>
  <c r="R52" s="1"/>
  <c r="Q52"/>
  <c r="Q52" a="1"/>
  <c r="P52"/>
  <c r="P52" a="1"/>
  <c r="M52"/>
  <c r="N52" s="1" a="1"/>
  <c r="N52" s="1"/>
  <c r="L52" a="1"/>
  <c r="L52" s="1"/>
  <c r="K52" a="1"/>
  <c r="K52" s="1"/>
  <c r="V51" a="1"/>
  <c r="V51" s="1"/>
  <c r="U51" a="1"/>
  <c r="U51" s="1"/>
  <c r="T51"/>
  <c r="S51"/>
  <c r="R51" a="1"/>
  <c r="R51" s="1"/>
  <c r="Q51" a="1"/>
  <c r="Q51" s="1"/>
  <c r="P51" a="1"/>
  <c r="P51" s="1"/>
  <c r="O51" a="1"/>
  <c r="O51" s="1"/>
  <c r="N51" a="1"/>
  <c r="N51" s="1"/>
  <c r="M51" a="1"/>
  <c r="M51" s="1"/>
  <c r="L51" a="1"/>
  <c r="L51" s="1"/>
  <c r="K51" a="1"/>
  <c r="K51" s="1"/>
  <c r="J51" a="1"/>
  <c r="J51" s="1"/>
  <c r="G51"/>
  <c r="V50"/>
  <c r="M50"/>
  <c r="O50" s="1" a="1"/>
  <c r="O50" s="1"/>
  <c r="L50" a="1"/>
  <c r="L50" s="1"/>
  <c r="K50" a="1"/>
  <c r="K50" s="1"/>
  <c r="J50"/>
  <c r="U50" s="1"/>
  <c r="V49" a="1"/>
  <c r="V49" s="1"/>
  <c r="T49" a="1"/>
  <c r="T49" s="1"/>
  <c r="R49" a="1"/>
  <c r="R49" s="1"/>
  <c r="P49" a="1"/>
  <c r="P49" s="1"/>
  <c r="J49"/>
  <c r="U49" s="1" a="1"/>
  <c r="U49" s="1"/>
  <c r="V48"/>
  <c r="V48" a="1"/>
  <c r="U48" a="1"/>
  <c r="U48" s="1"/>
  <c r="T48" a="1"/>
  <c r="T48" s="1"/>
  <c r="R48"/>
  <c r="R48" a="1"/>
  <c r="Q48"/>
  <c r="Q48" a="1"/>
  <c r="P48"/>
  <c r="P48" a="1"/>
  <c r="M48"/>
  <c r="N48" s="1" a="1"/>
  <c r="N48" s="1"/>
  <c r="L48" a="1"/>
  <c r="L48" s="1"/>
  <c r="K48" a="1"/>
  <c r="K48" s="1"/>
  <c r="V47"/>
  <c r="V47" a="1"/>
  <c r="U47" a="1"/>
  <c r="U47" s="1"/>
  <c r="T47"/>
  <c r="S47"/>
  <c r="R47" a="1"/>
  <c r="R47" s="1"/>
  <c r="Q47" a="1"/>
  <c r="Q47" s="1"/>
  <c r="P47" a="1"/>
  <c r="P47" s="1"/>
  <c r="O47"/>
  <c r="O47" a="1"/>
  <c r="N47" a="1"/>
  <c r="N47" s="1"/>
  <c r="M47" a="1"/>
  <c r="M47" s="1"/>
  <c r="L47" a="1"/>
  <c r="L47" s="1"/>
  <c r="K47" a="1"/>
  <c r="K47" s="1"/>
  <c r="J47" a="1"/>
  <c r="J47" s="1"/>
  <c r="G47"/>
  <c r="V46"/>
  <c r="T46" a="1"/>
  <c r="T46" s="1"/>
  <c r="R46" a="1"/>
  <c r="R46" s="1"/>
  <c r="P46" a="1"/>
  <c r="P46" s="1"/>
  <c r="N46" a="1"/>
  <c r="N46" s="1"/>
  <c r="M46"/>
  <c r="O46" s="1" a="1"/>
  <c r="O46" s="1"/>
  <c r="L46" a="1"/>
  <c r="L46" s="1"/>
  <c r="K46" a="1"/>
  <c r="K46" s="1"/>
  <c r="J46"/>
  <c r="U46" s="1"/>
  <c r="V45" a="1"/>
  <c r="V45" s="1"/>
  <c r="T45" a="1"/>
  <c r="T45" s="1"/>
  <c r="R45" a="1"/>
  <c r="R45" s="1"/>
  <c r="P45"/>
  <c r="P45" a="1"/>
  <c r="L45" a="1"/>
  <c r="L45" s="1"/>
  <c r="J45"/>
  <c r="U45" s="1" a="1"/>
  <c r="U45" s="1"/>
  <c r="V44" a="1"/>
  <c r="V44" s="1"/>
  <c r="U44" a="1"/>
  <c r="U44" s="1"/>
  <c r="T44" a="1"/>
  <c r="T44" s="1"/>
  <c r="R44" a="1"/>
  <c r="R44" s="1"/>
  <c r="Q44" a="1"/>
  <c r="Q44" s="1"/>
  <c r="P44"/>
  <c r="P44" a="1"/>
  <c r="O44" a="1"/>
  <c r="O44" s="1"/>
  <c r="M44"/>
  <c r="N44" s="1" a="1"/>
  <c r="N44" s="1"/>
  <c r="L44"/>
  <c r="L44" a="1"/>
  <c r="K44" a="1"/>
  <c r="K44" s="1"/>
  <c r="V43" a="1"/>
  <c r="V43" s="1"/>
  <c r="U43" a="1"/>
  <c r="U43" s="1"/>
  <c r="T43"/>
  <c r="S43"/>
  <c r="R43" a="1"/>
  <c r="R43" s="1"/>
  <c r="Q43" a="1"/>
  <c r="Q43" s="1"/>
  <c r="P43" a="1"/>
  <c r="P43" s="1"/>
  <c r="O43" a="1"/>
  <c r="O43" s="1"/>
  <c r="N43" a="1"/>
  <c r="N43" s="1"/>
  <c r="M43" a="1"/>
  <c r="M43" s="1"/>
  <c r="L43" a="1"/>
  <c r="L43" s="1"/>
  <c r="K43" a="1"/>
  <c r="K43" s="1"/>
  <c r="J43" a="1"/>
  <c r="J43" s="1"/>
  <c r="G43"/>
  <c r="V42"/>
  <c r="M42"/>
  <c r="O42" s="1" a="1"/>
  <c r="O42" s="1"/>
  <c r="L42" a="1"/>
  <c r="L42" s="1"/>
  <c r="K42" a="1"/>
  <c r="K42" s="1"/>
  <c r="J42"/>
  <c r="U42" s="1"/>
  <c r="V41" a="1"/>
  <c r="V41" s="1"/>
  <c r="T41" a="1"/>
  <c r="T41" s="1"/>
  <c r="R41" a="1"/>
  <c r="R41" s="1"/>
  <c r="P41" a="1"/>
  <c r="P41" s="1"/>
  <c r="J41"/>
  <c r="U41" s="1" a="1"/>
  <c r="U41" s="1"/>
  <c r="V40" a="1"/>
  <c r="V40" s="1"/>
  <c r="U40" a="1"/>
  <c r="U40" s="1"/>
  <c r="T40" a="1"/>
  <c r="T40" s="1"/>
  <c r="R40" a="1"/>
  <c r="R40" s="1"/>
  <c r="Q40" a="1"/>
  <c r="Q40" s="1"/>
  <c r="P40"/>
  <c r="P40" a="1"/>
  <c r="M40"/>
  <c r="N40" s="1" a="1"/>
  <c r="N40" s="1"/>
  <c r="L40" a="1"/>
  <c r="L40" s="1"/>
  <c r="K40" a="1"/>
  <c r="K40" s="1"/>
  <c r="V39" a="1"/>
  <c r="V39" s="1"/>
  <c r="U39" a="1"/>
  <c r="U39" s="1"/>
  <c r="T39"/>
  <c r="S39"/>
  <c r="R39" a="1"/>
  <c r="R39" s="1"/>
  <c r="Q39" a="1"/>
  <c r="Q39" s="1"/>
  <c r="P39" a="1"/>
  <c r="P39" s="1"/>
  <c r="O39" a="1"/>
  <c r="O39" s="1"/>
  <c r="N39" a="1"/>
  <c r="N39" s="1"/>
  <c r="M39"/>
  <c r="M39" a="1"/>
  <c r="L39" a="1"/>
  <c r="L39" s="1"/>
  <c r="K39" a="1"/>
  <c r="K39" s="1"/>
  <c r="J39" a="1"/>
  <c r="J39" s="1"/>
  <c r="G39"/>
  <c r="V38"/>
  <c r="T38" a="1"/>
  <c r="T38" s="1"/>
  <c r="R38" a="1"/>
  <c r="R38" s="1"/>
  <c r="P38" a="1"/>
  <c r="P38" s="1"/>
  <c r="N38" a="1"/>
  <c r="N38" s="1"/>
  <c r="M38"/>
  <c r="O38" s="1" a="1"/>
  <c r="O38" s="1"/>
  <c r="L38" a="1"/>
  <c r="L38" s="1"/>
  <c r="K38"/>
  <c r="K38" a="1"/>
  <c r="J38"/>
  <c r="U38" s="1"/>
  <c r="L37" a="1"/>
  <c r="L37" s="1"/>
  <c r="J37"/>
  <c r="U37" s="1" a="1"/>
  <c r="U37" s="1"/>
  <c r="V36" a="1"/>
  <c r="V36" s="1"/>
  <c r="U36" a="1"/>
  <c r="U36" s="1"/>
  <c r="T36" a="1"/>
  <c r="T36" s="1"/>
  <c r="R36" a="1"/>
  <c r="R36" s="1"/>
  <c r="Q36" a="1"/>
  <c r="Q36" s="1"/>
  <c r="P36" a="1"/>
  <c r="P36" s="1"/>
  <c r="O36" a="1"/>
  <c r="O36" s="1"/>
  <c r="N36" a="1"/>
  <c r="N36" s="1"/>
  <c r="M36"/>
  <c r="L36"/>
  <c r="L36" a="1"/>
  <c r="K36" a="1"/>
  <c r="K36" s="1"/>
  <c r="V35" a="1"/>
  <c r="V35" s="1"/>
  <c r="U35" a="1"/>
  <c r="U35" s="1"/>
  <c r="T35"/>
  <c r="S35"/>
  <c r="R35" a="1"/>
  <c r="R35" s="1"/>
  <c r="Q35" a="1"/>
  <c r="Q35" s="1"/>
  <c r="P35" a="1"/>
  <c r="P35" s="1"/>
  <c r="O35" a="1"/>
  <c r="O35" s="1"/>
  <c r="N35" a="1"/>
  <c r="N35" s="1"/>
  <c r="M35" a="1"/>
  <c r="M35" s="1"/>
  <c r="L35" a="1"/>
  <c r="L35" s="1"/>
  <c r="K35" a="1"/>
  <c r="K35" s="1"/>
  <c r="J35" a="1"/>
  <c r="J35" s="1"/>
  <c r="G35"/>
  <c r="V34"/>
  <c r="M34"/>
  <c r="O34" s="1" a="1"/>
  <c r="O34" s="1"/>
  <c r="L34" a="1"/>
  <c r="L34" s="1"/>
  <c r="K34" a="1"/>
  <c r="K34" s="1"/>
  <c r="J34"/>
  <c r="U34" s="1"/>
  <c r="V33" a="1"/>
  <c r="V33" s="1"/>
  <c r="T33" a="1"/>
  <c r="T33" s="1"/>
  <c r="R33" a="1"/>
  <c r="R33" s="1"/>
  <c r="P33" a="1"/>
  <c r="P33" s="1"/>
  <c r="J33"/>
  <c r="U33" s="1" a="1"/>
  <c r="U33" s="1"/>
  <c r="V32" a="1"/>
  <c r="V32" s="1"/>
  <c r="U32" a="1"/>
  <c r="U32" s="1"/>
  <c r="T32" a="1"/>
  <c r="T32" s="1"/>
  <c r="R32" a="1"/>
  <c r="R32" s="1"/>
  <c r="Q32" a="1"/>
  <c r="Q32" s="1"/>
  <c r="P32"/>
  <c r="P32" a="1"/>
  <c r="M32"/>
  <c r="N32" s="1" a="1"/>
  <c r="N32" s="1"/>
  <c r="L32" a="1"/>
  <c r="L32" s="1"/>
  <c r="K32" a="1"/>
  <c r="K32" s="1"/>
  <c r="V31" a="1"/>
  <c r="V31" s="1"/>
  <c r="U31" a="1"/>
  <c r="U31" s="1"/>
  <c r="T31"/>
  <c r="S31"/>
  <c r="R31" a="1"/>
  <c r="R31" s="1"/>
  <c r="Q31" a="1"/>
  <c r="Q31" s="1"/>
  <c r="P31" a="1"/>
  <c r="P31" s="1"/>
  <c r="O31" a="1"/>
  <c r="O31" s="1"/>
  <c r="N31" a="1"/>
  <c r="N31" s="1"/>
  <c r="M31" a="1"/>
  <c r="M31" s="1"/>
  <c r="L31" a="1"/>
  <c r="L31" s="1"/>
  <c r="K31" a="1"/>
  <c r="K31" s="1"/>
  <c r="J31" a="1"/>
  <c r="J31" s="1"/>
  <c r="G31"/>
  <c r="V30"/>
  <c r="T30" a="1"/>
  <c r="T30" s="1"/>
  <c r="R30" a="1"/>
  <c r="R30" s="1"/>
  <c r="P30"/>
  <c r="P30" a="1"/>
  <c r="M30"/>
  <c r="O30" s="1" a="1"/>
  <c r="O30" s="1"/>
  <c r="L30" a="1"/>
  <c r="L30" s="1"/>
  <c r="K30" a="1"/>
  <c r="K30" s="1"/>
  <c r="J30"/>
  <c r="U30" s="1"/>
  <c r="P29" a="1"/>
  <c r="P29" s="1"/>
  <c r="J29"/>
  <c r="U29" s="1" a="1"/>
  <c r="U29" s="1"/>
  <c r="V28" a="1"/>
  <c r="V28" s="1"/>
  <c r="U28" a="1"/>
  <c r="U28" s="1"/>
  <c r="T28" a="1"/>
  <c r="T28" s="1"/>
  <c r="R28" a="1"/>
  <c r="R28" s="1"/>
  <c r="Q28" a="1"/>
  <c r="Q28" s="1"/>
  <c r="P28"/>
  <c r="P28" a="1"/>
  <c r="M28"/>
  <c r="N28" s="1" a="1"/>
  <c r="N28" s="1"/>
  <c r="L28" a="1"/>
  <c r="L28" s="1"/>
  <c r="K28" a="1"/>
  <c r="K28" s="1"/>
  <c r="V27" a="1"/>
  <c r="V27" s="1"/>
  <c r="U27" a="1"/>
  <c r="U27" s="1"/>
  <c r="T27"/>
  <c r="S27"/>
  <c r="R27" a="1"/>
  <c r="R27" s="1"/>
  <c r="Q27" a="1"/>
  <c r="Q27" s="1"/>
  <c r="P27" a="1"/>
  <c r="P27" s="1"/>
  <c r="O27" a="1"/>
  <c r="O27" s="1"/>
  <c r="N27" a="1"/>
  <c r="N27" s="1"/>
  <c r="M27" a="1"/>
  <c r="M27" s="1"/>
  <c r="L27" a="1"/>
  <c r="L27" s="1"/>
  <c r="K27" a="1"/>
  <c r="K27" s="1"/>
  <c r="J27" a="1"/>
  <c r="J27" s="1"/>
  <c r="G27"/>
  <c r="V26"/>
  <c r="M26"/>
  <c r="O26" s="1" a="1"/>
  <c r="O26" s="1"/>
  <c r="L26" a="1"/>
  <c r="L26" s="1"/>
  <c r="K26" a="1"/>
  <c r="K26" s="1"/>
  <c r="J26"/>
  <c r="U26" s="1"/>
  <c r="V25" a="1"/>
  <c r="V25" s="1"/>
  <c r="T25" a="1"/>
  <c r="T25" s="1"/>
  <c r="R25" a="1"/>
  <c r="R25" s="1"/>
  <c r="P25" a="1"/>
  <c r="P25" s="1"/>
  <c r="J25"/>
  <c r="U25" s="1" a="1"/>
  <c r="U25" s="1"/>
  <c r="V24" a="1"/>
  <c r="V24" s="1"/>
  <c r="U24" a="1"/>
  <c r="U24" s="1"/>
  <c r="T24" a="1"/>
  <c r="T24" s="1"/>
  <c r="R24" a="1"/>
  <c r="R24" s="1"/>
  <c r="Q24" a="1"/>
  <c r="Q24" s="1"/>
  <c r="P24"/>
  <c r="P24" a="1"/>
  <c r="M24"/>
  <c r="N24" s="1" a="1"/>
  <c r="N24" s="1"/>
  <c r="L24" a="1"/>
  <c r="L24" s="1"/>
  <c r="K24" a="1"/>
  <c r="K24" s="1"/>
  <c r="V23" a="1"/>
  <c r="V23" s="1"/>
  <c r="U23" a="1"/>
  <c r="U23" s="1"/>
  <c r="T23"/>
  <c r="S23"/>
  <c r="R23" a="1"/>
  <c r="R23" s="1"/>
  <c r="Q23" a="1"/>
  <c r="Q23" s="1"/>
  <c r="P23" a="1"/>
  <c r="P23" s="1"/>
  <c r="O23" a="1"/>
  <c r="O23" s="1"/>
  <c r="N23" a="1"/>
  <c r="N23" s="1"/>
  <c r="M23" a="1"/>
  <c r="M23" s="1"/>
  <c r="L23" a="1"/>
  <c r="L23" s="1"/>
  <c r="K23" a="1"/>
  <c r="K23" s="1"/>
  <c r="J23" a="1"/>
  <c r="J23" s="1"/>
  <c r="V22"/>
  <c r="T22" a="1"/>
  <c r="T22" s="1"/>
  <c r="R22" a="1"/>
  <c r="R22" s="1"/>
  <c r="P22"/>
  <c r="P22" a="1"/>
  <c r="M22"/>
  <c r="O22" s="1" a="1"/>
  <c r="O22" s="1"/>
  <c r="L22" a="1"/>
  <c r="L22" s="1"/>
  <c r="K22" a="1"/>
  <c r="K22" s="1"/>
  <c r="J22"/>
  <c r="U22" s="1"/>
  <c r="V21" a="1"/>
  <c r="V21" s="1"/>
  <c r="T21" a="1"/>
  <c r="T21" s="1"/>
  <c r="R21" a="1"/>
  <c r="R21" s="1"/>
  <c r="P21" a="1"/>
  <c r="P21" s="1"/>
  <c r="J21"/>
  <c r="U21" s="1" a="1"/>
  <c r="U21" s="1"/>
  <c r="V20" a="1"/>
  <c r="V20" s="1"/>
  <c r="U20"/>
  <c r="U20" a="1"/>
  <c r="T20" a="1"/>
  <c r="T20" s="1"/>
  <c r="R20" a="1"/>
  <c r="R20" s="1"/>
  <c r="Q20" a="1"/>
  <c r="Q20" s="1"/>
  <c r="P20"/>
  <c r="P20" a="1"/>
  <c r="M20"/>
  <c r="N20" s="1" a="1"/>
  <c r="N20" s="1"/>
  <c r="L20" a="1"/>
  <c r="L20" s="1"/>
  <c r="K20" a="1"/>
  <c r="K20" s="1"/>
  <c r="V18"/>
  <c r="U18"/>
  <c r="T18" a="1"/>
  <c r="T18" s="1"/>
  <c r="V17" a="1"/>
  <c r="V17" s="1"/>
  <c r="U17" a="1"/>
  <c r="U17" s="1"/>
  <c r="T17" a="1"/>
  <c r="T17" s="1"/>
  <c r="V16" a="1"/>
  <c r="V16" s="1"/>
  <c r="U16" a="1"/>
  <c r="U16" s="1"/>
  <c r="T16" a="1"/>
  <c r="T16" s="1"/>
  <c r="S8" a="1"/>
  <c r="S8" s="1"/>
  <c r="G15"/>
  <c r="G11"/>
  <c r="T19"/>
  <c r="S19"/>
  <c r="U19" s="1" a="1"/>
  <c r="U19" s="1"/>
  <c r="J18"/>
  <c r="J17"/>
  <c r="M17" s="1"/>
  <c r="N17" s="1" a="1"/>
  <c r="N17" s="1"/>
  <c r="M16"/>
  <c r="P16" s="1" a="1"/>
  <c r="P16" s="1"/>
  <c r="K16" a="1"/>
  <c r="K16" s="1"/>
  <c r="L16" s="1" a="1"/>
  <c r="L16" s="1"/>
  <c r="V15" a="1"/>
  <c r="V15" s="1"/>
  <c r="U15" a="1"/>
  <c r="U15" s="1"/>
  <c r="T15"/>
  <c r="S15"/>
  <c r="R15" a="1"/>
  <c r="R15" s="1"/>
  <c r="Q15" a="1"/>
  <c r="Q15" s="1"/>
  <c r="P15" a="1"/>
  <c r="P15" s="1"/>
  <c r="O15" a="1"/>
  <c r="O15" s="1"/>
  <c r="N15" a="1"/>
  <c r="N15" s="1"/>
  <c r="M15" a="1"/>
  <c r="M15" s="1"/>
  <c r="L15" a="1"/>
  <c r="L15" s="1"/>
  <c r="K15" a="1"/>
  <c r="K15" s="1"/>
  <c r="J15" a="1"/>
  <c r="J15" s="1"/>
  <c r="J14"/>
  <c r="M13"/>
  <c r="K13" a="1"/>
  <c r="K13" s="1"/>
  <c r="L13" s="1" a="1"/>
  <c r="L13" s="1"/>
  <c r="J13"/>
  <c r="P12" a="1"/>
  <c r="P12" s="1"/>
  <c r="N12" a="1"/>
  <c r="N12" s="1"/>
  <c r="M12"/>
  <c r="K12" a="1"/>
  <c r="K12" s="1"/>
  <c r="L12" s="1" a="1"/>
  <c r="L12" s="1"/>
  <c r="A84"/>
  <c r="A80"/>
  <c r="A76"/>
  <c r="A72"/>
  <c r="A68"/>
  <c r="A64"/>
  <c r="A60"/>
  <c r="A56"/>
  <c r="A52"/>
  <c r="A48"/>
  <c r="A44"/>
  <c r="A40"/>
  <c r="A36"/>
  <c r="A32"/>
  <c r="A28"/>
  <c r="A24"/>
  <c r="A20"/>
  <c r="A16"/>
  <c r="A12"/>
  <c r="T11"/>
  <c r="S11"/>
  <c r="J10"/>
  <c r="J9"/>
  <c r="M8"/>
  <c r="N8" s="1" a="1"/>
  <c r="N8" s="1"/>
  <c r="K8" a="1"/>
  <c r="K8" s="1"/>
  <c r="L8" s="1" a="1"/>
  <c r="L8" s="1"/>
  <c r="A8"/>
  <c r="J157" i="10"/>
  <c r="Q157" s="1" a="1"/>
  <c r="Q157" s="1"/>
  <c r="M156"/>
  <c r="N156" s="1" a="1"/>
  <c r="N156" s="1"/>
  <c r="L156" a="1"/>
  <c r="L156" s="1"/>
  <c r="K156" a="1"/>
  <c r="K156" s="1"/>
  <c r="J156"/>
  <c r="R156" s="1" a="1"/>
  <c r="R156" s="1"/>
  <c r="R155" a="1"/>
  <c r="R155" s="1"/>
  <c r="Q155" a="1"/>
  <c r="Q155" s="1"/>
  <c r="P155" a="1"/>
  <c r="P155" s="1"/>
  <c r="O155" a="1"/>
  <c r="O155" s="1"/>
  <c r="N155" a="1"/>
  <c r="N155" s="1"/>
  <c r="M155"/>
  <c r="L155" a="1"/>
  <c r="L155" s="1"/>
  <c r="K155" a="1"/>
  <c r="K155" s="1"/>
  <c r="J154"/>
  <c r="R154" s="1" a="1"/>
  <c r="R154" s="1"/>
  <c r="M153"/>
  <c r="O153" s="1" a="1"/>
  <c r="O153" s="1"/>
  <c r="L153" a="1"/>
  <c r="L153" s="1"/>
  <c r="K153" a="1"/>
  <c r="K153" s="1"/>
  <c r="J153"/>
  <c r="Q153" s="1" a="1"/>
  <c r="Q153" s="1"/>
  <c r="R152" a="1"/>
  <c r="R152" s="1"/>
  <c r="Q152" a="1"/>
  <c r="Q152" s="1"/>
  <c r="P152" a="1"/>
  <c r="P152" s="1"/>
  <c r="O152" a="1"/>
  <c r="O152" s="1"/>
  <c r="N152" a="1"/>
  <c r="N152" s="1"/>
  <c r="M152"/>
  <c r="L152" a="1"/>
  <c r="L152" s="1"/>
  <c r="K152" a="1"/>
  <c r="K152" s="1"/>
  <c r="J151"/>
  <c r="Q151" s="1" a="1"/>
  <c r="Q151" s="1"/>
  <c r="M150"/>
  <c r="N150" s="1" a="1"/>
  <c r="N150" s="1"/>
  <c r="L150" a="1"/>
  <c r="L150" s="1"/>
  <c r="K150" a="1"/>
  <c r="K150" s="1"/>
  <c r="J150"/>
  <c r="R150" s="1" a="1"/>
  <c r="R150" s="1"/>
  <c r="R149" a="1"/>
  <c r="R149" s="1"/>
  <c r="Q149" a="1"/>
  <c r="Q149" s="1"/>
  <c r="P149" a="1"/>
  <c r="P149" s="1"/>
  <c r="O149" a="1"/>
  <c r="O149" s="1"/>
  <c r="N149" a="1"/>
  <c r="N149" s="1"/>
  <c r="M149"/>
  <c r="L149" a="1"/>
  <c r="L149" s="1"/>
  <c r="K149" a="1"/>
  <c r="K149" s="1"/>
  <c r="J148"/>
  <c r="R148" s="1" a="1"/>
  <c r="R148" s="1"/>
  <c r="M147"/>
  <c r="O147" s="1" a="1"/>
  <c r="O147" s="1"/>
  <c r="L147" a="1"/>
  <c r="L147" s="1"/>
  <c r="K147" a="1"/>
  <c r="K147" s="1"/>
  <c r="J147"/>
  <c r="Q147" s="1" a="1"/>
  <c r="Q147" s="1"/>
  <c r="R146" a="1"/>
  <c r="R146" s="1"/>
  <c r="Q146" a="1"/>
  <c r="Q146" s="1"/>
  <c r="P146" a="1"/>
  <c r="P146" s="1"/>
  <c r="O146" a="1"/>
  <c r="O146" s="1"/>
  <c r="N146" a="1"/>
  <c r="N146" s="1"/>
  <c r="M146"/>
  <c r="L146" a="1"/>
  <c r="L146" s="1"/>
  <c r="K146" a="1"/>
  <c r="K146" s="1"/>
  <c r="P145" a="1"/>
  <c r="P145" s="1"/>
  <c r="J145"/>
  <c r="Q145" s="1" a="1"/>
  <c r="Q145" s="1"/>
  <c r="M144"/>
  <c r="N144" s="1" a="1"/>
  <c r="N144" s="1"/>
  <c r="L144" a="1"/>
  <c r="L144" s="1"/>
  <c r="K144" a="1"/>
  <c r="K144" s="1"/>
  <c r="J144"/>
  <c r="R144" s="1" a="1"/>
  <c r="R144" s="1"/>
  <c r="R143" a="1"/>
  <c r="R143" s="1"/>
  <c r="Q143" a="1"/>
  <c r="Q143" s="1"/>
  <c r="P143" a="1"/>
  <c r="P143" s="1"/>
  <c r="O143" a="1"/>
  <c r="O143" s="1"/>
  <c r="N143" a="1"/>
  <c r="N143" s="1"/>
  <c r="M143"/>
  <c r="L143"/>
  <c r="L143" a="1"/>
  <c r="K143" a="1"/>
  <c r="K143" s="1"/>
  <c r="J142"/>
  <c r="R142" s="1" a="1"/>
  <c r="R142" s="1"/>
  <c r="M141"/>
  <c r="O141" s="1" a="1"/>
  <c r="O141" s="1"/>
  <c r="L141" a="1"/>
  <c r="L141" s="1"/>
  <c r="K141" a="1"/>
  <c r="K141" s="1"/>
  <c r="J141"/>
  <c r="Q141" s="1" a="1"/>
  <c r="Q141" s="1"/>
  <c r="R140" a="1"/>
  <c r="R140" s="1"/>
  <c r="Q140" a="1"/>
  <c r="Q140" s="1"/>
  <c r="P140" a="1"/>
  <c r="P140" s="1"/>
  <c r="O140" a="1"/>
  <c r="O140" s="1"/>
  <c r="N140" a="1"/>
  <c r="N140" s="1"/>
  <c r="M140"/>
  <c r="L140" a="1"/>
  <c r="L140" s="1"/>
  <c r="K140"/>
  <c r="K140" a="1"/>
  <c r="R139" a="1"/>
  <c r="R139" s="1"/>
  <c r="P139" a="1"/>
  <c r="P139" s="1"/>
  <c r="J139"/>
  <c r="Q139" s="1" a="1"/>
  <c r="Q139" s="1"/>
  <c r="M138"/>
  <c r="N138" s="1" a="1"/>
  <c r="N138" s="1"/>
  <c r="L138" a="1"/>
  <c r="L138" s="1"/>
  <c r="K138" a="1"/>
  <c r="K138" s="1"/>
  <c r="J138"/>
  <c r="R138" s="1" a="1"/>
  <c r="R138" s="1"/>
  <c r="R137" a="1"/>
  <c r="R137" s="1"/>
  <c r="Q137" a="1"/>
  <c r="Q137" s="1"/>
  <c r="P137" a="1"/>
  <c r="P137" s="1"/>
  <c r="O137" a="1"/>
  <c r="O137" s="1"/>
  <c r="N137" a="1"/>
  <c r="N137" s="1"/>
  <c r="M137"/>
  <c r="L137" a="1"/>
  <c r="L137" s="1"/>
  <c r="K137"/>
  <c r="K137" a="1"/>
  <c r="J136"/>
  <c r="R136" s="1" a="1"/>
  <c r="R136" s="1"/>
  <c r="M135"/>
  <c r="O135" s="1" a="1"/>
  <c r="O135" s="1"/>
  <c r="L135" a="1"/>
  <c r="L135" s="1"/>
  <c r="K135" a="1"/>
  <c r="K135" s="1"/>
  <c r="J135"/>
  <c r="Q135" s="1" a="1"/>
  <c r="Q135" s="1"/>
  <c r="R134" a="1"/>
  <c r="R134" s="1"/>
  <c r="Q134" a="1"/>
  <c r="Q134" s="1"/>
  <c r="P134" a="1"/>
  <c r="P134" s="1"/>
  <c r="O134" a="1"/>
  <c r="O134" s="1"/>
  <c r="N134" a="1"/>
  <c r="N134" s="1"/>
  <c r="M134"/>
  <c r="L134"/>
  <c r="L134" a="1"/>
  <c r="K134" a="1"/>
  <c r="K134" s="1"/>
  <c r="R133" a="1"/>
  <c r="R133" s="1"/>
  <c r="P133" a="1"/>
  <c r="P133" s="1"/>
  <c r="J133"/>
  <c r="Q133" s="1" a="1"/>
  <c r="Q133" s="1"/>
  <c r="M132"/>
  <c r="N132" s="1" a="1"/>
  <c r="N132" s="1"/>
  <c r="L132" a="1"/>
  <c r="L132" s="1"/>
  <c r="K132" a="1"/>
  <c r="K132" s="1"/>
  <c r="J132"/>
  <c r="R132" s="1" a="1"/>
  <c r="R132" s="1"/>
  <c r="R131" a="1"/>
  <c r="R131" s="1"/>
  <c r="Q131" a="1"/>
  <c r="Q131" s="1"/>
  <c r="P131" a="1"/>
  <c r="P131" s="1"/>
  <c r="O131" a="1"/>
  <c r="O131" s="1"/>
  <c r="N131" a="1"/>
  <c r="N131" s="1"/>
  <c r="M131"/>
  <c r="L131"/>
  <c r="L131" a="1"/>
  <c r="K131" a="1"/>
  <c r="K131" s="1"/>
  <c r="J130"/>
  <c r="R130" s="1" a="1"/>
  <c r="R130" s="1"/>
  <c r="M129"/>
  <c r="O129" s="1" a="1"/>
  <c r="O129" s="1"/>
  <c r="L129" a="1"/>
  <c r="L129" s="1"/>
  <c r="K129" a="1"/>
  <c r="K129" s="1"/>
  <c r="J129"/>
  <c r="Q129" s="1" a="1"/>
  <c r="Q129" s="1"/>
  <c r="R128" a="1"/>
  <c r="R128" s="1"/>
  <c r="Q128" a="1"/>
  <c r="Q128" s="1"/>
  <c r="P128" a="1"/>
  <c r="P128" s="1"/>
  <c r="O128" a="1"/>
  <c r="O128" s="1"/>
  <c r="N128" a="1"/>
  <c r="N128" s="1"/>
  <c r="M128"/>
  <c r="L128" a="1"/>
  <c r="L128" s="1"/>
  <c r="K128"/>
  <c r="K128" a="1"/>
  <c r="R127" a="1"/>
  <c r="R127" s="1"/>
  <c r="P127" a="1"/>
  <c r="P127" s="1"/>
  <c r="J127"/>
  <c r="Q127" s="1" a="1"/>
  <c r="Q127" s="1"/>
  <c r="M126"/>
  <c r="N126" s="1" a="1"/>
  <c r="N126" s="1"/>
  <c r="L126" a="1"/>
  <c r="L126" s="1"/>
  <c r="K126" a="1"/>
  <c r="K126" s="1"/>
  <c r="J126"/>
  <c r="R126" s="1" a="1"/>
  <c r="R126" s="1"/>
  <c r="R125" a="1"/>
  <c r="R125" s="1"/>
  <c r="Q125" a="1"/>
  <c r="Q125" s="1"/>
  <c r="P125" a="1"/>
  <c r="P125" s="1"/>
  <c r="O125" a="1"/>
  <c r="O125" s="1"/>
  <c r="N125" a="1"/>
  <c r="N125" s="1"/>
  <c r="M125"/>
  <c r="L125" a="1"/>
  <c r="L125" s="1"/>
  <c r="K125"/>
  <c r="K125" a="1"/>
  <c r="J124"/>
  <c r="R124" s="1" a="1"/>
  <c r="R124" s="1"/>
  <c r="M123"/>
  <c r="O123" s="1" a="1"/>
  <c r="O123" s="1"/>
  <c r="L123" a="1"/>
  <c r="L123" s="1"/>
  <c r="K123" a="1"/>
  <c r="K123" s="1"/>
  <c r="J123"/>
  <c r="Q123" s="1" a="1"/>
  <c r="Q123" s="1"/>
  <c r="R122" a="1"/>
  <c r="R122" s="1"/>
  <c r="Q122" a="1"/>
  <c r="Q122" s="1"/>
  <c r="P122" a="1"/>
  <c r="P122" s="1"/>
  <c r="O122" a="1"/>
  <c r="O122" s="1"/>
  <c r="N122" a="1"/>
  <c r="N122" s="1"/>
  <c r="M122"/>
  <c r="L122"/>
  <c r="L122" a="1"/>
  <c r="K122" a="1"/>
  <c r="K122" s="1"/>
  <c r="R121" a="1"/>
  <c r="R121" s="1"/>
  <c r="P121" a="1"/>
  <c r="P121" s="1"/>
  <c r="J121"/>
  <c r="Q121" s="1" a="1"/>
  <c r="Q121" s="1"/>
  <c r="M120"/>
  <c r="N120" s="1" a="1"/>
  <c r="N120" s="1"/>
  <c r="L120" a="1"/>
  <c r="L120" s="1"/>
  <c r="K120" a="1"/>
  <c r="K120" s="1"/>
  <c r="J120"/>
  <c r="R120" s="1" a="1"/>
  <c r="R120" s="1"/>
  <c r="R119" a="1"/>
  <c r="R119" s="1"/>
  <c r="Q119" a="1"/>
  <c r="Q119" s="1"/>
  <c r="P119" a="1"/>
  <c r="P119" s="1"/>
  <c r="O119" a="1"/>
  <c r="O119" s="1"/>
  <c r="N119" a="1"/>
  <c r="N119" s="1"/>
  <c r="M119"/>
  <c r="L119"/>
  <c r="L119" a="1"/>
  <c r="K119" a="1"/>
  <c r="K119" s="1"/>
  <c r="J118"/>
  <c r="R118" s="1" a="1"/>
  <c r="R118" s="1"/>
  <c r="M117"/>
  <c r="O117" s="1" a="1"/>
  <c r="O117" s="1"/>
  <c r="L117" a="1"/>
  <c r="L117" s="1"/>
  <c r="K117" a="1"/>
  <c r="K117" s="1"/>
  <c r="J117"/>
  <c r="Q117" s="1" a="1"/>
  <c r="Q117" s="1"/>
  <c r="R116" a="1"/>
  <c r="R116" s="1"/>
  <c r="Q116" a="1"/>
  <c r="Q116" s="1"/>
  <c r="P116" a="1"/>
  <c r="P116" s="1"/>
  <c r="O116" a="1"/>
  <c r="O116" s="1"/>
  <c r="N116" a="1"/>
  <c r="N116" s="1"/>
  <c r="M116"/>
  <c r="L116" a="1"/>
  <c r="L116" s="1"/>
  <c r="K116"/>
  <c r="K116" a="1"/>
  <c r="R115" a="1"/>
  <c r="R115" s="1"/>
  <c r="Q115" a="1"/>
  <c r="Q115" s="1"/>
  <c r="P115" a="1"/>
  <c r="P115" s="1"/>
  <c r="J115"/>
  <c r="M114"/>
  <c r="L114" a="1"/>
  <c r="L114" s="1"/>
  <c r="K114" a="1"/>
  <c r="K114" s="1"/>
  <c r="J114"/>
  <c r="R114" s="1" a="1"/>
  <c r="R114" s="1"/>
  <c r="R113" a="1"/>
  <c r="R113" s="1"/>
  <c r="Q113" a="1"/>
  <c r="Q113" s="1"/>
  <c r="P113" a="1"/>
  <c r="P113" s="1"/>
  <c r="O113" a="1"/>
  <c r="O113" s="1"/>
  <c r="N113" a="1"/>
  <c r="N113" s="1"/>
  <c r="M113"/>
  <c r="L113" a="1"/>
  <c r="L113" s="1"/>
  <c r="K113"/>
  <c r="K113" a="1"/>
  <c r="R112" a="1"/>
  <c r="R112" s="1"/>
  <c r="P112" a="1"/>
  <c r="P112" s="1"/>
  <c r="J112"/>
  <c r="Q112" s="1" a="1"/>
  <c r="Q112" s="1"/>
  <c r="M111"/>
  <c r="L111" a="1"/>
  <c r="L111" s="1"/>
  <c r="K111" a="1"/>
  <c r="K111" s="1"/>
  <c r="J111"/>
  <c r="Q111" s="1" a="1"/>
  <c r="Q111" s="1"/>
  <c r="R110" a="1"/>
  <c r="R110" s="1"/>
  <c r="Q110" a="1"/>
  <c r="Q110" s="1"/>
  <c r="P110" a="1"/>
  <c r="P110" s="1"/>
  <c r="O110" a="1"/>
  <c r="O110" s="1"/>
  <c r="N110" a="1"/>
  <c r="N110" s="1"/>
  <c r="M110"/>
  <c r="L110"/>
  <c r="L110" a="1"/>
  <c r="K110" a="1"/>
  <c r="K110" s="1"/>
  <c r="R109" a="1"/>
  <c r="R109" s="1"/>
  <c r="Q109" a="1"/>
  <c r="Q109" s="1"/>
  <c r="P109" a="1"/>
  <c r="P109" s="1"/>
  <c r="J109"/>
  <c r="M108"/>
  <c r="L108" a="1"/>
  <c r="L108" s="1"/>
  <c r="K108" a="1"/>
  <c r="K108" s="1"/>
  <c r="J108"/>
  <c r="R108" s="1" a="1"/>
  <c r="R108" s="1"/>
  <c r="R107" a="1"/>
  <c r="R107" s="1"/>
  <c r="Q107" a="1"/>
  <c r="Q107" s="1"/>
  <c r="P107" a="1"/>
  <c r="P107" s="1"/>
  <c r="O107" a="1"/>
  <c r="O107" s="1"/>
  <c r="N107" a="1"/>
  <c r="N107" s="1"/>
  <c r="M107"/>
  <c r="L107"/>
  <c r="L107" a="1"/>
  <c r="K107" a="1"/>
  <c r="K107" s="1"/>
  <c r="R106" a="1"/>
  <c r="R106" s="1"/>
  <c r="P106" a="1"/>
  <c r="P106" s="1"/>
  <c r="J106"/>
  <c r="Q106" s="1" a="1"/>
  <c r="Q106" s="1"/>
  <c r="M105"/>
  <c r="L105" a="1"/>
  <c r="L105" s="1"/>
  <c r="K105" a="1"/>
  <c r="K105" s="1"/>
  <c r="J105"/>
  <c r="Q105" s="1" a="1"/>
  <c r="Q105" s="1"/>
  <c r="R104" a="1"/>
  <c r="R104" s="1"/>
  <c r="Q104" a="1"/>
  <c r="Q104" s="1"/>
  <c r="P104" a="1"/>
  <c r="P104" s="1"/>
  <c r="O104" a="1"/>
  <c r="O104" s="1"/>
  <c r="N104" a="1"/>
  <c r="N104" s="1"/>
  <c r="M104"/>
  <c r="L104" a="1"/>
  <c r="L104" s="1"/>
  <c r="K104"/>
  <c r="K104" a="1"/>
  <c r="R103" a="1"/>
  <c r="R103" s="1"/>
  <c r="Q103" a="1"/>
  <c r="Q103" s="1"/>
  <c r="P103" a="1"/>
  <c r="P103" s="1"/>
  <c r="M103"/>
  <c r="N103" s="1" a="1"/>
  <c r="N103" s="1"/>
  <c r="L103" a="1"/>
  <c r="L103" s="1"/>
  <c r="K103" a="1"/>
  <c r="K103" s="1"/>
  <c r="J103"/>
  <c r="J102"/>
  <c r="R102" s="1" a="1"/>
  <c r="R102" s="1"/>
  <c r="R101" a="1"/>
  <c r="R101" s="1"/>
  <c r="Q101" a="1"/>
  <c r="Q101" s="1"/>
  <c r="P101"/>
  <c r="P101" a="1"/>
  <c r="M101"/>
  <c r="O101" s="1" a="1"/>
  <c r="O101" s="1"/>
  <c r="L101" a="1"/>
  <c r="L101" s="1"/>
  <c r="K101" a="1"/>
  <c r="K101" s="1"/>
  <c r="M100"/>
  <c r="O100" s="1" a="1"/>
  <c r="O100" s="1"/>
  <c r="L100" a="1"/>
  <c r="L100" s="1"/>
  <c r="K100" a="1"/>
  <c r="K100" s="1"/>
  <c r="J100"/>
  <c r="Q100" s="1" a="1"/>
  <c r="Q100" s="1"/>
  <c r="R99" a="1"/>
  <c r="R99" s="1"/>
  <c r="P99" a="1"/>
  <c r="P99" s="1"/>
  <c r="J99"/>
  <c r="Q99" s="1" a="1"/>
  <c r="Q99" s="1"/>
  <c r="R98" a="1"/>
  <c r="R98" s="1"/>
  <c r="Q98" a="1"/>
  <c r="Q98" s="1"/>
  <c r="P98"/>
  <c r="P98" a="1"/>
  <c r="M98"/>
  <c r="N98" s="1" a="1"/>
  <c r="N98" s="1"/>
  <c r="L98" a="1"/>
  <c r="L98" s="1"/>
  <c r="K98" a="1"/>
  <c r="K98" s="1"/>
  <c r="M97"/>
  <c r="N97" s="1" a="1"/>
  <c r="N97" s="1"/>
  <c r="L97" a="1"/>
  <c r="L97" s="1"/>
  <c r="K97" a="1"/>
  <c r="K97" s="1"/>
  <c r="J97"/>
  <c r="R97" s="1" a="1"/>
  <c r="R97" s="1"/>
  <c r="J96"/>
  <c r="R96" s="1" a="1"/>
  <c r="R96" s="1"/>
  <c r="R95" a="1"/>
  <c r="R95" s="1"/>
  <c r="Q95" a="1"/>
  <c r="Q95" s="1"/>
  <c r="P95"/>
  <c r="P95" a="1"/>
  <c r="M95"/>
  <c r="O95" s="1" a="1"/>
  <c r="O95" s="1"/>
  <c r="L95" a="1"/>
  <c r="L95" s="1"/>
  <c r="K95" a="1"/>
  <c r="K95" s="1"/>
  <c r="M94"/>
  <c r="O94" s="1" a="1"/>
  <c r="O94" s="1"/>
  <c r="L94" a="1"/>
  <c r="L94" s="1"/>
  <c r="K94" a="1"/>
  <c r="K94" s="1"/>
  <c r="J94"/>
  <c r="Q94" s="1" a="1"/>
  <c r="Q94" s="1"/>
  <c r="R93" a="1"/>
  <c r="R93" s="1"/>
  <c r="P93" a="1"/>
  <c r="P93" s="1"/>
  <c r="J93"/>
  <c r="Q93" s="1" a="1"/>
  <c r="Q93" s="1"/>
  <c r="R92"/>
  <c r="R92" a="1"/>
  <c r="Q92" a="1"/>
  <c r="Q92" s="1"/>
  <c r="P92"/>
  <c r="P92" a="1"/>
  <c r="M92"/>
  <c r="N92" s="1" a="1"/>
  <c r="N92" s="1"/>
  <c r="L92" a="1"/>
  <c r="L92" s="1"/>
  <c r="K92" a="1"/>
  <c r="K92" s="1"/>
  <c r="M91"/>
  <c r="N91" s="1" a="1"/>
  <c r="N91" s="1"/>
  <c r="L91" a="1"/>
  <c r="L91" s="1"/>
  <c r="K91" a="1"/>
  <c r="K91" s="1"/>
  <c r="J91"/>
  <c r="R91" s="1" a="1"/>
  <c r="R91" s="1"/>
  <c r="J90"/>
  <c r="R90" s="1" a="1"/>
  <c r="R90" s="1"/>
  <c r="R89" a="1"/>
  <c r="R89" s="1"/>
  <c r="Q89" a="1"/>
  <c r="Q89" s="1"/>
  <c r="P89"/>
  <c r="P89" a="1"/>
  <c r="M89"/>
  <c r="O89" s="1" a="1"/>
  <c r="O89" s="1"/>
  <c r="L89" a="1"/>
  <c r="L89" s="1"/>
  <c r="K89" a="1"/>
  <c r="K89" s="1"/>
  <c r="M88"/>
  <c r="O88" s="1" a="1"/>
  <c r="O88" s="1"/>
  <c r="L88" a="1"/>
  <c r="L88" s="1"/>
  <c r="K88" a="1"/>
  <c r="K88" s="1"/>
  <c r="J88"/>
  <c r="Q88" s="1" a="1"/>
  <c r="Q88" s="1"/>
  <c r="R87" a="1"/>
  <c r="R87" s="1"/>
  <c r="P87" a="1"/>
  <c r="P87" s="1"/>
  <c r="J87"/>
  <c r="Q87" s="1" a="1"/>
  <c r="Q87" s="1"/>
  <c r="R86" a="1"/>
  <c r="R86" s="1"/>
  <c r="Q86" a="1"/>
  <c r="Q86" s="1"/>
  <c r="P86"/>
  <c r="P86" a="1"/>
  <c r="M86"/>
  <c r="N86" s="1" a="1"/>
  <c r="N86" s="1"/>
  <c r="L86" a="1"/>
  <c r="L86" s="1"/>
  <c r="K86" a="1"/>
  <c r="K86" s="1"/>
  <c r="M85"/>
  <c r="N85" s="1" a="1"/>
  <c r="N85" s="1"/>
  <c r="L85" a="1"/>
  <c r="L85" s="1"/>
  <c r="K85" a="1"/>
  <c r="K85" s="1"/>
  <c r="J85"/>
  <c r="R85" s="1" a="1"/>
  <c r="R85" s="1"/>
  <c r="J84"/>
  <c r="R84" s="1" a="1"/>
  <c r="R84" s="1"/>
  <c r="R83" a="1"/>
  <c r="R83" s="1"/>
  <c r="Q83" a="1"/>
  <c r="Q83" s="1"/>
  <c r="P83"/>
  <c r="P83" a="1"/>
  <c r="M83"/>
  <c r="O83" s="1" a="1"/>
  <c r="O83" s="1"/>
  <c r="L83" a="1"/>
  <c r="L83" s="1"/>
  <c r="K83" a="1"/>
  <c r="K83" s="1"/>
  <c r="M82"/>
  <c r="O82" s="1" a="1"/>
  <c r="O82" s="1"/>
  <c r="L82" a="1"/>
  <c r="L82" s="1"/>
  <c r="K82" a="1"/>
  <c r="K82" s="1"/>
  <c r="J82"/>
  <c r="Q82" s="1" a="1"/>
  <c r="Q82" s="1"/>
  <c r="R81" a="1"/>
  <c r="R81" s="1"/>
  <c r="P81" a="1"/>
  <c r="P81" s="1"/>
  <c r="J81"/>
  <c r="Q81" s="1" a="1"/>
  <c r="Q81" s="1"/>
  <c r="R80"/>
  <c r="R80" a="1"/>
  <c r="Q80" a="1"/>
  <c r="Q80" s="1"/>
  <c r="P80"/>
  <c r="P80" a="1"/>
  <c r="M80"/>
  <c r="N80" s="1" a="1"/>
  <c r="N80" s="1"/>
  <c r="L80" a="1"/>
  <c r="L80" s="1"/>
  <c r="K80" a="1"/>
  <c r="K80" s="1"/>
  <c r="M79"/>
  <c r="N79" s="1" a="1"/>
  <c r="N79" s="1"/>
  <c r="L79" a="1"/>
  <c r="L79" s="1"/>
  <c r="K79" a="1"/>
  <c r="K79" s="1"/>
  <c r="J79"/>
  <c r="R79" s="1" a="1"/>
  <c r="R79" s="1"/>
  <c r="J78"/>
  <c r="R78" s="1" a="1"/>
  <c r="R78" s="1"/>
  <c r="R77"/>
  <c r="R77" a="1"/>
  <c r="Q77" a="1"/>
  <c r="Q77" s="1"/>
  <c r="P77"/>
  <c r="P77" a="1"/>
  <c r="M77"/>
  <c r="O77" s="1" a="1"/>
  <c r="O77" s="1"/>
  <c r="L77" a="1"/>
  <c r="L77" s="1"/>
  <c r="K77" a="1"/>
  <c r="K77" s="1"/>
  <c r="M76"/>
  <c r="O76" s="1" a="1"/>
  <c r="O76" s="1"/>
  <c r="K76" a="1"/>
  <c r="K76" s="1"/>
  <c r="J76"/>
  <c r="L76" s="1" a="1"/>
  <c r="L76" s="1"/>
  <c r="R75" a="1"/>
  <c r="R75" s="1"/>
  <c r="P75" a="1"/>
  <c r="P75" s="1"/>
  <c r="J75"/>
  <c r="Q75" s="1" a="1"/>
  <c r="Q75" s="1"/>
  <c r="R74" a="1"/>
  <c r="R74" s="1"/>
  <c r="Q74" a="1"/>
  <c r="Q74" s="1"/>
  <c r="P74"/>
  <c r="P74" a="1"/>
  <c r="O74" a="1"/>
  <c r="O74" s="1"/>
  <c r="N74" a="1"/>
  <c r="N74" s="1"/>
  <c r="M74"/>
  <c r="L74" a="1"/>
  <c r="L74" s="1"/>
  <c r="K74"/>
  <c r="K74" a="1"/>
  <c r="L73" a="1"/>
  <c r="L73" s="1"/>
  <c r="J73"/>
  <c r="M73" s="1"/>
  <c r="J72"/>
  <c r="R72" s="1" a="1"/>
  <c r="R72" s="1"/>
  <c r="R71" a="1"/>
  <c r="R71" s="1"/>
  <c r="Q71" a="1"/>
  <c r="Q71" s="1"/>
  <c r="P71" a="1"/>
  <c r="P71" s="1"/>
  <c r="M71"/>
  <c r="O71" s="1" a="1"/>
  <c r="O71" s="1"/>
  <c r="L71" a="1"/>
  <c r="L71" s="1"/>
  <c r="K71" a="1"/>
  <c r="K71" s="1"/>
  <c r="M70"/>
  <c r="O70" s="1" a="1"/>
  <c r="O70" s="1"/>
  <c r="K70" a="1"/>
  <c r="K70" s="1"/>
  <c r="J70"/>
  <c r="L70" s="1" a="1"/>
  <c r="L70" s="1"/>
  <c r="R69" a="1"/>
  <c r="R69" s="1"/>
  <c r="P69" a="1"/>
  <c r="P69" s="1"/>
  <c r="N69" a="1"/>
  <c r="N69" s="1"/>
  <c r="M69"/>
  <c r="O69" s="1" a="1"/>
  <c r="O69" s="1"/>
  <c r="L69" a="1"/>
  <c r="L69" s="1"/>
  <c r="K69" a="1"/>
  <c r="K69" s="1"/>
  <c r="J69"/>
  <c r="Q69" s="1" a="1"/>
  <c r="Q69" s="1"/>
  <c r="R68" a="1"/>
  <c r="R68" s="1"/>
  <c r="Q68" a="1"/>
  <c r="Q68" s="1"/>
  <c r="P68"/>
  <c r="P68" a="1"/>
  <c r="O68" a="1"/>
  <c r="O68" s="1"/>
  <c r="N68" a="1"/>
  <c r="N68" s="1"/>
  <c r="M68"/>
  <c r="L68" a="1"/>
  <c r="L68" s="1"/>
  <c r="K68"/>
  <c r="K68" a="1"/>
  <c r="L67" a="1"/>
  <c r="L67" s="1"/>
  <c r="J67"/>
  <c r="M67" s="1"/>
  <c r="J66"/>
  <c r="R66" s="1" a="1"/>
  <c r="R66" s="1"/>
  <c r="R65" a="1"/>
  <c r="R65" s="1"/>
  <c r="Q65" a="1"/>
  <c r="Q65" s="1"/>
  <c r="P65" a="1"/>
  <c r="P65" s="1"/>
  <c r="M65"/>
  <c r="O65" s="1" a="1"/>
  <c r="O65" s="1"/>
  <c r="L65" a="1"/>
  <c r="L65" s="1"/>
  <c r="K65" a="1"/>
  <c r="K65" s="1"/>
  <c r="M64"/>
  <c r="O64" s="1" a="1"/>
  <c r="O64" s="1"/>
  <c r="K64" a="1"/>
  <c r="K64" s="1"/>
  <c r="J64"/>
  <c r="L64" s="1" a="1"/>
  <c r="L64" s="1"/>
  <c r="R63" a="1"/>
  <c r="R63" s="1"/>
  <c r="P63" a="1"/>
  <c r="P63" s="1"/>
  <c r="N63" a="1"/>
  <c r="N63" s="1"/>
  <c r="M63"/>
  <c r="O63" s="1" a="1"/>
  <c r="O63" s="1"/>
  <c r="L63" a="1"/>
  <c r="L63" s="1"/>
  <c r="K63" a="1"/>
  <c r="K63" s="1"/>
  <c r="J63"/>
  <c r="Q63" s="1" a="1"/>
  <c r="Q63" s="1"/>
  <c r="R62" a="1"/>
  <c r="R62" s="1"/>
  <c r="Q62" a="1"/>
  <c r="Q62" s="1"/>
  <c r="P62"/>
  <c r="P62" a="1"/>
  <c r="O62" a="1"/>
  <c r="O62" s="1"/>
  <c r="N62" a="1"/>
  <c r="N62" s="1"/>
  <c r="M62"/>
  <c r="L62" a="1"/>
  <c r="L62" s="1"/>
  <c r="K62"/>
  <c r="K62" a="1"/>
  <c r="L61" a="1"/>
  <c r="L61" s="1"/>
  <c r="J61"/>
  <c r="M61" s="1"/>
  <c r="J60"/>
  <c r="R60" s="1" a="1"/>
  <c r="R60" s="1"/>
  <c r="R59" a="1"/>
  <c r="R59" s="1"/>
  <c r="Q59" a="1"/>
  <c r="Q59" s="1"/>
  <c r="P59" a="1"/>
  <c r="P59" s="1"/>
  <c r="M59"/>
  <c r="O59" s="1" a="1"/>
  <c r="O59" s="1"/>
  <c r="L59" a="1"/>
  <c r="L59" s="1"/>
  <c r="K59" a="1"/>
  <c r="K59" s="1"/>
  <c r="M58"/>
  <c r="O58" s="1" a="1"/>
  <c r="O58" s="1"/>
  <c r="K58" a="1"/>
  <c r="K58" s="1"/>
  <c r="J58"/>
  <c r="L58" s="1" a="1"/>
  <c r="L58" s="1"/>
  <c r="R57" a="1"/>
  <c r="R57" s="1"/>
  <c r="P57" a="1"/>
  <c r="P57" s="1"/>
  <c r="N57" a="1"/>
  <c r="N57" s="1"/>
  <c r="M57"/>
  <c r="O57" s="1" a="1"/>
  <c r="O57" s="1"/>
  <c r="L57" a="1"/>
  <c r="L57" s="1"/>
  <c r="K57" a="1"/>
  <c r="K57" s="1"/>
  <c r="J57"/>
  <c r="Q57" s="1" a="1"/>
  <c r="Q57" s="1"/>
  <c r="R56" a="1"/>
  <c r="R56" s="1"/>
  <c r="Q56" a="1"/>
  <c r="Q56" s="1"/>
  <c r="P56"/>
  <c r="P56" a="1"/>
  <c r="O56" a="1"/>
  <c r="O56" s="1"/>
  <c r="N56" a="1"/>
  <c r="N56" s="1"/>
  <c r="M56"/>
  <c r="L56" a="1"/>
  <c r="L56" s="1"/>
  <c r="K56"/>
  <c r="K56" a="1"/>
  <c r="J55"/>
  <c r="M55" s="1"/>
  <c r="J54"/>
  <c r="R54" s="1" a="1"/>
  <c r="R54" s="1"/>
  <c r="R53" a="1"/>
  <c r="R53" s="1"/>
  <c r="Q53" a="1"/>
  <c r="Q53" s="1"/>
  <c r="P53" a="1"/>
  <c r="P53" s="1"/>
  <c r="O53" a="1"/>
  <c r="O53" s="1"/>
  <c r="N53" a="1"/>
  <c r="N53" s="1"/>
  <c r="M53"/>
  <c r="L53" a="1"/>
  <c r="L53" s="1"/>
  <c r="K53"/>
  <c r="K53" a="1"/>
  <c r="J52"/>
  <c r="L52" s="1" a="1"/>
  <c r="L52" s="1"/>
  <c r="R51"/>
  <c r="R51" a="1"/>
  <c r="P51"/>
  <c r="P51" a="1"/>
  <c r="M51"/>
  <c r="O51" s="1" a="1"/>
  <c r="O51" s="1"/>
  <c r="L51" a="1"/>
  <c r="L51" s="1"/>
  <c r="K51" a="1"/>
  <c r="K51" s="1"/>
  <c r="J51"/>
  <c r="Q51" s="1" a="1"/>
  <c r="Q51" s="1"/>
  <c r="R50" a="1"/>
  <c r="R50" s="1"/>
  <c r="Q50" a="1"/>
  <c r="Q50" s="1"/>
  <c r="P50" a="1"/>
  <c r="P50" s="1"/>
  <c r="O50" a="1"/>
  <c r="O50" s="1"/>
  <c r="N50" a="1"/>
  <c r="N50" s="1"/>
  <c r="M50"/>
  <c r="L50"/>
  <c r="L50" a="1"/>
  <c r="K50" a="1"/>
  <c r="K50" s="1"/>
  <c r="R49" a="1"/>
  <c r="R49" s="1"/>
  <c r="P49" a="1"/>
  <c r="P49" s="1"/>
  <c r="J49"/>
  <c r="M49" s="1"/>
  <c r="M48"/>
  <c r="N48" s="1" a="1"/>
  <c r="N48" s="1"/>
  <c r="L48" a="1"/>
  <c r="L48" s="1"/>
  <c r="K48" a="1"/>
  <c r="K48" s="1"/>
  <c r="J48"/>
  <c r="R48" s="1" a="1"/>
  <c r="R48" s="1"/>
  <c r="R47" a="1"/>
  <c r="R47" s="1"/>
  <c r="Q47" a="1"/>
  <c r="Q47" s="1"/>
  <c r="P47" a="1"/>
  <c r="P47" s="1"/>
  <c r="O47" a="1"/>
  <c r="O47" s="1"/>
  <c r="N47" a="1"/>
  <c r="N47" s="1"/>
  <c r="M47"/>
  <c r="L47"/>
  <c r="L47" a="1"/>
  <c r="K47" a="1"/>
  <c r="K47" s="1"/>
  <c r="J46"/>
  <c r="L46" s="1" a="1"/>
  <c r="L46" s="1"/>
  <c r="R45" a="1"/>
  <c r="R45" s="1"/>
  <c r="P45"/>
  <c r="P45" a="1"/>
  <c r="M45"/>
  <c r="O45" s="1" a="1"/>
  <c r="O45" s="1"/>
  <c r="L45" a="1"/>
  <c r="L45" s="1"/>
  <c r="K45" a="1"/>
  <c r="K45" s="1"/>
  <c r="J45"/>
  <c r="Q45" s="1" a="1"/>
  <c r="Q45" s="1"/>
  <c r="R44" a="1"/>
  <c r="R44" s="1"/>
  <c r="Q44" a="1"/>
  <c r="Q44" s="1"/>
  <c r="P44" a="1"/>
  <c r="P44" s="1"/>
  <c r="O44" a="1"/>
  <c r="O44" s="1"/>
  <c r="N44" a="1"/>
  <c r="N44" s="1"/>
  <c r="M44"/>
  <c r="L44" a="1"/>
  <c r="L44" s="1"/>
  <c r="K44"/>
  <c r="K44" a="1"/>
  <c r="Q43" a="1"/>
  <c r="Q43" s="1"/>
  <c r="P43" a="1"/>
  <c r="P43" s="1"/>
  <c r="J43"/>
  <c r="R43" s="1" a="1"/>
  <c r="R43" s="1"/>
  <c r="M42"/>
  <c r="L42" a="1"/>
  <c r="L42" s="1"/>
  <c r="K42" a="1"/>
  <c r="K42" s="1"/>
  <c r="J42"/>
  <c r="R42" s="1" a="1"/>
  <c r="R42" s="1"/>
  <c r="R41" a="1"/>
  <c r="R41" s="1"/>
  <c r="Q41" a="1"/>
  <c r="Q41" s="1"/>
  <c r="P41" a="1"/>
  <c r="P41" s="1"/>
  <c r="O41" a="1"/>
  <c r="O41" s="1"/>
  <c r="N41" a="1"/>
  <c r="N41" s="1"/>
  <c r="M41"/>
  <c r="L41" a="1"/>
  <c r="L41" s="1"/>
  <c r="K41"/>
  <c r="K41" a="1"/>
  <c r="R40" a="1"/>
  <c r="R40" s="1"/>
  <c r="J40"/>
  <c r="P40" s="1" a="1"/>
  <c r="P40" s="1"/>
  <c r="R39" a="1"/>
  <c r="R39" s="1"/>
  <c r="P39"/>
  <c r="P39" a="1"/>
  <c r="M39"/>
  <c r="L39" a="1"/>
  <c r="L39" s="1"/>
  <c r="K39" a="1"/>
  <c r="K39" s="1"/>
  <c r="J39"/>
  <c r="Q39" s="1" a="1"/>
  <c r="Q39" s="1"/>
  <c r="R38" a="1"/>
  <c r="R38" s="1"/>
  <c r="Q38" a="1"/>
  <c r="Q38" s="1"/>
  <c r="P38" a="1"/>
  <c r="P38" s="1"/>
  <c r="O38" a="1"/>
  <c r="O38" s="1"/>
  <c r="N38" a="1"/>
  <c r="N38" s="1"/>
  <c r="M38"/>
  <c r="L38"/>
  <c r="L38" a="1"/>
  <c r="K38" a="1"/>
  <c r="K38" s="1"/>
  <c r="R37" a="1"/>
  <c r="R37" s="1"/>
  <c r="Q37" a="1"/>
  <c r="Q37" s="1"/>
  <c r="L37" a="1"/>
  <c r="L37" s="1"/>
  <c r="J37"/>
  <c r="P37" s="1" a="1"/>
  <c r="P37" s="1"/>
  <c r="R36" a="1"/>
  <c r="R36" s="1"/>
  <c r="P36" a="1"/>
  <c r="P36" s="1"/>
  <c r="N36" a="1"/>
  <c r="N36" s="1"/>
  <c r="M36"/>
  <c r="O36" s="1" a="1"/>
  <c r="O36" s="1"/>
  <c r="L36" a="1"/>
  <c r="L36" s="1"/>
  <c r="K36"/>
  <c r="K36" a="1"/>
  <c r="J36"/>
  <c r="Q36" s="1" a="1"/>
  <c r="Q36" s="1"/>
  <c r="R35"/>
  <c r="R35" a="1"/>
  <c r="Q35" a="1"/>
  <c r="Q35" s="1"/>
  <c r="P35"/>
  <c r="P35" a="1"/>
  <c r="O35" a="1"/>
  <c r="O35" s="1"/>
  <c r="N35"/>
  <c r="N35" a="1"/>
  <c r="M35"/>
  <c r="L35" a="1"/>
  <c r="L35" s="1"/>
  <c r="K35" a="1"/>
  <c r="K35" s="1"/>
  <c r="L34" a="1"/>
  <c r="L34" s="1"/>
  <c r="J34"/>
  <c r="R34" s="1" a="1"/>
  <c r="R34" s="1"/>
  <c r="J33"/>
  <c r="L33" s="1" a="1"/>
  <c r="L33" s="1"/>
  <c r="R32" a="1"/>
  <c r="R32" s="1"/>
  <c r="Q32" a="1"/>
  <c r="Q32" s="1"/>
  <c r="P32" a="1"/>
  <c r="P32" s="1"/>
  <c r="M32"/>
  <c r="O32" s="1" a="1"/>
  <c r="O32" s="1"/>
  <c r="L32" a="1"/>
  <c r="L32" s="1"/>
  <c r="K32" a="1"/>
  <c r="K32" s="1"/>
  <c r="R31" a="1"/>
  <c r="R31" s="1"/>
  <c r="P31" a="1"/>
  <c r="P31" s="1"/>
  <c r="M31"/>
  <c r="O31" s="1" a="1"/>
  <c r="O31" s="1"/>
  <c r="K31" a="1"/>
  <c r="K31" s="1"/>
  <c r="J31"/>
  <c r="L31" s="1" a="1"/>
  <c r="L31" s="1"/>
  <c r="R30" a="1"/>
  <c r="R30" s="1"/>
  <c r="P30" a="1"/>
  <c r="P30" s="1"/>
  <c r="N30" a="1"/>
  <c r="N30" s="1"/>
  <c r="M30"/>
  <c r="O30" s="1" a="1"/>
  <c r="O30" s="1"/>
  <c r="L30" a="1"/>
  <c r="L30" s="1"/>
  <c r="K30" a="1"/>
  <c r="K30" s="1"/>
  <c r="J30"/>
  <c r="Q30" s="1" a="1"/>
  <c r="Q30" s="1"/>
  <c r="R29" a="1"/>
  <c r="R29" s="1"/>
  <c r="Q29" a="1"/>
  <c r="Q29" s="1"/>
  <c r="P29"/>
  <c r="P29" a="1"/>
  <c r="O29" a="1"/>
  <c r="O29" s="1"/>
  <c r="N29" a="1"/>
  <c r="N29" s="1"/>
  <c r="M29"/>
  <c r="L29" a="1"/>
  <c r="L29" s="1"/>
  <c r="K29"/>
  <c r="K29" a="1"/>
  <c r="J28"/>
  <c r="R28" s="1" a="1"/>
  <c r="R28" s="1"/>
  <c r="M27"/>
  <c r="O27" s="1" a="1"/>
  <c r="O27" s="1"/>
  <c r="K27" a="1"/>
  <c r="K27" s="1"/>
  <c r="J27"/>
  <c r="Q27" s="1" a="1"/>
  <c r="Q27" s="1"/>
  <c r="R26" a="1"/>
  <c r="R26" s="1"/>
  <c r="Q26" a="1"/>
  <c r="Q26" s="1"/>
  <c r="P26" a="1"/>
  <c r="P26" s="1"/>
  <c r="N26" a="1"/>
  <c r="N26" s="1"/>
  <c r="M26"/>
  <c r="O26" s="1" a="1"/>
  <c r="O26" s="1"/>
  <c r="L26"/>
  <c r="L26" a="1"/>
  <c r="K26" a="1"/>
  <c r="K26" s="1"/>
  <c r="R25" a="1"/>
  <c r="R25" s="1"/>
  <c r="P25" a="1"/>
  <c r="P25" s="1"/>
  <c r="N25" a="1"/>
  <c r="N25" s="1"/>
  <c r="M25"/>
  <c r="O25" s="1" a="1"/>
  <c r="O25" s="1"/>
  <c r="K25"/>
  <c r="K25" a="1"/>
  <c r="J25"/>
  <c r="L25" s="1" a="1"/>
  <c r="L25" s="1"/>
  <c r="R24" a="1"/>
  <c r="R24" s="1"/>
  <c r="P24"/>
  <c r="P24" a="1"/>
  <c r="N24" a="1"/>
  <c r="N24" s="1"/>
  <c r="M24"/>
  <c r="O24" s="1" a="1"/>
  <c r="O24" s="1"/>
  <c r="L24" a="1"/>
  <c r="L24" s="1"/>
  <c r="K24"/>
  <c r="K24" a="1"/>
  <c r="J24"/>
  <c r="Q24" s="1" a="1"/>
  <c r="Q24" s="1"/>
  <c r="R23" a="1"/>
  <c r="R23" s="1"/>
  <c r="Q23" a="1"/>
  <c r="Q23" s="1"/>
  <c r="P23"/>
  <c r="P23" a="1"/>
  <c r="O23" a="1"/>
  <c r="O23" s="1"/>
  <c r="N23" a="1"/>
  <c r="N23" s="1"/>
  <c r="M23"/>
  <c r="L23" a="1"/>
  <c r="L23" s="1"/>
  <c r="K23"/>
  <c r="K23" a="1"/>
  <c r="J22"/>
  <c r="J21"/>
  <c r="J19"/>
  <c r="J18"/>
  <c r="J16"/>
  <c r="J15"/>
  <c r="J13"/>
  <c r="J12"/>
  <c r="J10"/>
  <c r="K10" s="1" a="1"/>
  <c r="K10" s="1"/>
  <c r="J9"/>
  <c r="K9" s="1" a="1"/>
  <c r="K9" s="1"/>
  <c r="M20"/>
  <c r="K20" a="1"/>
  <c r="K20" s="1"/>
  <c r="P17" a="1"/>
  <c r="P17" s="1"/>
  <c r="N17" a="1"/>
  <c r="N17" s="1"/>
  <c r="O17" s="1" a="1"/>
  <c r="O17" s="1"/>
  <c r="M17"/>
  <c r="K17"/>
  <c r="L17" s="1" a="1"/>
  <c r="L17" s="1"/>
  <c r="K17" a="1"/>
  <c r="N14" a="1"/>
  <c r="N14" s="1"/>
  <c r="O14" s="1" a="1"/>
  <c r="O14" s="1"/>
  <c r="M14"/>
  <c r="P14" s="1" a="1"/>
  <c r="P14" s="1"/>
  <c r="K14" a="1"/>
  <c r="K14" s="1"/>
  <c r="M12"/>
  <c r="P12" s="1" a="1"/>
  <c r="P12" s="1"/>
  <c r="K12" a="1"/>
  <c r="K12" s="1"/>
  <c r="L12" s="1" a="1"/>
  <c r="L12" s="1"/>
  <c r="P11" a="1"/>
  <c r="P11" s="1"/>
  <c r="N11" a="1"/>
  <c r="N11" s="1"/>
  <c r="O11" s="1" a="1"/>
  <c r="O11" s="1"/>
  <c r="M11"/>
  <c r="K11"/>
  <c r="L11" s="1" a="1"/>
  <c r="L11" s="1"/>
  <c r="K11" a="1"/>
  <c r="M8"/>
  <c r="N8" s="1" a="1"/>
  <c r="N8" s="1"/>
  <c r="O8" s="1" a="1"/>
  <c r="O8" s="1"/>
  <c r="K8" a="1"/>
  <c r="K8" s="1"/>
  <c r="A155"/>
  <c r="A152"/>
  <c r="A149"/>
  <c r="A146"/>
  <c r="A143"/>
  <c r="A140"/>
  <c r="A137"/>
  <c r="A134"/>
  <c r="A131"/>
  <c r="A128"/>
  <c r="A125"/>
  <c r="A122"/>
  <c r="A119"/>
  <c r="A116"/>
  <c r="A113"/>
  <c r="A110"/>
  <c r="A107"/>
  <c r="A104"/>
  <c r="A101"/>
  <c r="A98"/>
  <c r="A95"/>
  <c r="A92"/>
  <c r="A89"/>
  <c r="A86"/>
  <c r="A83"/>
  <c r="A80"/>
  <c r="A77"/>
  <c r="A74"/>
  <c r="A71"/>
  <c r="A68"/>
  <c r="A65"/>
  <c r="A62"/>
  <c r="A59"/>
  <c r="A56"/>
  <c r="A53"/>
  <c r="A50"/>
  <c r="A47"/>
  <c r="A44"/>
  <c r="A41"/>
  <c r="A38"/>
  <c r="A35"/>
  <c r="A32"/>
  <c r="A29"/>
  <c r="A26"/>
  <c r="A23"/>
  <c r="A20"/>
  <c r="A17"/>
  <c r="A14"/>
  <c r="A11"/>
  <c r="A8"/>
  <c r="Q8" l="1" a="1"/>
  <c r="Q8" s="1"/>
  <c r="R8" s="1" a="1"/>
  <c r="R8" s="1"/>
  <c r="T8" s="1" a="1"/>
  <c r="T8" s="1"/>
  <c r="U8" s="1" a="1"/>
  <c r="U8" s="1"/>
  <c r="V8" s="1" a="1"/>
  <c r="V8" s="1"/>
  <c r="M10"/>
  <c r="P8" a="1"/>
  <c r="P8" s="1"/>
  <c r="S10" a="1"/>
  <c r="S10" s="1"/>
  <c r="Q14" a="1"/>
  <c r="Q14" s="1"/>
  <c r="R14" s="1" a="1"/>
  <c r="R14" s="1"/>
  <c r="T14" s="1" a="1"/>
  <c r="T14" s="1"/>
  <c r="U14" s="1" a="1"/>
  <c r="U14" s="1"/>
  <c r="V14" s="1" a="1"/>
  <c r="V14" s="1"/>
  <c r="L8" a="1"/>
  <c r="L8" s="1"/>
  <c r="O84" i="9" a="1"/>
  <c r="O84" s="1"/>
  <c r="L85" a="1"/>
  <c r="L85" s="1"/>
  <c r="N86" a="1"/>
  <c r="N86" s="1"/>
  <c r="P86" a="1"/>
  <c r="P86" s="1"/>
  <c r="R86" a="1"/>
  <c r="R86" s="1"/>
  <c r="T86" a="1"/>
  <c r="T86" s="1"/>
  <c r="K85" a="1"/>
  <c r="K85" s="1"/>
  <c r="M85"/>
  <c r="Q86" a="1"/>
  <c r="Q86" s="1"/>
  <c r="Q85" a="1"/>
  <c r="Q85" s="1"/>
  <c r="K81" a="1"/>
  <c r="K81" s="1"/>
  <c r="M81"/>
  <c r="Q82" a="1"/>
  <c r="Q82" s="1"/>
  <c r="Q81" a="1"/>
  <c r="Q81" s="1"/>
  <c r="L77" a="1"/>
  <c r="L77" s="1"/>
  <c r="N78" a="1"/>
  <c r="N78" s="1"/>
  <c r="P78" a="1"/>
  <c r="P78" s="1"/>
  <c r="R78" a="1"/>
  <c r="R78" s="1"/>
  <c r="T78" a="1"/>
  <c r="T78" s="1"/>
  <c r="K77" a="1"/>
  <c r="K77" s="1"/>
  <c r="M77"/>
  <c r="Q78" a="1"/>
  <c r="Q78" s="1"/>
  <c r="U78"/>
  <c r="Q77" a="1"/>
  <c r="Q77" s="1"/>
  <c r="P73" a="1"/>
  <c r="P73" s="1"/>
  <c r="R73" a="1"/>
  <c r="R73" s="1"/>
  <c r="T73" a="1"/>
  <c r="T73" s="1"/>
  <c r="V73" a="1"/>
  <c r="V73" s="1"/>
  <c r="K73" a="1"/>
  <c r="K73" s="1"/>
  <c r="M73"/>
  <c r="Q74" a="1"/>
  <c r="Q74" s="1"/>
  <c r="Q73" a="1"/>
  <c r="Q73" s="1"/>
  <c r="O68" a="1"/>
  <c r="O68" s="1"/>
  <c r="L69" a="1"/>
  <c r="L69" s="1"/>
  <c r="N70" a="1"/>
  <c r="N70" s="1"/>
  <c r="P70" a="1"/>
  <c r="P70" s="1"/>
  <c r="R70" a="1"/>
  <c r="R70" s="1"/>
  <c r="T70" a="1"/>
  <c r="T70" s="1"/>
  <c r="K69" a="1"/>
  <c r="K69" s="1"/>
  <c r="M69"/>
  <c r="Q70" a="1"/>
  <c r="Q70" s="1"/>
  <c r="Q69" a="1"/>
  <c r="Q69" s="1"/>
  <c r="O64" a="1"/>
  <c r="O64" s="1"/>
  <c r="L65" a="1"/>
  <c r="L65" s="1"/>
  <c r="N66" a="1"/>
  <c r="N66" s="1"/>
  <c r="P66" a="1"/>
  <c r="P66" s="1"/>
  <c r="R66" a="1"/>
  <c r="R66" s="1"/>
  <c r="T66" a="1"/>
  <c r="T66" s="1"/>
  <c r="K65" a="1"/>
  <c r="K65" s="1"/>
  <c r="M65"/>
  <c r="Q66" a="1"/>
  <c r="Q66" s="1"/>
  <c r="Q65" a="1"/>
  <c r="Q65" s="1"/>
  <c r="O60" a="1"/>
  <c r="O60" s="1"/>
  <c r="L61" a="1"/>
  <c r="L61" s="1"/>
  <c r="N62" a="1"/>
  <c r="N62" s="1"/>
  <c r="P62" a="1"/>
  <c r="P62" s="1"/>
  <c r="R62" a="1"/>
  <c r="R62" s="1"/>
  <c r="T62" a="1"/>
  <c r="T62" s="1"/>
  <c r="K61" a="1"/>
  <c r="K61" s="1"/>
  <c r="M61"/>
  <c r="Q62" a="1"/>
  <c r="Q62" s="1"/>
  <c r="Q61" a="1"/>
  <c r="Q61" s="1"/>
  <c r="O56" a="1"/>
  <c r="O56" s="1"/>
  <c r="L57" a="1"/>
  <c r="L57" s="1"/>
  <c r="N58" a="1"/>
  <c r="N58" s="1"/>
  <c r="P58" a="1"/>
  <c r="P58" s="1"/>
  <c r="R58" a="1"/>
  <c r="R58" s="1"/>
  <c r="T58" a="1"/>
  <c r="T58" s="1"/>
  <c r="K57" a="1"/>
  <c r="K57" s="1"/>
  <c r="M57"/>
  <c r="Q58" a="1"/>
  <c r="Q58" s="1"/>
  <c r="Q57" a="1"/>
  <c r="Q57" s="1"/>
  <c r="O52" a="1"/>
  <c r="O52" s="1"/>
  <c r="L53" a="1"/>
  <c r="L53" s="1"/>
  <c r="N54" a="1"/>
  <c r="N54" s="1"/>
  <c r="P54" a="1"/>
  <c r="P54" s="1"/>
  <c r="R54" a="1"/>
  <c r="R54" s="1"/>
  <c r="T54" a="1"/>
  <c r="T54" s="1"/>
  <c r="K53" a="1"/>
  <c r="K53" s="1"/>
  <c r="M53"/>
  <c r="Q54" a="1"/>
  <c r="Q54" s="1"/>
  <c r="Q53" a="1"/>
  <c r="Q53" s="1"/>
  <c r="O48" a="1"/>
  <c r="O48" s="1"/>
  <c r="L49" a="1"/>
  <c r="L49" s="1"/>
  <c r="N50" a="1"/>
  <c r="N50" s="1"/>
  <c r="P50" a="1"/>
  <c r="P50" s="1"/>
  <c r="R50" a="1"/>
  <c r="R50" s="1"/>
  <c r="T50" a="1"/>
  <c r="T50" s="1"/>
  <c r="K49" a="1"/>
  <c r="K49" s="1"/>
  <c r="M49"/>
  <c r="Q50" a="1"/>
  <c r="Q50" s="1"/>
  <c r="Q49" a="1"/>
  <c r="Q49" s="1"/>
  <c r="K45" a="1"/>
  <c r="K45" s="1"/>
  <c r="M45"/>
  <c r="Q46" a="1"/>
  <c r="Q46" s="1"/>
  <c r="Q45" a="1"/>
  <c r="Q45" s="1"/>
  <c r="O40" a="1"/>
  <c r="O40" s="1"/>
  <c r="L41" a="1"/>
  <c r="L41" s="1"/>
  <c r="N42" a="1"/>
  <c r="N42" s="1"/>
  <c r="P42" a="1"/>
  <c r="P42" s="1"/>
  <c r="R42" a="1"/>
  <c r="R42" s="1"/>
  <c r="T42" a="1"/>
  <c r="T42" s="1"/>
  <c r="K41" a="1"/>
  <c r="K41" s="1"/>
  <c r="M41"/>
  <c r="Q42" a="1"/>
  <c r="Q42" s="1"/>
  <c r="Q41" a="1"/>
  <c r="Q41" s="1"/>
  <c r="P37" a="1"/>
  <c r="P37" s="1"/>
  <c r="R37" a="1"/>
  <c r="R37" s="1"/>
  <c r="T37" a="1"/>
  <c r="T37" s="1"/>
  <c r="V37" a="1"/>
  <c r="V37" s="1"/>
  <c r="K37" a="1"/>
  <c r="K37" s="1"/>
  <c r="M37"/>
  <c r="Q38" a="1"/>
  <c r="Q38" s="1"/>
  <c r="Q37" a="1"/>
  <c r="Q37" s="1"/>
  <c r="O32" a="1"/>
  <c r="O32" s="1"/>
  <c r="L33" a="1"/>
  <c r="L33" s="1"/>
  <c r="N34" a="1"/>
  <c r="N34" s="1"/>
  <c r="P34" a="1"/>
  <c r="P34" s="1"/>
  <c r="R34" a="1"/>
  <c r="R34" s="1"/>
  <c r="T34" a="1"/>
  <c r="T34" s="1"/>
  <c r="K33" a="1"/>
  <c r="K33" s="1"/>
  <c r="M33"/>
  <c r="Q34" a="1"/>
  <c r="Q34" s="1"/>
  <c r="Q33" a="1"/>
  <c r="Q33" s="1"/>
  <c r="O28" a="1"/>
  <c r="O28" s="1"/>
  <c r="L29" a="1"/>
  <c r="L29" s="1"/>
  <c r="N30" a="1"/>
  <c r="N30" s="1"/>
  <c r="R29" a="1"/>
  <c r="R29" s="1"/>
  <c r="T29" a="1"/>
  <c r="T29" s="1"/>
  <c r="V29" a="1"/>
  <c r="V29" s="1"/>
  <c r="K29" a="1"/>
  <c r="K29" s="1"/>
  <c r="M29"/>
  <c r="Q30" a="1"/>
  <c r="Q30" s="1"/>
  <c r="Q29" a="1"/>
  <c r="Q29" s="1"/>
  <c r="G23"/>
  <c r="O24" a="1"/>
  <c r="O24" s="1"/>
  <c r="L25" a="1"/>
  <c r="L25" s="1"/>
  <c r="N26" a="1"/>
  <c r="N26" s="1"/>
  <c r="P26" a="1"/>
  <c r="P26" s="1"/>
  <c r="R26" a="1"/>
  <c r="R26" s="1"/>
  <c r="T26" a="1"/>
  <c r="T26" s="1"/>
  <c r="K25" a="1"/>
  <c r="K25" s="1"/>
  <c r="M25"/>
  <c r="Q26" a="1"/>
  <c r="Q26" s="1"/>
  <c r="Q25" a="1"/>
  <c r="Q25" s="1"/>
  <c r="O20" a="1"/>
  <c r="O20" s="1"/>
  <c r="L21" a="1"/>
  <c r="L21" s="1"/>
  <c r="N22" a="1"/>
  <c r="N22" s="1"/>
  <c r="K21" a="1"/>
  <c r="K21" s="1"/>
  <c r="M21"/>
  <c r="Q22" a="1"/>
  <c r="Q22" s="1"/>
  <c r="Q21" a="1"/>
  <c r="Q21" s="1"/>
  <c r="N19" a="1"/>
  <c r="N19" s="1"/>
  <c r="G19"/>
  <c r="N16" a="1"/>
  <c r="N16" s="1"/>
  <c r="O16" s="1" a="1"/>
  <c r="O16" s="1"/>
  <c r="K17" a="1"/>
  <c r="K17" s="1"/>
  <c r="L17" s="1" a="1"/>
  <c r="L17" s="1"/>
  <c r="Q12" a="1"/>
  <c r="Q12" s="1"/>
  <c r="S12" s="1" a="1"/>
  <c r="S12" s="1"/>
  <c r="O12" a="1"/>
  <c r="O12" s="1"/>
  <c r="Q13" a="1"/>
  <c r="Q13" s="1"/>
  <c r="S13" s="1" a="1"/>
  <c r="S13" s="1"/>
  <c r="N13" a="1"/>
  <c r="N13" s="1"/>
  <c r="O13" s="1" a="1"/>
  <c r="O13" s="1"/>
  <c r="P13" a="1"/>
  <c r="P13" s="1"/>
  <c r="K14" a="1"/>
  <c r="K14" s="1"/>
  <c r="M14"/>
  <c r="O17" a="1"/>
  <c r="O17" s="1"/>
  <c r="Q17" a="1"/>
  <c r="Q17" s="1"/>
  <c r="K19" a="1"/>
  <c r="K19" s="1"/>
  <c r="Q19" s="1" a="1"/>
  <c r="Q19" s="1"/>
  <c r="M19" a="1"/>
  <c r="M19" s="1"/>
  <c r="O19" s="1" a="1"/>
  <c r="O19" s="1"/>
  <c r="P17" a="1"/>
  <c r="P17" s="1"/>
  <c r="K18" a="1"/>
  <c r="K18" s="1"/>
  <c r="L18" s="1" a="1"/>
  <c r="L18" s="1"/>
  <c r="M18"/>
  <c r="P18" s="1" a="1"/>
  <c r="P18" s="1"/>
  <c r="J19" a="1"/>
  <c r="J19" s="1"/>
  <c r="P8" a="1"/>
  <c r="P8" s="1"/>
  <c r="M9"/>
  <c r="N9" s="1" a="1"/>
  <c r="N9" s="1"/>
  <c r="K9" a="1"/>
  <c r="K9" s="1"/>
  <c r="L9" s="1" a="1"/>
  <c r="L9" s="1"/>
  <c r="P9" a="1"/>
  <c r="P9" s="1"/>
  <c r="Q8" a="1"/>
  <c r="Q8" s="1"/>
  <c r="R8" s="1" a="1"/>
  <c r="R8" s="1"/>
  <c r="O8" a="1"/>
  <c r="O8" s="1"/>
  <c r="K10" a="1"/>
  <c r="K10" s="1"/>
  <c r="L10" s="1" a="1"/>
  <c r="L10" s="1"/>
  <c r="M10"/>
  <c r="N49" i="10" a="1"/>
  <c r="N49" s="1"/>
  <c r="O49" a="1"/>
  <c r="O49" s="1"/>
  <c r="L28" a="1"/>
  <c r="L28" s="1"/>
  <c r="Q25" a="1"/>
  <c r="Q25" s="1"/>
  <c r="L27" a="1"/>
  <c r="L27" s="1"/>
  <c r="Q31" a="1"/>
  <c r="Q31" s="1"/>
  <c r="N27" a="1"/>
  <c r="N27" s="1"/>
  <c r="P27" a="1"/>
  <c r="P27" s="1"/>
  <c r="R27" a="1"/>
  <c r="R27" s="1"/>
  <c r="K28" a="1"/>
  <c r="K28" s="1"/>
  <c r="M28"/>
  <c r="P33" a="1"/>
  <c r="P33" s="1"/>
  <c r="R33" a="1"/>
  <c r="R33" s="1"/>
  <c r="K34" a="1"/>
  <c r="K34" s="1"/>
  <c r="M34"/>
  <c r="L40" a="1"/>
  <c r="L40" s="1"/>
  <c r="M40"/>
  <c r="K40" a="1"/>
  <c r="K40" s="1"/>
  <c r="Q28" a="1"/>
  <c r="Q28" s="1"/>
  <c r="N31" a="1"/>
  <c r="N31" s="1"/>
  <c r="N32" a="1"/>
  <c r="N32" s="1"/>
  <c r="K33" a="1"/>
  <c r="K33" s="1"/>
  <c r="M33"/>
  <c r="Q34" a="1"/>
  <c r="Q34" s="1"/>
  <c r="O39" a="1"/>
  <c r="O39" s="1"/>
  <c r="N39" a="1"/>
  <c r="N39" s="1"/>
  <c r="N42" a="1"/>
  <c r="N42" s="1"/>
  <c r="O42" a="1"/>
  <c r="O42" s="1"/>
  <c r="N61" a="1"/>
  <c r="N61" s="1"/>
  <c r="O61" a="1"/>
  <c r="O61" s="1"/>
  <c r="N67" a="1"/>
  <c r="N67" s="1"/>
  <c r="O67" a="1"/>
  <c r="O67" s="1"/>
  <c r="Q33" a="1"/>
  <c r="Q33" s="1"/>
  <c r="M37"/>
  <c r="K37" a="1"/>
  <c r="K37" s="1"/>
  <c r="M43"/>
  <c r="K43" a="1"/>
  <c r="K43" s="1"/>
  <c r="L43" a="1"/>
  <c r="L43" s="1"/>
  <c r="N55" a="1"/>
  <c r="N55" s="1"/>
  <c r="O55" a="1"/>
  <c r="O55" s="1"/>
  <c r="N73" a="1"/>
  <c r="N73" s="1"/>
  <c r="O73" a="1"/>
  <c r="O73" s="1"/>
  <c r="P28" a="1"/>
  <c r="P28" s="1"/>
  <c r="P34" a="1"/>
  <c r="P34" s="1"/>
  <c r="Q40" a="1"/>
  <c r="Q40" s="1"/>
  <c r="M109"/>
  <c r="K109" a="1"/>
  <c r="K109" s="1"/>
  <c r="L109" a="1"/>
  <c r="L109" s="1"/>
  <c r="M115"/>
  <c r="K115" a="1"/>
  <c r="K115" s="1"/>
  <c r="L115" a="1"/>
  <c r="L115" s="1"/>
  <c r="P46" a="1"/>
  <c r="P46" s="1"/>
  <c r="R46" a="1"/>
  <c r="R46" s="1"/>
  <c r="Q49" a="1"/>
  <c r="Q49" s="1"/>
  <c r="P52" a="1"/>
  <c r="P52" s="1"/>
  <c r="R52" a="1"/>
  <c r="R52" s="1"/>
  <c r="K54" a="1"/>
  <c r="K54" s="1"/>
  <c r="M54"/>
  <c r="Q55" a="1"/>
  <c r="Q55" s="1"/>
  <c r="N58" a="1"/>
  <c r="N58" s="1"/>
  <c r="P58" a="1"/>
  <c r="P58" s="1"/>
  <c r="R58" a="1"/>
  <c r="R58" s="1"/>
  <c r="N59" a="1"/>
  <c r="N59" s="1"/>
  <c r="K60" a="1"/>
  <c r="K60" s="1"/>
  <c r="M60"/>
  <c r="Q61" a="1"/>
  <c r="Q61" s="1"/>
  <c r="N64" a="1"/>
  <c r="N64" s="1"/>
  <c r="P64" a="1"/>
  <c r="P64" s="1"/>
  <c r="R64" a="1"/>
  <c r="R64" s="1"/>
  <c r="N65" a="1"/>
  <c r="N65" s="1"/>
  <c r="K66" a="1"/>
  <c r="K66" s="1"/>
  <c r="M66"/>
  <c r="Q67" a="1"/>
  <c r="Q67" s="1"/>
  <c r="N70" a="1"/>
  <c r="N70" s="1"/>
  <c r="P70" a="1"/>
  <c r="P70" s="1"/>
  <c r="R70" a="1"/>
  <c r="R70" s="1"/>
  <c r="N71" a="1"/>
  <c r="N71" s="1"/>
  <c r="K72" a="1"/>
  <c r="K72" s="1"/>
  <c r="M72"/>
  <c r="Q73" a="1"/>
  <c r="Q73" s="1"/>
  <c r="L75" a="1"/>
  <c r="L75" s="1"/>
  <c r="N76" a="1"/>
  <c r="N76" s="1"/>
  <c r="P76" a="1"/>
  <c r="P76" s="1"/>
  <c r="R76" a="1"/>
  <c r="R76" s="1"/>
  <c r="N77" a="1"/>
  <c r="N77" s="1"/>
  <c r="K78" a="1"/>
  <c r="K78" s="1"/>
  <c r="M78"/>
  <c r="O79" a="1"/>
  <c r="O79" s="1"/>
  <c r="Q79" a="1"/>
  <c r="Q79" s="1"/>
  <c r="O80" a="1"/>
  <c r="O80" s="1"/>
  <c r="L81" a="1"/>
  <c r="L81" s="1"/>
  <c r="N82" a="1"/>
  <c r="N82" s="1"/>
  <c r="P82" a="1"/>
  <c r="P82" s="1"/>
  <c r="R82" a="1"/>
  <c r="R82" s="1"/>
  <c r="N83" a="1"/>
  <c r="N83" s="1"/>
  <c r="K84" a="1"/>
  <c r="K84" s="1"/>
  <c r="M84"/>
  <c r="O85" a="1"/>
  <c r="O85" s="1"/>
  <c r="Q85" a="1"/>
  <c r="Q85" s="1"/>
  <c r="O86" a="1"/>
  <c r="O86" s="1"/>
  <c r="L87" a="1"/>
  <c r="L87" s="1"/>
  <c r="N88" a="1"/>
  <c r="N88" s="1"/>
  <c r="P88" a="1"/>
  <c r="P88" s="1"/>
  <c r="R88" a="1"/>
  <c r="R88" s="1"/>
  <c r="N89" a="1"/>
  <c r="N89" s="1"/>
  <c r="K90" a="1"/>
  <c r="K90" s="1"/>
  <c r="M90"/>
  <c r="O91" a="1"/>
  <c r="O91" s="1"/>
  <c r="Q91" a="1"/>
  <c r="Q91" s="1"/>
  <c r="O92" a="1"/>
  <c r="O92" s="1"/>
  <c r="L93" a="1"/>
  <c r="L93" s="1"/>
  <c r="N94" a="1"/>
  <c r="N94" s="1"/>
  <c r="P94" a="1"/>
  <c r="P94" s="1"/>
  <c r="R94" a="1"/>
  <c r="R94" s="1"/>
  <c r="N95" a="1"/>
  <c r="N95" s="1"/>
  <c r="K96" a="1"/>
  <c r="K96" s="1"/>
  <c r="M96"/>
  <c r="O97" a="1"/>
  <c r="O97" s="1"/>
  <c r="Q97" a="1"/>
  <c r="Q97" s="1"/>
  <c r="O98" a="1"/>
  <c r="O98" s="1"/>
  <c r="L99" a="1"/>
  <c r="L99" s="1"/>
  <c r="N100" a="1"/>
  <c r="N100" s="1"/>
  <c r="P100" a="1"/>
  <c r="P100" s="1"/>
  <c r="R100" a="1"/>
  <c r="R100" s="1"/>
  <c r="N101" a="1"/>
  <c r="N101" s="1"/>
  <c r="K102" a="1"/>
  <c r="K102" s="1"/>
  <c r="M102"/>
  <c r="O103" a="1"/>
  <c r="O103" s="1"/>
  <c r="O105" a="1"/>
  <c r="O105" s="1"/>
  <c r="N105" a="1"/>
  <c r="N105" s="1"/>
  <c r="O111" a="1"/>
  <c r="O111" s="1"/>
  <c r="N111" a="1"/>
  <c r="N111" s="1"/>
  <c r="Q42" a="1"/>
  <c r="Q42" s="1"/>
  <c r="N45" a="1"/>
  <c r="N45" s="1"/>
  <c r="K46" a="1"/>
  <c r="K46" s="1"/>
  <c r="M46"/>
  <c r="O48" a="1"/>
  <c r="O48" s="1"/>
  <c r="Q48" a="1"/>
  <c r="Q48" s="1"/>
  <c r="L49" a="1"/>
  <c r="L49" s="1"/>
  <c r="N51" a="1"/>
  <c r="N51" s="1"/>
  <c r="K52" a="1"/>
  <c r="K52" s="1"/>
  <c r="M52"/>
  <c r="Q54" a="1"/>
  <c r="Q54" s="1"/>
  <c r="L55" a="1"/>
  <c r="L55" s="1"/>
  <c r="Q60" a="1"/>
  <c r="Q60" s="1"/>
  <c r="Q66" a="1"/>
  <c r="Q66" s="1"/>
  <c r="Q72" a="1"/>
  <c r="Q72" s="1"/>
  <c r="Q78" a="1"/>
  <c r="Q78" s="1"/>
  <c r="Q84" a="1"/>
  <c r="Q84" s="1"/>
  <c r="Q90" a="1"/>
  <c r="Q90" s="1"/>
  <c r="Q96" a="1"/>
  <c r="Q96" s="1"/>
  <c r="Q102" a="1"/>
  <c r="Q102" s="1"/>
  <c r="L106" a="1"/>
  <c r="L106" s="1"/>
  <c r="M106"/>
  <c r="K106" a="1"/>
  <c r="K106" s="1"/>
  <c r="L112" a="1"/>
  <c r="L112" s="1"/>
  <c r="M112"/>
  <c r="K112" a="1"/>
  <c r="K112" s="1"/>
  <c r="Q46" a="1"/>
  <c r="Q46" s="1"/>
  <c r="Q52" a="1"/>
  <c r="Q52" s="1"/>
  <c r="L54" a="1"/>
  <c r="L54" s="1"/>
  <c r="P55" a="1"/>
  <c r="P55" s="1"/>
  <c r="R55" a="1"/>
  <c r="R55" s="1"/>
  <c r="Q58" a="1"/>
  <c r="Q58" s="1"/>
  <c r="L60" a="1"/>
  <c r="L60" s="1"/>
  <c r="P61" a="1"/>
  <c r="P61" s="1"/>
  <c r="R61" a="1"/>
  <c r="R61" s="1"/>
  <c r="Q64" a="1"/>
  <c r="Q64" s="1"/>
  <c r="L66" a="1"/>
  <c r="L66" s="1"/>
  <c r="P67" a="1"/>
  <c r="P67" s="1"/>
  <c r="R67" a="1"/>
  <c r="R67" s="1"/>
  <c r="Q70" a="1"/>
  <c r="Q70" s="1"/>
  <c r="L72" a="1"/>
  <c r="L72" s="1"/>
  <c r="P73" a="1"/>
  <c r="P73" s="1"/>
  <c r="R73" a="1"/>
  <c r="R73" s="1"/>
  <c r="K75" a="1"/>
  <c r="K75" s="1"/>
  <c r="M75"/>
  <c r="Q76" a="1"/>
  <c r="Q76" s="1"/>
  <c r="L78" a="1"/>
  <c r="L78" s="1"/>
  <c r="P79" a="1"/>
  <c r="P79" s="1"/>
  <c r="K81" a="1"/>
  <c r="K81" s="1"/>
  <c r="M81"/>
  <c r="L84" a="1"/>
  <c r="L84" s="1"/>
  <c r="P85" a="1"/>
  <c r="P85" s="1"/>
  <c r="K87" a="1"/>
  <c r="K87" s="1"/>
  <c r="M87"/>
  <c r="L90" a="1"/>
  <c r="L90" s="1"/>
  <c r="P91" a="1"/>
  <c r="P91" s="1"/>
  <c r="K93" a="1"/>
  <c r="K93" s="1"/>
  <c r="M93"/>
  <c r="L96" a="1"/>
  <c r="L96" s="1"/>
  <c r="P97" a="1"/>
  <c r="P97" s="1"/>
  <c r="K99" a="1"/>
  <c r="K99" s="1"/>
  <c r="M99"/>
  <c r="L102" a="1"/>
  <c r="L102" s="1"/>
  <c r="N108" a="1"/>
  <c r="N108" s="1"/>
  <c r="O108" a="1"/>
  <c r="O108" s="1"/>
  <c r="N114" a="1"/>
  <c r="N114" s="1"/>
  <c r="O114" a="1"/>
  <c r="O114" s="1"/>
  <c r="P42" a="1"/>
  <c r="P42" s="1"/>
  <c r="P48" a="1"/>
  <c r="P48" s="1"/>
  <c r="K49" a="1"/>
  <c r="K49" s="1"/>
  <c r="P54" a="1"/>
  <c r="P54" s="1"/>
  <c r="K55" a="1"/>
  <c r="K55" s="1"/>
  <c r="P60" a="1"/>
  <c r="P60" s="1"/>
  <c r="K61" a="1"/>
  <c r="K61" s="1"/>
  <c r="P66" a="1"/>
  <c r="P66" s="1"/>
  <c r="K67" a="1"/>
  <c r="K67" s="1"/>
  <c r="P72" a="1"/>
  <c r="P72" s="1"/>
  <c r="K73" a="1"/>
  <c r="K73" s="1"/>
  <c r="P78" a="1"/>
  <c r="P78" s="1"/>
  <c r="P84" a="1"/>
  <c r="P84" s="1"/>
  <c r="P90" a="1"/>
  <c r="P90" s="1"/>
  <c r="P96" a="1"/>
  <c r="P96" s="1"/>
  <c r="P102" a="1"/>
  <c r="P102" s="1"/>
  <c r="P105" a="1"/>
  <c r="P105" s="1"/>
  <c r="R105" a="1"/>
  <c r="R105" s="1"/>
  <c r="Q108" a="1"/>
  <c r="Q108" s="1"/>
  <c r="P111" a="1"/>
  <c r="P111" s="1"/>
  <c r="R111" a="1"/>
  <c r="R111" s="1"/>
  <c r="Q114" a="1"/>
  <c r="Q114" s="1"/>
  <c r="N117" a="1"/>
  <c r="N117" s="1"/>
  <c r="P117" a="1"/>
  <c r="P117" s="1"/>
  <c r="R117" a="1"/>
  <c r="R117" s="1"/>
  <c r="K118" a="1"/>
  <c r="K118" s="1"/>
  <c r="M118"/>
  <c r="O120" a="1"/>
  <c r="O120" s="1"/>
  <c r="Q120" a="1"/>
  <c r="Q120" s="1"/>
  <c r="L121" a="1"/>
  <c r="L121" s="1"/>
  <c r="N123" a="1"/>
  <c r="N123" s="1"/>
  <c r="P123" a="1"/>
  <c r="P123" s="1"/>
  <c r="R123" a="1"/>
  <c r="R123" s="1"/>
  <c r="K124" a="1"/>
  <c r="K124" s="1"/>
  <c r="M124"/>
  <c r="O126" a="1"/>
  <c r="O126" s="1"/>
  <c r="Q126" a="1"/>
  <c r="Q126" s="1"/>
  <c r="L127" a="1"/>
  <c r="L127" s="1"/>
  <c r="N129" a="1"/>
  <c r="N129" s="1"/>
  <c r="P129" a="1"/>
  <c r="P129" s="1"/>
  <c r="R129" a="1"/>
  <c r="R129" s="1"/>
  <c r="K130" a="1"/>
  <c r="K130" s="1"/>
  <c r="M130"/>
  <c r="O132" a="1"/>
  <c r="O132" s="1"/>
  <c r="Q132" a="1"/>
  <c r="Q132" s="1"/>
  <c r="L133" a="1"/>
  <c r="L133" s="1"/>
  <c r="N135" a="1"/>
  <c r="N135" s="1"/>
  <c r="P135" a="1"/>
  <c r="P135" s="1"/>
  <c r="R135" a="1"/>
  <c r="R135" s="1"/>
  <c r="K136" a="1"/>
  <c r="K136" s="1"/>
  <c r="M136"/>
  <c r="O138" a="1"/>
  <c r="O138" s="1"/>
  <c r="Q138" a="1"/>
  <c r="Q138" s="1"/>
  <c r="L139" a="1"/>
  <c r="L139" s="1"/>
  <c r="N141" a="1"/>
  <c r="N141" s="1"/>
  <c r="P141" a="1"/>
  <c r="P141" s="1"/>
  <c r="R141" a="1"/>
  <c r="R141" s="1"/>
  <c r="K142" a="1"/>
  <c r="K142" s="1"/>
  <c r="M142"/>
  <c r="O144" a="1"/>
  <c r="O144" s="1"/>
  <c r="Q144" a="1"/>
  <c r="Q144" s="1"/>
  <c r="L145" a="1"/>
  <c r="L145" s="1"/>
  <c r="N147" a="1"/>
  <c r="N147" s="1"/>
  <c r="P147" a="1"/>
  <c r="P147" s="1"/>
  <c r="R147" a="1"/>
  <c r="R147" s="1"/>
  <c r="K148" a="1"/>
  <c r="K148" s="1"/>
  <c r="M148"/>
  <c r="O150" a="1"/>
  <c r="O150" s="1"/>
  <c r="Q150" a="1"/>
  <c r="Q150" s="1"/>
  <c r="L151" a="1"/>
  <c r="L151" s="1"/>
  <c r="N153" a="1"/>
  <c r="N153" s="1"/>
  <c r="P153" a="1"/>
  <c r="P153" s="1"/>
  <c r="R153" a="1"/>
  <c r="R153" s="1"/>
  <c r="K154" a="1"/>
  <c r="K154" s="1"/>
  <c r="M154"/>
  <c r="O156" a="1"/>
  <c r="O156" s="1"/>
  <c r="Q156" a="1"/>
  <c r="Q156" s="1"/>
  <c r="L157" a="1"/>
  <c r="L157" s="1"/>
  <c r="Q118" a="1"/>
  <c r="Q118" s="1"/>
  <c r="Q124" a="1"/>
  <c r="Q124" s="1"/>
  <c r="Q130" a="1"/>
  <c r="Q130" s="1"/>
  <c r="Q136" a="1"/>
  <c r="Q136" s="1"/>
  <c r="Q142" a="1"/>
  <c r="Q142" s="1"/>
  <c r="R145" a="1"/>
  <c r="R145" s="1"/>
  <c r="Q148" a="1"/>
  <c r="Q148" s="1"/>
  <c r="P151" a="1"/>
  <c r="P151" s="1"/>
  <c r="R151" a="1"/>
  <c r="R151" s="1"/>
  <c r="Q154" a="1"/>
  <c r="Q154" s="1"/>
  <c r="P157" a="1"/>
  <c r="P157" s="1"/>
  <c r="R157" a="1"/>
  <c r="R157" s="1"/>
  <c r="P108" a="1"/>
  <c r="P108" s="1"/>
  <c r="P114" a="1"/>
  <c r="P114" s="1"/>
  <c r="L118" a="1"/>
  <c r="L118" s="1"/>
  <c r="P120" a="1"/>
  <c r="P120" s="1"/>
  <c r="K121" a="1"/>
  <c r="K121" s="1"/>
  <c r="M121"/>
  <c r="L124" a="1"/>
  <c r="L124" s="1"/>
  <c r="P126" a="1"/>
  <c r="P126" s="1"/>
  <c r="K127" a="1"/>
  <c r="K127" s="1"/>
  <c r="M127"/>
  <c r="L130" a="1"/>
  <c r="L130" s="1"/>
  <c r="P132" a="1"/>
  <c r="P132" s="1"/>
  <c r="K133" a="1"/>
  <c r="K133" s="1"/>
  <c r="M133"/>
  <c r="L136" a="1"/>
  <c r="L136" s="1"/>
  <c r="P138" a="1"/>
  <c r="P138" s="1"/>
  <c r="K139" a="1"/>
  <c r="K139" s="1"/>
  <c r="M139"/>
  <c r="L142" a="1"/>
  <c r="L142" s="1"/>
  <c r="P144" a="1"/>
  <c r="P144" s="1"/>
  <c r="K145" a="1"/>
  <c r="K145" s="1"/>
  <c r="M145"/>
  <c r="L148" a="1"/>
  <c r="L148" s="1"/>
  <c r="P150" a="1"/>
  <c r="P150" s="1"/>
  <c r="K151" a="1"/>
  <c r="K151" s="1"/>
  <c r="M151"/>
  <c r="L154" a="1"/>
  <c r="L154" s="1"/>
  <c r="P156" a="1"/>
  <c r="P156" s="1"/>
  <c r="K157" a="1"/>
  <c r="K157" s="1"/>
  <c r="M157"/>
  <c r="P118" a="1"/>
  <c r="P118" s="1"/>
  <c r="P124" a="1"/>
  <c r="P124" s="1"/>
  <c r="P130" a="1"/>
  <c r="P130" s="1"/>
  <c r="P136" a="1"/>
  <c r="P136" s="1"/>
  <c r="P142" a="1"/>
  <c r="P142" s="1"/>
  <c r="P148" a="1"/>
  <c r="P148" s="1"/>
  <c r="P154" a="1"/>
  <c r="P154" s="1"/>
  <c r="M18"/>
  <c r="N18" s="1" a="1"/>
  <c r="N18" s="1"/>
  <c r="K18" a="1"/>
  <c r="K18" s="1"/>
  <c r="M9"/>
  <c r="P9" s="1" a="1"/>
  <c r="P9" s="1"/>
  <c r="Q20" a="1"/>
  <c r="Q20" s="1"/>
  <c r="L20" a="1"/>
  <c r="L20" s="1"/>
  <c r="L14" a="1"/>
  <c r="L14" s="1"/>
  <c r="K16" a="1"/>
  <c r="K16" s="1"/>
  <c r="L16" s="1" a="1"/>
  <c r="L16" s="1"/>
  <c r="M16"/>
  <c r="K22" a="1"/>
  <c r="K22" s="1"/>
  <c r="L22" s="1" a="1"/>
  <c r="L22" s="1"/>
  <c r="M22"/>
  <c r="Q11" a="1"/>
  <c r="Q11" s="1"/>
  <c r="S11" s="1" a="1"/>
  <c r="S11" s="1"/>
  <c r="K15" a="1"/>
  <c r="K15" s="1"/>
  <c r="L15" s="1" a="1"/>
  <c r="L15" s="1"/>
  <c r="M15"/>
  <c r="P15" s="1" a="1"/>
  <c r="P15" s="1"/>
  <c r="Q17" a="1"/>
  <c r="Q17" s="1"/>
  <c r="R17" s="1" a="1"/>
  <c r="R17" s="1"/>
  <c r="T17" s="1" a="1"/>
  <c r="T17" s="1"/>
  <c r="U17" s="1" a="1"/>
  <c r="U17" s="1"/>
  <c r="V17" s="1" a="1"/>
  <c r="V17" s="1"/>
  <c r="N20" a="1"/>
  <c r="N20" s="1"/>
  <c r="O20" s="1" a="1"/>
  <c r="O20" s="1"/>
  <c r="P20" a="1"/>
  <c r="P20" s="1"/>
  <c r="R20" s="1" a="1"/>
  <c r="R20" s="1"/>
  <c r="K21" a="1"/>
  <c r="K21" s="1"/>
  <c r="L21" s="1" a="1"/>
  <c r="L21" s="1"/>
  <c r="M21"/>
  <c r="P21" s="1" a="1"/>
  <c r="P21" s="1"/>
  <c r="N12" a="1"/>
  <c r="N12" s="1"/>
  <c r="Q12" s="1" a="1"/>
  <c r="Q12" s="1"/>
  <c r="K13" a="1"/>
  <c r="K13" s="1"/>
  <c r="M13"/>
  <c r="K19" a="1"/>
  <c r="K19" s="1"/>
  <c r="L19" s="1" a="1"/>
  <c r="L19" s="1"/>
  <c r="M19"/>
  <c r="P19" s="1" a="1"/>
  <c r="P19" s="1"/>
  <c r="P16" a="1"/>
  <c r="P16" s="1"/>
  <c r="P22" a="1"/>
  <c r="P22" s="1"/>
  <c r="L9" a="1"/>
  <c r="L9" s="1"/>
  <c r="L10" a="1"/>
  <c r="L10" s="1"/>
  <c r="N10" a="1"/>
  <c r="N10" s="1"/>
  <c r="O10" s="1" a="1"/>
  <c r="O10" s="1"/>
  <c r="P10" a="1"/>
  <c r="P10" s="1"/>
  <c r="J8" i="14"/>
  <c r="S9"/>
  <c r="N15" s="1"/>
  <c r="T8"/>
  <c r="T9" s="1"/>
  <c r="N16" s="1"/>
  <c r="A8"/>
  <c r="R13" i="9" l="1" a="1"/>
  <c r="R13" s="1"/>
  <c r="T13" s="1" a="1"/>
  <c r="T13" s="1"/>
  <c r="U13" s="1" a="1"/>
  <c r="U13" s="1"/>
  <c r="V13" s="1" a="1"/>
  <c r="V13" s="1"/>
  <c r="T8" a="1"/>
  <c r="T8" s="1"/>
  <c r="U8" s="1" a="1"/>
  <c r="U8" s="1"/>
  <c r="V8" a="1"/>
  <c r="V8" s="1"/>
  <c r="R11" i="10" a="1"/>
  <c r="R11" s="1"/>
  <c r="T11" s="1" a="1"/>
  <c r="T11" s="1"/>
  <c r="U11" s="1" a="1"/>
  <c r="U11" s="1"/>
  <c r="V11" s="1" a="1"/>
  <c r="V11" s="1"/>
  <c r="R12" a="1"/>
  <c r="R12" s="1"/>
  <c r="S12" a="1"/>
  <c r="S12" s="1"/>
  <c r="O85" i="9" a="1"/>
  <c r="O85" s="1"/>
  <c r="N85" a="1"/>
  <c r="N85" s="1"/>
  <c r="O81" a="1"/>
  <c r="O81" s="1"/>
  <c r="N81" a="1"/>
  <c r="N81" s="1"/>
  <c r="O77" a="1"/>
  <c r="O77" s="1"/>
  <c r="N77" a="1"/>
  <c r="N77" s="1"/>
  <c r="O73" a="1"/>
  <c r="O73" s="1"/>
  <c r="N73" a="1"/>
  <c r="N73" s="1"/>
  <c r="O69" a="1"/>
  <c r="O69" s="1"/>
  <c r="N69" a="1"/>
  <c r="N69" s="1"/>
  <c r="O65" a="1"/>
  <c r="O65" s="1"/>
  <c r="N65" a="1"/>
  <c r="N65" s="1"/>
  <c r="O61" a="1"/>
  <c r="O61" s="1"/>
  <c r="N61" a="1"/>
  <c r="N61" s="1"/>
  <c r="O57" a="1"/>
  <c r="O57" s="1"/>
  <c r="N57" a="1"/>
  <c r="N57" s="1"/>
  <c r="O53" a="1"/>
  <c r="O53" s="1"/>
  <c r="N53" a="1"/>
  <c r="N53" s="1"/>
  <c r="O49" a="1"/>
  <c r="O49" s="1"/>
  <c r="N49" a="1"/>
  <c r="N49" s="1"/>
  <c r="O45" a="1"/>
  <c r="O45" s="1"/>
  <c r="N45" a="1"/>
  <c r="N45" s="1"/>
  <c r="O41" a="1"/>
  <c r="O41" s="1"/>
  <c r="N41" a="1"/>
  <c r="N41" s="1"/>
  <c r="O37" a="1"/>
  <c r="O37" s="1"/>
  <c r="N37" a="1"/>
  <c r="N37" s="1"/>
  <c r="O33" a="1"/>
  <c r="O33" s="1"/>
  <c r="N33" a="1"/>
  <c r="N33" s="1"/>
  <c r="O29" a="1"/>
  <c r="O29" s="1"/>
  <c r="N29" a="1"/>
  <c r="N29" s="1"/>
  <c r="O25" a="1"/>
  <c r="O25" s="1"/>
  <c r="N25" a="1"/>
  <c r="N25" s="1"/>
  <c r="O21" a="1"/>
  <c r="O21" s="1"/>
  <c r="N21" a="1"/>
  <c r="N21" s="1"/>
  <c r="Q16" a="1"/>
  <c r="Q16" s="1"/>
  <c r="R16" s="1" a="1"/>
  <c r="R16" s="1"/>
  <c r="R17" a="1"/>
  <c r="R17" s="1"/>
  <c r="P19" a="1"/>
  <c r="P19" s="1"/>
  <c r="R19" s="1" a="1"/>
  <c r="R19" s="1"/>
  <c r="V19" s="1" a="1"/>
  <c r="V19" s="1"/>
  <c r="L19" a="1"/>
  <c r="L19" s="1"/>
  <c r="R12" a="1"/>
  <c r="R12" s="1"/>
  <c r="T12" s="1" a="1"/>
  <c r="T12" s="1"/>
  <c r="U12" s="1" a="1"/>
  <c r="U12" s="1"/>
  <c r="V12" s="1" a="1"/>
  <c r="V12" s="1"/>
  <c r="L14" a="1"/>
  <c r="L14" s="1"/>
  <c r="N18" a="1"/>
  <c r="N18" s="1"/>
  <c r="Q18" s="1" a="1"/>
  <c r="Q18" s="1"/>
  <c r="R18" s="1" a="1"/>
  <c r="R18" s="1"/>
  <c r="P14" a="1"/>
  <c r="P14" s="1"/>
  <c r="N14" a="1"/>
  <c r="N14" s="1"/>
  <c r="Q14" s="1" a="1"/>
  <c r="Q14" s="1"/>
  <c r="S14" s="1" a="1"/>
  <c r="S14" s="1"/>
  <c r="O9" a="1"/>
  <c r="O9" s="1"/>
  <c r="M11" a="1"/>
  <c r="M11" s="1"/>
  <c r="N11" a="1"/>
  <c r="N11" s="1"/>
  <c r="J11" a="1"/>
  <c r="J11" s="1"/>
  <c r="K11" a="1"/>
  <c r="K11" s="1"/>
  <c r="Q9" a="1"/>
  <c r="Q9" s="1"/>
  <c r="R9" s="1" a="1"/>
  <c r="R9" s="1"/>
  <c r="T9" s="1" a="1"/>
  <c r="T9" s="1"/>
  <c r="U9" s="1" a="1"/>
  <c r="U9" s="1"/>
  <c r="V9" s="1" a="1"/>
  <c r="V9" s="1"/>
  <c r="P10" a="1"/>
  <c r="P10" s="1"/>
  <c r="N10" a="1"/>
  <c r="N10" s="1"/>
  <c r="Q10" s="1" a="1"/>
  <c r="Q10" s="1"/>
  <c r="O151" i="10" a="1"/>
  <c r="O151" s="1"/>
  <c r="N151" a="1"/>
  <c r="N151" s="1"/>
  <c r="O133" a="1"/>
  <c r="O133" s="1"/>
  <c r="N133" a="1"/>
  <c r="N133" s="1"/>
  <c r="O121" a="1"/>
  <c r="O121" s="1"/>
  <c r="N121" a="1"/>
  <c r="N121" s="1"/>
  <c r="O75" a="1"/>
  <c r="O75" s="1"/>
  <c r="N75" a="1"/>
  <c r="N75" s="1"/>
  <c r="N112" a="1"/>
  <c r="N112" s="1"/>
  <c r="O112" a="1"/>
  <c r="O112" s="1"/>
  <c r="N96" a="1"/>
  <c r="N96" s="1"/>
  <c r="O96" a="1"/>
  <c r="O96" s="1"/>
  <c r="N84" a="1"/>
  <c r="N84" s="1"/>
  <c r="O84" a="1"/>
  <c r="O84" s="1"/>
  <c r="N60" a="1"/>
  <c r="N60" s="1"/>
  <c r="O60" a="1"/>
  <c r="O60" s="1"/>
  <c r="N115" a="1"/>
  <c r="N115" s="1"/>
  <c r="O115" a="1"/>
  <c r="O115" s="1"/>
  <c r="N40" a="1"/>
  <c r="N40" s="1"/>
  <c r="O40" a="1"/>
  <c r="O40" s="1"/>
  <c r="N154" a="1"/>
  <c r="N154" s="1"/>
  <c r="O154" a="1"/>
  <c r="O154" s="1"/>
  <c r="N148" a="1"/>
  <c r="N148" s="1"/>
  <c r="O148" a="1"/>
  <c r="O148" s="1"/>
  <c r="N142" a="1"/>
  <c r="N142" s="1"/>
  <c r="O142" a="1"/>
  <c r="O142" s="1"/>
  <c r="N136" a="1"/>
  <c r="N136" s="1"/>
  <c r="O136" a="1"/>
  <c r="O136" s="1"/>
  <c r="N130" a="1"/>
  <c r="N130" s="1"/>
  <c r="O130" a="1"/>
  <c r="O130" s="1"/>
  <c r="N124" a="1"/>
  <c r="N124" s="1"/>
  <c r="O124" a="1"/>
  <c r="O124" s="1"/>
  <c r="N118" a="1"/>
  <c r="N118" s="1"/>
  <c r="O118" a="1"/>
  <c r="O118" s="1"/>
  <c r="O99" a="1"/>
  <c r="O99" s="1"/>
  <c r="N99" a="1"/>
  <c r="N99" s="1"/>
  <c r="O93" a="1"/>
  <c r="O93" s="1"/>
  <c r="N93" a="1"/>
  <c r="N93" s="1"/>
  <c r="O87" a="1"/>
  <c r="O87" s="1"/>
  <c r="N87" a="1"/>
  <c r="N87" s="1"/>
  <c r="O81" a="1"/>
  <c r="O81" s="1"/>
  <c r="N81" a="1"/>
  <c r="N81" s="1"/>
  <c r="N106" a="1"/>
  <c r="N106" s="1"/>
  <c r="O106" a="1"/>
  <c r="O106" s="1"/>
  <c r="O52" a="1"/>
  <c r="O52" s="1"/>
  <c r="N52" a="1"/>
  <c r="N52" s="1"/>
  <c r="N54" a="1"/>
  <c r="N54" s="1"/>
  <c r="O54" a="1"/>
  <c r="O54" s="1"/>
  <c r="N109" a="1"/>
  <c r="N109" s="1"/>
  <c r="O109" a="1"/>
  <c r="O109" s="1"/>
  <c r="N37" a="1"/>
  <c r="N37" s="1"/>
  <c r="O37" a="1"/>
  <c r="O37" s="1"/>
  <c r="O157" a="1"/>
  <c r="O157" s="1"/>
  <c r="N157" a="1"/>
  <c r="N157" s="1"/>
  <c r="O139" a="1"/>
  <c r="O139" s="1"/>
  <c r="N139" a="1"/>
  <c r="N139" s="1"/>
  <c r="N102" a="1"/>
  <c r="N102" s="1"/>
  <c r="O102" a="1"/>
  <c r="O102" s="1"/>
  <c r="N90" a="1"/>
  <c r="N90" s="1"/>
  <c r="O90" a="1"/>
  <c r="O90" s="1"/>
  <c r="N78" a="1"/>
  <c r="N78" s="1"/>
  <c r="O78" a="1"/>
  <c r="O78" s="1"/>
  <c r="N72" a="1"/>
  <c r="N72" s="1"/>
  <c r="O72" a="1"/>
  <c r="O72" s="1"/>
  <c r="O33" a="1"/>
  <c r="O33" s="1"/>
  <c r="N33" a="1"/>
  <c r="N33" s="1"/>
  <c r="N34" a="1"/>
  <c r="N34" s="1"/>
  <c r="O34" a="1"/>
  <c r="O34" s="1"/>
  <c r="N28" a="1"/>
  <c r="N28" s="1"/>
  <c r="O28" a="1"/>
  <c r="O28" s="1"/>
  <c r="O145" a="1"/>
  <c r="O145" s="1"/>
  <c r="N145" a="1"/>
  <c r="N145" s="1"/>
  <c r="O127" a="1"/>
  <c r="O127" s="1"/>
  <c r="N127" a="1"/>
  <c r="N127" s="1"/>
  <c r="O46" a="1"/>
  <c r="O46" s="1"/>
  <c r="N46" a="1"/>
  <c r="N46" s="1"/>
  <c r="N66" a="1"/>
  <c r="N66" s="1"/>
  <c r="O66" a="1"/>
  <c r="O66" s="1"/>
  <c r="O43" a="1"/>
  <c r="O43" s="1"/>
  <c r="N43" a="1"/>
  <c r="N43" s="1"/>
  <c r="O18" a="1"/>
  <c r="O18" s="1"/>
  <c r="P18" a="1"/>
  <c r="P18" s="1"/>
  <c r="L18" a="1"/>
  <c r="L18" s="1"/>
  <c r="Q18" a="1"/>
  <c r="Q18" s="1"/>
  <c r="N9" a="1"/>
  <c r="N9" s="1"/>
  <c r="O9" s="1" a="1"/>
  <c r="O9" s="1"/>
  <c r="N19" a="1"/>
  <c r="N19" s="1"/>
  <c r="Q19" s="1" a="1"/>
  <c r="Q19" s="1"/>
  <c r="R19" s="1" a="1"/>
  <c r="R19" s="1"/>
  <c r="T19" s="1" a="1"/>
  <c r="T19" s="1"/>
  <c r="U19" s="1"/>
  <c r="V19" s="1"/>
  <c r="N13" a="1"/>
  <c r="N13" s="1"/>
  <c r="Q13" s="1" a="1"/>
  <c r="Q13" s="1"/>
  <c r="S13" s="1" a="1"/>
  <c r="S13" s="1"/>
  <c r="O21" a="1"/>
  <c r="O21" s="1"/>
  <c r="N21" a="1"/>
  <c r="N21" s="1"/>
  <c r="Q21" s="1" a="1"/>
  <c r="Q21" s="1"/>
  <c r="R21" s="1" a="1"/>
  <c r="R21" s="1"/>
  <c r="N16" a="1"/>
  <c r="N16" s="1"/>
  <c r="O16" s="1" a="1"/>
  <c r="O16" s="1"/>
  <c r="L13" a="1"/>
  <c r="L13" s="1"/>
  <c r="P13" a="1"/>
  <c r="P13" s="1"/>
  <c r="N22" a="1"/>
  <c r="N22" s="1"/>
  <c r="Q22" s="1" a="1"/>
  <c r="Q22" s="1"/>
  <c r="R22" s="1" a="1"/>
  <c r="R22" s="1"/>
  <c r="O12" a="1"/>
  <c r="O12" s="1"/>
  <c r="N15" a="1"/>
  <c r="N15" s="1"/>
  <c r="Q15" s="1" a="1"/>
  <c r="Q15" s="1"/>
  <c r="R15" s="1" a="1"/>
  <c r="R15" s="1"/>
  <c r="T15" s="1" a="1"/>
  <c r="T15" s="1"/>
  <c r="U15" s="1" a="1"/>
  <c r="U15" s="1"/>
  <c r="V15" s="1" a="1"/>
  <c r="V15" s="1"/>
  <c r="Q10" a="1"/>
  <c r="Q10" s="1"/>
  <c r="R10" s="1" a="1"/>
  <c r="R10" s="1"/>
  <c r="T10" s="1" a="1"/>
  <c r="T10" s="1"/>
  <c r="U10" s="1"/>
  <c r="V10" s="1"/>
  <c r="J9" i="14"/>
  <c r="K8" a="1"/>
  <c r="K8" s="1"/>
  <c r="L8" s="1" a="1"/>
  <c r="L8" s="1"/>
  <c r="L9" s="1"/>
  <c r="M8" a="1"/>
  <c r="M8" s="1"/>
  <c r="O14" i="9" l="1" a="1"/>
  <c r="O14" s="1"/>
  <c r="T12" i="10" a="1"/>
  <c r="T12" s="1"/>
  <c r="U12" s="1" a="1"/>
  <c r="U12" s="1"/>
  <c r="V12" s="1" a="1"/>
  <c r="V12" s="1"/>
  <c r="R18" a="1"/>
  <c r="R18" s="1"/>
  <c r="T18" s="1" a="1"/>
  <c r="T18" s="1"/>
  <c r="U18" s="1" a="1"/>
  <c r="U18" s="1"/>
  <c r="V18" s="1" a="1"/>
  <c r="V18" s="1"/>
  <c r="O18" i="9" a="1"/>
  <c r="O18" s="1"/>
  <c r="R14" a="1"/>
  <c r="R14" s="1"/>
  <c r="T14" s="1" a="1"/>
  <c r="T14" s="1"/>
  <c r="U14" s="1"/>
  <c r="V14" s="1"/>
  <c r="O10" a="1"/>
  <c r="O10" s="1"/>
  <c r="R10" a="1"/>
  <c r="R10" s="1"/>
  <c r="T10" s="1" a="1"/>
  <c r="T10" s="1"/>
  <c r="U10" s="1"/>
  <c r="V10" s="1"/>
  <c r="O15" i="10" a="1"/>
  <c r="O15" s="1"/>
  <c r="O19" a="1"/>
  <c r="O19" s="1"/>
  <c r="Q9" a="1"/>
  <c r="Q9" s="1"/>
  <c r="R9" s="1" a="1"/>
  <c r="R9" s="1"/>
  <c r="T9" s="1" a="1"/>
  <c r="T9" s="1"/>
  <c r="U9" s="1" a="1"/>
  <c r="U9" s="1"/>
  <c r="V9" s="1" a="1"/>
  <c r="V9" s="1"/>
  <c r="O22" a="1"/>
  <c r="O22" s="1"/>
  <c r="Q16" a="1"/>
  <c r="Q16" s="1"/>
  <c r="R16" s="1" a="1"/>
  <c r="R16" s="1"/>
  <c r="T16" s="1" a="1"/>
  <c r="T16" s="1"/>
  <c r="U16" s="1"/>
  <c r="V16" s="1"/>
  <c r="R13" a="1"/>
  <c r="R13" s="1"/>
  <c r="T13" s="1" a="1"/>
  <c r="T13" s="1"/>
  <c r="U13" s="1"/>
  <c r="V13" s="1"/>
  <c r="O13" a="1"/>
  <c r="O13" s="1"/>
  <c r="M9" i="14"/>
  <c r="N8" a="1"/>
  <c r="N8" s="1"/>
  <c r="N9" s="1"/>
  <c r="P8" a="1"/>
  <c r="P8" s="1"/>
  <c r="K9"/>
  <c r="P9" l="1"/>
  <c r="N12" s="1"/>
  <c r="Q8" a="1"/>
  <c r="Q8" s="1"/>
  <c r="Q9" s="1"/>
  <c r="N13" s="1"/>
  <c r="O8" a="1"/>
  <c r="O8" s="1"/>
  <c r="O9" s="1"/>
  <c r="R8" l="1" a="1"/>
  <c r="R8" s="1"/>
  <c r="U8" l="1" a="1"/>
  <c r="U8" s="1"/>
  <c r="U9" s="1"/>
  <c r="R9"/>
  <c r="N14" s="1"/>
  <c r="N17" s="1"/>
  <c r="J9" i="4" l="1"/>
  <c r="J17"/>
  <c r="M17" s="1" a="1"/>
  <c r="M17" s="1"/>
  <c r="J16"/>
  <c r="K16" s="1" a="1"/>
  <c r="K16" s="1"/>
  <c r="L16" s="1" a="1"/>
  <c r="L16" s="1"/>
  <c r="J15"/>
  <c r="M15" s="1" a="1"/>
  <c r="M15" s="1"/>
  <c r="J14"/>
  <c r="M14" s="1" a="1"/>
  <c r="M14" s="1"/>
  <c r="P14" s="1" a="1"/>
  <c r="P14" s="1"/>
  <c r="J13"/>
  <c r="M13" s="1" a="1"/>
  <c r="M13" s="1"/>
  <c r="J12"/>
  <c r="M12" s="1" a="1"/>
  <c r="M12" s="1"/>
  <c r="P12" s="1" a="1"/>
  <c r="P12" s="1"/>
  <c r="J11"/>
  <c r="M11" s="1" a="1"/>
  <c r="M11" s="1"/>
  <c r="A17"/>
  <c r="A11"/>
  <c r="J10"/>
  <c r="J18" s="1"/>
  <c r="A10"/>
  <c r="M9" a="1"/>
  <c r="A9"/>
  <c r="J8"/>
  <c r="A8"/>
  <c r="J158" i="10" l="1" a="1"/>
  <c r="J158" s="1"/>
  <c r="K12" i="4" a="1"/>
  <c r="K12" s="1"/>
  <c r="L12" s="1" a="1"/>
  <c r="L12" s="1"/>
  <c r="K14" a="1"/>
  <c r="K14" s="1"/>
  <c r="L14" s="1" a="1"/>
  <c r="L14" s="1"/>
  <c r="M16" a="1"/>
  <c r="M16" s="1"/>
  <c r="P16" s="1" a="1"/>
  <c r="P16" s="1"/>
  <c r="N11" a="1"/>
  <c r="N11" s="1"/>
  <c r="O11" s="1" a="1"/>
  <c r="O11" s="1"/>
  <c r="N17" a="1"/>
  <c r="N17" s="1"/>
  <c r="O17" s="1" a="1"/>
  <c r="O17" s="1"/>
  <c r="N15" a="1"/>
  <c r="N15" s="1"/>
  <c r="O15" s="1" a="1"/>
  <c r="O15" s="1"/>
  <c r="N13" a="1"/>
  <c r="N13" s="1"/>
  <c r="O13" s="1" a="1"/>
  <c r="O13" s="1"/>
  <c r="P11" a="1"/>
  <c r="P11" s="1"/>
  <c r="P13" a="1"/>
  <c r="P13" s="1"/>
  <c r="P15" a="1"/>
  <c r="P15" s="1"/>
  <c r="P17" a="1"/>
  <c r="P17" s="1"/>
  <c r="M9"/>
  <c r="N9" s="1" a="1"/>
  <c r="N9" s="1"/>
  <c r="K11" a="1"/>
  <c r="K11" s="1"/>
  <c r="Q11" s="1" a="1"/>
  <c r="N12" a="1"/>
  <c r="N12" s="1"/>
  <c r="K13" a="1"/>
  <c r="K13" s="1"/>
  <c r="Q13" s="1" a="1"/>
  <c r="Q13" s="1"/>
  <c r="N14" a="1"/>
  <c r="N14" s="1"/>
  <c r="Q14" s="1" a="1"/>
  <c r="K15" a="1"/>
  <c r="K15" s="1"/>
  <c r="Q15" s="1" a="1"/>
  <c r="K17" a="1"/>
  <c r="K17" s="1"/>
  <c r="M8" a="1"/>
  <c r="M8" s="1"/>
  <c r="P8" s="1" a="1"/>
  <c r="P8" s="1"/>
  <c r="K8" a="1"/>
  <c r="K8" s="1"/>
  <c r="K10" a="1"/>
  <c r="K10" s="1"/>
  <c r="M10" a="1"/>
  <c r="M10" s="1"/>
  <c r="K9" a="1"/>
  <c r="K9" s="1"/>
  <c r="K18" l="1"/>
  <c r="P10" a="1"/>
  <c r="M18"/>
  <c r="M158" i="10" a="1"/>
  <c r="M158" s="1"/>
  <c r="J88" i="9" a="1"/>
  <c r="J88" s="1"/>
  <c r="P11" a="1"/>
  <c r="P11" s="1"/>
  <c r="L11" a="1"/>
  <c r="L11" s="1"/>
  <c r="K158" i="10" a="1"/>
  <c r="K158" s="1"/>
  <c r="N158" a="1"/>
  <c r="Q15" i="4"/>
  <c r="Q11"/>
  <c r="R11" s="1"/>
  <c r="Q14"/>
  <c r="R14" s="1" a="1"/>
  <c r="R14" s="1"/>
  <c r="T14" s="1"/>
  <c r="U14" s="1" a="1"/>
  <c r="U14" s="1"/>
  <c r="Q12" a="1"/>
  <c r="Q12" s="1"/>
  <c r="R12" s="1" a="1"/>
  <c r="R12" s="1"/>
  <c r="R15" a="1"/>
  <c r="R11" a="1"/>
  <c r="O12" a="1"/>
  <c r="O12" s="1"/>
  <c r="Q9" a="1"/>
  <c r="Q9" s="1"/>
  <c r="O9" a="1"/>
  <c r="O9" s="1"/>
  <c r="N16" a="1"/>
  <c r="N16" s="1"/>
  <c r="Q16" s="1" a="1"/>
  <c r="Q16" s="1"/>
  <c r="R16" s="1" a="1"/>
  <c r="R16" s="1"/>
  <c r="P9" a="1"/>
  <c r="P9" s="1"/>
  <c r="Q17" a="1"/>
  <c r="Q17" s="1"/>
  <c r="R17" s="1" a="1"/>
  <c r="R17" s="1"/>
  <c r="O14" a="1"/>
  <c r="O14" s="1"/>
  <c r="R13" a="1"/>
  <c r="R13" s="1"/>
  <c r="P10"/>
  <c r="P18" s="1"/>
  <c r="L17" a="1"/>
  <c r="L17" s="1"/>
  <c r="L15" a="1"/>
  <c r="L15" s="1"/>
  <c r="L13" a="1"/>
  <c r="L13" s="1"/>
  <c r="L11" a="1"/>
  <c r="L11" s="1"/>
  <c r="N10" a="1"/>
  <c r="N10" s="1"/>
  <c r="L10" a="1"/>
  <c r="L10" s="1"/>
  <c r="L9" a="1"/>
  <c r="L9" s="1"/>
  <c r="L8" a="1"/>
  <c r="L8" s="1"/>
  <c r="N8" a="1"/>
  <c r="N8" s="1"/>
  <c r="Q8" s="1" a="1"/>
  <c r="L158" i="10" l="1" a="1"/>
  <c r="L158" s="1"/>
  <c r="L18" i="4"/>
  <c r="O10" a="1"/>
  <c r="O10" s="1"/>
  <c r="N18"/>
  <c r="N158" i="10"/>
  <c r="M88" i="9" a="1"/>
  <c r="M88" s="1"/>
  <c r="K88" a="1"/>
  <c r="K88" s="1"/>
  <c r="L88" a="1"/>
  <c r="L88" s="1"/>
  <c r="O11" a="1"/>
  <c r="O11" s="1"/>
  <c r="S158" i="10" a="1"/>
  <c r="S158" s="1"/>
  <c r="N163" s="1"/>
  <c r="P158" a="1"/>
  <c r="P158" s="1"/>
  <c r="N160" s="1"/>
  <c r="R15" i="4"/>
  <c r="T15" s="1"/>
  <c r="U15" s="1" a="1"/>
  <c r="U15" s="1"/>
  <c r="O16" a="1"/>
  <c r="O16" s="1"/>
  <c r="T17"/>
  <c r="U17" s="1" a="1"/>
  <c r="U17" s="1"/>
  <c r="T11"/>
  <c r="U11" s="1" a="1"/>
  <c r="T13"/>
  <c r="U13" s="1" a="1"/>
  <c r="U13" s="1"/>
  <c r="T16"/>
  <c r="U16" s="1" a="1"/>
  <c r="U16" s="1"/>
  <c r="T12"/>
  <c r="U12" s="1" a="1"/>
  <c r="U12" s="1"/>
  <c r="N21"/>
  <c r="Q10" a="1"/>
  <c r="Q10" s="1"/>
  <c r="R9" a="1"/>
  <c r="R9" s="1"/>
  <c r="Q8"/>
  <c r="R8" s="1" a="1"/>
  <c r="R8" s="1"/>
  <c r="O8" a="1"/>
  <c r="O8" s="1"/>
  <c r="Q18" l="1"/>
  <c r="N22" s="1"/>
  <c r="O88" i="9" a="1"/>
  <c r="O18" i="4"/>
  <c r="Q11" i="9" a="1"/>
  <c r="Q11" s="1"/>
  <c r="R11" s="1" a="1"/>
  <c r="R11" s="1"/>
  <c r="U11" s="1" a="1"/>
  <c r="U11" s="1"/>
  <c r="V11" s="1" a="1"/>
  <c r="V11" s="1"/>
  <c r="O88"/>
  <c r="O158" i="10" a="1"/>
  <c r="O158" s="1"/>
  <c r="N88" i="9" a="1"/>
  <c r="N88" s="1"/>
  <c r="P88" a="1"/>
  <c r="P88" s="1"/>
  <c r="N90" s="1"/>
  <c r="Q158" i="10" a="1"/>
  <c r="Q158" s="1"/>
  <c r="N161" s="1"/>
  <c r="U11" i="4"/>
  <c r="U9" a="1"/>
  <c r="T9"/>
  <c r="R10" a="1"/>
  <c r="R10" s="1"/>
  <c r="Q88" i="9" l="1" a="1"/>
  <c r="Q88" s="1"/>
  <c r="N91" s="1"/>
  <c r="R88" a="1"/>
  <c r="R88" s="1"/>
  <c r="N92" s="1"/>
  <c r="R158" i="10" a="1"/>
  <c r="R158" s="1"/>
  <c r="N162" s="1"/>
  <c r="R18" i="4"/>
  <c r="N23" s="1"/>
  <c r="S88" i="9" a="1"/>
  <c r="S88" s="1"/>
  <c r="N93" s="1"/>
  <c r="U9" i="4"/>
  <c r="T8"/>
  <c r="U10" a="1"/>
  <c r="T158" i="10" l="1" a="1"/>
  <c r="T158" s="1"/>
  <c r="N164" s="1"/>
  <c r="T10" i="4"/>
  <c r="T18" s="1"/>
  <c r="N25" s="1"/>
  <c r="N26" s="1"/>
  <c r="S18"/>
  <c r="N24" s="1"/>
  <c r="V88" i="9" a="1"/>
  <c r="V88" s="1"/>
  <c r="U88" a="1"/>
  <c r="U88" s="1"/>
  <c r="N95" s="1"/>
  <c r="N96" s="1"/>
  <c r="T88" a="1"/>
  <c r="T88" s="1"/>
  <c r="N94" s="1"/>
  <c r="U158" i="10" a="1"/>
  <c r="U158" s="1"/>
  <c r="N165" s="1"/>
  <c r="N166" s="1"/>
  <c r="V158" a="1"/>
  <c r="V158" s="1"/>
  <c r="U8" i="4" a="1"/>
  <c r="U8" s="1"/>
  <c r="U10" l="1"/>
  <c r="U18" s="1"/>
</calcChain>
</file>

<file path=xl/sharedStrings.xml><?xml version="1.0" encoding="utf-8"?>
<sst xmlns="http://schemas.openxmlformats.org/spreadsheetml/2006/main" count="235" uniqueCount="67">
  <si>
    <t>BASIC</t>
  </si>
  <si>
    <t>DA</t>
  </si>
  <si>
    <t>TOTAL</t>
  </si>
  <si>
    <t>Total</t>
  </si>
  <si>
    <t>1-</t>
  </si>
  <si>
    <t>2-</t>
  </si>
  <si>
    <t>Basic</t>
  </si>
  <si>
    <t>D.A.</t>
  </si>
  <si>
    <t>Total Allowances And Deuctions Summry</t>
  </si>
  <si>
    <t>Deductions</t>
  </si>
  <si>
    <t>NET AMOUNT TO BE PAY</t>
  </si>
  <si>
    <t>Allowances (Difference)</t>
  </si>
  <si>
    <t>S. N0.</t>
  </si>
  <si>
    <t>TOTAL DED.</t>
  </si>
  <si>
    <t>NET AMOUNT CASH PAYMENT (ARREAR)</t>
  </si>
  <si>
    <t>Total Allowances</t>
  </si>
  <si>
    <t>Total Deductions</t>
  </si>
  <si>
    <t>Amount in words :-</t>
  </si>
  <si>
    <t>हस्ताक्षर डीडीओ मय मुहर</t>
  </si>
  <si>
    <t>…………………………………………………………….. …………………………………………………………</t>
  </si>
  <si>
    <t>Employee Name</t>
  </si>
  <si>
    <t>Post</t>
  </si>
  <si>
    <t>GPF-2004</t>
  </si>
  <si>
    <t>After Revise DA</t>
  </si>
  <si>
    <t>Before Revise DA</t>
  </si>
  <si>
    <t>Difference</t>
  </si>
  <si>
    <t>GPF</t>
  </si>
  <si>
    <t>GPF 2004</t>
  </si>
  <si>
    <t>Month</t>
  </si>
  <si>
    <t>Sr. Teacher</t>
  </si>
  <si>
    <t>TV NUMBER</t>
  </si>
  <si>
    <t>TV DATE</t>
  </si>
  <si>
    <t>Employee Cat. (After-04, Before-04)</t>
  </si>
  <si>
    <t>After-2004</t>
  </si>
  <si>
    <t>Before-2004</t>
  </si>
  <si>
    <t>DA AREAR</t>
  </si>
  <si>
    <t>Surrender Month</t>
  </si>
  <si>
    <t>SURRENDER AREAR</t>
  </si>
  <si>
    <t>Employee Basic Pay</t>
  </si>
  <si>
    <t>GPF/GPF-2004</t>
  </si>
  <si>
    <t>GPF/ GPF-2004</t>
  </si>
  <si>
    <t>GOVT. SR. SEC. SCHOOL....................................................................................</t>
  </si>
  <si>
    <t>Teacher</t>
  </si>
  <si>
    <t>B</t>
  </si>
  <si>
    <t>A</t>
  </si>
  <si>
    <t>Yes</t>
  </si>
  <si>
    <t>No</t>
  </si>
  <si>
    <t>PROGRAMER</t>
  </si>
  <si>
    <r>
      <t xml:space="preserve">UMMED TARAD
</t>
    </r>
    <r>
      <rPr>
        <sz val="16"/>
        <color theme="0"/>
        <rFont val="BookmanITC Lt BT"/>
        <family val="1"/>
      </rPr>
      <t xml:space="preserve">(GSSS RAIMALWADA)
</t>
    </r>
    <r>
      <rPr>
        <sz val="24"/>
        <color theme="0"/>
        <rFont val="BookmanITC Lt BT"/>
        <family val="1"/>
      </rPr>
      <t xml:space="preserve">
Email:-
</t>
    </r>
    <r>
      <rPr>
        <sz val="14"/>
        <color theme="0"/>
        <rFont val="BookmanITC Lt BT"/>
        <family val="1"/>
      </rPr>
      <t>ummedtrdedu@gmail.com</t>
    </r>
  </si>
  <si>
    <t xml:space="preserve"> Click Here</t>
  </si>
  <si>
    <t>GOVT. SR. SEC. SCHOOL RAIMALWADA, BAPINI (PHALODI)</t>
  </si>
  <si>
    <t>PEON</t>
  </si>
  <si>
    <t>TEACHER</t>
  </si>
  <si>
    <t>C</t>
  </si>
  <si>
    <t>Ret. PL/LE Bill Month</t>
  </si>
  <si>
    <t>Balance PL For Leave Encashment Pay</t>
  </si>
  <si>
    <t>Main Bill's 
TV NUMBER</t>
  </si>
  <si>
    <t>Main Bill's
TV DATE</t>
  </si>
  <si>
    <t>LEAVE ENCASHMENT DA ARREAR</t>
  </si>
  <si>
    <t>d</t>
  </si>
  <si>
    <t xml:space="preserve"> dkfeZd Jh ---------- fnukad ------------------------- dks lsokfuo`r gks tkus ds dkj.k buds [kkrs esa vftZr mikftZr vodk'k ds ,ot esa fu;ekuqlkj Hkqxrku dh xbZ jkf'k esa egaxkbZ HkRrs dh o`f) i'pkr bldk vUrj dks udn Hkqxrku fd;k tk jgk gSA lacaf/kr dk;kZy; }kjk dkfeZd ds fy, tkjh fd;s x;s ih-ih-vks- dh la[;k --------------gSA</t>
  </si>
  <si>
    <r>
      <rPr>
        <b/>
        <sz val="48"/>
        <color rgb="FFFFFF00"/>
        <rFont val="Century"/>
        <family val="1"/>
      </rPr>
      <t xml:space="preserve">Click Here </t>
    </r>
    <r>
      <rPr>
        <b/>
        <sz val="48"/>
        <color rgb="FFFFFF00"/>
        <rFont val="Calibri"/>
        <family val="2"/>
      </rPr>
      <t>↓</t>
    </r>
    <r>
      <rPr>
        <b/>
        <sz val="26"/>
        <color rgb="FFFFFF00"/>
        <rFont val="Century"/>
        <family val="1"/>
      </rPr>
      <t xml:space="preserve">
(</t>
    </r>
    <r>
      <rPr>
        <b/>
        <sz val="24"/>
        <color rgb="FFFFFF00"/>
        <rFont val="Century"/>
        <family val="1"/>
      </rPr>
      <t>For DA Order By Fin. Dept. )</t>
    </r>
  </si>
  <si>
    <t>Last Updated:-04-10-2025</t>
  </si>
  <si>
    <t xml:space="preserve">    वित्त विभाग राजस्थान सरकार के आदेशांक-F.6(3) FD (Rules)/2017/ Jaipur, दिनांक-03-10-2025 के अनुसरण में स्थानीय कार्यालय के अधीनस्थ नियमित कार्मिकों का Jul-2025 से महंगाई भत्ता 55% से बढ़ाकर 58%  किया जाकर Jul- 2025  से Sep-2025 तक नियमानुसार 3%  महंगाई भत्ते का अंतर D.A. एरियर के रूप में निम्नानुसार गणना कर सम्बंधित खातों में/GPF/GPF-2004 में आहरित करने की स्वीकृति एतद द्वारा दी जाती है l</t>
  </si>
  <si>
    <t>Jul-2025</t>
  </si>
  <si>
    <t xml:space="preserve">             वित्त विभाग राजस्थान सरकार के आदेशांक-F.6(3) FD (Rules)/2017/ Jaipur, दिनांक-03-10-2025 के अनुसरण में स्थानीय कार्यालय के अधीनस्थ नियमित कार्मिकों का Jul-2025 से महंगाई भत्ता 55% से बढ़ाकर 58%  किया जाने के क्रम में निम्न विवरणानुसार पूर्व में भुगतान किये जा चुके वित्तीय वर्ष 2025-26 के उपार्जित अवकाश के नकद भुगतान का अंतर एरियर निम्नानुसार गणना कर सम्बंधित खातों में आहरित करने कि स्वीकृति एतद द्वारा दी जाती है l</t>
  </si>
  <si>
    <t xml:space="preserve">             वित्त विभाग राजस्थान सरकार के आदेशांक-F.6(3) FD (Rules)/2017/ Jaipur, दिनांक-03-10-2025 के अनुसरण में स्थानीय कार्यालय के अधीनस्थ नियमित कार्मिकों का Jul-2025 से महंगाई भत्ता 55% से बढ़ाकर 58%  किया जाने के क्रम में निम्न विवरणानुसार सेवानिवृत्ति पश्चात कार्मिक के खाते में बकाया उपार्जित अवकाश (Leave Encashment) के नकद भुगतान का अंतर एरियर निम्नानुसार गणना कर सम्बंधित खातों में आहरित करने कि स्वीकृति एतद द्वारा दी जाती है l</t>
  </si>
</sst>
</file>

<file path=xl/styles.xml><?xml version="1.0" encoding="utf-8"?>
<styleSheet xmlns="http://schemas.openxmlformats.org/spreadsheetml/2006/main">
  <numFmts count="2">
    <numFmt numFmtId="164" formatCode="mmm\-yy"/>
    <numFmt numFmtId="165" formatCode="m/d/yyyy"/>
  </numFmts>
  <fonts count="54">
    <font>
      <sz val="10"/>
      <name val="Arial"/>
    </font>
    <font>
      <sz val="10"/>
      <name val="Arial"/>
      <family val="2"/>
    </font>
    <font>
      <b/>
      <sz val="14"/>
      <color rgb="FFFF0000"/>
      <name val="Cambria"/>
      <family val="1"/>
    </font>
    <font>
      <b/>
      <i/>
      <u/>
      <sz val="14"/>
      <color rgb="FF000000"/>
      <name val="Cambria"/>
      <family val="1"/>
    </font>
    <font>
      <b/>
      <sz val="14"/>
      <name val="Calibri"/>
      <family val="2"/>
    </font>
    <font>
      <b/>
      <sz val="14"/>
      <name val="Cambria"/>
      <family val="1"/>
    </font>
    <font>
      <b/>
      <sz val="10"/>
      <name val="Calibri"/>
      <family val="2"/>
    </font>
    <font>
      <sz val="10"/>
      <name val="Arial"/>
      <family val="2"/>
    </font>
    <font>
      <sz val="11"/>
      <name val="Arial"/>
      <family val="2"/>
    </font>
    <font>
      <sz val="16"/>
      <name val="Calibri"/>
      <family val="2"/>
    </font>
    <font>
      <sz val="11"/>
      <name val="Calibri"/>
      <family val="2"/>
    </font>
    <font>
      <b/>
      <sz val="11"/>
      <name val="Calibri"/>
      <family val="2"/>
    </font>
    <font>
      <b/>
      <sz val="11"/>
      <color rgb="FFC00000"/>
      <name val="Cambria"/>
      <family val="1"/>
    </font>
    <font>
      <b/>
      <sz val="16"/>
      <color rgb="FFC00000"/>
      <name val="Cambria"/>
      <family val="1"/>
    </font>
    <font>
      <sz val="14"/>
      <name val="Cambria"/>
      <family val="1"/>
    </font>
    <font>
      <b/>
      <sz val="18"/>
      <name val="Cambria"/>
      <family val="1"/>
    </font>
    <font>
      <sz val="14"/>
      <name val="Arial"/>
      <family val="2"/>
    </font>
    <font>
      <b/>
      <sz val="20"/>
      <name val="Calibri"/>
      <family val="2"/>
    </font>
    <font>
      <sz val="16"/>
      <name val="Calibri"/>
      <family val="2"/>
    </font>
    <font>
      <b/>
      <sz val="14"/>
      <name val="Cambria"/>
      <family val="1"/>
    </font>
    <font>
      <b/>
      <sz val="18"/>
      <name val="Calibri"/>
      <family val="2"/>
    </font>
    <font>
      <b/>
      <sz val="24"/>
      <color rgb="FF000000"/>
      <name val="Cambria"/>
      <family val="1"/>
    </font>
    <font>
      <b/>
      <sz val="16"/>
      <color rgb="FFFF0000"/>
      <name val="Cambria"/>
      <family val="1"/>
    </font>
    <font>
      <b/>
      <sz val="26"/>
      <color rgb="FF000000"/>
      <name val="Cambria"/>
      <family val="1"/>
    </font>
    <font>
      <b/>
      <sz val="16"/>
      <name val="Calibri"/>
      <family val="2"/>
    </font>
    <font>
      <sz val="18"/>
      <name val="Calibri"/>
      <family val="2"/>
    </font>
    <font>
      <sz val="18"/>
      <name val="Cambria"/>
      <family val="1"/>
    </font>
    <font>
      <b/>
      <sz val="22"/>
      <name val="Cambria"/>
      <family val="1"/>
    </font>
    <font>
      <b/>
      <i/>
      <u/>
      <sz val="18"/>
      <color rgb="FF000000"/>
      <name val="Cambria"/>
      <family val="1"/>
    </font>
    <font>
      <sz val="16"/>
      <color rgb="FF000000"/>
      <name val="Cambria"/>
      <family val="1"/>
    </font>
    <font>
      <sz val="16"/>
      <name val="Cambria"/>
      <family val="1"/>
      <scheme val="major"/>
    </font>
    <font>
      <b/>
      <sz val="11"/>
      <name val="Cambria"/>
      <family val="1"/>
      <scheme val="major"/>
    </font>
    <font>
      <i/>
      <sz val="14"/>
      <color rgb="FF7030A0"/>
      <name val="Cambria"/>
      <family val="1"/>
      <scheme val="major"/>
    </font>
    <font>
      <i/>
      <sz val="16"/>
      <name val="Cambria"/>
      <family val="1"/>
      <scheme val="major"/>
    </font>
    <font>
      <i/>
      <sz val="11"/>
      <name val="Cambria"/>
      <family val="1"/>
      <scheme val="major"/>
    </font>
    <font>
      <b/>
      <i/>
      <sz val="11"/>
      <name val="Cambria"/>
      <family val="1"/>
      <scheme val="major"/>
    </font>
    <font>
      <b/>
      <sz val="18"/>
      <name val="Cambria"/>
      <family val="1"/>
      <scheme val="major"/>
    </font>
    <font>
      <b/>
      <sz val="14"/>
      <name val="Cambria"/>
      <family val="1"/>
      <scheme val="major"/>
    </font>
    <font>
      <sz val="18"/>
      <name val="Cambria"/>
      <family val="1"/>
      <scheme val="major"/>
    </font>
    <font>
      <b/>
      <u/>
      <sz val="16"/>
      <color rgb="FF000000"/>
      <name val="Century"/>
      <family val="1"/>
    </font>
    <font>
      <sz val="24"/>
      <color theme="0"/>
      <name val="BookmanITC Lt BT"/>
      <family val="1"/>
    </font>
    <font>
      <sz val="11"/>
      <color rgb="FF000000"/>
      <name val="Century"/>
      <family val="1"/>
    </font>
    <font>
      <sz val="11"/>
      <color rgb="FF000000"/>
      <name val="Calibri"/>
      <family val="2"/>
    </font>
    <font>
      <b/>
      <sz val="26"/>
      <color rgb="FF000000"/>
      <name val="Calibri"/>
      <family val="2"/>
    </font>
    <font>
      <sz val="16"/>
      <color theme="0"/>
      <name val="BookmanITC Lt BT"/>
      <family val="1"/>
    </font>
    <font>
      <sz val="14"/>
      <color theme="0"/>
      <name val="BookmanITC Lt BT"/>
      <family val="1"/>
    </font>
    <font>
      <b/>
      <sz val="26"/>
      <color rgb="FFFFFF00"/>
      <name val="Century"/>
      <family val="1"/>
    </font>
    <font>
      <b/>
      <sz val="48"/>
      <color rgb="FFFFFF00"/>
      <name val="Century"/>
      <family val="1"/>
    </font>
    <font>
      <b/>
      <sz val="48"/>
      <color rgb="FFFFFF00"/>
      <name val="Calibri"/>
      <family val="2"/>
    </font>
    <font>
      <b/>
      <sz val="48"/>
      <color theme="0"/>
      <name val="Copperplate Gothic Bold"/>
      <family val="2"/>
    </font>
    <font>
      <u/>
      <sz val="5.5"/>
      <color theme="10"/>
      <name val="Arial"/>
      <family val="2"/>
    </font>
    <font>
      <b/>
      <sz val="20"/>
      <color rgb="FFFF0000"/>
      <name val="DevLys 010"/>
    </font>
    <font>
      <b/>
      <sz val="24"/>
      <color rgb="FFFFFF00"/>
      <name val="Century"/>
      <family val="1"/>
    </font>
    <font>
      <b/>
      <sz val="48"/>
      <color theme="0"/>
      <name val="Algerian"/>
      <family val="5"/>
    </font>
  </fonts>
  <fills count="14">
    <fill>
      <patternFill patternType="none"/>
    </fill>
    <fill>
      <patternFill patternType="gray125"/>
    </fill>
    <fill>
      <patternFill patternType="solid">
        <fgColor rgb="FFFF0000"/>
        <bgColor indexed="64"/>
      </patternFill>
    </fill>
    <fill>
      <patternFill patternType="solid">
        <fgColor rgb="FFF2F2F2"/>
        <bgColor indexed="64"/>
      </patternFill>
    </fill>
    <fill>
      <patternFill patternType="solid">
        <fgColor rgb="FFF2DCDB"/>
        <bgColor indexed="64"/>
      </patternFill>
    </fill>
    <fill>
      <patternFill patternType="solid">
        <fgColor rgb="FFFFFFFF"/>
        <bgColor indexed="64"/>
      </patternFill>
    </fill>
    <fill>
      <patternFill patternType="solid">
        <fgColor rgb="FFD8D8D8"/>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gradientFill type="path" left="0.5" right="0.5" top="0.5" bottom="0.5">
        <stop position="0">
          <color rgb="FF002060"/>
        </stop>
        <stop position="1">
          <color rgb="FFFF0000"/>
        </stop>
      </gradientFill>
    </fill>
    <fill>
      <gradientFill type="path" left="0.5" right="0.5" top="0.5" bottom="0.5">
        <stop position="0">
          <color rgb="FF002060"/>
        </stop>
        <stop position="1">
          <color rgb="FFC00000"/>
        </stop>
      </gradientFill>
    </fill>
    <fill>
      <gradientFill type="path" left="0.5" right="0.5" top="0.5" bottom="0.5">
        <stop position="0">
          <color rgb="FF002060"/>
        </stop>
        <stop position="1">
          <color theme="1"/>
        </stop>
      </gradientFill>
    </fill>
  </fills>
  <borders count="6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2">
    <xf numFmtId="0" fontId="0" fillId="0" borderId="0">
      <alignment vertical="center"/>
    </xf>
    <xf numFmtId="0" fontId="50" fillId="0" borderId="0" applyNumberFormat="0" applyFill="0" applyBorder="0" applyAlignment="0" applyProtection="0">
      <alignment vertical="top"/>
      <protection locked="0"/>
    </xf>
  </cellStyleXfs>
  <cellXfs count="368">
    <xf numFmtId="0" fontId="0" fillId="0" borderId="0" xfId="0">
      <alignment vertical="center"/>
    </xf>
    <xf numFmtId="0" fontId="1" fillId="0" borderId="0" xfId="0" applyFont="1" applyAlignment="1" applyProtection="1">
      <protection hidden="1"/>
    </xf>
    <xf numFmtId="0" fontId="1" fillId="2" borderId="4" xfId="0" applyFont="1" applyFill="1" applyBorder="1" applyAlignment="1" applyProtection="1">
      <protection hidden="1"/>
    </xf>
    <xf numFmtId="9" fontId="4" fillId="4" borderId="23" xfId="0" applyNumberFormat="1" applyFont="1" applyFill="1" applyBorder="1" applyAlignment="1" applyProtection="1">
      <alignment horizontal="center" vertical="center"/>
      <protection locked="0" hidden="1"/>
    </xf>
    <xf numFmtId="0" fontId="8" fillId="0" borderId="0" xfId="0" applyFont="1" applyAlignment="1" applyProtection="1">
      <protection hidden="1"/>
    </xf>
    <xf numFmtId="0" fontId="8" fillId="0" borderId="0" xfId="0" applyFont="1" applyProtection="1">
      <alignment vertical="center"/>
      <protection hidden="1"/>
    </xf>
    <xf numFmtId="1" fontId="10" fillId="5" borderId="13" xfId="0" applyNumberFormat="1" applyFont="1" applyFill="1" applyBorder="1" applyAlignment="1" applyProtection="1">
      <alignment horizontal="center" vertical="center"/>
      <protection locked="0" hidden="1"/>
    </xf>
    <xf numFmtId="1" fontId="11" fillId="5" borderId="26" xfId="0" applyNumberFormat="1" applyFont="1" applyFill="1" applyBorder="1" applyAlignment="1" applyProtection="1">
      <alignment horizontal="center" vertical="center"/>
      <protection locked="0" hidden="1"/>
    </xf>
    <xf numFmtId="1" fontId="11" fillId="5" borderId="25" xfId="0" applyNumberFormat="1" applyFont="1" applyFill="1" applyBorder="1" applyAlignment="1" applyProtection="1">
      <alignment horizontal="center" vertical="center"/>
      <protection locked="0" hidden="1"/>
    </xf>
    <xf numFmtId="1" fontId="11" fillId="5" borderId="25" xfId="0" applyNumberFormat="1" applyFont="1" applyFill="1" applyBorder="1" applyAlignment="1" applyProtection="1">
      <alignment horizontal="center" vertical="center"/>
      <protection locked="0"/>
    </xf>
    <xf numFmtId="165" fontId="11" fillId="5" borderId="25" xfId="0" applyNumberFormat="1" applyFont="1" applyFill="1" applyBorder="1" applyAlignment="1" applyProtection="1">
      <alignment horizontal="center" vertical="center"/>
      <protection locked="0"/>
    </xf>
    <xf numFmtId="0" fontId="8" fillId="2" borderId="0" xfId="0" applyFont="1" applyFill="1" applyBorder="1" applyAlignment="1" applyProtection="1">
      <protection hidden="1"/>
    </xf>
    <xf numFmtId="1" fontId="10" fillId="5" borderId="29" xfId="0" applyNumberFormat="1" applyFont="1" applyFill="1" applyBorder="1" applyAlignment="1" applyProtection="1">
      <alignment horizontal="center" vertical="center"/>
      <protection locked="0" hidden="1"/>
    </xf>
    <xf numFmtId="1" fontId="11" fillId="5" borderId="32" xfId="0" applyNumberFormat="1" applyFont="1" applyFill="1" applyBorder="1" applyAlignment="1" applyProtection="1">
      <alignment horizontal="center" vertical="center"/>
      <protection locked="0" hidden="1"/>
    </xf>
    <xf numFmtId="1" fontId="11" fillId="5" borderId="33" xfId="0" applyNumberFormat="1" applyFont="1" applyFill="1" applyBorder="1" applyAlignment="1" applyProtection="1">
      <alignment horizontal="center" vertical="center"/>
      <protection locked="0" hidden="1"/>
    </xf>
    <xf numFmtId="1" fontId="11" fillId="5" borderId="32" xfId="0" applyNumberFormat="1" applyFont="1" applyFill="1" applyBorder="1" applyAlignment="1" applyProtection="1">
      <alignment horizontal="center" vertical="center"/>
      <protection locked="0"/>
    </xf>
    <xf numFmtId="165" fontId="11" fillId="5" borderId="33" xfId="0" applyNumberFormat="1" applyFont="1" applyFill="1" applyBorder="1" applyAlignment="1" applyProtection="1">
      <alignment horizontal="center" vertical="center"/>
      <protection locked="0"/>
    </xf>
    <xf numFmtId="0" fontId="12" fillId="2" borderId="0" xfId="0" applyFont="1" applyFill="1" applyBorder="1" applyAlignment="1" applyProtection="1">
      <alignment vertical="top" wrapText="1"/>
      <protection hidden="1"/>
    </xf>
    <xf numFmtId="1" fontId="4" fillId="6" borderId="39" xfId="0" applyNumberFormat="1" applyFont="1" applyFill="1" applyBorder="1" applyAlignment="1" applyProtection="1">
      <alignment horizontal="center" vertical="center" textRotation="90"/>
      <protection hidden="1"/>
    </xf>
    <xf numFmtId="165" fontId="4" fillId="6" borderId="44" xfId="0" applyNumberFormat="1" applyFont="1" applyFill="1" applyBorder="1" applyAlignment="1" applyProtection="1">
      <alignment horizontal="center" vertical="center" textRotation="90"/>
      <protection hidden="1"/>
    </xf>
    <xf numFmtId="0" fontId="13" fillId="2" borderId="4" xfId="0" applyFont="1" applyFill="1" applyBorder="1" applyAlignment="1" applyProtection="1">
      <alignment vertical="top" wrapText="1"/>
      <protection hidden="1"/>
    </xf>
    <xf numFmtId="0" fontId="5" fillId="0" borderId="36" xfId="0" applyFont="1" applyBorder="1" applyAlignment="1" applyProtection="1">
      <alignment horizontal="right" vertical="center"/>
      <protection hidden="1"/>
    </xf>
    <xf numFmtId="0" fontId="5" fillId="0" borderId="18" xfId="0" applyFont="1" applyBorder="1" applyAlignment="1" applyProtection="1">
      <alignment horizontal="right" vertical="center"/>
      <protection hidden="1"/>
    </xf>
    <xf numFmtId="0" fontId="5" fillId="0" borderId="31" xfId="0" applyFont="1" applyBorder="1" applyAlignment="1" applyProtection="1">
      <alignment horizontal="right" vertical="center"/>
      <protection hidden="1"/>
    </xf>
    <xf numFmtId="0" fontId="16" fillId="0" borderId="31" xfId="0" applyFont="1" applyBorder="1" applyAlignment="1" applyProtection="1">
      <alignment horizontal="center" vertical="center"/>
      <protection hidden="1"/>
    </xf>
    <xf numFmtId="49" fontId="4" fillId="6" borderId="2" xfId="0" applyNumberFormat="1" applyFont="1" applyFill="1" applyBorder="1" applyAlignment="1" applyProtection="1">
      <alignment horizontal="center" vertical="center"/>
      <protection hidden="1"/>
    </xf>
    <xf numFmtId="0" fontId="4" fillId="0" borderId="19" xfId="0" applyFont="1" applyBorder="1" applyAlignment="1" applyProtection="1">
      <alignment horizontal="center" vertical="center" textRotation="90"/>
      <protection hidden="1"/>
    </xf>
    <xf numFmtId="17" fontId="10" fillId="5" borderId="25" xfId="0" applyNumberFormat="1" applyFont="1" applyFill="1" applyBorder="1" applyAlignment="1" applyProtection="1">
      <alignment horizontal="center" vertical="center"/>
      <protection locked="0" hidden="1"/>
    </xf>
    <xf numFmtId="0" fontId="10" fillId="8" borderId="15" xfId="0" applyFont="1" applyFill="1" applyBorder="1" applyAlignment="1" applyProtection="1">
      <alignment horizontal="center" vertical="center"/>
      <protection locked="0" hidden="1"/>
    </xf>
    <xf numFmtId="1" fontId="11" fillId="5" borderId="14" xfId="0" applyNumberFormat="1" applyFont="1" applyFill="1" applyBorder="1" applyAlignment="1" applyProtection="1">
      <alignment horizontal="center" vertical="center"/>
      <protection locked="0" hidden="1"/>
    </xf>
    <xf numFmtId="1" fontId="10" fillId="5" borderId="15" xfId="0" applyNumberFormat="1" applyFont="1" applyFill="1" applyBorder="1" applyAlignment="1" applyProtection="1">
      <alignment horizontal="center" vertical="center"/>
      <protection locked="0" hidden="1"/>
    </xf>
    <xf numFmtId="1" fontId="10" fillId="5" borderId="12" xfId="0" applyNumberFormat="1" applyFont="1" applyFill="1" applyBorder="1" applyAlignment="1" applyProtection="1">
      <alignment horizontal="center" vertical="center"/>
      <protection locked="0" hidden="1"/>
    </xf>
    <xf numFmtId="17" fontId="10" fillId="5" borderId="27" xfId="0" applyNumberFormat="1" applyFont="1" applyFill="1" applyBorder="1" applyAlignment="1" applyProtection="1">
      <alignment horizontal="center" vertical="center"/>
      <protection locked="0" hidden="1"/>
    </xf>
    <xf numFmtId="1" fontId="10" fillId="5" borderId="28" xfId="0" applyNumberFormat="1" applyFont="1" applyFill="1" applyBorder="1" applyAlignment="1" applyProtection="1">
      <alignment horizontal="center" vertical="center"/>
      <protection locked="0" hidden="1"/>
    </xf>
    <xf numFmtId="1" fontId="11" fillId="5" borderId="30" xfId="0" applyNumberFormat="1" applyFont="1" applyFill="1" applyBorder="1" applyAlignment="1" applyProtection="1">
      <alignment horizontal="center" vertical="center"/>
      <protection locked="0" hidden="1"/>
    </xf>
    <xf numFmtId="1" fontId="10" fillId="5" borderId="31" xfId="0" applyNumberFormat="1" applyFont="1" applyFill="1" applyBorder="1" applyAlignment="1" applyProtection="1">
      <alignment horizontal="center" vertical="center"/>
      <protection locked="0" hidden="1"/>
    </xf>
    <xf numFmtId="17" fontId="10" fillId="5" borderId="33" xfId="0" applyNumberFormat="1" applyFont="1" applyFill="1" applyBorder="1" applyAlignment="1" applyProtection="1">
      <alignment horizontal="center" vertical="center"/>
      <protection locked="0" hidden="1"/>
    </xf>
    <xf numFmtId="1" fontId="11" fillId="5" borderId="20" xfId="0" applyNumberFormat="1" applyFont="1" applyFill="1" applyBorder="1" applyAlignment="1" applyProtection="1">
      <alignment horizontal="center" vertical="center"/>
      <protection locked="0" hidden="1"/>
    </xf>
    <xf numFmtId="1" fontId="10" fillId="5" borderId="18" xfId="0" applyNumberFormat="1" applyFont="1" applyFill="1" applyBorder="1" applyAlignment="1" applyProtection="1">
      <alignment horizontal="center" vertical="center"/>
      <protection locked="0" hidden="1"/>
    </xf>
    <xf numFmtId="1" fontId="10" fillId="5" borderId="19" xfId="0" applyNumberFormat="1" applyFont="1" applyFill="1" applyBorder="1" applyAlignment="1" applyProtection="1">
      <alignment horizontal="center" vertical="center"/>
      <protection locked="0" hidden="1"/>
    </xf>
    <xf numFmtId="49" fontId="4" fillId="6" borderId="2" xfId="0" applyNumberFormat="1" applyFont="1" applyFill="1" applyBorder="1" applyAlignment="1" applyProtection="1">
      <alignment horizontal="center" vertical="center"/>
      <protection locked="0" hidden="1"/>
    </xf>
    <xf numFmtId="1" fontId="25" fillId="6" borderId="39" xfId="0" applyNumberFormat="1" applyFont="1" applyFill="1" applyBorder="1" applyAlignment="1" applyProtection="1">
      <alignment horizontal="center" vertical="center" textRotation="90"/>
      <protection locked="0" hidden="1"/>
    </xf>
    <xf numFmtId="1" fontId="25" fillId="6" borderId="40" xfId="0" applyNumberFormat="1" applyFont="1" applyFill="1" applyBorder="1" applyAlignment="1" applyProtection="1">
      <alignment horizontal="center" vertical="center" textRotation="90"/>
      <protection locked="0" hidden="1"/>
    </xf>
    <xf numFmtId="1" fontId="20" fillId="6" borderId="41" xfId="0" applyNumberFormat="1" applyFont="1" applyFill="1" applyBorder="1" applyAlignment="1" applyProtection="1">
      <alignment horizontal="center" vertical="center" textRotation="90"/>
      <protection locked="0" hidden="1"/>
    </xf>
    <xf numFmtId="1" fontId="20" fillId="6" borderId="42" xfId="0" applyNumberFormat="1" applyFont="1" applyFill="1" applyBorder="1" applyAlignment="1" applyProtection="1">
      <alignment horizontal="center" vertical="center" textRotation="90"/>
      <protection locked="0" hidden="1"/>
    </xf>
    <xf numFmtId="1" fontId="20" fillId="6" borderId="43" xfId="0" applyNumberFormat="1" applyFont="1" applyFill="1" applyBorder="1" applyAlignment="1" applyProtection="1">
      <alignment horizontal="center" vertical="center" textRotation="90"/>
      <protection locked="0" hidden="1"/>
    </xf>
    <xf numFmtId="1" fontId="20" fillId="6" borderId="39" xfId="0" applyNumberFormat="1" applyFont="1" applyFill="1" applyBorder="1" applyAlignment="1" applyProtection="1">
      <alignment horizontal="center" vertical="center" textRotation="90"/>
      <protection locked="0" hidden="1"/>
    </xf>
    <xf numFmtId="1" fontId="31" fillId="5" borderId="25" xfId="0" applyNumberFormat="1" applyFont="1" applyFill="1" applyBorder="1" applyAlignment="1" applyProtection="1">
      <alignment horizontal="center" vertical="center"/>
      <protection locked="0"/>
    </xf>
    <xf numFmtId="165" fontId="31" fillId="5" borderId="26" xfId="0" applyNumberFormat="1" applyFont="1" applyFill="1" applyBorder="1" applyAlignment="1" applyProtection="1">
      <alignment horizontal="center" vertical="center"/>
      <protection locked="0"/>
    </xf>
    <xf numFmtId="1" fontId="31" fillId="5" borderId="33" xfId="0" applyNumberFormat="1" applyFont="1" applyFill="1" applyBorder="1" applyAlignment="1" applyProtection="1">
      <alignment horizontal="center" vertical="center"/>
      <protection locked="0"/>
    </xf>
    <xf numFmtId="165" fontId="31" fillId="5" borderId="32" xfId="0" applyNumberFormat="1" applyFont="1" applyFill="1" applyBorder="1" applyAlignment="1" applyProtection="1">
      <alignment horizontal="center" vertical="center"/>
      <protection locked="0"/>
    </xf>
    <xf numFmtId="0" fontId="32" fillId="5" borderId="5" xfId="0" applyFont="1" applyFill="1" applyBorder="1" applyAlignment="1" applyProtection="1">
      <alignment horizontal="right" vertical="center"/>
      <protection locked="0"/>
    </xf>
    <xf numFmtId="0" fontId="33" fillId="5" borderId="21" xfId="0" applyFont="1" applyFill="1" applyBorder="1" applyAlignment="1" applyProtection="1">
      <alignment horizontal="center" vertical="center" wrapText="1"/>
      <protection locked="0"/>
    </xf>
    <xf numFmtId="17" fontId="34" fillId="5" borderId="21" xfId="0" applyNumberFormat="1" applyFont="1" applyFill="1" applyBorder="1" applyAlignment="1" applyProtection="1">
      <alignment horizontal="center" vertical="center"/>
      <protection locked="0"/>
    </xf>
    <xf numFmtId="1" fontId="34" fillId="5" borderId="38" xfId="0" applyNumberFormat="1" applyFont="1" applyFill="1" applyBorder="1" applyAlignment="1" applyProtection="1">
      <alignment horizontal="center" vertical="center"/>
      <protection locked="0" hidden="1"/>
    </xf>
    <xf numFmtId="1" fontId="34" fillId="5" borderId="37" xfId="0" applyNumberFormat="1" applyFont="1" applyFill="1" applyBorder="1" applyAlignment="1" applyProtection="1">
      <alignment horizontal="center" vertical="center"/>
      <protection locked="0" hidden="1"/>
    </xf>
    <xf numFmtId="1" fontId="35" fillId="5" borderId="58" xfId="0" applyNumberFormat="1" applyFont="1" applyFill="1" applyBorder="1" applyAlignment="1" applyProtection="1">
      <alignment horizontal="center" vertical="center"/>
      <protection locked="0" hidden="1"/>
    </xf>
    <xf numFmtId="1" fontId="34" fillId="5" borderId="22" xfId="0" applyNumberFormat="1" applyFont="1" applyFill="1" applyBorder="1" applyAlignment="1" applyProtection="1">
      <alignment horizontal="center" vertical="center"/>
      <protection locked="0" hidden="1"/>
    </xf>
    <xf numFmtId="1" fontId="34" fillId="5" borderId="23" xfId="0" applyNumberFormat="1" applyFont="1" applyFill="1" applyBorder="1" applyAlignment="1" applyProtection="1">
      <alignment horizontal="center" vertical="center"/>
      <protection locked="0" hidden="1"/>
    </xf>
    <xf numFmtId="1" fontId="35" fillId="5" borderId="24" xfId="0" applyNumberFormat="1" applyFont="1" applyFill="1" applyBorder="1" applyAlignment="1" applyProtection="1">
      <alignment horizontal="center" vertical="center"/>
      <protection locked="0" hidden="1"/>
    </xf>
    <xf numFmtId="1" fontId="35" fillId="5" borderId="21" xfId="0" applyNumberFormat="1" applyFont="1" applyFill="1" applyBorder="1" applyAlignment="1" applyProtection="1">
      <alignment horizontal="center" vertical="center"/>
      <protection locked="0" hidden="1"/>
    </xf>
    <xf numFmtId="1" fontId="35" fillId="5" borderId="21" xfId="0" applyNumberFormat="1" applyFont="1" applyFill="1" applyBorder="1" applyAlignment="1" applyProtection="1">
      <alignment horizontal="center" vertical="center"/>
      <protection locked="0"/>
    </xf>
    <xf numFmtId="165" fontId="35" fillId="5" borderId="17" xfId="0" applyNumberFormat="1" applyFont="1" applyFill="1" applyBorder="1" applyAlignment="1" applyProtection="1">
      <alignment horizontal="center" vertical="center"/>
      <protection locked="0"/>
    </xf>
    <xf numFmtId="49" fontId="37" fillId="6" borderId="2" xfId="0" applyNumberFormat="1" applyFont="1" applyFill="1" applyBorder="1" applyAlignment="1" applyProtection="1">
      <alignment horizontal="center" vertical="center"/>
      <protection hidden="1"/>
    </xf>
    <xf numFmtId="49" fontId="37" fillId="6" borderId="2" xfId="0" applyNumberFormat="1" applyFont="1" applyFill="1" applyBorder="1" applyAlignment="1" applyProtection="1">
      <alignment horizontal="center" vertical="center"/>
      <protection locked="0" hidden="1"/>
    </xf>
    <xf numFmtId="1" fontId="38" fillId="6" borderId="39" xfId="0" applyNumberFormat="1" applyFont="1" applyFill="1" applyBorder="1" applyAlignment="1" applyProtection="1">
      <alignment horizontal="center" vertical="center" textRotation="90"/>
      <protection locked="0" hidden="1"/>
    </xf>
    <xf numFmtId="1" fontId="38" fillId="6" borderId="40" xfId="0" applyNumberFormat="1" applyFont="1" applyFill="1" applyBorder="1" applyAlignment="1" applyProtection="1">
      <alignment horizontal="center" vertical="center" textRotation="90"/>
      <protection locked="0" hidden="1"/>
    </xf>
    <xf numFmtId="1" fontId="36" fillId="6" borderId="41" xfId="0" applyNumberFormat="1" applyFont="1" applyFill="1" applyBorder="1" applyAlignment="1" applyProtection="1">
      <alignment horizontal="center" vertical="center" textRotation="90"/>
      <protection locked="0" hidden="1"/>
    </xf>
    <xf numFmtId="1" fontId="36" fillId="6" borderId="42" xfId="0" applyNumberFormat="1" applyFont="1" applyFill="1" applyBorder="1" applyAlignment="1" applyProtection="1">
      <alignment horizontal="center" vertical="center" textRotation="90"/>
      <protection locked="0" hidden="1"/>
    </xf>
    <xf numFmtId="1" fontId="36" fillId="6" borderId="43" xfId="0" applyNumberFormat="1" applyFont="1" applyFill="1" applyBorder="1" applyAlignment="1" applyProtection="1">
      <alignment horizontal="center" vertical="center" textRotation="90"/>
      <protection locked="0" hidden="1"/>
    </xf>
    <xf numFmtId="1" fontId="36" fillId="6" borderId="39" xfId="0" applyNumberFormat="1" applyFont="1" applyFill="1" applyBorder="1" applyAlignment="1" applyProtection="1">
      <alignment horizontal="center" vertical="center" textRotation="90"/>
      <protection locked="0" hidden="1"/>
    </xf>
    <xf numFmtId="1" fontId="37" fillId="6" borderId="39" xfId="0" applyNumberFormat="1" applyFont="1" applyFill="1" applyBorder="1" applyAlignment="1" applyProtection="1">
      <alignment horizontal="center" vertical="center" textRotation="90"/>
      <protection hidden="1"/>
    </xf>
    <xf numFmtId="165" fontId="37" fillId="6" borderId="44" xfId="0" applyNumberFormat="1" applyFont="1" applyFill="1" applyBorder="1" applyAlignment="1" applyProtection="1">
      <alignment horizontal="center" vertical="center" textRotation="90"/>
      <protection hidden="1"/>
    </xf>
    <xf numFmtId="0" fontId="41" fillId="0" borderId="0" xfId="0" applyFont="1" applyBorder="1" applyAlignment="1" applyProtection="1">
      <alignment horizontal="center" vertical="center"/>
      <protection hidden="1"/>
    </xf>
    <xf numFmtId="0" fontId="42" fillId="0" borderId="0" xfId="0" applyFont="1" applyBorder="1" applyAlignment="1" applyProtection="1">
      <protection hidden="1"/>
    </xf>
    <xf numFmtId="0" fontId="42" fillId="0" borderId="0" xfId="0" applyFont="1" applyAlignment="1" applyProtection="1">
      <protection hidden="1"/>
    </xf>
    <xf numFmtId="0" fontId="43" fillId="8" borderId="4" xfId="0" applyFont="1" applyFill="1" applyBorder="1" applyAlignment="1" applyProtection="1">
      <protection hidden="1"/>
    </xf>
    <xf numFmtId="0" fontId="43" fillId="8" borderId="9" xfId="0" applyFont="1" applyFill="1" applyBorder="1" applyAlignment="1" applyProtection="1">
      <protection hidden="1"/>
    </xf>
    <xf numFmtId="0" fontId="40" fillId="7" borderId="0" xfId="0" applyFont="1" applyFill="1" applyAlignment="1" applyProtection="1">
      <alignment horizontal="center" vertical="center" wrapText="1"/>
      <protection hidden="1"/>
    </xf>
    <xf numFmtId="0" fontId="0" fillId="0" borderId="0" xfId="0" applyProtection="1">
      <alignment vertical="center"/>
      <protection hidden="1"/>
    </xf>
    <xf numFmtId="0" fontId="39" fillId="7" borderId="0" xfId="0" applyFont="1" applyFill="1" applyBorder="1" applyAlignment="1" applyProtection="1">
      <alignment vertical="center"/>
      <protection hidden="1"/>
    </xf>
    <xf numFmtId="1" fontId="24" fillId="6" borderId="39" xfId="0" applyNumberFormat="1" applyFont="1" applyFill="1" applyBorder="1" applyAlignment="1" applyProtection="1">
      <alignment horizontal="center" vertical="center" textRotation="90"/>
      <protection locked="0" hidden="1"/>
    </xf>
    <xf numFmtId="1" fontId="24" fillId="6" borderId="40" xfId="0" applyNumberFormat="1" applyFont="1" applyFill="1" applyBorder="1" applyAlignment="1" applyProtection="1">
      <alignment horizontal="center" vertical="center" textRotation="90"/>
      <protection locked="0" hidden="1"/>
    </xf>
    <xf numFmtId="1" fontId="24" fillId="6" borderId="42" xfId="0" applyNumberFormat="1" applyFont="1" applyFill="1" applyBorder="1" applyAlignment="1" applyProtection="1">
      <alignment horizontal="center" vertical="center" textRotation="90"/>
      <protection locked="0" hidden="1"/>
    </xf>
    <xf numFmtId="1" fontId="24" fillId="6" borderId="43" xfId="0" applyNumberFormat="1" applyFont="1" applyFill="1" applyBorder="1" applyAlignment="1" applyProtection="1">
      <alignment horizontal="center" vertical="center" textRotation="90"/>
      <protection locked="0" hidden="1"/>
    </xf>
    <xf numFmtId="0" fontId="1" fillId="2" borderId="0" xfId="0" applyFont="1" applyFill="1" applyBorder="1" applyAlignment="1" applyProtection="1">
      <alignment horizontal="center"/>
      <protection hidden="1"/>
    </xf>
    <xf numFmtId="0" fontId="1" fillId="2" borderId="0" xfId="0" applyFont="1" applyFill="1" applyBorder="1" applyAlignment="1" applyProtection="1">
      <alignment horizontal="center"/>
      <protection hidden="1"/>
    </xf>
    <xf numFmtId="0" fontId="1" fillId="2" borderId="0" xfId="0" applyFont="1" applyFill="1" applyBorder="1" applyAlignment="1" applyProtection="1">
      <protection hidden="1"/>
    </xf>
    <xf numFmtId="0" fontId="13" fillId="2" borderId="0" xfId="0" applyFont="1" applyFill="1" applyBorder="1" applyAlignment="1" applyProtection="1">
      <alignment vertical="top" wrapText="1"/>
      <protection hidden="1"/>
    </xf>
    <xf numFmtId="0" fontId="4" fillId="0" borderId="50" xfId="0" applyFont="1" applyBorder="1" applyAlignment="1" applyProtection="1">
      <alignment horizontal="center" vertical="center" textRotation="90"/>
      <protection hidden="1"/>
    </xf>
    <xf numFmtId="0" fontId="9" fillId="5" borderId="50" xfId="0" applyFont="1" applyFill="1" applyBorder="1" applyAlignment="1" applyProtection="1">
      <alignment horizontal="center" vertical="center"/>
      <protection locked="0"/>
    </xf>
    <xf numFmtId="1" fontId="10" fillId="5" borderId="50" xfId="0" applyNumberFormat="1" applyFont="1" applyFill="1" applyBorder="1" applyAlignment="1" applyProtection="1">
      <alignment horizontal="center" vertical="center"/>
      <protection locked="0" hidden="1"/>
    </xf>
    <xf numFmtId="1" fontId="11" fillId="5" borderId="50" xfId="0" applyNumberFormat="1" applyFont="1" applyFill="1" applyBorder="1" applyAlignment="1" applyProtection="1">
      <alignment horizontal="center" vertical="center"/>
      <protection locked="0" hidden="1"/>
    </xf>
    <xf numFmtId="1" fontId="11" fillId="5" borderId="50" xfId="0" applyNumberFormat="1" applyFont="1" applyFill="1" applyBorder="1" applyAlignment="1" applyProtection="1">
      <alignment horizontal="center" vertical="center"/>
      <protection locked="0"/>
    </xf>
    <xf numFmtId="1" fontId="11" fillId="5" borderId="50" xfId="0" applyNumberFormat="1" applyFont="1" applyFill="1" applyBorder="1" applyAlignment="1" applyProtection="1">
      <alignment horizontal="center" vertical="center" wrapText="1"/>
      <protection locked="0"/>
    </xf>
    <xf numFmtId="0" fontId="18" fillId="5" borderId="50" xfId="0" applyFont="1" applyFill="1" applyBorder="1" applyAlignment="1" applyProtection="1">
      <alignment horizontal="center" vertical="center"/>
      <protection locked="0"/>
    </xf>
    <xf numFmtId="0" fontId="9" fillId="5" borderId="29" xfId="0" applyFont="1" applyFill="1" applyBorder="1" applyAlignment="1" applyProtection="1">
      <alignment horizontal="center" vertical="center"/>
      <protection locked="0"/>
    </xf>
    <xf numFmtId="1" fontId="11" fillId="5" borderId="29" xfId="0" applyNumberFormat="1" applyFont="1" applyFill="1" applyBorder="1" applyAlignment="1" applyProtection="1">
      <alignment horizontal="center" vertical="center"/>
      <protection locked="0" hidden="1"/>
    </xf>
    <xf numFmtId="1" fontId="11" fillId="5" borderId="29" xfId="0" applyNumberFormat="1" applyFont="1" applyFill="1" applyBorder="1" applyAlignment="1" applyProtection="1">
      <alignment horizontal="center" vertical="center"/>
      <protection locked="0"/>
    </xf>
    <xf numFmtId="9" fontId="4" fillId="4" borderId="59" xfId="0" applyNumberFormat="1" applyFont="1" applyFill="1" applyBorder="1" applyAlignment="1" applyProtection="1">
      <alignment horizontal="center" vertical="center"/>
      <protection locked="0"/>
    </xf>
    <xf numFmtId="1" fontId="11" fillId="5" borderId="29" xfId="0" applyNumberFormat="1" applyFont="1" applyFill="1" applyBorder="1" applyAlignment="1" applyProtection="1">
      <alignment horizontal="center" vertical="center" wrapText="1"/>
      <protection locked="0"/>
    </xf>
    <xf numFmtId="17" fontId="10" fillId="5" borderId="52" xfId="0" applyNumberFormat="1" applyFont="1" applyFill="1" applyBorder="1" applyAlignment="1" applyProtection="1">
      <alignment horizontal="center" vertical="center"/>
      <protection locked="0"/>
    </xf>
    <xf numFmtId="17" fontId="10" fillId="5" borderId="53" xfId="0" applyNumberFormat="1" applyFont="1" applyFill="1" applyBorder="1" applyAlignment="1" applyProtection="1">
      <alignment horizontal="center" vertical="center"/>
      <protection locked="0"/>
    </xf>
    <xf numFmtId="1" fontId="11" fillId="5" borderId="28" xfId="0" applyNumberFormat="1" applyFont="1" applyFill="1" applyBorder="1" applyAlignment="1" applyProtection="1">
      <alignment horizontal="center" vertical="center"/>
      <protection locked="0" hidden="1"/>
    </xf>
    <xf numFmtId="0" fontId="10" fillId="0" borderId="31" xfId="0" applyFont="1" applyBorder="1" applyAlignment="1" applyProtection="1">
      <alignment horizontal="center" vertical="center"/>
      <protection locked="0" hidden="1"/>
    </xf>
    <xf numFmtId="0" fontId="10" fillId="0" borderId="36" xfId="0" applyFont="1" applyBorder="1" applyAlignment="1" applyProtection="1">
      <alignment horizontal="center" vertical="center"/>
      <protection locked="0" hidden="1"/>
    </xf>
    <xf numFmtId="1" fontId="11" fillId="5" borderId="58" xfId="0" applyNumberFormat="1" applyFont="1" applyFill="1" applyBorder="1" applyAlignment="1" applyProtection="1">
      <alignment horizontal="center" vertical="center"/>
      <protection locked="0" hidden="1"/>
    </xf>
    <xf numFmtId="1" fontId="10" fillId="5" borderId="36" xfId="0" applyNumberFormat="1" applyFont="1" applyFill="1" applyBorder="1" applyAlignment="1" applyProtection="1">
      <alignment horizontal="center" vertical="center"/>
      <protection locked="0" hidden="1"/>
    </xf>
    <xf numFmtId="1" fontId="11" fillId="5" borderId="19" xfId="0" applyNumberFormat="1" applyFont="1" applyFill="1" applyBorder="1" applyAlignment="1" applyProtection="1">
      <alignment horizontal="center" vertical="center"/>
      <protection locked="0" hidden="1"/>
    </xf>
    <xf numFmtId="0" fontId="9" fillId="5" borderId="19" xfId="0" applyFont="1" applyFill="1" applyBorder="1" applyAlignment="1" applyProtection="1">
      <alignment horizontal="center" vertical="center"/>
      <protection locked="0"/>
    </xf>
    <xf numFmtId="1" fontId="11" fillId="5" borderId="19" xfId="0" applyNumberFormat="1" applyFont="1" applyFill="1" applyBorder="1" applyAlignment="1" applyProtection="1">
      <alignment horizontal="center" vertical="center"/>
      <protection locked="0"/>
    </xf>
    <xf numFmtId="1" fontId="24" fillId="6" borderId="40" xfId="0" applyNumberFormat="1" applyFont="1" applyFill="1" applyBorder="1" applyAlignment="1" applyProtection="1">
      <alignment horizontal="center" vertical="center" textRotation="90"/>
      <protection hidden="1"/>
    </xf>
    <xf numFmtId="165" fontId="24" fillId="6" borderId="42" xfId="0" applyNumberFormat="1" applyFont="1" applyFill="1" applyBorder="1" applyAlignment="1" applyProtection="1">
      <alignment horizontal="center" vertical="center" textRotation="90"/>
      <protection hidden="1"/>
    </xf>
    <xf numFmtId="0" fontId="9" fillId="5" borderId="31" xfId="0" applyFont="1" applyFill="1" applyBorder="1" applyAlignment="1" applyProtection="1">
      <alignment horizontal="center" vertical="center"/>
      <protection locked="0"/>
    </xf>
    <xf numFmtId="0" fontId="9" fillId="5" borderId="36" xfId="0" applyFont="1" applyFill="1" applyBorder="1" applyAlignment="1" applyProtection="1">
      <alignment horizontal="center" vertical="center"/>
      <protection locked="0"/>
    </xf>
    <xf numFmtId="165" fontId="11" fillId="5" borderId="58" xfId="0" applyNumberFormat="1" applyFont="1" applyFill="1" applyBorder="1" applyAlignment="1" applyProtection="1">
      <alignment horizontal="center" vertical="center"/>
      <protection locked="0"/>
    </xf>
    <xf numFmtId="0" fontId="9" fillId="5" borderId="18" xfId="0" applyFont="1" applyFill="1" applyBorder="1" applyAlignment="1" applyProtection="1">
      <alignment horizontal="center" vertical="center"/>
      <protection locked="0"/>
    </xf>
    <xf numFmtId="165" fontId="11" fillId="5" borderId="20" xfId="0" applyNumberFormat="1" applyFont="1" applyFill="1" applyBorder="1" applyAlignment="1" applyProtection="1">
      <alignment horizontal="center" vertical="center"/>
      <protection locked="0"/>
    </xf>
    <xf numFmtId="17" fontId="10" fillId="5" borderId="48" xfId="0" applyNumberFormat="1" applyFont="1" applyFill="1" applyBorder="1" applyAlignment="1" applyProtection="1">
      <alignment horizontal="center" vertical="center"/>
      <protection locked="0"/>
    </xf>
    <xf numFmtId="0" fontId="10" fillId="0" borderId="18" xfId="0" applyFont="1" applyBorder="1" applyAlignment="1" applyProtection="1">
      <alignment horizontal="center" vertical="center"/>
      <protection locked="0" hidden="1"/>
    </xf>
    <xf numFmtId="14" fontId="11" fillId="5" borderId="30" xfId="0" applyNumberFormat="1" applyFont="1" applyFill="1" applyBorder="1" applyAlignment="1" applyProtection="1">
      <alignment horizontal="center" vertical="center"/>
      <protection locked="0"/>
    </xf>
    <xf numFmtId="14" fontId="11" fillId="5" borderId="58" xfId="0" applyNumberFormat="1" applyFont="1" applyFill="1" applyBorder="1" applyAlignment="1" applyProtection="1">
      <alignment horizontal="center" vertical="center"/>
      <protection locked="0"/>
    </xf>
    <xf numFmtId="0" fontId="25" fillId="5" borderId="29" xfId="0" applyFont="1" applyFill="1" applyBorder="1" applyAlignment="1" applyProtection="1">
      <alignment horizontal="center" vertical="center"/>
      <protection locked="0"/>
    </xf>
    <xf numFmtId="17" fontId="25" fillId="5" borderId="52" xfId="0" applyNumberFormat="1" applyFont="1" applyFill="1" applyBorder="1" applyAlignment="1" applyProtection="1">
      <alignment horizontal="center" vertical="center"/>
      <protection locked="0"/>
    </xf>
    <xf numFmtId="1" fontId="25" fillId="5" borderId="52" xfId="0" applyNumberFormat="1" applyFont="1" applyFill="1" applyBorder="1" applyAlignment="1" applyProtection="1">
      <alignment horizontal="center" vertical="center"/>
      <protection locked="0"/>
    </xf>
    <xf numFmtId="0" fontId="9" fillId="0" borderId="31" xfId="0" applyFont="1" applyBorder="1" applyAlignment="1" applyProtection="1">
      <alignment horizontal="center" vertical="center"/>
      <protection locked="0" hidden="1"/>
    </xf>
    <xf numFmtId="1" fontId="9" fillId="5" borderId="29" xfId="0" applyNumberFormat="1" applyFont="1" applyFill="1" applyBorder="1" applyAlignment="1" applyProtection="1">
      <alignment horizontal="center" vertical="center"/>
      <protection locked="0" hidden="1"/>
    </xf>
    <xf numFmtId="1" fontId="24" fillId="5" borderId="30" xfId="0" applyNumberFormat="1" applyFont="1" applyFill="1" applyBorder="1" applyAlignment="1" applyProtection="1">
      <alignment horizontal="center" vertical="center"/>
      <protection locked="0" hidden="1"/>
    </xf>
    <xf numFmtId="1" fontId="9" fillId="5" borderId="31" xfId="0" applyNumberFormat="1" applyFont="1" applyFill="1" applyBorder="1" applyAlignment="1" applyProtection="1">
      <alignment horizontal="center" vertical="center"/>
      <protection locked="0" hidden="1"/>
    </xf>
    <xf numFmtId="1" fontId="24" fillId="5" borderId="28" xfId="0" applyNumberFormat="1" applyFont="1" applyFill="1" applyBorder="1" applyAlignment="1" applyProtection="1">
      <alignment horizontal="center" vertical="center"/>
      <protection locked="0" hidden="1"/>
    </xf>
    <xf numFmtId="1" fontId="24" fillId="5" borderId="29" xfId="0" applyNumberFormat="1" applyFont="1" applyFill="1" applyBorder="1" applyAlignment="1" applyProtection="1">
      <alignment horizontal="center" vertical="center"/>
      <protection locked="0" hidden="1"/>
    </xf>
    <xf numFmtId="0" fontId="9" fillId="5" borderId="31" xfId="0" applyFont="1" applyFill="1" applyBorder="1" applyAlignment="1" applyProtection="1">
      <alignment horizontal="center" vertical="center"/>
      <protection hidden="1"/>
    </xf>
    <xf numFmtId="1" fontId="24" fillId="6" borderId="39" xfId="0" applyNumberFormat="1" applyFont="1" applyFill="1" applyBorder="1" applyAlignment="1" applyProtection="1">
      <alignment horizontal="center" vertical="center" textRotation="90"/>
      <protection hidden="1"/>
    </xf>
    <xf numFmtId="1" fontId="24" fillId="6" borderId="42" xfId="0" applyNumberFormat="1" applyFont="1" applyFill="1" applyBorder="1" applyAlignment="1" applyProtection="1">
      <alignment horizontal="center" vertical="center" textRotation="90"/>
      <protection hidden="1"/>
    </xf>
    <xf numFmtId="1" fontId="24" fillId="6" borderId="43" xfId="0" applyNumberFormat="1" applyFont="1" applyFill="1" applyBorder="1" applyAlignment="1" applyProtection="1">
      <alignment horizontal="center" vertical="center" textRotation="90"/>
      <protection hidden="1"/>
    </xf>
    <xf numFmtId="0" fontId="39" fillId="10" borderId="0" xfId="0" applyFont="1" applyFill="1" applyBorder="1" applyAlignment="1" applyProtection="1">
      <alignment horizontal="center" vertical="center"/>
      <protection hidden="1"/>
    </xf>
    <xf numFmtId="0" fontId="41" fillId="10" borderId="0" xfId="0" applyFont="1" applyFill="1" applyBorder="1" applyAlignment="1" applyProtection="1">
      <alignment horizontal="center" vertical="center"/>
      <protection hidden="1"/>
    </xf>
    <xf numFmtId="0" fontId="49" fillId="11" borderId="0" xfId="0" applyFont="1" applyFill="1" applyBorder="1" applyAlignment="1" applyProtection="1">
      <alignment horizontal="center" vertical="center"/>
      <protection hidden="1"/>
    </xf>
    <xf numFmtId="0" fontId="46" fillId="12" borderId="0" xfId="0" applyFont="1" applyFill="1" applyBorder="1" applyAlignment="1" applyProtection="1">
      <alignment horizontal="center" vertical="center" wrapText="1"/>
      <protection hidden="1"/>
    </xf>
    <xf numFmtId="0" fontId="46" fillId="12" borderId="0" xfId="0" applyFont="1" applyFill="1" applyBorder="1" applyAlignment="1" applyProtection="1">
      <alignment horizontal="center" vertical="center"/>
      <protection hidden="1"/>
    </xf>
    <xf numFmtId="0" fontId="53" fillId="13" borderId="0" xfId="1" applyFont="1" applyFill="1" applyBorder="1" applyAlignment="1" applyProtection="1">
      <alignment horizontal="center" vertical="center"/>
      <protection locked="0" hidden="1"/>
    </xf>
    <xf numFmtId="0" fontId="46" fillId="7" borderId="0" xfId="0" applyFont="1" applyFill="1" applyBorder="1" applyAlignment="1" applyProtection="1">
      <alignment horizontal="center" vertical="center"/>
      <protection hidden="1"/>
    </xf>
    <xf numFmtId="0" fontId="4" fillId="0" borderId="8" xfId="0" applyFont="1" applyBorder="1" applyAlignment="1" applyProtection="1">
      <alignment horizontal="center" vertical="center" wrapText="1"/>
      <protection hidden="1"/>
    </xf>
    <xf numFmtId="0" fontId="4" fillId="0" borderId="16" xfId="0" applyFont="1" applyBorder="1" applyAlignment="1" applyProtection="1">
      <alignment horizontal="center" vertical="center" wrapText="1"/>
      <protection hidden="1"/>
    </xf>
    <xf numFmtId="0" fontId="4" fillId="0" borderId="21" xfId="0" applyFont="1" applyBorder="1" applyAlignment="1" applyProtection="1">
      <alignment horizontal="center" vertical="center" wrapText="1"/>
      <protection hidden="1"/>
    </xf>
    <xf numFmtId="0" fontId="4" fillId="0" borderId="8"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4" fillId="0" borderId="21" xfId="0" applyFont="1" applyBorder="1" applyAlignment="1" applyProtection="1">
      <alignment horizontal="center" vertical="center" textRotation="90" wrapText="1"/>
      <protection hidden="1"/>
    </xf>
    <xf numFmtId="0" fontId="6" fillId="0" borderId="8" xfId="0" applyFont="1" applyBorder="1" applyAlignment="1" applyProtection="1">
      <alignment horizontal="center" vertical="center" textRotation="90" wrapText="1"/>
      <protection hidden="1"/>
    </xf>
    <xf numFmtId="0" fontId="6" fillId="0" borderId="16" xfId="0" applyFont="1" applyBorder="1" applyAlignment="1" applyProtection="1">
      <alignment horizontal="center" vertical="center" textRotation="90" wrapText="1"/>
      <protection hidden="1"/>
    </xf>
    <xf numFmtId="0" fontId="6" fillId="0" borderId="21" xfId="0" applyFont="1" applyBorder="1" applyAlignment="1" applyProtection="1">
      <alignment horizontal="center" vertical="center" textRotation="90" wrapText="1"/>
      <protection hidden="1"/>
    </xf>
    <xf numFmtId="0" fontId="9" fillId="5" borderId="8" xfId="0" applyFont="1" applyFill="1" applyBorder="1" applyAlignment="1" applyProtection="1">
      <alignment horizontal="center" vertical="center"/>
      <protection locked="0"/>
    </xf>
    <xf numFmtId="0" fontId="9" fillId="5" borderId="16" xfId="0" applyFont="1" applyFill="1" applyBorder="1" applyAlignment="1" applyProtection="1">
      <alignment horizontal="center" vertical="center"/>
      <protection locked="0"/>
    </xf>
    <xf numFmtId="164" fontId="9" fillId="5" borderId="9" xfId="0" applyNumberFormat="1" applyFont="1" applyFill="1" applyBorder="1" applyAlignment="1" applyProtection="1">
      <alignment horizontal="center" vertical="center"/>
      <protection locked="0"/>
    </xf>
    <xf numFmtId="164" fontId="9" fillId="5" borderId="10" xfId="0" applyNumberFormat="1" applyFont="1" applyFill="1" applyBorder="1" applyAlignment="1" applyProtection="1">
      <alignment horizontal="center" vertical="center"/>
      <protection locked="0"/>
    </xf>
    <xf numFmtId="164" fontId="9" fillId="5" borderId="11" xfId="0" applyNumberFormat="1" applyFont="1" applyFill="1" applyBorder="1" applyAlignment="1" applyProtection="1">
      <alignment horizontal="center" vertical="center"/>
      <protection locked="0"/>
    </xf>
    <xf numFmtId="164" fontId="9" fillId="5" borderId="4" xfId="0" applyNumberFormat="1" applyFont="1" applyFill="1" applyBorder="1" applyAlignment="1" applyProtection="1">
      <alignment horizontal="center" vertical="center"/>
      <protection locked="0"/>
    </xf>
    <xf numFmtId="164" fontId="9" fillId="5" borderId="0" xfId="0" applyNumberFormat="1" applyFont="1" applyFill="1" applyBorder="1" applyAlignment="1" applyProtection="1">
      <alignment horizontal="center" vertical="center"/>
      <protection locked="0"/>
    </xf>
    <xf numFmtId="164" fontId="9" fillId="5" borderId="17" xfId="0" applyNumberFormat="1" applyFont="1" applyFill="1" applyBorder="1" applyAlignment="1" applyProtection="1">
      <alignment horizontal="center" vertical="center"/>
      <protection locked="0"/>
    </xf>
    <xf numFmtId="0" fontId="9" fillId="5" borderId="9" xfId="0" applyFont="1" applyFill="1" applyBorder="1" applyAlignment="1" applyProtection="1">
      <alignment horizontal="center" vertical="center" wrapText="1"/>
      <protection locked="0"/>
    </xf>
    <xf numFmtId="0" fontId="9" fillId="5" borderId="4" xfId="0" applyFont="1" applyFill="1" applyBorder="1" applyAlignment="1" applyProtection="1">
      <alignment horizontal="center" vertical="center" wrapText="1"/>
      <protection locked="0"/>
    </xf>
    <xf numFmtId="0" fontId="4" fillId="0" borderId="18" xfId="0" applyFont="1" applyBorder="1" applyAlignment="1" applyProtection="1">
      <alignment horizontal="center" vertical="center" textRotation="90"/>
      <protection hidden="1"/>
    </xf>
    <xf numFmtId="0" fontId="4" fillId="0" borderId="22" xfId="0" applyFont="1" applyBorder="1" applyAlignment="1" applyProtection="1">
      <alignment horizontal="center" vertical="center" textRotation="90"/>
      <protection hidden="1"/>
    </xf>
    <xf numFmtId="0" fontId="4" fillId="0" borderId="20" xfId="0" applyFont="1" applyBorder="1" applyAlignment="1" applyProtection="1">
      <alignment horizontal="center" vertical="center" textRotation="90"/>
      <protection hidden="1"/>
    </xf>
    <xf numFmtId="0" fontId="4" fillId="0" borderId="24" xfId="0" applyFont="1" applyBorder="1" applyAlignment="1" applyProtection="1">
      <alignment horizontal="center" vertical="center" textRotation="90"/>
      <protection hidden="1"/>
    </xf>
    <xf numFmtId="0" fontId="4" fillId="0" borderId="9" xfId="0" applyFont="1" applyBorder="1" applyAlignment="1" applyProtection="1">
      <alignment horizontal="center" vertical="center" wrapText="1"/>
      <protection hidden="1"/>
    </xf>
    <xf numFmtId="0" fontId="4" fillId="0" borderId="10" xfId="0" applyFont="1" applyBorder="1" applyAlignment="1" applyProtection="1">
      <alignment horizontal="center" vertical="center" wrapText="1"/>
      <protection hidden="1"/>
    </xf>
    <xf numFmtId="0" fontId="4" fillId="0" borderId="11"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0" xfId="0" applyFont="1" applyBorder="1" applyAlignment="1" applyProtection="1">
      <alignment horizontal="center" vertical="center" wrapText="1"/>
      <protection hidden="1"/>
    </xf>
    <xf numFmtId="0" fontId="4" fillId="0" borderId="17" xfId="0" applyFont="1" applyBorder="1" applyAlignment="1" applyProtection="1">
      <alignment horizontal="center" vertical="center" wrapText="1"/>
      <protection hidden="1"/>
    </xf>
    <xf numFmtId="0" fontId="4" fillId="0" borderId="5" xfId="0" applyFont="1" applyBorder="1" applyAlignment="1" applyProtection="1">
      <alignment horizontal="center" vertical="center" wrapText="1"/>
      <protection hidden="1"/>
    </xf>
    <xf numFmtId="0" fontId="4" fillId="0" borderId="6"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7" fillId="0" borderId="16" xfId="0" applyFont="1" applyBorder="1" applyProtection="1">
      <alignment vertical="center"/>
      <protection hidden="1"/>
    </xf>
    <xf numFmtId="0" fontId="7" fillId="0" borderId="21" xfId="0" applyFont="1" applyBorder="1" applyProtection="1">
      <alignment vertical="center"/>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4" xfId="0" applyFont="1" applyBorder="1" applyAlignment="1" applyProtection="1">
      <alignment horizontal="center" vertical="center" wrapText="1"/>
      <protection hidden="1"/>
    </xf>
    <xf numFmtId="0" fontId="5" fillId="0" borderId="15" xfId="0" applyFont="1" applyBorder="1" applyAlignment="1" applyProtection="1">
      <alignment horizontal="center" vertical="center" wrapText="1"/>
      <protection hidden="1"/>
    </xf>
    <xf numFmtId="0" fontId="5" fillId="0" borderId="8" xfId="0" applyFont="1" applyBorder="1" applyAlignment="1" applyProtection="1">
      <alignment horizontal="center" vertical="center" wrapText="1"/>
      <protection hidden="1"/>
    </xf>
    <xf numFmtId="0" fontId="5" fillId="0" borderId="16" xfId="0" applyFont="1" applyBorder="1" applyAlignment="1" applyProtection="1">
      <alignment horizontal="center" vertical="center" wrapText="1"/>
      <protection hidden="1"/>
    </xf>
    <xf numFmtId="0" fontId="5" fillId="0" borderId="21" xfId="0" applyFont="1" applyBorder="1" applyAlignment="1" applyProtection="1">
      <alignment horizontal="center" vertical="center" wrapText="1"/>
      <protection hidden="1"/>
    </xf>
    <xf numFmtId="0" fontId="4" fillId="0" borderId="19" xfId="0" applyFont="1" applyBorder="1" applyAlignment="1" applyProtection="1">
      <alignment horizontal="center" vertical="center" textRotation="90"/>
      <protection hidden="1"/>
    </xf>
    <xf numFmtId="0" fontId="4" fillId="0" borderId="23" xfId="0" applyFont="1" applyBorder="1" applyAlignment="1" applyProtection="1">
      <alignment horizontal="center" vertical="center" textRotation="90"/>
      <protection hidden="1"/>
    </xf>
    <xf numFmtId="0" fontId="5" fillId="6" borderId="1" xfId="0" applyFont="1" applyFill="1" applyBorder="1" applyAlignment="1" applyProtection="1">
      <alignment horizontal="left" vertical="center" indent="59"/>
      <protection hidden="1"/>
    </xf>
    <xf numFmtId="0" fontId="5" fillId="6" borderId="2" xfId="0" applyFont="1" applyFill="1" applyBorder="1" applyAlignment="1" applyProtection="1">
      <alignment horizontal="left" vertical="center" indent="59"/>
      <protection hidden="1"/>
    </xf>
    <xf numFmtId="0" fontId="5" fillId="6" borderId="43" xfId="0" applyFont="1" applyFill="1" applyBorder="1" applyAlignment="1" applyProtection="1">
      <alignment horizontal="left" vertical="center" indent="59"/>
      <protection hidden="1"/>
    </xf>
    <xf numFmtId="1" fontId="5" fillId="6" borderId="40" xfId="0" applyNumberFormat="1" applyFont="1" applyFill="1" applyBorder="1" applyAlignment="1" applyProtection="1">
      <alignment horizontal="center" vertical="center"/>
      <protection locked="0" hidden="1"/>
    </xf>
    <xf numFmtId="0" fontId="5" fillId="6" borderId="40" xfId="0" applyFont="1" applyFill="1" applyBorder="1" applyAlignment="1" applyProtection="1">
      <alignment horizontal="center" vertical="center"/>
      <protection locked="0" hidden="1"/>
    </xf>
    <xf numFmtId="49" fontId="20" fillId="6" borderId="1" xfId="0" applyNumberFormat="1" applyFont="1" applyFill="1" applyBorder="1" applyAlignment="1" applyProtection="1">
      <alignment horizontal="center" vertical="center"/>
      <protection hidden="1"/>
    </xf>
    <xf numFmtId="49" fontId="20" fillId="6" borderId="2" xfId="0" applyNumberFormat="1" applyFont="1" applyFill="1" applyBorder="1" applyAlignment="1" applyProtection="1">
      <alignment horizontal="center" vertical="center"/>
      <protection hidden="1"/>
    </xf>
    <xf numFmtId="0" fontId="27" fillId="0" borderId="45" xfId="0" applyFont="1" applyBorder="1" applyAlignment="1" applyProtection="1">
      <alignment horizontal="center" vertical="center"/>
      <protection hidden="1"/>
    </xf>
    <xf numFmtId="0" fontId="27" fillId="0" borderId="46" xfId="0" applyFont="1" applyBorder="1" applyAlignment="1" applyProtection="1">
      <alignment horizontal="center" vertical="center"/>
      <protection hidden="1"/>
    </xf>
    <xf numFmtId="0" fontId="27" fillId="0" borderId="47" xfId="0" applyFont="1" applyBorder="1" applyAlignment="1" applyProtection="1">
      <alignment horizontal="center" vertical="center"/>
      <protection hidden="1"/>
    </xf>
    <xf numFmtId="0" fontId="1" fillId="2" borderId="0" xfId="0" applyFont="1" applyFill="1" applyAlignment="1" applyProtection="1">
      <alignment horizontal="center"/>
      <protection hidden="1"/>
    </xf>
    <xf numFmtId="0" fontId="15" fillId="0" borderId="48" xfId="0" applyFont="1" applyBorder="1" applyAlignment="1" applyProtection="1">
      <alignment horizontal="center" vertical="center"/>
      <protection hidden="1"/>
    </xf>
    <xf numFmtId="0" fontId="15" fillId="0" borderId="49" xfId="0" applyFont="1" applyBorder="1" applyAlignment="1" applyProtection="1">
      <alignment horizontal="center" vertical="center"/>
      <protection hidden="1"/>
    </xf>
    <xf numFmtId="0" fontId="15" fillId="0" borderId="34" xfId="0" applyFont="1" applyBorder="1" applyAlignment="1" applyProtection="1">
      <alignment horizontal="center" vertical="center"/>
      <protection hidden="1"/>
    </xf>
    <xf numFmtId="0" fontId="15" fillId="0" borderId="51" xfId="0" applyFont="1" applyBorder="1" applyAlignment="1" applyProtection="1">
      <alignment horizontal="center" vertical="center"/>
      <protection hidden="1"/>
    </xf>
    <xf numFmtId="0" fontId="15" fillId="0" borderId="0" xfId="0" applyFont="1" applyBorder="1" applyAlignment="1" applyProtection="1">
      <alignment horizontal="center" vertical="center"/>
      <protection hidden="1"/>
    </xf>
    <xf numFmtId="0" fontId="15" fillId="0" borderId="35" xfId="0" applyFont="1" applyBorder="1" applyAlignment="1" applyProtection="1">
      <alignment horizontal="center" vertical="center"/>
      <protection hidden="1"/>
    </xf>
    <xf numFmtId="0" fontId="15" fillId="0" borderId="57" xfId="0" applyFont="1" applyBorder="1" applyAlignment="1" applyProtection="1">
      <alignment horizontal="center" vertical="center"/>
      <protection hidden="1"/>
    </xf>
    <xf numFmtId="0" fontId="15" fillId="0" borderId="6" xfId="0" applyFont="1" applyBorder="1" applyAlignment="1" applyProtection="1">
      <alignment horizontal="center" vertical="center"/>
      <protection hidden="1"/>
    </xf>
    <xf numFmtId="0" fontId="15" fillId="0" borderId="37" xfId="0" applyFont="1" applyBorder="1" applyAlignment="1" applyProtection="1">
      <alignment horizontal="center" vertical="center"/>
      <protection hidden="1"/>
    </xf>
    <xf numFmtId="0" fontId="5" fillId="0" borderId="53" xfId="0" applyFont="1" applyBorder="1" applyAlignment="1" applyProtection="1">
      <alignment horizontal="center" vertical="center"/>
      <protection hidden="1"/>
    </xf>
    <xf numFmtId="0" fontId="5" fillId="0" borderId="54" xfId="0" applyFont="1" applyBorder="1" applyAlignment="1" applyProtection="1">
      <alignment horizontal="center" vertical="center"/>
      <protection hidden="1"/>
    </xf>
    <xf numFmtId="0" fontId="5" fillId="0" borderId="55" xfId="0" applyFont="1" applyBorder="1" applyAlignment="1" applyProtection="1">
      <alignment horizontal="center" vertical="center"/>
      <protection hidden="1"/>
    </xf>
    <xf numFmtId="1" fontId="5" fillId="0" borderId="50" xfId="0" applyNumberFormat="1" applyFont="1" applyFill="1" applyBorder="1" applyAlignment="1" applyProtection="1">
      <alignment horizontal="center" vertical="center"/>
      <protection locked="0" hidden="1"/>
    </xf>
    <xf numFmtId="0" fontId="5" fillId="0" borderId="50" xfId="0" applyFont="1" applyFill="1" applyBorder="1" applyAlignment="1" applyProtection="1">
      <alignment horizontal="center" vertical="center"/>
      <protection locked="0" hidden="1"/>
    </xf>
    <xf numFmtId="0" fontId="5" fillId="0" borderId="50" xfId="0" applyFont="1" applyBorder="1" applyAlignment="1" applyProtection="1">
      <alignment horizontal="center" vertical="center"/>
      <protection hidden="1"/>
    </xf>
    <xf numFmtId="1" fontId="5" fillId="0" borderId="53" xfId="0" applyNumberFormat="1" applyFont="1" applyFill="1" applyBorder="1" applyAlignment="1" applyProtection="1">
      <alignment horizontal="center" vertical="center"/>
      <protection locked="0" hidden="1"/>
    </xf>
    <xf numFmtId="1" fontId="5" fillId="0" borderId="54" xfId="0" applyNumberFormat="1" applyFont="1" applyFill="1" applyBorder="1" applyAlignment="1" applyProtection="1">
      <alignment horizontal="center" vertical="center"/>
      <protection locked="0" hidden="1"/>
    </xf>
    <xf numFmtId="1" fontId="5" fillId="0" borderId="56" xfId="0" applyNumberFormat="1" applyFont="1" applyFill="1" applyBorder="1" applyAlignment="1" applyProtection="1">
      <alignment horizontal="center" vertical="center"/>
      <protection locked="0" hidden="1"/>
    </xf>
    <xf numFmtId="0" fontId="5" fillId="3" borderId="50" xfId="0" applyFont="1" applyFill="1" applyBorder="1" applyAlignment="1" applyProtection="1">
      <alignment horizontal="center" vertical="center"/>
      <protection hidden="1"/>
    </xf>
    <xf numFmtId="1" fontId="15" fillId="3" borderId="50" xfId="0" applyNumberFormat="1" applyFont="1" applyFill="1" applyBorder="1" applyAlignment="1" applyProtection="1">
      <alignment horizontal="center" vertical="center"/>
      <protection locked="0" hidden="1"/>
    </xf>
    <xf numFmtId="0" fontId="15" fillId="3" borderId="50" xfId="0" applyFont="1" applyFill="1" applyBorder="1" applyAlignment="1" applyProtection="1">
      <alignment horizontal="center" vertical="center"/>
      <protection locked="0" hidden="1"/>
    </xf>
    <xf numFmtId="0" fontId="1" fillId="2" borderId="17" xfId="0" applyFont="1" applyFill="1" applyBorder="1" applyAlignment="1" applyProtection="1">
      <alignment horizontal="center"/>
      <protection hidden="1"/>
    </xf>
    <xf numFmtId="0" fontId="2" fillId="2" borderId="1" xfId="0" applyFont="1" applyFill="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 fillId="2" borderId="4" xfId="0" applyFont="1" applyFill="1" applyBorder="1" applyAlignment="1" applyProtection="1">
      <alignment horizontal="center"/>
      <protection hidden="1"/>
    </xf>
    <xf numFmtId="0" fontId="21" fillId="5" borderId="9" xfId="0" applyFont="1" applyFill="1" applyBorder="1" applyAlignment="1" applyProtection="1">
      <alignment horizontal="center" vertical="center"/>
      <protection locked="0"/>
    </xf>
    <xf numFmtId="0" fontId="21" fillId="5" borderId="10" xfId="0" applyFont="1" applyFill="1" applyBorder="1" applyAlignment="1" applyProtection="1">
      <alignment horizontal="center" vertical="center"/>
      <protection locked="0"/>
    </xf>
    <xf numFmtId="0" fontId="21" fillId="5" borderId="11" xfId="0" applyFont="1" applyFill="1" applyBorder="1" applyAlignment="1" applyProtection="1">
      <alignment horizontal="center" vertical="center"/>
      <protection locked="0"/>
    </xf>
    <xf numFmtId="0" fontId="28" fillId="0" borderId="4" xfId="0" applyFont="1" applyBorder="1" applyAlignment="1" applyProtection="1">
      <alignment horizontal="center" vertical="center"/>
      <protection hidden="1"/>
    </xf>
    <xf numFmtId="0" fontId="28" fillId="0" borderId="0" xfId="0" applyFont="1" applyBorder="1" applyAlignment="1" applyProtection="1">
      <alignment horizontal="center" vertical="center"/>
      <protection hidden="1"/>
    </xf>
    <xf numFmtId="0" fontId="28" fillId="0" borderId="17" xfId="0" applyFont="1" applyBorder="1" applyAlignment="1" applyProtection="1">
      <alignment horizontal="center" vertical="center"/>
      <protection hidden="1"/>
    </xf>
    <xf numFmtId="0" fontId="29" fillId="9" borderId="5" xfId="0" applyFont="1" applyFill="1" applyBorder="1" applyAlignment="1" applyProtection="1">
      <alignment horizontal="justify" vertical="justify" wrapText="1"/>
      <protection locked="0"/>
    </xf>
    <xf numFmtId="0" fontId="29" fillId="9" borderId="6" xfId="0" applyFont="1" applyFill="1" applyBorder="1" applyAlignment="1" applyProtection="1">
      <alignment horizontal="justify" vertical="justify" wrapText="1"/>
      <protection locked="0"/>
    </xf>
    <xf numFmtId="0" fontId="29" fillId="9" borderId="7" xfId="0" applyFont="1" applyFill="1" applyBorder="1" applyAlignment="1" applyProtection="1">
      <alignment horizontal="justify" vertical="justify" wrapText="1"/>
      <protection locked="0"/>
    </xf>
    <xf numFmtId="0" fontId="26" fillId="0" borderId="4" xfId="0" applyFont="1" applyFill="1" applyBorder="1" applyAlignment="1" applyProtection="1">
      <alignment horizontal="center" vertical="center" wrapText="1"/>
      <protection hidden="1"/>
    </xf>
    <xf numFmtId="0" fontId="26" fillId="0" borderId="10" xfId="0" applyFont="1" applyFill="1" applyBorder="1" applyAlignment="1" applyProtection="1">
      <alignment horizontal="center" vertical="center" wrapText="1"/>
      <protection hidden="1"/>
    </xf>
    <xf numFmtId="0" fontId="26" fillId="0" borderId="11" xfId="0" applyFont="1" applyFill="1" applyBorder="1" applyAlignment="1" applyProtection="1">
      <alignment horizontal="center" vertical="center" wrapText="1"/>
      <protection hidden="1"/>
    </xf>
    <xf numFmtId="0" fontId="15" fillId="0" borderId="48" xfId="0" applyFont="1" applyBorder="1" applyAlignment="1" applyProtection="1">
      <alignment horizontal="center" vertical="center" wrapText="1"/>
      <protection hidden="1"/>
    </xf>
    <xf numFmtId="0" fontId="15" fillId="0" borderId="49" xfId="0" applyFont="1" applyBorder="1" applyAlignment="1" applyProtection="1">
      <alignment horizontal="center" vertical="center" wrapText="1"/>
      <protection hidden="1"/>
    </xf>
    <xf numFmtId="0" fontId="15" fillId="0" borderId="34" xfId="0" applyFont="1" applyBorder="1" applyAlignment="1" applyProtection="1">
      <alignment horizontal="center" vertical="center" wrapText="1"/>
      <protection hidden="1"/>
    </xf>
    <xf numFmtId="0" fontId="15" fillId="0" borderId="51" xfId="0" applyFont="1" applyBorder="1" applyAlignment="1" applyProtection="1">
      <alignment horizontal="center" vertical="center" wrapText="1"/>
      <protection hidden="1"/>
    </xf>
    <xf numFmtId="0" fontId="15" fillId="0" borderId="0" xfId="0" applyFont="1" applyBorder="1" applyAlignment="1" applyProtection="1">
      <alignment horizontal="center" vertical="center" wrapText="1"/>
      <protection hidden="1"/>
    </xf>
    <xf numFmtId="0" fontId="15" fillId="0" borderId="35" xfId="0" applyFont="1" applyBorder="1" applyAlignment="1" applyProtection="1">
      <alignment horizontal="center" vertical="center" wrapText="1"/>
      <protection hidden="1"/>
    </xf>
    <xf numFmtId="0" fontId="15" fillId="0" borderId="52" xfId="0" applyFont="1" applyBorder="1" applyAlignment="1" applyProtection="1">
      <alignment horizontal="center" vertical="center" wrapText="1"/>
      <protection hidden="1"/>
    </xf>
    <xf numFmtId="0" fontId="15" fillId="0" borderId="47" xfId="0" applyFont="1" applyBorder="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2" fillId="0" borderId="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17"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wrapText="1"/>
      <protection hidden="1"/>
    </xf>
    <xf numFmtId="0" fontId="5" fillId="0" borderId="0" xfId="0" applyFont="1" applyFill="1" applyBorder="1" applyAlignment="1" applyProtection="1">
      <alignment horizontal="center" wrapText="1"/>
      <protection hidden="1"/>
    </xf>
    <xf numFmtId="0" fontId="5" fillId="0" borderId="17" xfId="0" applyFont="1" applyFill="1" applyBorder="1" applyAlignment="1" applyProtection="1">
      <alignment horizontal="center" wrapText="1"/>
      <protection hidden="1"/>
    </xf>
    <xf numFmtId="0" fontId="5" fillId="0" borderId="5" xfId="0" applyFont="1" applyFill="1" applyBorder="1" applyAlignment="1" applyProtection="1">
      <alignment horizontal="center" wrapText="1"/>
      <protection hidden="1"/>
    </xf>
    <xf numFmtId="0" fontId="5" fillId="0" borderId="6" xfId="0" applyFont="1" applyFill="1" applyBorder="1" applyAlignment="1" applyProtection="1">
      <alignment horizontal="center" wrapText="1"/>
      <protection hidden="1"/>
    </xf>
    <xf numFmtId="0" fontId="5" fillId="0" borderId="7" xfId="0" applyFont="1" applyFill="1" applyBorder="1" applyAlignment="1" applyProtection="1">
      <alignment horizontal="center" wrapText="1"/>
      <protection hidden="1"/>
    </xf>
    <xf numFmtId="0" fontId="8" fillId="0" borderId="0" xfId="0" applyFont="1" applyAlignment="1" applyProtection="1">
      <alignment horizontal="center" vertical="center"/>
      <protection hidden="1"/>
    </xf>
    <xf numFmtId="49" fontId="36" fillId="6" borderId="1" xfId="0" applyNumberFormat="1" applyFont="1" applyFill="1" applyBorder="1" applyAlignment="1" applyProtection="1">
      <alignment horizontal="center" vertical="center"/>
      <protection hidden="1"/>
    </xf>
    <xf numFmtId="49" fontId="36" fillId="6" borderId="2" xfId="0" applyNumberFormat="1" applyFont="1" applyFill="1" applyBorder="1" applyAlignment="1" applyProtection="1">
      <alignment horizontal="center" vertical="center"/>
      <protection hidden="1"/>
    </xf>
    <xf numFmtId="0" fontId="30" fillId="5" borderId="8" xfId="0" applyFont="1" applyFill="1" applyBorder="1" applyAlignment="1" applyProtection="1">
      <alignment horizontal="center" vertical="center"/>
      <protection locked="0"/>
    </xf>
    <xf numFmtId="0" fontId="30" fillId="5" borderId="16" xfId="0" applyFont="1" applyFill="1" applyBorder="1" applyAlignment="1" applyProtection="1">
      <alignment horizontal="center" vertical="center"/>
      <protection locked="0"/>
    </xf>
    <xf numFmtId="0" fontId="30" fillId="5" borderId="21" xfId="0" applyFont="1" applyFill="1" applyBorder="1" applyAlignment="1" applyProtection="1">
      <alignment horizontal="center" vertical="center"/>
      <protection locked="0"/>
    </xf>
    <xf numFmtId="164" fontId="30" fillId="5" borderId="9" xfId="0" applyNumberFormat="1" applyFont="1" applyFill="1" applyBorder="1" applyAlignment="1" applyProtection="1">
      <alignment horizontal="center" vertical="center"/>
      <protection locked="0"/>
    </xf>
    <xf numFmtId="164" fontId="30" fillId="5" borderId="10" xfId="0" applyNumberFormat="1" applyFont="1" applyFill="1" applyBorder="1" applyAlignment="1" applyProtection="1">
      <alignment horizontal="center" vertical="center"/>
      <protection locked="0"/>
    </xf>
    <xf numFmtId="164" fontId="30" fillId="5" borderId="11" xfId="0" applyNumberFormat="1" applyFont="1" applyFill="1" applyBorder="1" applyAlignment="1" applyProtection="1">
      <alignment horizontal="center" vertical="center"/>
      <protection locked="0"/>
    </xf>
    <xf numFmtId="164" fontId="30" fillId="5" borderId="4" xfId="0" applyNumberFormat="1" applyFont="1" applyFill="1" applyBorder="1" applyAlignment="1" applyProtection="1">
      <alignment horizontal="center" vertical="center"/>
      <protection locked="0"/>
    </xf>
    <xf numFmtId="164" fontId="30" fillId="5" borderId="0" xfId="0" applyNumberFormat="1" applyFont="1" applyFill="1" applyBorder="1" applyAlignment="1" applyProtection="1">
      <alignment horizontal="center" vertical="center"/>
      <protection locked="0"/>
    </xf>
    <xf numFmtId="164" fontId="30" fillId="5" borderId="17" xfId="0" applyNumberFormat="1" applyFont="1" applyFill="1" applyBorder="1" applyAlignment="1" applyProtection="1">
      <alignment horizontal="center" vertical="center"/>
      <protection locked="0"/>
    </xf>
    <xf numFmtId="164" fontId="30" fillId="5" borderId="5" xfId="0" applyNumberFormat="1" applyFont="1" applyFill="1" applyBorder="1" applyAlignment="1" applyProtection="1">
      <alignment horizontal="center" vertical="center"/>
      <protection locked="0"/>
    </xf>
    <xf numFmtId="164" fontId="30" fillId="5" borderId="6" xfId="0" applyNumberFormat="1" applyFont="1" applyFill="1" applyBorder="1" applyAlignment="1" applyProtection="1">
      <alignment horizontal="center" vertical="center"/>
      <protection locked="0"/>
    </xf>
    <xf numFmtId="164" fontId="30" fillId="5" borderId="7" xfId="0" applyNumberFormat="1" applyFont="1" applyFill="1" applyBorder="1" applyAlignment="1" applyProtection="1">
      <alignment horizontal="center" vertical="center"/>
      <protection locked="0"/>
    </xf>
    <xf numFmtId="0" fontId="30" fillId="5" borderId="9" xfId="0" applyFont="1" applyFill="1" applyBorder="1" applyAlignment="1" applyProtection="1">
      <alignment horizontal="center" vertical="center"/>
      <protection locked="0"/>
    </xf>
    <xf numFmtId="0" fontId="30" fillId="5" borderId="4" xfId="0" applyFont="1" applyFill="1" applyBorder="1" applyAlignment="1" applyProtection="1">
      <alignment horizontal="center" vertical="center"/>
      <protection locked="0"/>
    </xf>
    <xf numFmtId="0" fontId="30" fillId="5" borderId="8" xfId="0" applyFont="1" applyFill="1" applyBorder="1" applyAlignment="1" applyProtection="1">
      <alignment horizontal="center" vertical="center" wrapText="1"/>
      <protection locked="0"/>
    </xf>
    <xf numFmtId="0" fontId="30" fillId="5" borderId="16" xfId="0"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textRotation="90" wrapText="1"/>
      <protection hidden="1"/>
    </xf>
    <xf numFmtId="0" fontId="4" fillId="0" borderId="50" xfId="0" applyFont="1" applyBorder="1" applyAlignment="1" applyProtection="1">
      <alignment horizontal="center" vertical="center" textRotation="90" wrapText="1"/>
      <protection hidden="1"/>
    </xf>
    <xf numFmtId="0" fontId="4" fillId="0" borderId="59" xfId="0" applyFont="1" applyBorder="1" applyAlignment="1" applyProtection="1">
      <alignment horizontal="center" vertical="center" textRotation="90" wrapText="1"/>
      <protection hidden="1"/>
    </xf>
    <xf numFmtId="0" fontId="14" fillId="0" borderId="9" xfId="0" applyFont="1" applyFill="1" applyBorder="1" applyAlignment="1" applyProtection="1">
      <alignment horizontal="center" vertical="center" wrapText="1"/>
      <protection hidden="1"/>
    </xf>
    <xf numFmtId="0" fontId="14" fillId="0" borderId="10" xfId="0" applyFont="1" applyFill="1" applyBorder="1" applyAlignment="1" applyProtection="1">
      <alignment horizontal="center" vertical="center" wrapText="1"/>
      <protection hidden="1"/>
    </xf>
    <xf numFmtId="0" fontId="14" fillId="0" borderId="11" xfId="0" applyFont="1" applyFill="1" applyBorder="1" applyAlignment="1" applyProtection="1">
      <alignment horizontal="center" vertical="center" wrapText="1"/>
      <protection hidden="1"/>
    </xf>
    <xf numFmtId="0" fontId="4" fillId="0" borderId="12" xfId="0" applyFont="1" applyBorder="1" applyAlignment="1" applyProtection="1">
      <alignment horizontal="center" vertical="center" textRotation="90" wrapText="1"/>
      <protection hidden="1"/>
    </xf>
    <xf numFmtId="0" fontId="4" fillId="0" borderId="36" xfId="0" applyFont="1" applyBorder="1" applyAlignment="1" applyProtection="1">
      <alignment horizontal="center" vertical="center" textRotation="90" wrapText="1"/>
      <protection hidden="1"/>
    </xf>
    <xf numFmtId="0" fontId="4" fillId="0" borderId="38" xfId="0" applyFont="1" applyBorder="1" applyAlignment="1" applyProtection="1">
      <alignment horizontal="center" vertical="center" textRotation="90" wrapText="1"/>
      <protection hidden="1"/>
    </xf>
    <xf numFmtId="164" fontId="9" fillId="5" borderId="50" xfId="0" applyNumberFormat="1" applyFont="1" applyFill="1" applyBorder="1" applyAlignment="1" applyProtection="1">
      <alignment horizontal="center" vertical="center"/>
      <protection locked="0"/>
    </xf>
    <xf numFmtId="0" fontId="4" fillId="0" borderId="13" xfId="0" applyFont="1" applyBorder="1" applyAlignment="1" applyProtection="1">
      <alignment horizontal="center" vertical="center" wrapText="1"/>
      <protection hidden="1"/>
    </xf>
    <xf numFmtId="0" fontId="4" fillId="0" borderId="50" xfId="0" applyFont="1" applyBorder="1" applyAlignment="1" applyProtection="1">
      <alignment horizontal="center" vertical="center" wrapText="1"/>
      <protection hidden="1"/>
    </xf>
    <xf numFmtId="0" fontId="4" fillId="0" borderId="59" xfId="0" applyFont="1" applyBorder="1" applyAlignment="1" applyProtection="1">
      <alignment horizontal="center" vertical="center" wrapText="1"/>
      <protection hidden="1"/>
    </xf>
    <xf numFmtId="164" fontId="9" fillId="5" borderId="19" xfId="0" applyNumberFormat="1" applyFont="1" applyFill="1" applyBorder="1" applyAlignment="1" applyProtection="1">
      <alignment horizontal="center" vertical="center"/>
      <protection locked="0"/>
    </xf>
    <xf numFmtId="49" fontId="51" fillId="9" borderId="4" xfId="0" applyNumberFormat="1" applyFont="1" applyFill="1" applyBorder="1" applyAlignment="1" applyProtection="1">
      <alignment horizontal="center" vertical="center"/>
      <protection hidden="1"/>
    </xf>
    <xf numFmtId="49" fontId="51" fillId="9" borderId="0" xfId="0" applyNumberFormat="1" applyFont="1" applyFill="1" applyBorder="1" applyAlignment="1" applyProtection="1">
      <alignment horizontal="center" vertical="center"/>
      <protection hidden="1"/>
    </xf>
    <xf numFmtId="49" fontId="51" fillId="9" borderId="17" xfId="0" applyNumberFormat="1" applyFont="1" applyFill="1" applyBorder="1" applyAlignment="1" applyProtection="1">
      <alignment horizontal="center" vertical="center"/>
      <protection hidden="1"/>
    </xf>
    <xf numFmtId="1" fontId="5" fillId="0" borderId="50" xfId="0" applyNumberFormat="1" applyFont="1" applyFill="1" applyBorder="1" applyAlignment="1" applyProtection="1">
      <alignment horizontal="center" vertical="center"/>
      <protection hidden="1"/>
    </xf>
    <xf numFmtId="0" fontId="5" fillId="0" borderId="50" xfId="0" applyFont="1" applyFill="1" applyBorder="1" applyAlignment="1" applyProtection="1">
      <alignment horizontal="center" vertical="center"/>
      <protection hidden="1"/>
    </xf>
    <xf numFmtId="0" fontId="6" fillId="0" borderId="14" xfId="0" applyFont="1" applyBorder="1" applyAlignment="1" applyProtection="1">
      <alignment horizontal="center" vertical="center" textRotation="90" wrapText="1"/>
      <protection hidden="1"/>
    </xf>
    <xf numFmtId="0" fontId="6" fillId="0" borderId="58" xfId="0" applyFont="1" applyBorder="1" applyAlignment="1" applyProtection="1">
      <alignment horizontal="center" vertical="center" textRotation="90" wrapText="1"/>
      <protection hidden="1"/>
    </xf>
    <xf numFmtId="0" fontId="6" fillId="0" borderId="60" xfId="0" applyFont="1" applyBorder="1" applyAlignment="1" applyProtection="1">
      <alignment horizontal="center" vertical="center" textRotation="90" wrapText="1"/>
      <protection hidden="1"/>
    </xf>
    <xf numFmtId="0" fontId="7" fillId="0" borderId="50" xfId="0" applyFont="1" applyBorder="1" applyProtection="1">
      <alignment vertical="center"/>
      <protection hidden="1"/>
    </xf>
    <xf numFmtId="0" fontId="7" fillId="0" borderId="59" xfId="0" applyFont="1" applyBorder="1" applyProtection="1">
      <alignment vertical="center"/>
      <protection hidden="1"/>
    </xf>
    <xf numFmtId="49" fontId="17" fillId="6" borderId="39" xfId="0" applyNumberFormat="1" applyFont="1" applyFill="1" applyBorder="1" applyAlignment="1" applyProtection="1">
      <alignment horizontal="center" vertical="center"/>
      <protection hidden="1"/>
    </xf>
    <xf numFmtId="49" fontId="17" fillId="6" borderId="40" xfId="0" applyNumberFormat="1" applyFont="1" applyFill="1" applyBorder="1" applyAlignment="1" applyProtection="1">
      <alignment horizontal="center" vertical="center"/>
      <protection hidden="1"/>
    </xf>
    <xf numFmtId="49" fontId="17" fillId="6" borderId="41" xfId="0" applyNumberFormat="1" applyFont="1" applyFill="1" applyBorder="1" applyAlignment="1" applyProtection="1">
      <alignment horizontal="center" vertical="center"/>
      <protection hidden="1"/>
    </xf>
    <xf numFmtId="0" fontId="4" fillId="0" borderId="50" xfId="0" applyFont="1" applyBorder="1" applyAlignment="1" applyProtection="1">
      <alignment horizontal="center" vertical="center" textRotation="90"/>
      <protection hidden="1"/>
    </xf>
    <xf numFmtId="0" fontId="4" fillId="0" borderId="59" xfId="0" applyFont="1" applyBorder="1" applyAlignment="1" applyProtection="1">
      <alignment horizontal="center" vertical="center" textRotation="90"/>
      <protection hidden="1"/>
    </xf>
    <xf numFmtId="0" fontId="5" fillId="0" borderId="45" xfId="0" applyFont="1" applyBorder="1" applyAlignment="1" applyProtection="1">
      <alignment horizontal="center"/>
      <protection hidden="1"/>
    </xf>
    <xf numFmtId="0" fontId="5" fillId="0" borderId="46" xfId="0" applyFont="1" applyBorder="1" applyAlignment="1" applyProtection="1">
      <alignment horizontal="center"/>
      <protection hidden="1"/>
    </xf>
    <xf numFmtId="0" fontId="4" fillId="0" borderId="36" xfId="0" applyFont="1" applyBorder="1" applyAlignment="1" applyProtection="1">
      <alignment horizontal="center" vertical="center" textRotation="90"/>
      <protection hidden="1"/>
    </xf>
    <xf numFmtId="0" fontId="4" fillId="0" borderId="38" xfId="0" applyFont="1" applyBorder="1" applyAlignment="1" applyProtection="1">
      <alignment horizontal="center" vertical="center" textRotation="90"/>
      <protection hidden="1"/>
    </xf>
    <xf numFmtId="0" fontId="4" fillId="0" borderId="58" xfId="0" applyFont="1" applyBorder="1" applyAlignment="1" applyProtection="1">
      <alignment horizontal="center" vertical="center" textRotation="90"/>
      <protection hidden="1"/>
    </xf>
    <xf numFmtId="0" fontId="4" fillId="0" borderId="60" xfId="0" applyFont="1" applyBorder="1" applyAlignment="1" applyProtection="1">
      <alignment horizontal="center" vertical="center" textRotation="90"/>
      <protection hidden="1"/>
    </xf>
    <xf numFmtId="0" fontId="6" fillId="0" borderId="13" xfId="0" applyFont="1" applyBorder="1" applyAlignment="1" applyProtection="1">
      <alignment horizontal="center" vertical="center" textRotation="90" wrapText="1"/>
      <protection hidden="1"/>
    </xf>
    <xf numFmtId="0" fontId="6" fillId="0" borderId="50" xfId="0" applyFont="1" applyBorder="1" applyAlignment="1" applyProtection="1">
      <alignment horizontal="center" vertical="center" textRotation="90" wrapText="1"/>
      <protection hidden="1"/>
    </xf>
    <xf numFmtId="0" fontId="6" fillId="0" borderId="59" xfId="0" applyFont="1" applyBorder="1" applyAlignment="1" applyProtection="1">
      <alignment horizontal="center" vertical="center" textRotation="90" wrapText="1"/>
      <protection hidden="1"/>
    </xf>
    <xf numFmtId="1" fontId="15" fillId="3" borderId="50" xfId="0" applyNumberFormat="1" applyFont="1" applyFill="1" applyBorder="1" applyAlignment="1" applyProtection="1">
      <alignment horizontal="center" vertical="center"/>
      <protection hidden="1"/>
    </xf>
    <xf numFmtId="0" fontId="22" fillId="2" borderId="1" xfId="0" applyFont="1" applyFill="1" applyBorder="1" applyAlignment="1" applyProtection="1">
      <alignment horizontal="center" vertical="center"/>
      <protection hidden="1"/>
    </xf>
    <xf numFmtId="0" fontId="22" fillId="2" borderId="2" xfId="0" applyFont="1" applyFill="1" applyBorder="1" applyAlignment="1" applyProtection="1">
      <alignment horizontal="center" vertical="center"/>
      <protection hidden="1"/>
    </xf>
    <xf numFmtId="0" fontId="22" fillId="2" borderId="3" xfId="0" applyFont="1" applyFill="1" applyBorder="1" applyAlignment="1" applyProtection="1">
      <alignment horizontal="center" vertical="center"/>
      <protection hidden="1"/>
    </xf>
    <xf numFmtId="0" fontId="5" fillId="0" borderId="48" xfId="0" applyFont="1" applyBorder="1" applyAlignment="1" applyProtection="1">
      <alignment horizontal="center" vertical="center" wrapText="1"/>
      <protection hidden="1"/>
    </xf>
    <xf numFmtId="0" fontId="5" fillId="0" borderId="49"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0" fontId="5" fillId="0" borderId="51" xfId="0" applyFont="1" applyBorder="1" applyAlignment="1" applyProtection="1">
      <alignment horizontal="center" vertical="center" wrapText="1"/>
      <protection hidden="1"/>
    </xf>
    <xf numFmtId="0" fontId="5" fillId="0" borderId="0" xfId="0" applyFont="1" applyBorder="1" applyAlignment="1" applyProtection="1">
      <alignment horizontal="center" vertical="center" wrapText="1"/>
      <protection hidden="1"/>
    </xf>
    <xf numFmtId="0" fontId="5" fillId="0" borderId="35" xfId="0" applyFont="1" applyBorder="1" applyAlignment="1" applyProtection="1">
      <alignment horizontal="center" vertical="center" wrapText="1"/>
      <protection hidden="1"/>
    </xf>
    <xf numFmtId="0" fontId="5" fillId="0" borderId="52" xfId="0" applyFont="1" applyBorder="1" applyAlignment="1" applyProtection="1">
      <alignment horizontal="center" vertical="center" wrapText="1"/>
      <protection hidden="1"/>
    </xf>
    <xf numFmtId="0" fontId="5" fillId="0" borderId="47" xfId="0" applyFont="1" applyBorder="1" applyAlignment="1" applyProtection="1">
      <alignment horizontal="center" vertical="center" wrapText="1"/>
      <protection hidden="1"/>
    </xf>
    <xf numFmtId="0" fontId="5" fillId="0" borderId="28" xfId="0" applyFont="1" applyBorder="1" applyAlignment="1" applyProtection="1">
      <alignment horizontal="center" vertical="center" wrapText="1"/>
      <protection hidden="1"/>
    </xf>
    <xf numFmtId="0" fontId="23" fillId="5" borderId="9" xfId="0" applyFont="1" applyFill="1" applyBorder="1" applyAlignment="1" applyProtection="1">
      <alignment horizontal="center" vertical="center"/>
      <protection locked="0"/>
    </xf>
    <xf numFmtId="0" fontId="23" fillId="5" borderId="10" xfId="0" applyFont="1" applyFill="1" applyBorder="1" applyAlignment="1" applyProtection="1">
      <alignment horizontal="center" vertical="center"/>
      <protection locked="0"/>
    </xf>
    <xf numFmtId="0" fontId="23" fillId="5" borderId="11" xfId="0" applyFont="1" applyFill="1" applyBorder="1" applyAlignment="1" applyProtection="1">
      <alignment horizontal="center" vertical="center"/>
      <protection locked="0"/>
    </xf>
    <xf numFmtId="0" fontId="3" fillId="0" borderId="4" xfId="0" applyFont="1" applyBorder="1" applyAlignment="1" applyProtection="1">
      <alignment horizontal="center"/>
      <protection hidden="1"/>
    </xf>
    <xf numFmtId="0" fontId="3" fillId="0" borderId="0" xfId="0" applyFont="1" applyBorder="1" applyAlignment="1" applyProtection="1">
      <alignment horizontal="center"/>
      <protection hidden="1"/>
    </xf>
    <xf numFmtId="0" fontId="3" fillId="0" borderId="17" xfId="0" applyFont="1" applyBorder="1" applyAlignment="1" applyProtection="1">
      <alignment horizontal="center"/>
      <protection hidden="1"/>
    </xf>
    <xf numFmtId="0" fontId="29" fillId="9" borderId="4" xfId="0" applyFont="1" applyFill="1" applyBorder="1" applyAlignment="1" applyProtection="1">
      <alignment horizontal="justify" vertical="justify" wrapText="1"/>
      <protection locked="0"/>
    </xf>
    <xf numFmtId="0" fontId="29" fillId="9" borderId="0" xfId="0" applyFont="1" applyFill="1" applyBorder="1" applyAlignment="1" applyProtection="1">
      <alignment horizontal="justify" vertical="justify" wrapText="1"/>
      <protection locked="0"/>
    </xf>
    <xf numFmtId="0" fontId="29" fillId="9" borderId="17" xfId="0" applyFont="1" applyFill="1" applyBorder="1" applyAlignment="1" applyProtection="1">
      <alignment horizontal="justify" vertical="justify" wrapText="1"/>
      <protection locked="0"/>
    </xf>
    <xf numFmtId="0" fontId="1" fillId="2" borderId="0" xfId="0" applyFont="1" applyFill="1" applyBorder="1" applyAlignment="1" applyProtection="1">
      <alignment horizontal="center"/>
      <protection hidden="1"/>
    </xf>
    <xf numFmtId="164" fontId="9" fillId="5" borderId="29" xfId="0" applyNumberFormat="1" applyFont="1" applyFill="1" applyBorder="1" applyAlignment="1" applyProtection="1">
      <alignment horizontal="center" vertical="center"/>
      <protection locked="0"/>
    </xf>
    <xf numFmtId="0" fontId="5" fillId="0" borderId="48" xfId="0" applyFont="1" applyBorder="1" applyAlignment="1" applyProtection="1">
      <alignment horizontal="center" vertical="center"/>
      <protection hidden="1"/>
    </xf>
    <xf numFmtId="0" fontId="5" fillId="0" borderId="49" xfId="0" applyFont="1" applyBorder="1" applyAlignment="1" applyProtection="1">
      <alignment horizontal="center" vertical="center"/>
      <protection hidden="1"/>
    </xf>
    <xf numFmtId="0" fontId="5" fillId="0" borderId="34" xfId="0" applyFont="1" applyBorder="1" applyAlignment="1" applyProtection="1">
      <alignment horizontal="center" vertical="center"/>
      <protection hidden="1"/>
    </xf>
    <xf numFmtId="0" fontId="5" fillId="0" borderId="57" xfId="0" applyFont="1" applyBorder="1" applyAlignment="1" applyProtection="1">
      <alignment horizontal="center" vertical="center"/>
      <protection hidden="1"/>
    </xf>
    <xf numFmtId="0" fontId="5" fillId="0" borderId="6" xfId="0" applyFont="1" applyBorder="1" applyAlignment="1" applyProtection="1">
      <alignment horizontal="center" vertical="center"/>
      <protection hidden="1"/>
    </xf>
    <xf numFmtId="0" fontId="5" fillId="0" borderId="37" xfId="0" applyFont="1" applyBorder="1" applyAlignment="1" applyProtection="1">
      <alignment horizontal="center" vertical="center"/>
      <protection hidden="1"/>
    </xf>
    <xf numFmtId="0" fontId="5" fillId="6" borderId="39" xfId="0" applyFont="1" applyFill="1" applyBorder="1" applyAlignment="1" applyProtection="1">
      <alignment horizontal="center" vertical="center"/>
      <protection hidden="1"/>
    </xf>
    <xf numFmtId="0" fontId="5" fillId="6" borderId="43" xfId="0" applyFont="1" applyFill="1" applyBorder="1" applyAlignment="1" applyProtection="1">
      <alignment horizontal="center" vertical="center"/>
      <protection hidden="1"/>
    </xf>
    <xf numFmtId="0" fontId="5" fillId="6" borderId="40" xfId="0" applyFont="1" applyFill="1" applyBorder="1" applyAlignment="1" applyProtection="1">
      <alignment horizontal="center" vertical="center"/>
      <protection hidden="1"/>
    </xf>
    <xf numFmtId="0" fontId="19" fillId="0" borderId="15" xfId="0" applyFont="1" applyBorder="1" applyAlignment="1" applyProtection="1">
      <alignment horizontal="center" vertical="center" wrapText="1"/>
      <protection hidden="1"/>
    </xf>
    <xf numFmtId="0" fontId="5" fillId="0" borderId="55" xfId="0" applyFont="1" applyBorder="1" applyAlignment="1" applyProtection="1">
      <alignment horizontal="center" vertical="center" wrapText="1"/>
      <protection hidden="1"/>
    </xf>
    <xf numFmtId="0" fontId="5" fillId="0" borderId="63" xfId="0" applyFont="1" applyBorder="1" applyAlignment="1" applyProtection="1">
      <alignment horizontal="center" vertical="center" wrapText="1"/>
      <protection hidden="1"/>
    </xf>
    <xf numFmtId="0" fontId="15" fillId="3" borderId="50" xfId="0" applyFont="1" applyFill="1" applyBorder="1" applyAlignment="1" applyProtection="1">
      <alignment horizontal="center" vertical="center"/>
      <protection hidden="1"/>
    </xf>
    <xf numFmtId="0" fontId="19" fillId="0" borderId="53" xfId="0" applyFont="1" applyBorder="1" applyAlignment="1" applyProtection="1">
      <alignment horizontal="center" vertical="center"/>
      <protection hidden="1"/>
    </xf>
    <xf numFmtId="1" fontId="5" fillId="6" borderId="40" xfId="0" applyNumberFormat="1" applyFont="1" applyFill="1" applyBorder="1" applyAlignment="1" applyProtection="1">
      <alignment horizontal="center" vertical="center"/>
      <protection hidden="1"/>
    </xf>
    <xf numFmtId="0" fontId="4" fillId="0" borderId="61" xfId="0" applyFont="1" applyBorder="1" applyAlignment="1" applyProtection="1">
      <alignment horizontal="center" vertical="center" wrapText="1"/>
      <protection hidden="1"/>
    </xf>
    <xf numFmtId="0" fontId="4" fillId="0" borderId="53" xfId="0" applyFont="1" applyBorder="1" applyAlignment="1" applyProtection="1">
      <alignment horizontal="center" vertical="center" wrapText="1"/>
      <protection hidden="1"/>
    </xf>
    <xf numFmtId="0" fontId="4" fillId="0" borderId="62" xfId="0" applyFont="1" applyBorder="1" applyAlignment="1" applyProtection="1">
      <alignment horizontal="center" vertical="center" wrapText="1"/>
      <protection hidden="1"/>
    </xf>
    <xf numFmtId="164" fontId="25" fillId="5" borderId="41" xfId="0" applyNumberFormat="1" applyFont="1" applyFill="1" applyBorder="1" applyAlignment="1" applyProtection="1">
      <alignment horizontal="center" vertical="center"/>
      <protection locked="0"/>
    </xf>
    <xf numFmtId="164" fontId="25" fillId="5" borderId="43" xfId="0" applyNumberFormat="1" applyFont="1" applyFill="1" applyBorder="1" applyAlignment="1" applyProtection="1">
      <alignment horizontal="center" vertical="center"/>
      <protection locked="0"/>
    </xf>
    <xf numFmtId="0" fontId="4" fillId="0" borderId="64" xfId="0" applyFont="1" applyBorder="1" applyAlignment="1" applyProtection="1">
      <alignment horizontal="center" vertical="center" wrapText="1"/>
      <protection hidden="1"/>
    </xf>
    <xf numFmtId="0" fontId="4" fillId="0" borderId="65" xfId="0" applyFont="1" applyBorder="1" applyAlignment="1" applyProtection="1">
      <alignment horizontal="center" vertical="center" wrapText="1"/>
      <protection hidden="1"/>
    </xf>
    <xf numFmtId="0" fontId="4" fillId="0" borderId="51" xfId="0" applyFont="1" applyBorder="1" applyAlignment="1" applyProtection="1">
      <alignment horizontal="center" vertical="center" wrapText="1"/>
      <protection hidden="1"/>
    </xf>
    <xf numFmtId="0" fontId="4" fillId="0" borderId="35" xfId="0" applyFont="1" applyBorder="1" applyAlignment="1" applyProtection="1">
      <alignment horizontal="center" vertical="center" wrapText="1"/>
      <protection hidden="1"/>
    </xf>
    <xf numFmtId="0" fontId="4" fillId="0" borderId="57" xfId="0" applyFont="1" applyBorder="1" applyAlignment="1" applyProtection="1">
      <alignment horizontal="center" vertical="center" wrapText="1"/>
      <protection hidden="1"/>
    </xf>
    <xf numFmtId="0" fontId="4" fillId="0" borderId="37" xfId="0" applyFont="1" applyBorder="1" applyAlignment="1" applyProtection="1">
      <alignment horizontal="center" vertical="center" wrapText="1"/>
      <protection hidden="1"/>
    </xf>
    <xf numFmtId="0" fontId="51" fillId="9" borderId="1" xfId="0" applyNumberFormat="1" applyFont="1" applyFill="1" applyBorder="1" applyAlignment="1" applyProtection="1">
      <alignment horizontal="justify" vertical="justify"/>
      <protection locked="0"/>
    </xf>
    <xf numFmtId="0" fontId="51" fillId="9" borderId="2" xfId="0" applyNumberFormat="1" applyFont="1" applyFill="1" applyBorder="1" applyAlignment="1" applyProtection="1">
      <alignment horizontal="justify" vertical="justify"/>
      <protection locked="0"/>
    </xf>
    <xf numFmtId="0" fontId="51" fillId="9" borderId="3" xfId="0" applyNumberFormat="1" applyFont="1" applyFill="1" applyBorder="1" applyAlignment="1" applyProtection="1">
      <alignment horizontal="justify" vertical="justify"/>
      <protection locked="0"/>
    </xf>
    <xf numFmtId="0" fontId="5" fillId="0" borderId="9" xfId="0" applyFont="1" applyFill="1" applyBorder="1" applyAlignment="1" applyProtection="1">
      <alignment horizontal="center" wrapText="1"/>
      <protection hidden="1"/>
    </xf>
    <xf numFmtId="0" fontId="5" fillId="0" borderId="10" xfId="0" applyFont="1" applyFill="1" applyBorder="1" applyAlignment="1" applyProtection="1">
      <alignment horizontal="center" wrapText="1"/>
      <protection hidden="1"/>
    </xf>
    <xf numFmtId="0" fontId="5" fillId="0" borderId="11" xfId="0" applyFont="1" applyFill="1" applyBorder="1" applyAlignment="1" applyProtection="1">
      <alignment horizontal="center" wrapText="1"/>
      <protection hidden="1"/>
    </xf>
    <xf numFmtId="0" fontId="4" fillId="0" borderId="14" xfId="0" applyFont="1" applyBorder="1" applyAlignment="1" applyProtection="1">
      <alignment horizontal="center" vertical="center" textRotation="90" wrapText="1"/>
      <protection hidden="1"/>
    </xf>
    <xf numFmtId="0" fontId="4" fillId="0" borderId="58" xfId="0" applyFont="1" applyBorder="1" applyAlignment="1" applyProtection="1">
      <alignment horizontal="center" vertical="center" textRotation="90" wrapText="1"/>
      <protection hidden="1"/>
    </xf>
    <xf numFmtId="0" fontId="4" fillId="0" borderId="60" xfId="0" applyFont="1" applyBorder="1" applyAlignment="1" applyProtection="1">
      <alignment horizontal="center" vertical="center" textRotation="90" wrapText="1"/>
      <protection hidden="1"/>
    </xf>
  </cellXfs>
  <cellStyles count="2">
    <cellStyle name="Hyperlink" xfId="1" builtinId="8"/>
    <cellStyle name="Normal" xfId="0" builtinId="0"/>
  </cellStyles>
  <dxfs count="60">
    <dxf>
      <font>
        <color theme="0"/>
      </font>
      <fill>
        <patternFill>
          <bgColor theme="0"/>
        </patternFill>
      </fill>
    </dxf>
    <dxf>
      <font>
        <color theme="0"/>
      </font>
    </dxf>
    <dxf>
      <font>
        <color theme="0"/>
      </font>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
      <font>
        <color theme="0"/>
      </font>
    </dxf>
    <dxf>
      <font>
        <color theme="0"/>
      </font>
      <fill>
        <patternFill>
          <bgColor theme="0"/>
        </patternFill>
      </fill>
    </dxf>
    <dxf>
      <font>
        <color theme="0"/>
      </font>
      <fill>
        <patternFill>
          <bgColor theme="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78241</xdr:colOff>
      <xdr:row>1</xdr:row>
      <xdr:rowOff>71437</xdr:rowOff>
    </xdr:from>
    <xdr:to>
      <xdr:col>2</xdr:col>
      <xdr:colOff>27215</xdr:colOff>
      <xdr:row>1</xdr:row>
      <xdr:rowOff>2027464</xdr:rowOff>
    </xdr:to>
    <xdr:pic>
      <xdr:nvPicPr>
        <xdr:cNvPr id="6" name="Picture 5" descr="download-300x300.png"/>
        <xdr:cNvPicPr>
          <a:picLocks noChangeAspect="1"/>
        </xdr:cNvPicPr>
      </xdr:nvPicPr>
      <xdr:blipFill>
        <a:blip xmlns:r="http://schemas.openxmlformats.org/officeDocument/2006/relationships" r:embed="rId1"/>
        <a:stretch>
          <a:fillRect/>
        </a:stretch>
      </xdr:blipFill>
      <xdr:spPr>
        <a:xfrm>
          <a:off x="17835562" y="1051151"/>
          <a:ext cx="2248581" cy="1956027"/>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nance.rajasthan.gov.in/PDFDOCS/RULES/14373.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rgb="FF00B050"/>
  </sheetPr>
  <dimension ref="A1:G62"/>
  <sheetViews>
    <sheetView showGridLines="0" tabSelected="1" workbookViewId="0">
      <selection activeCell="B4" sqref="B4:C4"/>
    </sheetView>
  </sheetViews>
  <sheetFormatPr defaultColWidth="0" defaultRowHeight="34.5" zeroHeight="1" thickBottom="1"/>
  <cols>
    <col min="1" max="1" width="2.28515625" style="75" customWidth="1"/>
    <col min="2" max="2" width="34.42578125" style="75" customWidth="1"/>
    <col min="3" max="3" width="40.7109375" style="77" customWidth="1"/>
    <col min="4" max="4" width="5.85546875" style="77" customWidth="1"/>
    <col min="5" max="7" width="0" style="79" hidden="1" customWidth="1"/>
    <col min="8" max="16384" width="9.140625" style="79" hidden="1"/>
  </cols>
  <sheetData>
    <row r="1" spans="1:4" ht="60">
      <c r="A1" s="135"/>
      <c r="B1" s="137" t="s">
        <v>47</v>
      </c>
      <c r="C1" s="137"/>
      <c r="D1" s="135"/>
    </row>
    <row r="2" spans="1:4" ht="162" customHeight="1">
      <c r="A2" s="135"/>
      <c r="B2" s="80"/>
      <c r="C2" s="78" t="s">
        <v>48</v>
      </c>
      <c r="D2" s="135"/>
    </row>
    <row r="3" spans="1:4" ht="99.75" customHeight="1">
      <c r="A3" s="135"/>
      <c r="B3" s="138" t="s">
        <v>61</v>
      </c>
      <c r="C3" s="139"/>
      <c r="D3" s="135"/>
    </row>
    <row r="4" spans="1:4" ht="65.25" customHeight="1">
      <c r="A4" s="135"/>
      <c r="B4" s="140" t="s">
        <v>49</v>
      </c>
      <c r="C4" s="140"/>
      <c r="D4" s="135"/>
    </row>
    <row r="5" spans="1:4" ht="59.25" customHeight="1">
      <c r="A5" s="135"/>
      <c r="B5" s="141" t="s">
        <v>62</v>
      </c>
      <c r="C5" s="141"/>
      <c r="D5" s="135"/>
    </row>
    <row r="6" spans="1:4" ht="56.25" customHeight="1">
      <c r="A6" s="135"/>
      <c r="B6" s="135"/>
      <c r="C6" s="135"/>
      <c r="D6" s="135"/>
    </row>
    <row r="7" spans="1:4" ht="12.75" customHeight="1">
      <c r="A7" s="135"/>
      <c r="B7" s="135"/>
      <c r="C7" s="135"/>
      <c r="D7" s="135"/>
    </row>
    <row r="8" spans="1:4" ht="15" customHeight="1">
      <c r="A8" s="135"/>
      <c r="B8" s="135"/>
      <c r="C8" s="135"/>
      <c r="D8" s="135"/>
    </row>
    <row r="9" spans="1:4" ht="15" customHeight="1">
      <c r="A9" s="135"/>
      <c r="B9" s="135"/>
      <c r="C9" s="135"/>
      <c r="D9" s="135"/>
    </row>
    <row r="10" spans="1:4" ht="15" customHeight="1">
      <c r="A10" s="135"/>
      <c r="B10" s="135"/>
      <c r="C10" s="135"/>
      <c r="D10" s="135"/>
    </row>
    <row r="11" spans="1:4" ht="15" customHeight="1">
      <c r="A11" s="135"/>
      <c r="B11" s="135"/>
      <c r="C11" s="135"/>
      <c r="D11" s="135"/>
    </row>
    <row r="12" spans="1:4" ht="15" customHeight="1">
      <c r="A12" s="135"/>
      <c r="B12" s="135"/>
      <c r="C12" s="135"/>
      <c r="D12" s="135"/>
    </row>
    <row r="13" spans="1:4" ht="15" customHeight="1">
      <c r="A13" s="135"/>
      <c r="B13" s="135"/>
      <c r="C13" s="135"/>
      <c r="D13" s="135"/>
    </row>
    <row r="14" spans="1:4" ht="15" customHeight="1">
      <c r="A14" s="135"/>
      <c r="B14" s="135"/>
      <c r="C14" s="135"/>
      <c r="D14" s="135"/>
    </row>
    <row r="15" spans="1:4" ht="15" customHeight="1">
      <c r="A15" s="135"/>
      <c r="B15" s="135"/>
      <c r="C15" s="135"/>
      <c r="D15" s="135"/>
    </row>
    <row r="16" spans="1:4" ht="15" customHeight="1">
      <c r="A16" s="135"/>
      <c r="B16" s="135"/>
      <c r="C16" s="135"/>
      <c r="D16" s="135"/>
    </row>
    <row r="17" spans="1:4" ht="15" customHeight="1">
      <c r="A17" s="135"/>
      <c r="B17" s="135"/>
      <c r="C17" s="135"/>
      <c r="D17" s="135"/>
    </row>
    <row r="18" spans="1:4" ht="15" customHeight="1">
      <c r="A18" s="135"/>
      <c r="B18" s="135"/>
      <c r="C18" s="135"/>
      <c r="D18" s="135"/>
    </row>
    <row r="19" spans="1:4" ht="15" customHeight="1">
      <c r="A19" s="135"/>
      <c r="B19" s="135"/>
      <c r="C19" s="135"/>
      <c r="D19" s="135"/>
    </row>
    <row r="20" spans="1:4" ht="15" customHeight="1">
      <c r="A20" s="135"/>
      <c r="B20" s="135"/>
      <c r="C20" s="135"/>
      <c r="D20" s="135"/>
    </row>
    <row r="21" spans="1:4" ht="15" customHeight="1">
      <c r="A21" s="135"/>
      <c r="B21" s="135"/>
      <c r="C21" s="135"/>
      <c r="D21" s="135"/>
    </row>
    <row r="22" spans="1:4" ht="15" customHeight="1">
      <c r="A22" s="135"/>
      <c r="B22" s="135"/>
      <c r="C22" s="135"/>
      <c r="D22" s="135"/>
    </row>
    <row r="23" spans="1:4" ht="15" customHeight="1">
      <c r="A23" s="135"/>
      <c r="B23" s="135"/>
      <c r="C23" s="135"/>
      <c r="D23" s="135"/>
    </row>
    <row r="24" spans="1:4" ht="15" customHeight="1">
      <c r="A24" s="135"/>
      <c r="B24" s="135"/>
      <c r="C24" s="135"/>
      <c r="D24" s="135"/>
    </row>
    <row r="25" spans="1:4" ht="15" customHeight="1">
      <c r="A25" s="135"/>
      <c r="B25" s="135"/>
      <c r="C25" s="135"/>
      <c r="D25" s="135"/>
    </row>
    <row r="26" spans="1:4" ht="15" customHeight="1">
      <c r="A26" s="135"/>
      <c r="B26" s="135"/>
      <c r="C26" s="135"/>
      <c r="D26" s="135"/>
    </row>
    <row r="27" spans="1:4" ht="15" customHeight="1">
      <c r="A27" s="135"/>
      <c r="B27" s="135"/>
      <c r="C27" s="135"/>
      <c r="D27" s="135"/>
    </row>
    <row r="28" spans="1:4" ht="15" customHeight="1">
      <c r="A28" s="135"/>
      <c r="B28" s="135"/>
      <c r="C28" s="135"/>
      <c r="D28" s="135"/>
    </row>
    <row r="29" spans="1:4" ht="15" customHeight="1">
      <c r="A29" s="135"/>
      <c r="B29" s="135"/>
      <c r="C29" s="135"/>
      <c r="D29" s="135"/>
    </row>
    <row r="30" spans="1:4" ht="15" customHeight="1">
      <c r="A30" s="135"/>
      <c r="B30" s="135"/>
      <c r="C30" s="135"/>
      <c r="D30" s="135"/>
    </row>
    <row r="31" spans="1:4" ht="15" customHeight="1">
      <c r="A31" s="135"/>
      <c r="B31" s="135"/>
      <c r="C31" s="135"/>
      <c r="D31" s="135"/>
    </row>
    <row r="32" spans="1:4" ht="15" customHeight="1">
      <c r="A32" s="135"/>
      <c r="B32" s="135"/>
      <c r="C32" s="135"/>
      <c r="D32" s="135"/>
    </row>
    <row r="33" spans="1:4" ht="15" customHeight="1">
      <c r="A33" s="135"/>
      <c r="B33" s="135"/>
      <c r="C33" s="135"/>
      <c r="D33" s="135"/>
    </row>
    <row r="34" spans="1:4" ht="15" customHeight="1" thickBot="1">
      <c r="A34" s="136"/>
      <c r="B34" s="136"/>
      <c r="C34" s="136"/>
      <c r="D34" s="136"/>
    </row>
    <row r="35" spans="1:4" ht="15.75" hidden="1" thickBot="1">
      <c r="A35" s="73"/>
      <c r="B35" s="73"/>
      <c r="C35" s="74"/>
      <c r="D35" s="74"/>
    </row>
    <row r="36" spans="1:4" ht="15.75" hidden="1" thickBot="1">
      <c r="A36" s="73"/>
      <c r="B36" s="73"/>
      <c r="C36" s="74"/>
      <c r="D36" s="74"/>
    </row>
    <row r="37" spans="1:4" ht="15.75" hidden="1" thickBot="1">
      <c r="A37" s="73"/>
      <c r="B37" s="73"/>
      <c r="C37" s="74"/>
      <c r="D37" s="74"/>
    </row>
    <row r="38" spans="1:4" ht="15.75" hidden="1" thickBot="1">
      <c r="A38" s="73"/>
      <c r="B38" s="73"/>
      <c r="C38" s="74"/>
      <c r="D38" s="74"/>
    </row>
    <row r="39" spans="1:4" ht="15.75" hidden="1" thickBot="1">
      <c r="A39" s="73"/>
      <c r="B39" s="73"/>
      <c r="C39" s="74"/>
      <c r="D39" s="74"/>
    </row>
    <row r="40" spans="1:4" ht="15.75" hidden="1" thickBot="1">
      <c r="A40" s="73"/>
      <c r="B40" s="73"/>
      <c r="C40" s="74"/>
      <c r="D40" s="74"/>
    </row>
    <row r="41" spans="1:4" ht="15.75" hidden="1" thickBot="1">
      <c r="A41" s="73"/>
      <c r="B41" s="73"/>
      <c r="C41" s="74"/>
      <c r="D41" s="74"/>
    </row>
    <row r="42" spans="1:4" ht="15.75" hidden="1" thickBot="1">
      <c r="A42" s="73"/>
      <c r="B42" s="73"/>
      <c r="C42" s="74"/>
      <c r="D42" s="74"/>
    </row>
    <row r="43" spans="1:4" ht="15.75" hidden="1" thickBot="1">
      <c r="A43" s="73"/>
      <c r="B43" s="73"/>
      <c r="C43" s="74"/>
      <c r="D43" s="74"/>
    </row>
    <row r="44" spans="1:4" ht="15.75" hidden="1" thickBot="1">
      <c r="A44" s="73"/>
      <c r="B44" s="73"/>
      <c r="C44" s="74"/>
      <c r="D44" s="74"/>
    </row>
    <row r="45" spans="1:4" ht="15.75" hidden="1" thickBot="1">
      <c r="A45" s="73"/>
      <c r="B45" s="73"/>
      <c r="C45" s="74"/>
      <c r="D45" s="74"/>
    </row>
    <row r="46" spans="1:4" ht="15.75" hidden="1" thickBot="1">
      <c r="A46" s="73"/>
      <c r="B46" s="73"/>
      <c r="C46" s="74"/>
      <c r="D46" s="74"/>
    </row>
    <row r="47" spans="1:4" ht="15.75" hidden="1" thickBot="1">
      <c r="A47" s="73"/>
      <c r="B47" s="73"/>
      <c r="C47" s="74"/>
      <c r="D47" s="74"/>
    </row>
    <row r="48" spans="1:4" ht="15.75" hidden="1" thickBot="1">
      <c r="A48" s="73"/>
      <c r="B48" s="73"/>
      <c r="C48" s="74"/>
      <c r="D48" s="74"/>
    </row>
    <row r="49" spans="1:4" ht="15.75" hidden="1" thickBot="1">
      <c r="A49" s="73"/>
      <c r="B49" s="73"/>
      <c r="C49" s="74"/>
      <c r="D49" s="74"/>
    </row>
    <row r="50" spans="1:4" ht="15.75" hidden="1" thickBot="1">
      <c r="A50" s="73"/>
      <c r="B50" s="73"/>
      <c r="C50" s="74"/>
      <c r="D50" s="74"/>
    </row>
    <row r="51" spans="1:4" ht="15.75" hidden="1" thickBot="1">
      <c r="A51" s="73"/>
      <c r="B51" s="73"/>
      <c r="C51" s="74"/>
      <c r="D51" s="74"/>
    </row>
    <row r="52" spans="1:4" ht="15.75" hidden="1" thickBot="1">
      <c r="A52" s="73"/>
      <c r="B52" s="73"/>
      <c r="C52" s="74"/>
      <c r="D52" s="74"/>
    </row>
    <row r="53" spans="1:4" ht="15.75" hidden="1" thickBot="1">
      <c r="A53" s="73"/>
      <c r="B53" s="73"/>
      <c r="C53" s="74"/>
      <c r="D53" s="74"/>
    </row>
    <row r="54" spans="1:4" ht="15.75" hidden="1" thickBot="1">
      <c r="A54" s="73"/>
      <c r="B54" s="73"/>
      <c r="C54" s="74"/>
      <c r="D54" s="74"/>
    </row>
    <row r="55" spans="1:4" ht="15.75" hidden="1" thickBot="1">
      <c r="A55" s="73"/>
      <c r="B55" s="73"/>
      <c r="C55" s="74"/>
      <c r="D55" s="74"/>
    </row>
    <row r="56" spans="1:4" hidden="1" thickBot="1">
      <c r="C56" s="76"/>
      <c r="D56" s="76"/>
    </row>
    <row r="57" spans="1:4" hidden="1" thickBot="1"/>
    <row r="58" spans="1:4" hidden="1" thickBot="1"/>
    <row r="59" spans="1:4" hidden="1" thickBot="1"/>
    <row r="60" spans="1:4" hidden="1" thickBot="1"/>
    <row r="61" spans="1:4" hidden="1" thickBot="1"/>
    <row r="62" spans="1:4" hidden="1" thickBot="1"/>
  </sheetData>
  <sheetProtection password="E8FA" sheet="1" objects="1" scenarios="1" formatCells="0" formatColumns="0" formatRows="0" selectLockedCells="1"/>
  <mergeCells count="8">
    <mergeCell ref="D1:D33"/>
    <mergeCell ref="A34:D34"/>
    <mergeCell ref="A1:A33"/>
    <mergeCell ref="B1:C1"/>
    <mergeCell ref="B3:C3"/>
    <mergeCell ref="B4:C4"/>
    <mergeCell ref="B6:C33"/>
    <mergeCell ref="B5:C5"/>
  </mergeCells>
  <hyperlinks>
    <hyperlink ref="B4:C4" r:id="rId1" display=" Click Here"/>
  </hyperlinks>
  <pageMargins left="0.38" right="0.34" top="0.26" bottom="0.19" header="0.21" footer="0.13"/>
  <pageSetup paperSize="9" orientation="portrait" r:id="rId2"/>
  <drawing r:id="rId3"/>
</worksheet>
</file>

<file path=xl/worksheets/sheet2.xml><?xml version="1.0" encoding="utf-8"?>
<worksheet xmlns="http://schemas.openxmlformats.org/spreadsheetml/2006/main" xmlns:r="http://schemas.openxmlformats.org/officeDocument/2006/relationships">
  <sheetPr>
    <tabColor rgb="FFFFFF00"/>
  </sheetPr>
  <dimension ref="A1:XEN334"/>
  <sheetViews>
    <sheetView topLeftCell="B1" zoomScale="70" zoomScaleNormal="70" workbookViewId="0">
      <selection activeCell="C4" sqref="C4:X4"/>
    </sheetView>
  </sheetViews>
  <sheetFormatPr defaultColWidth="0" defaultRowHeight="0" customHeight="1" zeroHeight="1"/>
  <cols>
    <col min="1" max="1" width="8.5703125" style="1" hidden="1" customWidth="1"/>
    <col min="2" max="2" width="7.42578125" style="1" customWidth="1"/>
    <col min="3" max="3" width="5.42578125" style="1" customWidth="1"/>
    <col min="4" max="4" width="2.5703125" style="1" customWidth="1"/>
    <col min="5" max="7" width="17.85546875" style="1" customWidth="1"/>
    <col min="8" max="8" width="16.140625" style="1" customWidth="1"/>
    <col min="9" max="9" width="15.42578125" style="1" customWidth="1"/>
    <col min="10" max="21" width="9.5703125" style="1" customWidth="1"/>
    <col min="22" max="22" width="10.7109375" style="1" customWidth="1"/>
    <col min="23" max="24" width="13.140625" style="1" customWidth="1"/>
    <col min="25" max="25" width="7.85546875" style="1" customWidth="1"/>
    <col min="26" max="16368" width="7.85546875" style="1" hidden="1"/>
    <col min="16369" max="16384" width="4" style="1" hidden="1"/>
  </cols>
  <sheetData>
    <row r="1" spans="1:25" ht="12.75" customHeight="1" thickBot="1">
      <c r="B1" s="217"/>
      <c r="C1" s="218"/>
      <c r="D1" s="219"/>
      <c r="E1" s="219"/>
      <c r="F1" s="219"/>
      <c r="G1" s="219"/>
      <c r="H1" s="219"/>
      <c r="I1" s="219"/>
      <c r="J1" s="219"/>
      <c r="K1" s="219"/>
      <c r="L1" s="219"/>
      <c r="M1" s="219"/>
      <c r="N1" s="219"/>
      <c r="O1" s="219"/>
      <c r="P1" s="219"/>
      <c r="Q1" s="219"/>
      <c r="R1" s="219"/>
      <c r="S1" s="219"/>
      <c r="T1" s="219"/>
      <c r="U1" s="219"/>
      <c r="V1" s="219"/>
      <c r="W1" s="219"/>
      <c r="X1" s="220"/>
      <c r="Y1" s="221"/>
    </row>
    <row r="2" spans="1:25" ht="39" customHeight="1">
      <c r="B2" s="217"/>
      <c r="C2" s="222" t="s">
        <v>41</v>
      </c>
      <c r="D2" s="223"/>
      <c r="E2" s="223"/>
      <c r="F2" s="223"/>
      <c r="G2" s="223"/>
      <c r="H2" s="223"/>
      <c r="I2" s="223"/>
      <c r="J2" s="223"/>
      <c r="K2" s="223"/>
      <c r="L2" s="223"/>
      <c r="M2" s="223"/>
      <c r="N2" s="223"/>
      <c r="O2" s="223"/>
      <c r="P2" s="223"/>
      <c r="Q2" s="223"/>
      <c r="R2" s="223"/>
      <c r="S2" s="223"/>
      <c r="T2" s="223"/>
      <c r="U2" s="223"/>
      <c r="V2" s="223"/>
      <c r="W2" s="223"/>
      <c r="X2" s="224"/>
      <c r="Y2" s="221"/>
    </row>
    <row r="3" spans="1:25" ht="27.75" customHeight="1">
      <c r="B3" s="217"/>
      <c r="C3" s="225" t="s">
        <v>35</v>
      </c>
      <c r="D3" s="226"/>
      <c r="E3" s="226"/>
      <c r="F3" s="226"/>
      <c r="G3" s="226"/>
      <c r="H3" s="226"/>
      <c r="I3" s="226"/>
      <c r="J3" s="226"/>
      <c r="K3" s="226"/>
      <c r="L3" s="226"/>
      <c r="M3" s="226"/>
      <c r="N3" s="226"/>
      <c r="O3" s="226"/>
      <c r="P3" s="226"/>
      <c r="Q3" s="226"/>
      <c r="R3" s="226"/>
      <c r="S3" s="226"/>
      <c r="T3" s="226"/>
      <c r="U3" s="226"/>
      <c r="V3" s="226"/>
      <c r="W3" s="226"/>
      <c r="X3" s="227"/>
      <c r="Y3" s="221"/>
    </row>
    <row r="4" spans="1:25" ht="63" customHeight="1" thickBot="1">
      <c r="B4" s="217"/>
      <c r="C4" s="228" t="s">
        <v>63</v>
      </c>
      <c r="D4" s="229"/>
      <c r="E4" s="229"/>
      <c r="F4" s="229"/>
      <c r="G4" s="229"/>
      <c r="H4" s="229"/>
      <c r="I4" s="229"/>
      <c r="J4" s="229"/>
      <c r="K4" s="229"/>
      <c r="L4" s="229"/>
      <c r="M4" s="229"/>
      <c r="N4" s="229"/>
      <c r="O4" s="229"/>
      <c r="P4" s="229"/>
      <c r="Q4" s="229"/>
      <c r="R4" s="229"/>
      <c r="S4" s="229"/>
      <c r="T4" s="229"/>
      <c r="U4" s="229"/>
      <c r="V4" s="229"/>
      <c r="W4" s="229"/>
      <c r="X4" s="230"/>
      <c r="Y4" s="221"/>
    </row>
    <row r="5" spans="1:25" ht="32.25" customHeight="1">
      <c r="B5" s="217"/>
      <c r="C5" s="145" t="s">
        <v>12</v>
      </c>
      <c r="D5" s="165" t="s">
        <v>20</v>
      </c>
      <c r="E5" s="166"/>
      <c r="F5" s="167"/>
      <c r="G5" s="165" t="s">
        <v>21</v>
      </c>
      <c r="H5" s="142" t="s">
        <v>32</v>
      </c>
      <c r="I5" s="142" t="s">
        <v>28</v>
      </c>
      <c r="J5" s="176" t="s">
        <v>23</v>
      </c>
      <c r="K5" s="177"/>
      <c r="L5" s="178"/>
      <c r="M5" s="179" t="s">
        <v>24</v>
      </c>
      <c r="N5" s="177"/>
      <c r="O5" s="178"/>
      <c r="P5" s="176" t="s">
        <v>25</v>
      </c>
      <c r="Q5" s="177"/>
      <c r="R5" s="178"/>
      <c r="S5" s="180" t="s">
        <v>26</v>
      </c>
      <c r="T5" s="142" t="s">
        <v>27</v>
      </c>
      <c r="U5" s="145" t="s">
        <v>13</v>
      </c>
      <c r="V5" s="148" t="s">
        <v>14</v>
      </c>
      <c r="W5" s="145" t="s">
        <v>30</v>
      </c>
      <c r="X5" s="148" t="s">
        <v>31</v>
      </c>
      <c r="Y5" s="221"/>
    </row>
    <row r="6" spans="1:25" ht="32.25" customHeight="1">
      <c r="B6" s="217"/>
      <c r="C6" s="146"/>
      <c r="D6" s="168"/>
      <c r="E6" s="169"/>
      <c r="F6" s="170"/>
      <c r="G6" s="168"/>
      <c r="H6" s="174"/>
      <c r="I6" s="143"/>
      <c r="J6" s="161" t="s">
        <v>0</v>
      </c>
      <c r="K6" s="26" t="s">
        <v>1</v>
      </c>
      <c r="L6" s="163" t="s">
        <v>2</v>
      </c>
      <c r="M6" s="161" t="s">
        <v>0</v>
      </c>
      <c r="N6" s="26" t="s">
        <v>1</v>
      </c>
      <c r="O6" s="163" t="s">
        <v>2</v>
      </c>
      <c r="P6" s="161" t="s">
        <v>0</v>
      </c>
      <c r="Q6" s="183" t="s">
        <v>1</v>
      </c>
      <c r="R6" s="163" t="s">
        <v>2</v>
      </c>
      <c r="S6" s="181"/>
      <c r="T6" s="143"/>
      <c r="U6" s="146"/>
      <c r="V6" s="149"/>
      <c r="W6" s="146"/>
      <c r="X6" s="149"/>
      <c r="Y6" s="221"/>
    </row>
    <row r="7" spans="1:25" ht="32.25" customHeight="1" thickBot="1">
      <c r="B7" s="217"/>
      <c r="C7" s="147"/>
      <c r="D7" s="171"/>
      <c r="E7" s="172"/>
      <c r="F7" s="173"/>
      <c r="G7" s="171"/>
      <c r="H7" s="175"/>
      <c r="I7" s="143"/>
      <c r="J7" s="162"/>
      <c r="K7" s="3">
        <v>0.57999999999999996</v>
      </c>
      <c r="L7" s="164"/>
      <c r="M7" s="162"/>
      <c r="N7" s="3">
        <v>0.55000000000000004</v>
      </c>
      <c r="O7" s="164"/>
      <c r="P7" s="162"/>
      <c r="Q7" s="184"/>
      <c r="R7" s="164"/>
      <c r="S7" s="182"/>
      <c r="T7" s="144"/>
      <c r="U7" s="147"/>
      <c r="V7" s="150"/>
      <c r="W7" s="147"/>
      <c r="X7" s="150"/>
      <c r="Y7" s="221"/>
    </row>
    <row r="8" spans="1:25" s="4" customFormat="1" ht="20.25" customHeight="1">
      <c r="A8" s="252" t="str">
        <f>IF($D8="","n","y")</f>
        <v>y</v>
      </c>
      <c r="B8" s="217"/>
      <c r="C8" s="151">
        <v>1</v>
      </c>
      <c r="D8" s="153" t="s">
        <v>44</v>
      </c>
      <c r="E8" s="154"/>
      <c r="F8" s="155"/>
      <c r="G8" s="151" t="s">
        <v>29</v>
      </c>
      <c r="H8" s="159" t="s">
        <v>33</v>
      </c>
      <c r="I8" s="27" t="str">
        <f>IF(A8="n","","Jul-2025")</f>
        <v>Jul-2025</v>
      </c>
      <c r="J8" s="28">
        <v>49300</v>
      </c>
      <c r="K8" s="6">
        <f t="array" ref="K8">IF(J8="","",ROUND(J8*$K$7,0))</f>
        <v>28594</v>
      </c>
      <c r="L8" s="29">
        <f t="array" ref="L8">IF(J8="","",ROUND(J8+K8,0))</f>
        <v>77894</v>
      </c>
      <c r="M8" s="30">
        <f t="shared" ref="M8:M39" si="0">IF(J8="","",J8)</f>
        <v>49300</v>
      </c>
      <c r="N8" s="6">
        <f t="array" ref="N8">IF(M8="","",ROUND(M8*$N$7,0))</f>
        <v>27115</v>
      </c>
      <c r="O8" s="29">
        <f t="array" ref="O8">IF(M8="","",ROUND(M8+N8,0))</f>
        <v>76415</v>
      </c>
      <c r="P8" s="31">
        <f t="array" ref="P8">IF(J8="","",ROUND(J8-M8,0))</f>
        <v>0</v>
      </c>
      <c r="Q8" s="6">
        <f t="array" ref="Q8">IF(J8="","",ROUND(K8-N8,0))</f>
        <v>1479</v>
      </c>
      <c r="R8" s="29">
        <f t="array" ref="R8">IF(J8="","",ROUND(P8+Q8,0))</f>
        <v>1479</v>
      </c>
      <c r="S8" s="7">
        <f t="array" ref="S8">IF(J8="","",IF($H8="Before-2004",Q8,0))</f>
        <v>0</v>
      </c>
      <c r="T8" s="8">
        <f t="array" ref="T8">IF(J8="","",ROUND(R8-S8,0))</f>
        <v>1479</v>
      </c>
      <c r="U8" s="8">
        <f t="array" ref="U8">IF(J8="","",ROUND(S8+T8,0))</f>
        <v>1479</v>
      </c>
      <c r="V8" s="8">
        <f t="array" ref="V8">IF(J8="","",ROUND(R8-U8,0))</f>
        <v>0</v>
      </c>
      <c r="W8" s="9"/>
      <c r="X8" s="10"/>
      <c r="Y8" s="221"/>
    </row>
    <row r="9" spans="1:25" s="4" customFormat="1" ht="20.25" customHeight="1">
      <c r="A9" s="252"/>
      <c r="B9" s="217"/>
      <c r="C9" s="152"/>
      <c r="D9" s="156"/>
      <c r="E9" s="157"/>
      <c r="F9" s="158"/>
      <c r="G9" s="152"/>
      <c r="H9" s="160"/>
      <c r="I9" s="32" t="str">
        <f>IF(A8="n","","Aug-2025")</f>
        <v>Aug-2025</v>
      </c>
      <c r="J9" s="33">
        <f>IF($J8="","",$J8)</f>
        <v>49300</v>
      </c>
      <c r="K9" s="12">
        <f t="array" ref="K9">IF(J9="","",ROUND(J9*$K$7,0))</f>
        <v>28594</v>
      </c>
      <c r="L9" s="34">
        <f t="array" ref="L9">IF(J9="","",ROUND(J9+K9,0))</f>
        <v>77894</v>
      </c>
      <c r="M9" s="33">
        <f t="shared" si="0"/>
        <v>49300</v>
      </c>
      <c r="N9" s="12">
        <f t="array" ref="N9">IF(M9="","",ROUND(M9*$N$7,0))</f>
        <v>27115</v>
      </c>
      <c r="O9" s="34">
        <f t="array" ref="O9">IF(M9="","",ROUND(M9+N9,0))</f>
        <v>76415</v>
      </c>
      <c r="P9" s="35">
        <f t="array" ref="P9">IF(J9="","",ROUND(J9-M9,0))</f>
        <v>0</v>
      </c>
      <c r="Q9" s="12">
        <f t="array" ref="Q9">IF(J9="","",ROUND(K9-N9,0))</f>
        <v>1479</v>
      </c>
      <c r="R9" s="34">
        <f t="array" ref="R9">IF(J9="","",ROUND(P9+Q9,0))</f>
        <v>1479</v>
      </c>
      <c r="S9" s="13">
        <f t="array" ref="S9">IF(J9="","",IF($H8="Before-2004",Q9,0))</f>
        <v>0</v>
      </c>
      <c r="T9" s="14">
        <f t="array" ref="T9">IF(J9="","",ROUND(R9-S9,0))</f>
        <v>1479</v>
      </c>
      <c r="U9" s="13">
        <f t="array" ref="U9">IF(J9="","",ROUND(S9+T9,0))</f>
        <v>1479</v>
      </c>
      <c r="V9" s="14">
        <f t="array" ref="V9">IF(J9="","",ROUND(R9-U9,0))</f>
        <v>0</v>
      </c>
      <c r="W9" s="15"/>
      <c r="X9" s="16"/>
      <c r="Y9" s="221"/>
    </row>
    <row r="10" spans="1:25" s="4" customFormat="1" ht="20.25" customHeight="1" thickBot="1">
      <c r="A10" s="252"/>
      <c r="B10" s="217"/>
      <c r="C10" s="152"/>
      <c r="D10" s="156"/>
      <c r="E10" s="157"/>
      <c r="F10" s="158"/>
      <c r="G10" s="152"/>
      <c r="H10" s="160"/>
      <c r="I10" s="36" t="str">
        <f>IF(A8="n","","Sep-2025")</f>
        <v>Sep-2025</v>
      </c>
      <c r="J10" s="33">
        <f>IF($J8="","",$J8)</f>
        <v>49300</v>
      </c>
      <c r="K10" s="12">
        <f t="array" ref="K10">IF(J10="","",ROUND(J10*$K$7,0))</f>
        <v>28594</v>
      </c>
      <c r="L10" s="34">
        <f t="array" ref="L10">IF(J10="","",ROUND(J10+K10,0))</f>
        <v>77894</v>
      </c>
      <c r="M10" s="33">
        <f t="shared" si="0"/>
        <v>49300</v>
      </c>
      <c r="N10" s="12">
        <f t="array" ref="N10">IF(M10="","",ROUND(M10*$N$7,0))</f>
        <v>27115</v>
      </c>
      <c r="O10" s="34">
        <f t="array" ref="O10">IF(M10="","",ROUND(M10+N10,0))</f>
        <v>76415</v>
      </c>
      <c r="P10" s="35">
        <f t="array" ref="P10">IF(J10="","",ROUND(J10-M10,0))</f>
        <v>0</v>
      </c>
      <c r="Q10" s="12">
        <f t="array" ref="Q10">IF(J10="","",ROUND(K10-N10,0))</f>
        <v>1479</v>
      </c>
      <c r="R10" s="34">
        <f t="array" ref="R10">IF(J10="","",ROUND(P10+Q10,0))</f>
        <v>1479</v>
      </c>
      <c r="S10" s="13">
        <f t="array" ref="S10">IF(J10="","",IF($H8="Before-2004",Q10,0))</f>
        <v>0</v>
      </c>
      <c r="T10" s="14">
        <f t="array" ref="T10">IF(J10="","",ROUND(R10-S10,0))</f>
        <v>1479</v>
      </c>
      <c r="U10" s="13">
        <f>IF(J10="","",ROUND(S10+T10,0))</f>
        <v>1479</v>
      </c>
      <c r="V10" s="14">
        <f>IF(J10="","",ROUND(R10-U10,0))</f>
        <v>0</v>
      </c>
      <c r="W10" s="15"/>
      <c r="X10" s="16"/>
      <c r="Y10" s="221"/>
    </row>
    <row r="11" spans="1:25" s="4" customFormat="1" ht="20.25" customHeight="1">
      <c r="A11" s="252" t="str">
        <f>IF($D11="","n","y")</f>
        <v>y</v>
      </c>
      <c r="B11" s="217"/>
      <c r="C11" s="151">
        <v>2</v>
      </c>
      <c r="D11" s="153" t="s">
        <v>43</v>
      </c>
      <c r="E11" s="154"/>
      <c r="F11" s="155"/>
      <c r="G11" s="151" t="s">
        <v>42</v>
      </c>
      <c r="H11" s="159" t="s">
        <v>34</v>
      </c>
      <c r="I11" s="27" t="str">
        <f>IF(A11="n","","Jul-2025")</f>
        <v>Jul-2025</v>
      </c>
      <c r="J11" s="28">
        <v>47900</v>
      </c>
      <c r="K11" s="6">
        <f t="array" ref="K11">IF(J11="","",ROUND(J11*$K$7,0))</f>
        <v>27782</v>
      </c>
      <c r="L11" s="29">
        <f t="array" ref="L11">IF(J11="","",ROUND(J11+K11,0))</f>
        <v>75682</v>
      </c>
      <c r="M11" s="30">
        <f t="shared" si="0"/>
        <v>47900</v>
      </c>
      <c r="N11" s="6">
        <f t="array" ref="N11">IF(M11="","",ROUND(M11*$N$7,0))</f>
        <v>26345</v>
      </c>
      <c r="O11" s="29">
        <f t="array" ref="O11">IF(M11="","",ROUND(M11+N11,0))</f>
        <v>74245</v>
      </c>
      <c r="P11" s="31">
        <f t="array" ref="P11">IF(J11="","",ROUND(J11-M11,0))</f>
        <v>0</v>
      </c>
      <c r="Q11" s="6">
        <f t="array" ref="Q11">IF(J11="","",ROUND(K11-N11,0))</f>
        <v>1437</v>
      </c>
      <c r="R11" s="29">
        <f t="array" ref="R11">IF(J11="","",ROUND(P11+Q11,0))</f>
        <v>1437</v>
      </c>
      <c r="S11" s="7">
        <f t="array" ref="S11">IF(J11="","",IF($H11="Before-2004",Q11,0))</f>
        <v>1437</v>
      </c>
      <c r="T11" s="8">
        <f t="array" ref="T11">IF(J11="","",ROUND(R11-S11,0))</f>
        <v>0</v>
      </c>
      <c r="U11" s="8">
        <f t="array" ref="U11">IF(J11="","",ROUND(S11+T11,0))</f>
        <v>1437</v>
      </c>
      <c r="V11" s="8">
        <f t="array" ref="V11">IF(J11="","",ROUND(R11-U11,0))</f>
        <v>0</v>
      </c>
      <c r="W11" s="9"/>
      <c r="X11" s="10"/>
      <c r="Y11" s="221"/>
    </row>
    <row r="12" spans="1:25" s="4" customFormat="1" ht="20.25" customHeight="1">
      <c r="A12" s="252"/>
      <c r="B12" s="217"/>
      <c r="C12" s="152"/>
      <c r="D12" s="156"/>
      <c r="E12" s="157"/>
      <c r="F12" s="158"/>
      <c r="G12" s="152"/>
      <c r="H12" s="160"/>
      <c r="I12" s="32" t="str">
        <f>IF(A11="n","","Aug-2025")</f>
        <v>Aug-2025</v>
      </c>
      <c r="J12" s="33">
        <f>IF($J11="","",$J11)</f>
        <v>47900</v>
      </c>
      <c r="K12" s="12">
        <f t="array" ref="K12">IF(J12="","",ROUND(J12*$K$7,0))</f>
        <v>27782</v>
      </c>
      <c r="L12" s="34">
        <f t="array" ref="L12">IF(J12="","",ROUND(J12+K12,0))</f>
        <v>75682</v>
      </c>
      <c r="M12" s="33">
        <f t="shared" si="0"/>
        <v>47900</v>
      </c>
      <c r="N12" s="12">
        <f t="array" ref="N12">IF(M12="","",ROUND(M12*$N$7,0))</f>
        <v>26345</v>
      </c>
      <c r="O12" s="34">
        <f t="array" ref="O12">IF(M12="","",ROUND(M12+N12,0))</f>
        <v>74245</v>
      </c>
      <c r="P12" s="35">
        <f t="array" ref="P12">IF(J12="","",ROUND(J12-M12,0))</f>
        <v>0</v>
      </c>
      <c r="Q12" s="12">
        <f t="array" ref="Q12">IF(J12="","",ROUND(K12-N12,0))</f>
        <v>1437</v>
      </c>
      <c r="R12" s="34">
        <f t="array" ref="R12">IF(J12="","",ROUND(P12+Q12,0))</f>
        <v>1437</v>
      </c>
      <c r="S12" s="13">
        <f t="array" ref="S12">IF(J12="","",IF($H11="Before-2004",Q12,0))</f>
        <v>1437</v>
      </c>
      <c r="T12" s="14">
        <f t="array" ref="T12">IF(J12="","",ROUND(R12-S12,0))</f>
        <v>0</v>
      </c>
      <c r="U12" s="13">
        <f t="array" ref="U12">IF(J12="","",ROUND(S12+T12,0))</f>
        <v>1437</v>
      </c>
      <c r="V12" s="14">
        <f t="array" ref="V12">IF(J12="","",ROUND(R12-U12,0))</f>
        <v>0</v>
      </c>
      <c r="W12" s="15"/>
      <c r="X12" s="16"/>
      <c r="Y12" s="221"/>
    </row>
    <row r="13" spans="1:25" s="4" customFormat="1" ht="20.25" customHeight="1" thickBot="1">
      <c r="A13" s="252"/>
      <c r="B13" s="217"/>
      <c r="C13" s="152"/>
      <c r="D13" s="156"/>
      <c r="E13" s="157"/>
      <c r="F13" s="158"/>
      <c r="G13" s="152"/>
      <c r="H13" s="160"/>
      <c r="I13" s="36" t="str">
        <f>IF(A11="n","","Sep-2025")</f>
        <v>Sep-2025</v>
      </c>
      <c r="J13" s="33">
        <f>IF($J11="","",$J11)</f>
        <v>47900</v>
      </c>
      <c r="K13" s="12">
        <f t="array" ref="K13">IF(J13="","",ROUND(J13*$K$7,0))</f>
        <v>27782</v>
      </c>
      <c r="L13" s="34">
        <f t="array" ref="L13">IF(J13="","",ROUND(J13+K13,0))</f>
        <v>75682</v>
      </c>
      <c r="M13" s="33">
        <f t="shared" si="0"/>
        <v>47900</v>
      </c>
      <c r="N13" s="12">
        <f t="array" ref="N13">IF(M13="","",ROUND(M13*$N$7,0))</f>
        <v>26345</v>
      </c>
      <c r="O13" s="34">
        <f t="array" ref="O13">IF(M13="","",ROUND(M13+N13,0))</f>
        <v>74245</v>
      </c>
      <c r="P13" s="35">
        <f t="array" ref="P13">IF(J13="","",ROUND(J13-M13,0))</f>
        <v>0</v>
      </c>
      <c r="Q13" s="12">
        <f t="array" ref="Q13">IF(J13="","",ROUND(K13-N13,0))</f>
        <v>1437</v>
      </c>
      <c r="R13" s="34">
        <f t="array" ref="R13">IF(J13="","",ROUND(P13+Q13,0))</f>
        <v>1437</v>
      </c>
      <c r="S13" s="13">
        <f t="array" ref="S13">IF(J13="","",IF($H11="Before-2004",Q13,0))</f>
        <v>1437</v>
      </c>
      <c r="T13" s="14">
        <f t="array" ref="T13">IF(J13="","",ROUND(R13-S13,0))</f>
        <v>0</v>
      </c>
      <c r="U13" s="13">
        <f>IF(J13="","",ROUND(S13+T13,0))</f>
        <v>1437</v>
      </c>
      <c r="V13" s="14">
        <f>IF(J13="","",ROUND(R13-U13,0))</f>
        <v>0</v>
      </c>
      <c r="W13" s="15"/>
      <c r="X13" s="16"/>
      <c r="Y13" s="221"/>
    </row>
    <row r="14" spans="1:25" s="4" customFormat="1" ht="20.25" customHeight="1">
      <c r="A14" s="252" t="str">
        <f>IF($D14="","n","y")</f>
        <v>y</v>
      </c>
      <c r="B14" s="217"/>
      <c r="C14" s="151">
        <v>3</v>
      </c>
      <c r="D14" s="153" t="s">
        <v>53</v>
      </c>
      <c r="E14" s="154"/>
      <c r="F14" s="155"/>
      <c r="G14" s="151" t="s">
        <v>42</v>
      </c>
      <c r="H14" s="159" t="s">
        <v>33</v>
      </c>
      <c r="I14" s="27" t="str">
        <f>IF(A14="n","","Jul-2025")</f>
        <v>Jul-2025</v>
      </c>
      <c r="J14" s="28">
        <v>47900</v>
      </c>
      <c r="K14" s="6">
        <f t="array" ref="K14">IF(J14="","",ROUND(J14*$K$7,0))</f>
        <v>27782</v>
      </c>
      <c r="L14" s="29">
        <f t="array" ref="L14">IF(J14="","",ROUND(J14+K14,0))</f>
        <v>75682</v>
      </c>
      <c r="M14" s="30">
        <f t="shared" si="0"/>
        <v>47900</v>
      </c>
      <c r="N14" s="6">
        <f t="array" ref="N14">IF(M14="","",ROUND(M14*$N$7,0))</f>
        <v>26345</v>
      </c>
      <c r="O14" s="29">
        <f t="array" ref="O14">IF(M14="","",ROUND(M14+N14,0))</f>
        <v>74245</v>
      </c>
      <c r="P14" s="31">
        <f t="array" ref="P14">IF(J14="","",ROUND(J14-M14,0))</f>
        <v>0</v>
      </c>
      <c r="Q14" s="6">
        <f t="array" ref="Q14">IF(J14="","",ROUND(K14-N14,0))</f>
        <v>1437</v>
      </c>
      <c r="R14" s="29">
        <f t="array" ref="R14">IF(J14="","",ROUND(P14+Q14,0))</f>
        <v>1437</v>
      </c>
      <c r="S14" s="7">
        <f t="array" ref="S14">IF(J14="","",IF($H14="Before-2004",Q14,0))</f>
        <v>0</v>
      </c>
      <c r="T14" s="8">
        <f t="array" ref="T14">IF(J14="","",ROUND(R14-S14,0))</f>
        <v>1437</v>
      </c>
      <c r="U14" s="8">
        <f t="array" ref="U14">IF(J14="","",ROUND(S14+T14,0))</f>
        <v>1437</v>
      </c>
      <c r="V14" s="8">
        <f t="array" ref="V14">IF(J14="","",ROUND(R14-U14,0))</f>
        <v>0</v>
      </c>
      <c r="W14" s="9"/>
      <c r="X14" s="10"/>
      <c r="Y14" s="221"/>
    </row>
    <row r="15" spans="1:25" s="4" customFormat="1" ht="20.25" customHeight="1">
      <c r="A15" s="252"/>
      <c r="B15" s="217"/>
      <c r="C15" s="152"/>
      <c r="D15" s="156"/>
      <c r="E15" s="157"/>
      <c r="F15" s="158"/>
      <c r="G15" s="152"/>
      <c r="H15" s="160"/>
      <c r="I15" s="32" t="str">
        <f>IF(A14="n","","Aug-2025")</f>
        <v>Aug-2025</v>
      </c>
      <c r="J15" s="33">
        <f>IF($J14="","",$J14)</f>
        <v>47900</v>
      </c>
      <c r="K15" s="12">
        <f t="array" ref="K15">IF(J15="","",ROUND(J15*$K$7,0))</f>
        <v>27782</v>
      </c>
      <c r="L15" s="34">
        <f t="array" ref="L15">IF(J15="","",ROUND(J15+K15,0))</f>
        <v>75682</v>
      </c>
      <c r="M15" s="33">
        <f t="shared" si="0"/>
        <v>47900</v>
      </c>
      <c r="N15" s="12">
        <f t="array" ref="N15">IF(M15="","",ROUND(M15*$N$7,0))</f>
        <v>26345</v>
      </c>
      <c r="O15" s="34">
        <f t="array" ref="O15">IF(M15="","",ROUND(M15+N15,0))</f>
        <v>74245</v>
      </c>
      <c r="P15" s="35">
        <f t="array" ref="P15">IF(J15="","",ROUND(J15-M15,0))</f>
        <v>0</v>
      </c>
      <c r="Q15" s="12">
        <f t="array" ref="Q15">IF(J15="","",ROUND(K15-N15,0))</f>
        <v>1437</v>
      </c>
      <c r="R15" s="34">
        <f t="array" ref="R15">IF(J15="","",ROUND(P15+Q15,0))</f>
        <v>1437</v>
      </c>
      <c r="S15" s="13">
        <f t="array" ref="S15">IF(J15="","",IF($H14="Before-2004",Q15,0))</f>
        <v>0</v>
      </c>
      <c r="T15" s="14">
        <f t="array" ref="T15">IF(J15="","",ROUND(R15-S15,0))</f>
        <v>1437</v>
      </c>
      <c r="U15" s="13">
        <f t="array" ref="U15">IF(J15="","",ROUND(S15+T15,0))</f>
        <v>1437</v>
      </c>
      <c r="V15" s="14">
        <f t="array" ref="V15">IF(J15="","",ROUND(R15-U15,0))</f>
        <v>0</v>
      </c>
      <c r="W15" s="15"/>
      <c r="X15" s="16"/>
      <c r="Y15" s="221"/>
    </row>
    <row r="16" spans="1:25" s="4" customFormat="1" ht="20.25" customHeight="1" thickBot="1">
      <c r="A16" s="252"/>
      <c r="B16" s="217"/>
      <c r="C16" s="152"/>
      <c r="D16" s="156"/>
      <c r="E16" s="157"/>
      <c r="F16" s="158"/>
      <c r="G16" s="152"/>
      <c r="H16" s="160"/>
      <c r="I16" s="36" t="str">
        <f>IF(A14="n","","Sep-2025")</f>
        <v>Sep-2025</v>
      </c>
      <c r="J16" s="33">
        <f>IF($J14="","",$J14)</f>
        <v>47900</v>
      </c>
      <c r="K16" s="12">
        <f t="array" ref="K16">IF(J16="","",ROUND(J16*$K$7,0))</f>
        <v>27782</v>
      </c>
      <c r="L16" s="34">
        <f t="array" ref="L16">IF(J16="","",ROUND(J16+K16,0))</f>
        <v>75682</v>
      </c>
      <c r="M16" s="33">
        <f t="shared" si="0"/>
        <v>47900</v>
      </c>
      <c r="N16" s="12">
        <f t="array" ref="N16">IF(M16="","",ROUND(M16*$N$7,0))</f>
        <v>26345</v>
      </c>
      <c r="O16" s="34">
        <f t="array" ref="O16">IF(M16="","",ROUND(M16+N16,0))</f>
        <v>74245</v>
      </c>
      <c r="P16" s="35">
        <f t="array" ref="P16">IF(J16="","",ROUND(J16-M16,0))</f>
        <v>0</v>
      </c>
      <c r="Q16" s="12">
        <f t="array" ref="Q16">IF(J16="","",ROUND(K16-N16,0))</f>
        <v>1437</v>
      </c>
      <c r="R16" s="34">
        <f t="array" ref="R16">IF(J16="","",ROUND(P16+Q16,0))</f>
        <v>1437</v>
      </c>
      <c r="S16" s="13">
        <f t="array" ref="S16">IF(J16="","",IF($H14="Before-2004",Q16,0))</f>
        <v>0</v>
      </c>
      <c r="T16" s="14">
        <f t="array" ref="T16">IF(J16="","",ROUND(R16-S16,0))</f>
        <v>1437</v>
      </c>
      <c r="U16" s="13">
        <f>IF(J16="","",ROUND(S16+T16,0))</f>
        <v>1437</v>
      </c>
      <c r="V16" s="14">
        <f>IF(J16="","",ROUND(R16-U16,0))</f>
        <v>0</v>
      </c>
      <c r="W16" s="15"/>
      <c r="X16" s="16"/>
      <c r="Y16" s="221"/>
    </row>
    <row r="17" spans="1:25" s="4" customFormat="1" ht="20.25" customHeight="1">
      <c r="A17" s="252" t="str">
        <f>IF($D17="","n","y")</f>
        <v>y</v>
      </c>
      <c r="B17" s="217"/>
      <c r="C17" s="151">
        <v>4</v>
      </c>
      <c r="D17" s="153" t="s">
        <v>59</v>
      </c>
      <c r="E17" s="154"/>
      <c r="F17" s="155"/>
      <c r="G17" s="151"/>
      <c r="H17" s="159"/>
      <c r="I17" s="27" t="str">
        <f>IF(A17="n","","Jul-2025")</f>
        <v>Jul-2025</v>
      </c>
      <c r="J17" s="28">
        <v>47900</v>
      </c>
      <c r="K17" s="6">
        <f t="array" ref="K17">IF(J17="","",ROUND(J17*$K$7,0))</f>
        <v>27782</v>
      </c>
      <c r="L17" s="29">
        <f t="array" ref="L17">IF(J17="","",ROUND(J17+K17,0))</f>
        <v>75682</v>
      </c>
      <c r="M17" s="30">
        <f t="shared" si="0"/>
        <v>47900</v>
      </c>
      <c r="N17" s="6">
        <f t="array" ref="N17">IF(M17="","",ROUND(M17*$N$7,0))</f>
        <v>26345</v>
      </c>
      <c r="O17" s="29">
        <f t="array" ref="O17">IF(M17="","",ROUND(M17+N17,0))</f>
        <v>74245</v>
      </c>
      <c r="P17" s="31">
        <f t="array" ref="P17">IF(J17="","",ROUND(J17-M17,0))</f>
        <v>0</v>
      </c>
      <c r="Q17" s="6">
        <f t="array" ref="Q17">IF(J17="","",ROUND(K17-N17,0))</f>
        <v>1437</v>
      </c>
      <c r="R17" s="29">
        <f t="array" ref="R17">IF(J17="","",ROUND(P17+Q17,0))</f>
        <v>1437</v>
      </c>
      <c r="S17" s="7">
        <f t="array" ref="S17">IF(J17="","",IF($H17="Before-2004",Q17,0))</f>
        <v>0</v>
      </c>
      <c r="T17" s="8">
        <f t="array" ref="T17">IF(J17="","",ROUND(R17-S17,0))</f>
        <v>1437</v>
      </c>
      <c r="U17" s="8">
        <f t="array" ref="U17">IF(J17="","",ROUND(S17+T17,0))</f>
        <v>1437</v>
      </c>
      <c r="V17" s="8">
        <f t="array" ref="V17">IF(J17="","",ROUND(R17-U17,0))</f>
        <v>0</v>
      </c>
      <c r="W17" s="9"/>
      <c r="X17" s="10"/>
      <c r="Y17" s="221"/>
    </row>
    <row r="18" spans="1:25" s="4" customFormat="1" ht="20.25" customHeight="1">
      <c r="A18" s="252"/>
      <c r="B18" s="217"/>
      <c r="C18" s="152"/>
      <c r="D18" s="156"/>
      <c r="E18" s="157"/>
      <c r="F18" s="158"/>
      <c r="G18" s="152"/>
      <c r="H18" s="160"/>
      <c r="I18" s="32" t="str">
        <f>IF(A17="n","","Aug-2025")</f>
        <v>Aug-2025</v>
      </c>
      <c r="J18" s="33">
        <f>IF($J17="","",$J17)</f>
        <v>47900</v>
      </c>
      <c r="K18" s="12">
        <f t="array" ref="K18">IF(J18="","",ROUND(J18*$K$7,0))</f>
        <v>27782</v>
      </c>
      <c r="L18" s="34">
        <f t="array" ref="L18">IF(J18="","",ROUND(J18+K18,0))</f>
        <v>75682</v>
      </c>
      <c r="M18" s="33">
        <f t="shared" si="0"/>
        <v>47900</v>
      </c>
      <c r="N18" s="12">
        <f t="array" ref="N18">IF(M18="","",ROUND(M18*$N$7,0))</f>
        <v>26345</v>
      </c>
      <c r="O18" s="34">
        <f t="array" ref="O18">IF(M18="","",ROUND(M18+N18,0))</f>
        <v>74245</v>
      </c>
      <c r="P18" s="35">
        <f t="array" ref="P18">IF(J18="","",ROUND(J18-M18,0))</f>
        <v>0</v>
      </c>
      <c r="Q18" s="12">
        <f t="array" ref="Q18">IF(J18="","",ROUND(K18-N18,0))</f>
        <v>1437</v>
      </c>
      <c r="R18" s="34">
        <f t="array" ref="R18">IF(J18="","",ROUND(P18+Q18,0))</f>
        <v>1437</v>
      </c>
      <c r="S18" s="13">
        <f t="array" ref="S18">IF(J18="","",IF($H17="Before-2004",Q18,0))</f>
        <v>0</v>
      </c>
      <c r="T18" s="14">
        <f t="array" ref="T18">IF(J18="","",ROUND(R18-S18,0))</f>
        <v>1437</v>
      </c>
      <c r="U18" s="13">
        <f t="array" ref="U18">IF(J18="","",ROUND(S18+T18,0))</f>
        <v>1437</v>
      </c>
      <c r="V18" s="14">
        <f t="array" ref="V18">IF(J18="","",ROUND(R18-U18,0))</f>
        <v>0</v>
      </c>
      <c r="W18" s="15"/>
      <c r="X18" s="16"/>
      <c r="Y18" s="221"/>
    </row>
    <row r="19" spans="1:25" s="4" customFormat="1" ht="20.25" customHeight="1" thickBot="1">
      <c r="A19" s="252"/>
      <c r="B19" s="217"/>
      <c r="C19" s="152"/>
      <c r="D19" s="156"/>
      <c r="E19" s="157"/>
      <c r="F19" s="158"/>
      <c r="G19" s="152"/>
      <c r="H19" s="160"/>
      <c r="I19" s="36" t="str">
        <f>IF(A17="n","","Sep-2025")</f>
        <v>Sep-2025</v>
      </c>
      <c r="J19" s="33">
        <f>IF($J17="","",$J17)</f>
        <v>47900</v>
      </c>
      <c r="K19" s="12">
        <f t="array" ref="K19">IF(J19="","",ROUND(J19*$K$7,0))</f>
        <v>27782</v>
      </c>
      <c r="L19" s="34">
        <f t="array" ref="L19">IF(J19="","",ROUND(J19+K19,0))</f>
        <v>75682</v>
      </c>
      <c r="M19" s="33">
        <f t="shared" si="0"/>
        <v>47900</v>
      </c>
      <c r="N19" s="12">
        <f t="array" ref="N19">IF(M19="","",ROUND(M19*$N$7,0))</f>
        <v>26345</v>
      </c>
      <c r="O19" s="34">
        <f t="array" ref="O19">IF(M19="","",ROUND(M19+N19,0))</f>
        <v>74245</v>
      </c>
      <c r="P19" s="35">
        <f t="array" ref="P19">IF(J19="","",ROUND(J19-M19,0))</f>
        <v>0</v>
      </c>
      <c r="Q19" s="12">
        <f t="array" ref="Q19">IF(J19="","",ROUND(K19-N19,0))</f>
        <v>1437</v>
      </c>
      <c r="R19" s="34">
        <f t="array" ref="R19">IF(J19="","",ROUND(P19+Q19,0))</f>
        <v>1437</v>
      </c>
      <c r="S19" s="13">
        <f t="array" ref="S19">IF(J19="","",IF($H17="Before-2004",Q19,0))</f>
        <v>0</v>
      </c>
      <c r="T19" s="14">
        <f t="array" ref="T19">IF(J19="","",ROUND(R19-S19,0))</f>
        <v>1437</v>
      </c>
      <c r="U19" s="13">
        <f>IF(J19="","",ROUND(S19+T19,0))</f>
        <v>1437</v>
      </c>
      <c r="V19" s="14">
        <f>IF(J19="","",ROUND(R19-U19,0))</f>
        <v>0</v>
      </c>
      <c r="W19" s="15"/>
      <c r="X19" s="16"/>
      <c r="Y19" s="221"/>
    </row>
    <row r="20" spans="1:25" s="4" customFormat="1" ht="20.25" customHeight="1">
      <c r="A20" s="252" t="str">
        <f>IF($D20="","n","y")</f>
        <v>n</v>
      </c>
      <c r="B20" s="217"/>
      <c r="C20" s="151">
        <v>5</v>
      </c>
      <c r="D20" s="153"/>
      <c r="E20" s="154"/>
      <c r="F20" s="155"/>
      <c r="G20" s="151"/>
      <c r="H20" s="159"/>
      <c r="I20" s="27" t="str">
        <f>IF(A20="n","","Jul-2025")</f>
        <v/>
      </c>
      <c r="J20" s="28"/>
      <c r="K20" s="6" t="str">
        <f t="array" ref="K20">IF(J20="","",ROUND(J20*$K$7,0))</f>
        <v/>
      </c>
      <c r="L20" s="29" t="str">
        <f t="array" ref="L20">IF(J20="","",ROUND(J20+K20,0))</f>
        <v/>
      </c>
      <c r="M20" s="30" t="str">
        <f t="shared" si="0"/>
        <v/>
      </c>
      <c r="N20" s="6" t="str">
        <f t="array" ref="N20">IF(M20="","",ROUND(M20*$N$7,0))</f>
        <v/>
      </c>
      <c r="O20" s="29" t="str">
        <f t="array" ref="O20">IF(M20="","",ROUND(M20+N20,0))</f>
        <v/>
      </c>
      <c r="P20" s="31" t="str">
        <f t="array" ref="P20">IF(J20="","",ROUND(J20-M20,0))</f>
        <v/>
      </c>
      <c r="Q20" s="6" t="str">
        <f t="array" ref="Q20">IF(J20="","",ROUND(K20-N20,0))</f>
        <v/>
      </c>
      <c r="R20" s="29" t="str">
        <f t="array" ref="R20">IF(J20="","",ROUND(P20+Q20,0))</f>
        <v/>
      </c>
      <c r="S20" s="7" t="str">
        <f t="array" ref="S20">IF(J20="","",IF($H20="Before-2004",Q20,0))</f>
        <v/>
      </c>
      <c r="T20" s="8" t="str">
        <f t="array" ref="T20">IF(J20="","",ROUND(R20-S20,0))</f>
        <v/>
      </c>
      <c r="U20" s="8" t="str">
        <f t="array" ref="U20">IF(J20="","",ROUND(S20+T20,0))</f>
        <v/>
      </c>
      <c r="V20" s="8" t="str">
        <f t="array" ref="V20">IF(J20="","",ROUND(R20-U20,0))</f>
        <v/>
      </c>
      <c r="W20" s="9"/>
      <c r="X20" s="10"/>
      <c r="Y20" s="221"/>
    </row>
    <row r="21" spans="1:25" s="4" customFormat="1" ht="20.25" customHeight="1">
      <c r="A21" s="252"/>
      <c r="B21" s="217"/>
      <c r="C21" s="152"/>
      <c r="D21" s="156"/>
      <c r="E21" s="157"/>
      <c r="F21" s="158"/>
      <c r="G21" s="152"/>
      <c r="H21" s="160"/>
      <c r="I21" s="32" t="str">
        <f>IF(A20="n","","Aug-2025")</f>
        <v/>
      </c>
      <c r="J21" s="33" t="str">
        <f>IF($J20="","",$J20)</f>
        <v/>
      </c>
      <c r="K21" s="12" t="str">
        <f t="array" ref="K21">IF(J21="","",ROUND(J21*$K$7,0))</f>
        <v/>
      </c>
      <c r="L21" s="34" t="str">
        <f t="array" ref="L21">IF(J21="","",ROUND(J21+K21,0))</f>
        <v/>
      </c>
      <c r="M21" s="33" t="str">
        <f t="shared" si="0"/>
        <v/>
      </c>
      <c r="N21" s="12" t="str">
        <f t="array" ref="N21">IF(M21="","",ROUND(M21*$N$7,0))</f>
        <v/>
      </c>
      <c r="O21" s="34" t="str">
        <f t="array" ref="O21">IF(M21="","",ROUND(M21+N21,0))</f>
        <v/>
      </c>
      <c r="P21" s="35" t="str">
        <f t="array" ref="P21">IF(J21="","",ROUND(J21-M21,0))</f>
        <v/>
      </c>
      <c r="Q21" s="12" t="str">
        <f t="array" ref="Q21">IF(J21="","",ROUND(K21-N21,0))</f>
        <v/>
      </c>
      <c r="R21" s="34" t="str">
        <f t="array" ref="R21">IF(J21="","",ROUND(P21+Q21,0))</f>
        <v/>
      </c>
      <c r="S21" s="13" t="str">
        <f t="array" ref="S21">IF(J21="","",IF($H20="Before-2004",Q21,0))</f>
        <v/>
      </c>
      <c r="T21" s="14" t="str">
        <f t="array" ref="T21">IF(J21="","",ROUND(R21-S21,0))</f>
        <v/>
      </c>
      <c r="U21" s="13" t="str">
        <f t="array" ref="U21">IF(J21="","",ROUND(S21+T21,0))</f>
        <v/>
      </c>
      <c r="V21" s="14" t="str">
        <f t="array" ref="V21">IF(J21="","",ROUND(R21-U21,0))</f>
        <v/>
      </c>
      <c r="W21" s="15"/>
      <c r="X21" s="16"/>
      <c r="Y21" s="221"/>
    </row>
    <row r="22" spans="1:25" s="4" customFormat="1" ht="20.25" customHeight="1" thickBot="1">
      <c r="A22" s="252"/>
      <c r="B22" s="217"/>
      <c r="C22" s="152"/>
      <c r="D22" s="156"/>
      <c r="E22" s="157"/>
      <c r="F22" s="158"/>
      <c r="G22" s="152"/>
      <c r="H22" s="160"/>
      <c r="I22" s="36" t="str">
        <f>IF(A20="n","","Sep-2025")</f>
        <v/>
      </c>
      <c r="J22" s="33" t="str">
        <f>IF($J20="","",$J20)</f>
        <v/>
      </c>
      <c r="K22" s="12" t="str">
        <f t="array" ref="K22">IF(J22="","",ROUND(J22*$K$7,0))</f>
        <v/>
      </c>
      <c r="L22" s="34" t="str">
        <f t="array" ref="L22">IF(J22="","",ROUND(J22+K22,0))</f>
        <v/>
      </c>
      <c r="M22" s="33" t="str">
        <f t="shared" si="0"/>
        <v/>
      </c>
      <c r="N22" s="12" t="str">
        <f t="array" ref="N22">IF(M22="","",ROUND(M22*$N$7,0))</f>
        <v/>
      </c>
      <c r="O22" s="34" t="str">
        <f t="array" ref="O22">IF(M22="","",ROUND(M22+N22,0))</f>
        <v/>
      </c>
      <c r="P22" s="35" t="str">
        <f t="array" ref="P22">IF(J22="","",ROUND(J22-M22,0))</f>
        <v/>
      </c>
      <c r="Q22" s="12" t="str">
        <f t="array" ref="Q22">IF(J22="","",ROUND(K22-N22,0))</f>
        <v/>
      </c>
      <c r="R22" s="34" t="str">
        <f t="array" ref="R22">IF(J22="","",ROUND(P22+Q22,0))</f>
        <v/>
      </c>
      <c r="S22" s="13" t="str">
        <f t="array" ref="S22">IF(J22="","",IF($H20="Before-2004",Q22,0))</f>
        <v/>
      </c>
      <c r="T22" s="14" t="str">
        <f t="array" ref="T22">IF(J22="","",ROUND(R22-S22,0))</f>
        <v/>
      </c>
      <c r="U22" s="13" t="str">
        <f>IF(J22="","",ROUND(S22+T22,0))</f>
        <v/>
      </c>
      <c r="V22" s="14" t="str">
        <f>IF(J22="","",ROUND(R22-U22,0))</f>
        <v/>
      </c>
      <c r="W22" s="15"/>
      <c r="X22" s="16"/>
      <c r="Y22" s="221"/>
    </row>
    <row r="23" spans="1:25" s="4" customFormat="1" ht="20.25" customHeight="1">
      <c r="A23" s="252" t="str">
        <f>IF($D23="","n","y")</f>
        <v>n</v>
      </c>
      <c r="B23" s="217"/>
      <c r="C23" s="151">
        <v>6</v>
      </c>
      <c r="D23" s="153"/>
      <c r="E23" s="154"/>
      <c r="F23" s="155"/>
      <c r="G23" s="151"/>
      <c r="H23" s="159"/>
      <c r="I23" s="27" t="str">
        <f>IF(A23="n","","Jul-2025")</f>
        <v/>
      </c>
      <c r="J23" s="28"/>
      <c r="K23" s="6" t="str">
        <f t="array" ref="K23">IF(J23="","",ROUND(J23*$K$7,0))</f>
        <v/>
      </c>
      <c r="L23" s="29" t="str">
        <f t="array" ref="L23">IF(J23="","",ROUND(J23+K23,0))</f>
        <v/>
      </c>
      <c r="M23" s="30" t="str">
        <f t="shared" si="0"/>
        <v/>
      </c>
      <c r="N23" s="6" t="str">
        <f t="array" ref="N23">IF(M23="","",ROUND(M23*$N$7,0))</f>
        <v/>
      </c>
      <c r="O23" s="29" t="str">
        <f t="array" ref="O23">IF(M23="","",ROUND(M23+N23,0))</f>
        <v/>
      </c>
      <c r="P23" s="31" t="str">
        <f t="array" ref="P23">IF(J23="","",ROUND(J23-M23,0))</f>
        <v/>
      </c>
      <c r="Q23" s="6" t="str">
        <f t="array" ref="Q23">IF(J23="","",ROUND(K23-N23,0))</f>
        <v/>
      </c>
      <c r="R23" s="29" t="str">
        <f t="array" ref="R23">IF(J23="","",ROUND(P23+Q23,0))</f>
        <v/>
      </c>
      <c r="S23" s="7" t="str">
        <f t="array" ref="S23">IF(J23="","",IF($H23="Before-2004",Q23,0))</f>
        <v/>
      </c>
      <c r="T23" s="8" t="str">
        <f t="array" ref="T23">IF(J23="","",ROUND(R23-S23,0))</f>
        <v/>
      </c>
      <c r="U23" s="8" t="str">
        <f t="array" ref="U23">IF(J23="","",ROUND(S23+T23,0))</f>
        <v/>
      </c>
      <c r="V23" s="8" t="str">
        <f t="array" ref="V23">IF(J23="","",ROUND(R23-U23,0))</f>
        <v/>
      </c>
      <c r="W23" s="9"/>
      <c r="X23" s="10"/>
      <c r="Y23" s="221"/>
    </row>
    <row r="24" spans="1:25" s="4" customFormat="1" ht="20.25" customHeight="1">
      <c r="A24" s="252"/>
      <c r="B24" s="217"/>
      <c r="C24" s="152"/>
      <c r="D24" s="156"/>
      <c r="E24" s="157"/>
      <c r="F24" s="158"/>
      <c r="G24" s="152"/>
      <c r="H24" s="160"/>
      <c r="I24" s="32" t="str">
        <f>IF(A23="n","","Aug-2025")</f>
        <v/>
      </c>
      <c r="J24" s="33" t="str">
        <f>IF($J23="","",$J23)</f>
        <v/>
      </c>
      <c r="K24" s="12" t="str">
        <f t="array" ref="K24">IF(J24="","",ROUND(J24*$K$7,0))</f>
        <v/>
      </c>
      <c r="L24" s="34" t="str">
        <f t="array" ref="L24">IF(J24="","",ROUND(J24+K24,0))</f>
        <v/>
      </c>
      <c r="M24" s="33" t="str">
        <f t="shared" si="0"/>
        <v/>
      </c>
      <c r="N24" s="12" t="str">
        <f t="array" ref="N24">IF(M24="","",ROUND(M24*$N$7,0))</f>
        <v/>
      </c>
      <c r="O24" s="34" t="str">
        <f t="array" ref="O24">IF(M24="","",ROUND(M24+N24,0))</f>
        <v/>
      </c>
      <c r="P24" s="35" t="str">
        <f t="array" ref="P24">IF(J24="","",ROUND(J24-M24,0))</f>
        <v/>
      </c>
      <c r="Q24" s="12" t="str">
        <f t="array" ref="Q24">IF(J24="","",ROUND(K24-N24,0))</f>
        <v/>
      </c>
      <c r="R24" s="34" t="str">
        <f t="array" ref="R24">IF(J24="","",ROUND(P24+Q24,0))</f>
        <v/>
      </c>
      <c r="S24" s="13" t="str">
        <f t="array" ref="S24">IF(J24="","",IF($H23="Before-2004",Q24,0))</f>
        <v/>
      </c>
      <c r="T24" s="14" t="str">
        <f t="array" ref="T24">IF(J24="","",ROUND(R24-S24,0))</f>
        <v/>
      </c>
      <c r="U24" s="13" t="str">
        <f t="array" ref="U24">IF(J24="","",ROUND(S24+T24,0))</f>
        <v/>
      </c>
      <c r="V24" s="14" t="str">
        <f t="array" ref="V24">IF(J24="","",ROUND(R24-U24,0))</f>
        <v/>
      </c>
      <c r="W24" s="15"/>
      <c r="X24" s="16"/>
      <c r="Y24" s="221"/>
    </row>
    <row r="25" spans="1:25" s="4" customFormat="1" ht="20.25" customHeight="1" thickBot="1">
      <c r="A25" s="252"/>
      <c r="B25" s="217"/>
      <c r="C25" s="152"/>
      <c r="D25" s="156"/>
      <c r="E25" s="157"/>
      <c r="F25" s="158"/>
      <c r="G25" s="152"/>
      <c r="H25" s="160"/>
      <c r="I25" s="36" t="str">
        <f>IF(A23="n","","Sep-2025")</f>
        <v/>
      </c>
      <c r="J25" s="33" t="str">
        <f>IF($J23="","",$J23)</f>
        <v/>
      </c>
      <c r="K25" s="12" t="str">
        <f t="array" ref="K25">IF(J25="","",ROUND(J25*$K$7,0))</f>
        <v/>
      </c>
      <c r="L25" s="34" t="str">
        <f t="array" ref="L25">IF(J25="","",ROUND(J25+K25,0))</f>
        <v/>
      </c>
      <c r="M25" s="33" t="str">
        <f t="shared" si="0"/>
        <v/>
      </c>
      <c r="N25" s="12" t="str">
        <f t="array" ref="N25">IF(M25="","",ROUND(M25*$N$7,0))</f>
        <v/>
      </c>
      <c r="O25" s="34" t="str">
        <f t="array" ref="O25">IF(M25="","",ROUND(M25+N25,0))</f>
        <v/>
      </c>
      <c r="P25" s="35" t="str">
        <f t="array" ref="P25">IF(J25="","",ROUND(J25-M25,0))</f>
        <v/>
      </c>
      <c r="Q25" s="12" t="str">
        <f t="array" ref="Q25">IF(J25="","",ROUND(K25-N25,0))</f>
        <v/>
      </c>
      <c r="R25" s="34" t="str">
        <f t="array" ref="R25">IF(J25="","",ROUND(P25+Q25,0))</f>
        <v/>
      </c>
      <c r="S25" s="13" t="str">
        <f t="array" ref="S25">IF(J25="","",IF($H23="Before-2004",Q25,0))</f>
        <v/>
      </c>
      <c r="T25" s="14" t="str">
        <f t="array" ref="T25">IF(J25="","",ROUND(R25-S25,0))</f>
        <v/>
      </c>
      <c r="U25" s="13" t="str">
        <f>IF(J25="","",ROUND(S25+T25,0))</f>
        <v/>
      </c>
      <c r="V25" s="14" t="str">
        <f>IF(J25="","",ROUND(R25-U25,0))</f>
        <v/>
      </c>
      <c r="W25" s="15"/>
      <c r="X25" s="16"/>
      <c r="Y25" s="221"/>
    </row>
    <row r="26" spans="1:25" s="4" customFormat="1" ht="20.25" customHeight="1">
      <c r="A26" s="252" t="str">
        <f>IF($D26="","n","y")</f>
        <v>n</v>
      </c>
      <c r="B26" s="217"/>
      <c r="C26" s="151">
        <v>7</v>
      </c>
      <c r="D26" s="153"/>
      <c r="E26" s="154"/>
      <c r="F26" s="155"/>
      <c r="G26" s="151"/>
      <c r="H26" s="159"/>
      <c r="I26" s="27" t="str">
        <f>IF(A26="n","","Jul-2025")</f>
        <v/>
      </c>
      <c r="J26" s="28"/>
      <c r="K26" s="6" t="str">
        <f t="array" ref="K26">IF(J26="","",ROUND(J26*$K$7,0))</f>
        <v/>
      </c>
      <c r="L26" s="29" t="str">
        <f t="array" ref="L26">IF(J26="","",ROUND(J26+K26,0))</f>
        <v/>
      </c>
      <c r="M26" s="30" t="str">
        <f t="shared" si="0"/>
        <v/>
      </c>
      <c r="N26" s="6" t="str">
        <f t="array" ref="N26">IF(M26="","",ROUND(M26*$N$7,0))</f>
        <v/>
      </c>
      <c r="O26" s="29" t="str">
        <f t="array" ref="O26">IF(M26="","",ROUND(M26+N26,0))</f>
        <v/>
      </c>
      <c r="P26" s="31" t="str">
        <f t="array" ref="P26">IF(J26="","",ROUND(J26-M26,0))</f>
        <v/>
      </c>
      <c r="Q26" s="6" t="str">
        <f t="array" ref="Q26">IF(J26="","",ROUND(K26-N26,0))</f>
        <v/>
      </c>
      <c r="R26" s="29" t="str">
        <f t="array" ref="R26">IF(J26="","",ROUND(P26+Q26,0))</f>
        <v/>
      </c>
      <c r="S26" s="7" t="str">
        <f t="array" ref="S26">IF(J26="","",IF($H26="Before-2004",Q26,0))</f>
        <v/>
      </c>
      <c r="T26" s="8" t="str">
        <f t="array" ref="T26">IF(J26="","",ROUND(R26-S26,0))</f>
        <v/>
      </c>
      <c r="U26" s="8" t="str">
        <f t="array" ref="U26">IF(J26="","",ROUND(S26+T26,0))</f>
        <v/>
      </c>
      <c r="V26" s="8" t="str">
        <f t="array" ref="V26">IF(J26="","",ROUND(R26-U26,0))</f>
        <v/>
      </c>
      <c r="W26" s="9"/>
      <c r="X26" s="10"/>
      <c r="Y26" s="221"/>
    </row>
    <row r="27" spans="1:25" s="4" customFormat="1" ht="20.25" customHeight="1">
      <c r="A27" s="252"/>
      <c r="B27" s="217"/>
      <c r="C27" s="152"/>
      <c r="D27" s="156"/>
      <c r="E27" s="157"/>
      <c r="F27" s="158"/>
      <c r="G27" s="152"/>
      <c r="H27" s="160"/>
      <c r="I27" s="32" t="str">
        <f>IF(A26="n","","Aug-2025")</f>
        <v/>
      </c>
      <c r="J27" s="33" t="str">
        <f>IF($J26="","",$J26)</f>
        <v/>
      </c>
      <c r="K27" s="12" t="str">
        <f t="array" ref="K27">IF(J27="","",ROUND(J27*$K$7,0))</f>
        <v/>
      </c>
      <c r="L27" s="34" t="str">
        <f t="array" ref="L27">IF(J27="","",ROUND(J27+K27,0))</f>
        <v/>
      </c>
      <c r="M27" s="33" t="str">
        <f t="shared" si="0"/>
        <v/>
      </c>
      <c r="N27" s="12" t="str">
        <f t="array" ref="N27">IF(M27="","",ROUND(M27*$N$7,0))</f>
        <v/>
      </c>
      <c r="O27" s="34" t="str">
        <f t="array" ref="O27">IF(M27="","",ROUND(M27+N27,0))</f>
        <v/>
      </c>
      <c r="P27" s="35" t="str">
        <f t="array" ref="P27">IF(J27="","",ROUND(J27-M27,0))</f>
        <v/>
      </c>
      <c r="Q27" s="12" t="str">
        <f t="array" ref="Q27">IF(J27="","",ROUND(K27-N27,0))</f>
        <v/>
      </c>
      <c r="R27" s="34" t="str">
        <f t="array" ref="R27">IF(J27="","",ROUND(P27+Q27,0))</f>
        <v/>
      </c>
      <c r="S27" s="13" t="str">
        <f t="array" ref="S27">IF(J27="","",IF($H26="Before-2004",Q27,0))</f>
        <v/>
      </c>
      <c r="T27" s="14" t="str">
        <f t="array" ref="T27">IF(J27="","",ROUND(R27-S27,0))</f>
        <v/>
      </c>
      <c r="U27" s="13" t="str">
        <f t="array" ref="U27">IF(J27="","",ROUND(S27+T27,0))</f>
        <v/>
      </c>
      <c r="V27" s="14" t="str">
        <f t="array" ref="V27">IF(J27="","",ROUND(R27-U27,0))</f>
        <v/>
      </c>
      <c r="W27" s="15"/>
      <c r="X27" s="16"/>
      <c r="Y27" s="221"/>
    </row>
    <row r="28" spans="1:25" s="4" customFormat="1" ht="20.25" customHeight="1" thickBot="1">
      <c r="A28" s="252"/>
      <c r="B28" s="217"/>
      <c r="C28" s="152"/>
      <c r="D28" s="156"/>
      <c r="E28" s="157"/>
      <c r="F28" s="158"/>
      <c r="G28" s="152"/>
      <c r="H28" s="160"/>
      <c r="I28" s="36" t="str">
        <f>IF(A26="n","","Sep-2025")</f>
        <v/>
      </c>
      <c r="J28" s="33" t="str">
        <f>IF($J26="","",$J26)</f>
        <v/>
      </c>
      <c r="K28" s="12" t="str">
        <f t="array" ref="K28">IF(J28="","",ROUND(J28*$K$7,0))</f>
        <v/>
      </c>
      <c r="L28" s="34" t="str">
        <f t="array" ref="L28">IF(J28="","",ROUND(J28+K28,0))</f>
        <v/>
      </c>
      <c r="M28" s="33" t="str">
        <f t="shared" si="0"/>
        <v/>
      </c>
      <c r="N28" s="12" t="str">
        <f t="array" ref="N28">IF(M28="","",ROUND(M28*$N$7,0))</f>
        <v/>
      </c>
      <c r="O28" s="34" t="str">
        <f t="array" ref="O28">IF(M28="","",ROUND(M28+N28,0))</f>
        <v/>
      </c>
      <c r="P28" s="35" t="str">
        <f t="array" ref="P28">IF(J28="","",ROUND(J28-M28,0))</f>
        <v/>
      </c>
      <c r="Q28" s="12" t="str">
        <f t="array" ref="Q28">IF(J28="","",ROUND(K28-N28,0))</f>
        <v/>
      </c>
      <c r="R28" s="34" t="str">
        <f t="array" ref="R28">IF(J28="","",ROUND(P28+Q28,0))</f>
        <v/>
      </c>
      <c r="S28" s="13" t="str">
        <f t="array" ref="S28">IF(J28="","",IF($H26="Before-2004",Q28,0))</f>
        <v/>
      </c>
      <c r="T28" s="14" t="str">
        <f t="array" ref="T28">IF(J28="","",ROUND(R28-S28,0))</f>
        <v/>
      </c>
      <c r="U28" s="13" t="str">
        <f>IF(J28="","",ROUND(S28+T28,0))</f>
        <v/>
      </c>
      <c r="V28" s="14" t="str">
        <f>IF(J28="","",ROUND(R28-U28,0))</f>
        <v/>
      </c>
      <c r="W28" s="15"/>
      <c r="X28" s="16"/>
      <c r="Y28" s="221"/>
    </row>
    <row r="29" spans="1:25" s="4" customFormat="1" ht="20.25" customHeight="1">
      <c r="A29" s="252" t="str">
        <f>IF($D29="","n","y")</f>
        <v>n</v>
      </c>
      <c r="B29" s="217"/>
      <c r="C29" s="151">
        <v>8</v>
      </c>
      <c r="D29" s="153"/>
      <c r="E29" s="154"/>
      <c r="F29" s="155"/>
      <c r="G29" s="151"/>
      <c r="H29" s="159"/>
      <c r="I29" s="27" t="str">
        <f>IF(A29="n","","Jul-2025")</f>
        <v/>
      </c>
      <c r="J29" s="28"/>
      <c r="K29" s="6" t="str">
        <f t="array" ref="K29">IF(J29="","",ROUND(J29*$K$7,0))</f>
        <v/>
      </c>
      <c r="L29" s="29" t="str">
        <f t="array" ref="L29">IF(J29="","",ROUND(J29+K29,0))</f>
        <v/>
      </c>
      <c r="M29" s="30" t="str">
        <f t="shared" si="0"/>
        <v/>
      </c>
      <c r="N29" s="6" t="str">
        <f t="array" ref="N29">IF(M29="","",ROUND(M29*$N$7,0))</f>
        <v/>
      </c>
      <c r="O29" s="29" t="str">
        <f t="array" ref="O29">IF(M29="","",ROUND(M29+N29,0))</f>
        <v/>
      </c>
      <c r="P29" s="31" t="str">
        <f t="array" ref="P29">IF(J29="","",ROUND(J29-M29,0))</f>
        <v/>
      </c>
      <c r="Q29" s="6" t="str">
        <f t="array" ref="Q29">IF(J29="","",ROUND(K29-N29,0))</f>
        <v/>
      </c>
      <c r="R29" s="29" t="str">
        <f t="array" ref="R29">IF(J29="","",ROUND(P29+Q29,0))</f>
        <v/>
      </c>
      <c r="S29" s="7" t="str">
        <f t="array" ref="S29">IF(J29="","",IF($H29="Before-2004",Q29,0))</f>
        <v/>
      </c>
      <c r="T29" s="8" t="str">
        <f t="array" ref="T29">IF(J29="","",ROUND(R29-S29,0))</f>
        <v/>
      </c>
      <c r="U29" s="8" t="str">
        <f t="array" ref="U29">IF(J29="","",ROUND(S29+T29,0))</f>
        <v/>
      </c>
      <c r="V29" s="8" t="str">
        <f t="array" ref="V29">IF(J29="","",ROUND(R29-U29,0))</f>
        <v/>
      </c>
      <c r="W29" s="9"/>
      <c r="X29" s="10"/>
      <c r="Y29" s="221"/>
    </row>
    <row r="30" spans="1:25" s="4" customFormat="1" ht="20.25" customHeight="1">
      <c r="A30" s="252"/>
      <c r="B30" s="217"/>
      <c r="C30" s="152"/>
      <c r="D30" s="156"/>
      <c r="E30" s="157"/>
      <c r="F30" s="158"/>
      <c r="G30" s="152"/>
      <c r="H30" s="160"/>
      <c r="I30" s="32" t="str">
        <f>IF(A29="n","","Aug-2025")</f>
        <v/>
      </c>
      <c r="J30" s="33" t="str">
        <f>IF($J29="","",$J29)</f>
        <v/>
      </c>
      <c r="K30" s="12" t="str">
        <f t="array" ref="K30">IF(J30="","",ROUND(J30*$K$7,0))</f>
        <v/>
      </c>
      <c r="L30" s="34" t="str">
        <f t="array" ref="L30">IF(J30="","",ROUND(J30+K30,0))</f>
        <v/>
      </c>
      <c r="M30" s="33" t="str">
        <f t="shared" si="0"/>
        <v/>
      </c>
      <c r="N30" s="12" t="str">
        <f t="array" ref="N30">IF(M30="","",ROUND(M30*$N$7,0))</f>
        <v/>
      </c>
      <c r="O30" s="34" t="str">
        <f t="array" ref="O30">IF(M30="","",ROUND(M30+N30,0))</f>
        <v/>
      </c>
      <c r="P30" s="35" t="str">
        <f t="array" ref="P30">IF(J30="","",ROUND(J30-M30,0))</f>
        <v/>
      </c>
      <c r="Q30" s="12" t="str">
        <f t="array" ref="Q30">IF(J30="","",ROUND(K30-N30,0))</f>
        <v/>
      </c>
      <c r="R30" s="34" t="str">
        <f t="array" ref="R30">IF(J30="","",ROUND(P30+Q30,0))</f>
        <v/>
      </c>
      <c r="S30" s="13" t="str">
        <f t="array" ref="S30">IF(J30="","",IF($H29="Before-2004",Q30,0))</f>
        <v/>
      </c>
      <c r="T30" s="14" t="str">
        <f t="array" ref="T30">IF(J30="","",ROUND(R30-S30,0))</f>
        <v/>
      </c>
      <c r="U30" s="13" t="str">
        <f t="array" ref="U30">IF(J30="","",ROUND(S30+T30,0))</f>
        <v/>
      </c>
      <c r="V30" s="14" t="str">
        <f t="array" ref="V30">IF(J30="","",ROUND(R30-U30,0))</f>
        <v/>
      </c>
      <c r="W30" s="15"/>
      <c r="X30" s="16"/>
      <c r="Y30" s="221"/>
    </row>
    <row r="31" spans="1:25" s="4" customFormat="1" ht="20.25" customHeight="1" thickBot="1">
      <c r="A31" s="252"/>
      <c r="B31" s="217"/>
      <c r="C31" s="152"/>
      <c r="D31" s="156"/>
      <c r="E31" s="157"/>
      <c r="F31" s="158"/>
      <c r="G31" s="152"/>
      <c r="H31" s="160"/>
      <c r="I31" s="36" t="str">
        <f>IF(A29="n","","Sep-2025")</f>
        <v/>
      </c>
      <c r="J31" s="33" t="str">
        <f>IF($J29="","",$J29)</f>
        <v/>
      </c>
      <c r="K31" s="12" t="str">
        <f t="array" ref="K31">IF(J31="","",ROUND(J31*$K$7,0))</f>
        <v/>
      </c>
      <c r="L31" s="34" t="str">
        <f t="array" ref="L31">IF(J31="","",ROUND(J31+K31,0))</f>
        <v/>
      </c>
      <c r="M31" s="33" t="str">
        <f t="shared" si="0"/>
        <v/>
      </c>
      <c r="N31" s="12" t="str">
        <f t="array" ref="N31">IF(M31="","",ROUND(M31*$N$7,0))</f>
        <v/>
      </c>
      <c r="O31" s="34" t="str">
        <f t="array" ref="O31">IF(M31="","",ROUND(M31+N31,0))</f>
        <v/>
      </c>
      <c r="P31" s="35" t="str">
        <f t="array" ref="P31">IF(J31="","",ROUND(J31-M31,0))</f>
        <v/>
      </c>
      <c r="Q31" s="12" t="str">
        <f t="array" ref="Q31">IF(J31="","",ROUND(K31-N31,0))</f>
        <v/>
      </c>
      <c r="R31" s="34" t="str">
        <f t="array" ref="R31">IF(J31="","",ROUND(P31+Q31,0))</f>
        <v/>
      </c>
      <c r="S31" s="13" t="str">
        <f t="array" ref="S31">IF(J31="","",IF($H29="Before-2004",Q31,0))</f>
        <v/>
      </c>
      <c r="T31" s="14" t="str">
        <f t="array" ref="T31">IF(J31="","",ROUND(R31-S31,0))</f>
        <v/>
      </c>
      <c r="U31" s="13" t="str">
        <f>IF(J31="","",ROUND(S31+T31,0))</f>
        <v/>
      </c>
      <c r="V31" s="14" t="str">
        <f>IF(J31="","",ROUND(R31-U31,0))</f>
        <v/>
      </c>
      <c r="W31" s="15"/>
      <c r="X31" s="16"/>
      <c r="Y31" s="221"/>
    </row>
    <row r="32" spans="1:25" s="4" customFormat="1" ht="20.25" customHeight="1">
      <c r="A32" s="252" t="str">
        <f>IF($D32="","n","y")</f>
        <v>n</v>
      </c>
      <c r="B32" s="217"/>
      <c r="C32" s="151">
        <v>9</v>
      </c>
      <c r="D32" s="153"/>
      <c r="E32" s="154"/>
      <c r="F32" s="155"/>
      <c r="G32" s="151"/>
      <c r="H32" s="159"/>
      <c r="I32" s="27" t="str">
        <f>IF(A32="n","","Jul-2025")</f>
        <v/>
      </c>
      <c r="J32" s="28"/>
      <c r="K32" s="6" t="str">
        <f t="array" ref="K32">IF(J32="","",ROUND(J32*$K$7,0))</f>
        <v/>
      </c>
      <c r="L32" s="29" t="str">
        <f t="array" ref="L32">IF(J32="","",ROUND(J32+K32,0))</f>
        <v/>
      </c>
      <c r="M32" s="30" t="str">
        <f t="shared" si="0"/>
        <v/>
      </c>
      <c r="N32" s="6" t="str">
        <f t="array" ref="N32">IF(M32="","",ROUND(M32*$N$7,0))</f>
        <v/>
      </c>
      <c r="O32" s="29" t="str">
        <f t="array" ref="O32">IF(M32="","",ROUND(M32+N32,0))</f>
        <v/>
      </c>
      <c r="P32" s="31" t="str">
        <f t="array" ref="P32">IF(J32="","",ROUND(J32-M32,0))</f>
        <v/>
      </c>
      <c r="Q32" s="6" t="str">
        <f t="array" ref="Q32">IF(J32="","",ROUND(K32-N32,0))</f>
        <v/>
      </c>
      <c r="R32" s="29" t="str">
        <f t="array" ref="R32">IF(J32="","",ROUND(P32+Q32,0))</f>
        <v/>
      </c>
      <c r="S32" s="7" t="str">
        <f t="array" ref="S32">IF(J32="","",IF($H32="Before-2004",Q32,0))</f>
        <v/>
      </c>
      <c r="T32" s="8" t="str">
        <f t="array" ref="T32">IF(J32="","",ROUND(R32-S32,0))</f>
        <v/>
      </c>
      <c r="U32" s="8" t="str">
        <f t="array" ref="U32">IF(J32="","",ROUND(S32+T32,0))</f>
        <v/>
      </c>
      <c r="V32" s="8" t="str">
        <f t="array" ref="V32">IF(J32="","",ROUND(R32-U32,0))</f>
        <v/>
      </c>
      <c r="W32" s="9"/>
      <c r="X32" s="10"/>
      <c r="Y32" s="221"/>
    </row>
    <row r="33" spans="1:25" s="4" customFormat="1" ht="20.25" customHeight="1">
      <c r="A33" s="252"/>
      <c r="B33" s="217"/>
      <c r="C33" s="152"/>
      <c r="D33" s="156"/>
      <c r="E33" s="157"/>
      <c r="F33" s="158"/>
      <c r="G33" s="152"/>
      <c r="H33" s="160"/>
      <c r="I33" s="32" t="str">
        <f>IF(A32="n","","Aug-2025")</f>
        <v/>
      </c>
      <c r="J33" s="33" t="str">
        <f>IF($J32="","",$J32)</f>
        <v/>
      </c>
      <c r="K33" s="12" t="str">
        <f t="array" ref="K33">IF(J33="","",ROUND(J33*$K$7,0))</f>
        <v/>
      </c>
      <c r="L33" s="34" t="str">
        <f t="array" ref="L33">IF(J33="","",ROUND(J33+K33,0))</f>
        <v/>
      </c>
      <c r="M33" s="33" t="str">
        <f t="shared" si="0"/>
        <v/>
      </c>
      <c r="N33" s="12" t="str">
        <f t="array" ref="N33">IF(M33="","",ROUND(M33*$N$7,0))</f>
        <v/>
      </c>
      <c r="O33" s="34" t="str">
        <f t="array" ref="O33">IF(M33="","",ROUND(M33+N33,0))</f>
        <v/>
      </c>
      <c r="P33" s="35" t="str">
        <f t="array" ref="P33">IF(J33="","",ROUND(J33-M33,0))</f>
        <v/>
      </c>
      <c r="Q33" s="12" t="str">
        <f t="array" ref="Q33">IF(J33="","",ROUND(K33-N33,0))</f>
        <v/>
      </c>
      <c r="R33" s="34" t="str">
        <f t="array" ref="R33">IF(J33="","",ROUND(P33+Q33,0))</f>
        <v/>
      </c>
      <c r="S33" s="13" t="str">
        <f t="array" ref="S33">IF(J33="","",IF($H32="Before-2004",Q33,0))</f>
        <v/>
      </c>
      <c r="T33" s="14" t="str">
        <f t="array" ref="T33">IF(J33="","",ROUND(R33-S33,0))</f>
        <v/>
      </c>
      <c r="U33" s="13" t="str">
        <f t="array" ref="U33">IF(J33="","",ROUND(S33+T33,0))</f>
        <v/>
      </c>
      <c r="V33" s="14" t="str">
        <f t="array" ref="V33">IF(J33="","",ROUND(R33-U33,0))</f>
        <v/>
      </c>
      <c r="W33" s="15"/>
      <c r="X33" s="16"/>
      <c r="Y33" s="221"/>
    </row>
    <row r="34" spans="1:25" s="4" customFormat="1" ht="20.25" customHeight="1" thickBot="1">
      <c r="A34" s="252"/>
      <c r="B34" s="217"/>
      <c r="C34" s="152"/>
      <c r="D34" s="156"/>
      <c r="E34" s="157"/>
      <c r="F34" s="158"/>
      <c r="G34" s="152"/>
      <c r="H34" s="160"/>
      <c r="I34" s="36" t="str">
        <f>IF(A32="n","","Sep-2025")</f>
        <v/>
      </c>
      <c r="J34" s="33" t="str">
        <f>IF($J32="","",$J32)</f>
        <v/>
      </c>
      <c r="K34" s="12" t="str">
        <f t="array" ref="K34">IF(J34="","",ROUND(J34*$K$7,0))</f>
        <v/>
      </c>
      <c r="L34" s="34" t="str">
        <f t="array" ref="L34">IF(J34="","",ROUND(J34+K34,0))</f>
        <v/>
      </c>
      <c r="M34" s="33" t="str">
        <f t="shared" si="0"/>
        <v/>
      </c>
      <c r="N34" s="12" t="str">
        <f t="array" ref="N34">IF(M34="","",ROUND(M34*$N$7,0))</f>
        <v/>
      </c>
      <c r="O34" s="34" t="str">
        <f t="array" ref="O34">IF(M34="","",ROUND(M34+N34,0))</f>
        <v/>
      </c>
      <c r="P34" s="35" t="str">
        <f t="array" ref="P34">IF(J34="","",ROUND(J34-M34,0))</f>
        <v/>
      </c>
      <c r="Q34" s="12" t="str">
        <f t="array" ref="Q34">IF(J34="","",ROUND(K34-N34,0))</f>
        <v/>
      </c>
      <c r="R34" s="34" t="str">
        <f t="array" ref="R34">IF(J34="","",ROUND(P34+Q34,0))</f>
        <v/>
      </c>
      <c r="S34" s="13" t="str">
        <f t="array" ref="S34">IF(J34="","",IF($H32="Before-2004",Q34,0))</f>
        <v/>
      </c>
      <c r="T34" s="14" t="str">
        <f t="array" ref="T34">IF(J34="","",ROUND(R34-S34,0))</f>
        <v/>
      </c>
      <c r="U34" s="13" t="str">
        <f>IF(J34="","",ROUND(S34+T34,0))</f>
        <v/>
      </c>
      <c r="V34" s="14" t="str">
        <f>IF(J34="","",ROUND(R34-U34,0))</f>
        <v/>
      </c>
      <c r="W34" s="15"/>
      <c r="X34" s="16"/>
      <c r="Y34" s="221"/>
    </row>
    <row r="35" spans="1:25" s="4" customFormat="1" ht="20.25" customHeight="1">
      <c r="A35" s="252" t="str">
        <f>IF($D35="","n","y")</f>
        <v>n</v>
      </c>
      <c r="B35" s="217"/>
      <c r="C35" s="151">
        <v>10</v>
      </c>
      <c r="D35" s="153"/>
      <c r="E35" s="154"/>
      <c r="F35" s="155"/>
      <c r="G35" s="151"/>
      <c r="H35" s="159"/>
      <c r="I35" s="27" t="str">
        <f>IF(A35="n","","Jul-2025")</f>
        <v/>
      </c>
      <c r="J35" s="28"/>
      <c r="K35" s="6" t="str">
        <f t="array" ref="K35">IF(J35="","",ROUND(J35*$K$7,0))</f>
        <v/>
      </c>
      <c r="L35" s="29" t="str">
        <f t="array" ref="L35">IF(J35="","",ROUND(J35+K35,0))</f>
        <v/>
      </c>
      <c r="M35" s="30" t="str">
        <f t="shared" si="0"/>
        <v/>
      </c>
      <c r="N35" s="6" t="str">
        <f t="array" ref="N35">IF(M35="","",ROUND(M35*$N$7,0))</f>
        <v/>
      </c>
      <c r="O35" s="29" t="str">
        <f t="array" ref="O35">IF(M35="","",ROUND(M35+N35,0))</f>
        <v/>
      </c>
      <c r="P35" s="31" t="str">
        <f t="array" ref="P35">IF(J35="","",ROUND(J35-M35,0))</f>
        <v/>
      </c>
      <c r="Q35" s="6" t="str">
        <f t="array" ref="Q35">IF(J35="","",ROUND(K35-N35,0))</f>
        <v/>
      </c>
      <c r="R35" s="29" t="str">
        <f t="array" ref="R35">IF(J35="","",ROUND(P35+Q35,0))</f>
        <v/>
      </c>
      <c r="S35" s="7" t="str">
        <f t="array" ref="S35">IF(J35="","",IF($H35="Before-2004",Q35,0))</f>
        <v/>
      </c>
      <c r="T35" s="8" t="str">
        <f t="array" ref="T35">IF(J35="","",ROUND(R35-S35,0))</f>
        <v/>
      </c>
      <c r="U35" s="8" t="str">
        <f t="array" ref="U35">IF(J35="","",ROUND(S35+T35,0))</f>
        <v/>
      </c>
      <c r="V35" s="8" t="str">
        <f t="array" ref="V35">IF(J35="","",ROUND(R35-U35,0))</f>
        <v/>
      </c>
      <c r="W35" s="9"/>
      <c r="X35" s="10"/>
      <c r="Y35" s="221"/>
    </row>
    <row r="36" spans="1:25" s="4" customFormat="1" ht="20.25" customHeight="1">
      <c r="A36" s="252"/>
      <c r="B36" s="217"/>
      <c r="C36" s="152"/>
      <c r="D36" s="156"/>
      <c r="E36" s="157"/>
      <c r="F36" s="158"/>
      <c r="G36" s="152"/>
      <c r="H36" s="160"/>
      <c r="I36" s="32" t="str">
        <f>IF(A35="n","","Aug-2025")</f>
        <v/>
      </c>
      <c r="J36" s="33" t="str">
        <f>IF($J35="","",$J35)</f>
        <v/>
      </c>
      <c r="K36" s="12" t="str">
        <f t="array" ref="K36">IF(J36="","",ROUND(J36*$K$7,0))</f>
        <v/>
      </c>
      <c r="L36" s="34" t="str">
        <f t="array" ref="L36">IF(J36="","",ROUND(J36+K36,0))</f>
        <v/>
      </c>
      <c r="M36" s="33" t="str">
        <f t="shared" si="0"/>
        <v/>
      </c>
      <c r="N36" s="12" t="str">
        <f t="array" ref="N36">IF(M36="","",ROUND(M36*$N$7,0))</f>
        <v/>
      </c>
      <c r="O36" s="34" t="str">
        <f t="array" ref="O36">IF(M36="","",ROUND(M36+N36,0))</f>
        <v/>
      </c>
      <c r="P36" s="35" t="str">
        <f t="array" ref="P36">IF(J36="","",ROUND(J36-M36,0))</f>
        <v/>
      </c>
      <c r="Q36" s="12" t="str">
        <f t="array" ref="Q36">IF(J36="","",ROUND(K36-N36,0))</f>
        <v/>
      </c>
      <c r="R36" s="34" t="str">
        <f t="array" ref="R36">IF(J36="","",ROUND(P36+Q36,0))</f>
        <v/>
      </c>
      <c r="S36" s="13" t="str">
        <f t="array" ref="S36">IF(J36="","",IF($H35="Before-2004",Q36,0))</f>
        <v/>
      </c>
      <c r="T36" s="14" t="str">
        <f t="array" ref="T36">IF(J36="","",ROUND(R36-S36,0))</f>
        <v/>
      </c>
      <c r="U36" s="13" t="str">
        <f t="array" ref="U36">IF(J36="","",ROUND(S36+T36,0))</f>
        <v/>
      </c>
      <c r="V36" s="14" t="str">
        <f t="array" ref="V36">IF(J36="","",ROUND(R36-U36,0))</f>
        <v/>
      </c>
      <c r="W36" s="15"/>
      <c r="X36" s="16"/>
      <c r="Y36" s="221"/>
    </row>
    <row r="37" spans="1:25" s="4" customFormat="1" ht="20.25" customHeight="1" thickBot="1">
      <c r="A37" s="252"/>
      <c r="B37" s="217"/>
      <c r="C37" s="152"/>
      <c r="D37" s="156"/>
      <c r="E37" s="157"/>
      <c r="F37" s="158"/>
      <c r="G37" s="152"/>
      <c r="H37" s="160"/>
      <c r="I37" s="36" t="str">
        <f>IF(A35="n","","Sep-2025")</f>
        <v/>
      </c>
      <c r="J37" s="33" t="str">
        <f>IF($J35="","",$J35)</f>
        <v/>
      </c>
      <c r="K37" s="12" t="str">
        <f t="array" ref="K37">IF(J37="","",ROUND(J37*$K$7,0))</f>
        <v/>
      </c>
      <c r="L37" s="34" t="str">
        <f t="array" ref="L37">IF(J37="","",ROUND(J37+K37,0))</f>
        <v/>
      </c>
      <c r="M37" s="33" t="str">
        <f t="shared" si="0"/>
        <v/>
      </c>
      <c r="N37" s="12" t="str">
        <f t="array" ref="N37">IF(M37="","",ROUND(M37*$N$7,0))</f>
        <v/>
      </c>
      <c r="O37" s="34" t="str">
        <f t="array" ref="O37">IF(M37="","",ROUND(M37+N37,0))</f>
        <v/>
      </c>
      <c r="P37" s="35" t="str">
        <f t="array" ref="P37">IF(J37="","",ROUND(J37-M37,0))</f>
        <v/>
      </c>
      <c r="Q37" s="12" t="str">
        <f t="array" ref="Q37">IF(J37="","",ROUND(K37-N37,0))</f>
        <v/>
      </c>
      <c r="R37" s="34" t="str">
        <f t="array" ref="R37">IF(J37="","",ROUND(P37+Q37,0))</f>
        <v/>
      </c>
      <c r="S37" s="13" t="str">
        <f t="array" ref="S37">IF(J37="","",IF($H35="Before-2004",Q37,0))</f>
        <v/>
      </c>
      <c r="T37" s="14" t="str">
        <f t="array" ref="T37">IF(J37="","",ROUND(R37-S37,0))</f>
        <v/>
      </c>
      <c r="U37" s="13" t="str">
        <f>IF(J37="","",ROUND(S37+T37,0))</f>
        <v/>
      </c>
      <c r="V37" s="14" t="str">
        <f>IF(J37="","",ROUND(R37-U37,0))</f>
        <v/>
      </c>
      <c r="W37" s="15"/>
      <c r="X37" s="16"/>
      <c r="Y37" s="221"/>
    </row>
    <row r="38" spans="1:25" s="4" customFormat="1" ht="20.25" customHeight="1">
      <c r="A38" s="252" t="str">
        <f>IF($D38="","n","y")</f>
        <v>n</v>
      </c>
      <c r="B38" s="217"/>
      <c r="C38" s="151">
        <v>11</v>
      </c>
      <c r="D38" s="153"/>
      <c r="E38" s="154"/>
      <c r="F38" s="155"/>
      <c r="G38" s="151"/>
      <c r="H38" s="159"/>
      <c r="I38" s="27" t="str">
        <f>IF(A38="n","","Jul-2025")</f>
        <v/>
      </c>
      <c r="J38" s="28"/>
      <c r="K38" s="6" t="str">
        <f t="array" ref="K38">IF(J38="","",ROUND(J38*$K$7,0))</f>
        <v/>
      </c>
      <c r="L38" s="29" t="str">
        <f t="array" ref="L38">IF(J38="","",ROUND(J38+K38,0))</f>
        <v/>
      </c>
      <c r="M38" s="30" t="str">
        <f t="shared" si="0"/>
        <v/>
      </c>
      <c r="N38" s="6" t="str">
        <f t="array" ref="N38">IF(M38="","",ROUND(M38*$N$7,0))</f>
        <v/>
      </c>
      <c r="O38" s="29" t="str">
        <f t="array" ref="O38">IF(M38="","",ROUND(M38+N38,0))</f>
        <v/>
      </c>
      <c r="P38" s="31" t="str">
        <f t="array" ref="P38">IF(J38="","",ROUND(J38-M38,0))</f>
        <v/>
      </c>
      <c r="Q38" s="6" t="str">
        <f t="array" ref="Q38">IF(J38="","",ROUND(K38-N38,0))</f>
        <v/>
      </c>
      <c r="R38" s="29" t="str">
        <f t="array" ref="R38">IF(J38="","",ROUND(P38+Q38,0))</f>
        <v/>
      </c>
      <c r="S38" s="7" t="str">
        <f t="array" ref="S38">IF(J38="","",IF($H38="Before-2004",Q38,0))</f>
        <v/>
      </c>
      <c r="T38" s="8" t="str">
        <f t="array" ref="T38">IF(J38="","",ROUND(R38-S38,0))</f>
        <v/>
      </c>
      <c r="U38" s="8" t="str">
        <f t="array" ref="U38">IF(J38="","",ROUND(S38+T38,0))</f>
        <v/>
      </c>
      <c r="V38" s="8" t="str">
        <f t="array" ref="V38">IF(J38="","",ROUND(R38-U38,0))</f>
        <v/>
      </c>
      <c r="W38" s="9"/>
      <c r="X38" s="10"/>
      <c r="Y38" s="221"/>
    </row>
    <row r="39" spans="1:25" s="4" customFormat="1" ht="20.25" customHeight="1">
      <c r="A39" s="252"/>
      <c r="B39" s="217"/>
      <c r="C39" s="152"/>
      <c r="D39" s="156"/>
      <c r="E39" s="157"/>
      <c r="F39" s="158"/>
      <c r="G39" s="152"/>
      <c r="H39" s="160"/>
      <c r="I39" s="32" t="str">
        <f>IF(A38="n","","Aug-2025")</f>
        <v/>
      </c>
      <c r="J39" s="33" t="str">
        <f>IF($J38="","",$J38)</f>
        <v/>
      </c>
      <c r="K39" s="12" t="str">
        <f t="array" ref="K39">IF(J39="","",ROUND(J39*$K$7,0))</f>
        <v/>
      </c>
      <c r="L39" s="34" t="str">
        <f t="array" ref="L39">IF(J39="","",ROUND(J39+K39,0))</f>
        <v/>
      </c>
      <c r="M39" s="33" t="str">
        <f t="shared" si="0"/>
        <v/>
      </c>
      <c r="N39" s="12" t="str">
        <f t="array" ref="N39">IF(M39="","",ROUND(M39*$N$7,0))</f>
        <v/>
      </c>
      <c r="O39" s="34" t="str">
        <f t="array" ref="O39">IF(M39="","",ROUND(M39+N39,0))</f>
        <v/>
      </c>
      <c r="P39" s="35" t="str">
        <f t="array" ref="P39">IF(J39="","",ROUND(J39-M39,0))</f>
        <v/>
      </c>
      <c r="Q39" s="12" t="str">
        <f t="array" ref="Q39">IF(J39="","",ROUND(K39-N39,0))</f>
        <v/>
      </c>
      <c r="R39" s="34" t="str">
        <f t="array" ref="R39">IF(J39="","",ROUND(P39+Q39,0))</f>
        <v/>
      </c>
      <c r="S39" s="13" t="str">
        <f t="array" ref="S39">IF(J39="","",IF($H38="Before-2004",Q39,0))</f>
        <v/>
      </c>
      <c r="T39" s="14" t="str">
        <f t="array" ref="T39">IF(J39="","",ROUND(R39-S39,0))</f>
        <v/>
      </c>
      <c r="U39" s="13" t="str">
        <f t="array" ref="U39">IF(J39="","",ROUND(S39+T39,0))</f>
        <v/>
      </c>
      <c r="V39" s="14" t="str">
        <f t="array" ref="V39">IF(J39="","",ROUND(R39-U39,0))</f>
        <v/>
      </c>
      <c r="W39" s="15"/>
      <c r="X39" s="16"/>
      <c r="Y39" s="221"/>
    </row>
    <row r="40" spans="1:25" s="4" customFormat="1" ht="20.25" customHeight="1" thickBot="1">
      <c r="A40" s="252"/>
      <c r="B40" s="217"/>
      <c r="C40" s="152"/>
      <c r="D40" s="156"/>
      <c r="E40" s="157"/>
      <c r="F40" s="158"/>
      <c r="G40" s="152"/>
      <c r="H40" s="160"/>
      <c r="I40" s="36" t="str">
        <f>IF(A38="n","","Sep-2025")</f>
        <v/>
      </c>
      <c r="J40" s="33" t="str">
        <f>IF($J38="","",$J38)</f>
        <v/>
      </c>
      <c r="K40" s="12" t="str">
        <f t="array" ref="K40">IF(J40="","",ROUND(J40*$K$7,0))</f>
        <v/>
      </c>
      <c r="L40" s="34" t="str">
        <f t="array" ref="L40">IF(J40="","",ROUND(J40+K40,0))</f>
        <v/>
      </c>
      <c r="M40" s="33" t="str">
        <f t="shared" ref="M40:M71" si="1">IF(J40="","",J40)</f>
        <v/>
      </c>
      <c r="N40" s="12" t="str">
        <f t="array" ref="N40">IF(M40="","",ROUND(M40*$N$7,0))</f>
        <v/>
      </c>
      <c r="O40" s="34" t="str">
        <f t="array" ref="O40">IF(M40="","",ROUND(M40+N40,0))</f>
        <v/>
      </c>
      <c r="P40" s="35" t="str">
        <f t="array" ref="P40">IF(J40="","",ROUND(J40-M40,0))</f>
        <v/>
      </c>
      <c r="Q40" s="12" t="str">
        <f t="array" ref="Q40">IF(J40="","",ROUND(K40-N40,0))</f>
        <v/>
      </c>
      <c r="R40" s="34" t="str">
        <f t="array" ref="R40">IF(J40="","",ROUND(P40+Q40,0))</f>
        <v/>
      </c>
      <c r="S40" s="13" t="str">
        <f t="array" ref="S40">IF(J40="","",IF($H38="Before-2004",Q40,0))</f>
        <v/>
      </c>
      <c r="T40" s="14" t="str">
        <f t="array" ref="T40">IF(J40="","",ROUND(R40-S40,0))</f>
        <v/>
      </c>
      <c r="U40" s="13" t="str">
        <f>IF(J40="","",ROUND(S40+T40,0))</f>
        <v/>
      </c>
      <c r="V40" s="14" t="str">
        <f>IF(J40="","",ROUND(R40-U40,0))</f>
        <v/>
      </c>
      <c r="W40" s="15"/>
      <c r="X40" s="16"/>
      <c r="Y40" s="221"/>
    </row>
    <row r="41" spans="1:25" s="4" customFormat="1" ht="20.25" customHeight="1">
      <c r="A41" s="252" t="str">
        <f>IF($D41="","n","y")</f>
        <v>n</v>
      </c>
      <c r="B41" s="217"/>
      <c r="C41" s="151">
        <v>12</v>
      </c>
      <c r="D41" s="153"/>
      <c r="E41" s="154"/>
      <c r="F41" s="155"/>
      <c r="G41" s="151"/>
      <c r="H41" s="159"/>
      <c r="I41" s="27" t="str">
        <f>IF(A41="n","","Jul-2025")</f>
        <v/>
      </c>
      <c r="J41" s="28"/>
      <c r="K41" s="6" t="str">
        <f t="array" ref="K41">IF(J41="","",ROUND(J41*$K$7,0))</f>
        <v/>
      </c>
      <c r="L41" s="29" t="str">
        <f t="array" ref="L41">IF(J41="","",ROUND(J41+K41,0))</f>
        <v/>
      </c>
      <c r="M41" s="30" t="str">
        <f t="shared" si="1"/>
        <v/>
      </c>
      <c r="N41" s="6" t="str">
        <f t="array" ref="N41">IF(M41="","",ROUND(M41*$N$7,0))</f>
        <v/>
      </c>
      <c r="O41" s="29" t="str">
        <f t="array" ref="O41">IF(M41="","",ROUND(M41+N41,0))</f>
        <v/>
      </c>
      <c r="P41" s="31" t="str">
        <f t="array" ref="P41">IF(J41="","",ROUND(J41-M41,0))</f>
        <v/>
      </c>
      <c r="Q41" s="6" t="str">
        <f t="array" ref="Q41">IF(J41="","",ROUND(K41-N41,0))</f>
        <v/>
      </c>
      <c r="R41" s="29" t="str">
        <f t="array" ref="R41">IF(J41="","",ROUND(P41+Q41,0))</f>
        <v/>
      </c>
      <c r="S41" s="7" t="str">
        <f t="array" ref="S41">IF(J41="","",IF($H41="Before-2004",Q41,0))</f>
        <v/>
      </c>
      <c r="T41" s="8" t="str">
        <f t="array" ref="T41">IF(J41="","",ROUND(R41-S41,0))</f>
        <v/>
      </c>
      <c r="U41" s="8" t="str">
        <f t="array" ref="U41">IF(J41="","",ROUND(S41+T41,0))</f>
        <v/>
      </c>
      <c r="V41" s="8" t="str">
        <f t="array" ref="V41">IF(J41="","",ROUND(R41-U41,0))</f>
        <v/>
      </c>
      <c r="W41" s="9"/>
      <c r="X41" s="10"/>
      <c r="Y41" s="221"/>
    </row>
    <row r="42" spans="1:25" s="4" customFormat="1" ht="20.25" customHeight="1">
      <c r="A42" s="252"/>
      <c r="B42" s="217"/>
      <c r="C42" s="152"/>
      <c r="D42" s="156"/>
      <c r="E42" s="157"/>
      <c r="F42" s="158"/>
      <c r="G42" s="152"/>
      <c r="H42" s="160"/>
      <c r="I42" s="32" t="str">
        <f>IF(A41="n","","Aug-2025")</f>
        <v/>
      </c>
      <c r="J42" s="33" t="str">
        <f>IF($J41="","",$J41)</f>
        <v/>
      </c>
      <c r="K42" s="12" t="str">
        <f t="array" ref="K42">IF(J42="","",ROUND(J42*$K$7,0))</f>
        <v/>
      </c>
      <c r="L42" s="34" t="str">
        <f t="array" ref="L42">IF(J42="","",ROUND(J42+K42,0))</f>
        <v/>
      </c>
      <c r="M42" s="33" t="str">
        <f t="shared" si="1"/>
        <v/>
      </c>
      <c r="N42" s="12" t="str">
        <f t="array" ref="N42">IF(M42="","",ROUND(M42*$N$7,0))</f>
        <v/>
      </c>
      <c r="O42" s="34" t="str">
        <f t="array" ref="O42">IF(M42="","",ROUND(M42+N42,0))</f>
        <v/>
      </c>
      <c r="P42" s="35" t="str">
        <f t="array" ref="P42">IF(J42="","",ROUND(J42-M42,0))</f>
        <v/>
      </c>
      <c r="Q42" s="12" t="str">
        <f t="array" ref="Q42">IF(J42="","",ROUND(K42-N42,0))</f>
        <v/>
      </c>
      <c r="R42" s="34" t="str">
        <f t="array" ref="R42">IF(J42="","",ROUND(P42+Q42,0))</f>
        <v/>
      </c>
      <c r="S42" s="13" t="str">
        <f t="array" ref="S42">IF(J42="","",IF($H41="Before-2004",Q42,0))</f>
        <v/>
      </c>
      <c r="T42" s="14" t="str">
        <f t="array" ref="T42">IF(J42="","",ROUND(R42-S42,0))</f>
        <v/>
      </c>
      <c r="U42" s="13" t="str">
        <f t="array" ref="U42">IF(J42="","",ROUND(S42+T42,0))</f>
        <v/>
      </c>
      <c r="V42" s="14" t="str">
        <f t="array" ref="V42">IF(J42="","",ROUND(R42-U42,0))</f>
        <v/>
      </c>
      <c r="W42" s="15"/>
      <c r="X42" s="16"/>
      <c r="Y42" s="221"/>
    </row>
    <row r="43" spans="1:25" s="4" customFormat="1" ht="20.25" customHeight="1" thickBot="1">
      <c r="A43" s="252"/>
      <c r="B43" s="217"/>
      <c r="C43" s="152"/>
      <c r="D43" s="156"/>
      <c r="E43" s="157"/>
      <c r="F43" s="158"/>
      <c r="G43" s="152"/>
      <c r="H43" s="160"/>
      <c r="I43" s="36" t="str">
        <f>IF(A41="n","","Sep-2025")</f>
        <v/>
      </c>
      <c r="J43" s="33" t="str">
        <f>IF($J41="","",$J41)</f>
        <v/>
      </c>
      <c r="K43" s="12" t="str">
        <f t="array" ref="K43">IF(J43="","",ROUND(J43*$K$7,0))</f>
        <v/>
      </c>
      <c r="L43" s="34" t="str">
        <f t="array" ref="L43">IF(J43="","",ROUND(J43+K43,0))</f>
        <v/>
      </c>
      <c r="M43" s="33" t="str">
        <f t="shared" si="1"/>
        <v/>
      </c>
      <c r="N43" s="12" t="str">
        <f t="array" ref="N43">IF(M43="","",ROUND(M43*$N$7,0))</f>
        <v/>
      </c>
      <c r="O43" s="34" t="str">
        <f t="array" ref="O43">IF(M43="","",ROUND(M43+N43,0))</f>
        <v/>
      </c>
      <c r="P43" s="35" t="str">
        <f t="array" ref="P43">IF(J43="","",ROUND(J43-M43,0))</f>
        <v/>
      </c>
      <c r="Q43" s="12" t="str">
        <f t="array" ref="Q43">IF(J43="","",ROUND(K43-N43,0))</f>
        <v/>
      </c>
      <c r="R43" s="34" t="str">
        <f t="array" ref="R43">IF(J43="","",ROUND(P43+Q43,0))</f>
        <v/>
      </c>
      <c r="S43" s="13" t="str">
        <f t="array" ref="S43">IF(J43="","",IF($H41="Before-2004",Q43,0))</f>
        <v/>
      </c>
      <c r="T43" s="14" t="str">
        <f t="array" ref="T43">IF(J43="","",ROUND(R43-S43,0))</f>
        <v/>
      </c>
      <c r="U43" s="13" t="str">
        <f>IF(J43="","",ROUND(S43+T43,0))</f>
        <v/>
      </c>
      <c r="V43" s="14" t="str">
        <f>IF(J43="","",ROUND(R43-U43,0))</f>
        <v/>
      </c>
      <c r="W43" s="15"/>
      <c r="X43" s="16"/>
      <c r="Y43" s="221"/>
    </row>
    <row r="44" spans="1:25" s="4" customFormat="1" ht="20.25" customHeight="1">
      <c r="A44" s="252" t="str">
        <f>IF($D44="","n","y")</f>
        <v>n</v>
      </c>
      <c r="B44" s="217"/>
      <c r="C44" s="151">
        <v>13</v>
      </c>
      <c r="D44" s="153"/>
      <c r="E44" s="154"/>
      <c r="F44" s="155"/>
      <c r="G44" s="151"/>
      <c r="H44" s="159"/>
      <c r="I44" s="27" t="str">
        <f>IF(A44="n","","Jul-2025")</f>
        <v/>
      </c>
      <c r="J44" s="28"/>
      <c r="K44" s="6" t="str">
        <f t="array" ref="K44">IF(J44="","",ROUND(J44*$K$7,0))</f>
        <v/>
      </c>
      <c r="L44" s="29" t="str">
        <f t="array" ref="L44">IF(J44="","",ROUND(J44+K44,0))</f>
        <v/>
      </c>
      <c r="M44" s="30" t="str">
        <f t="shared" si="1"/>
        <v/>
      </c>
      <c r="N44" s="6" t="str">
        <f t="array" ref="N44">IF(M44="","",ROUND(M44*$N$7,0))</f>
        <v/>
      </c>
      <c r="O44" s="29" t="str">
        <f t="array" ref="O44">IF(M44="","",ROUND(M44+N44,0))</f>
        <v/>
      </c>
      <c r="P44" s="31" t="str">
        <f t="array" ref="P44">IF(J44="","",ROUND(J44-M44,0))</f>
        <v/>
      </c>
      <c r="Q44" s="6" t="str">
        <f t="array" ref="Q44">IF(J44="","",ROUND(K44-N44,0))</f>
        <v/>
      </c>
      <c r="R44" s="29" t="str">
        <f t="array" ref="R44">IF(J44="","",ROUND(P44+Q44,0))</f>
        <v/>
      </c>
      <c r="S44" s="7" t="str">
        <f t="array" ref="S44">IF(J44="","",IF($H44="Before-2004",Q44,0))</f>
        <v/>
      </c>
      <c r="T44" s="8" t="str">
        <f t="array" ref="T44">IF(J44="","",ROUND(R44-S44,0))</f>
        <v/>
      </c>
      <c r="U44" s="8" t="str">
        <f t="array" ref="U44">IF(J44="","",ROUND(S44+T44,0))</f>
        <v/>
      </c>
      <c r="V44" s="8" t="str">
        <f t="array" ref="V44">IF(J44="","",ROUND(R44-U44,0))</f>
        <v/>
      </c>
      <c r="W44" s="9"/>
      <c r="X44" s="10"/>
      <c r="Y44" s="221"/>
    </row>
    <row r="45" spans="1:25" s="4" customFormat="1" ht="20.25" customHeight="1">
      <c r="A45" s="252"/>
      <c r="B45" s="217"/>
      <c r="C45" s="152"/>
      <c r="D45" s="156"/>
      <c r="E45" s="157"/>
      <c r="F45" s="158"/>
      <c r="G45" s="152"/>
      <c r="H45" s="160"/>
      <c r="I45" s="32" t="str">
        <f>IF(A44="n","","Aug-2025")</f>
        <v/>
      </c>
      <c r="J45" s="33" t="str">
        <f>IF($J44="","",$J44)</f>
        <v/>
      </c>
      <c r="K45" s="12" t="str">
        <f t="array" ref="K45">IF(J45="","",ROUND(J45*$K$7,0))</f>
        <v/>
      </c>
      <c r="L45" s="34" t="str">
        <f t="array" ref="L45">IF(J45="","",ROUND(J45+K45,0))</f>
        <v/>
      </c>
      <c r="M45" s="33" t="str">
        <f t="shared" si="1"/>
        <v/>
      </c>
      <c r="N45" s="12" t="str">
        <f t="array" ref="N45">IF(M45="","",ROUND(M45*$N$7,0))</f>
        <v/>
      </c>
      <c r="O45" s="34" t="str">
        <f t="array" ref="O45">IF(M45="","",ROUND(M45+N45,0))</f>
        <v/>
      </c>
      <c r="P45" s="35" t="str">
        <f t="array" ref="P45">IF(J45="","",ROUND(J45-M45,0))</f>
        <v/>
      </c>
      <c r="Q45" s="12" t="str">
        <f t="array" ref="Q45">IF(J45="","",ROUND(K45-N45,0))</f>
        <v/>
      </c>
      <c r="R45" s="34" t="str">
        <f t="array" ref="R45">IF(J45="","",ROUND(P45+Q45,0))</f>
        <v/>
      </c>
      <c r="S45" s="13" t="str">
        <f t="array" ref="S45">IF(J45="","",IF($H44="Before-2004",Q45,0))</f>
        <v/>
      </c>
      <c r="T45" s="14" t="str">
        <f t="array" ref="T45">IF(J45="","",ROUND(R45-S45,0))</f>
        <v/>
      </c>
      <c r="U45" s="13" t="str">
        <f t="array" ref="U45">IF(J45="","",ROUND(S45+T45,0))</f>
        <v/>
      </c>
      <c r="V45" s="14" t="str">
        <f t="array" ref="V45">IF(J45="","",ROUND(R45-U45,0))</f>
        <v/>
      </c>
      <c r="W45" s="15"/>
      <c r="X45" s="16"/>
      <c r="Y45" s="221"/>
    </row>
    <row r="46" spans="1:25" s="4" customFormat="1" ht="20.25" customHeight="1" thickBot="1">
      <c r="A46" s="252"/>
      <c r="B46" s="217"/>
      <c r="C46" s="152"/>
      <c r="D46" s="156"/>
      <c r="E46" s="157"/>
      <c r="F46" s="158"/>
      <c r="G46" s="152"/>
      <c r="H46" s="160"/>
      <c r="I46" s="36" t="str">
        <f>IF(A44="n","","Sep-2025")</f>
        <v/>
      </c>
      <c r="J46" s="33" t="str">
        <f>IF($J44="","",$J44)</f>
        <v/>
      </c>
      <c r="K46" s="12" t="str">
        <f t="array" ref="K46">IF(J46="","",ROUND(J46*$K$7,0))</f>
        <v/>
      </c>
      <c r="L46" s="34" t="str">
        <f t="array" ref="L46">IF(J46="","",ROUND(J46+K46,0))</f>
        <v/>
      </c>
      <c r="M46" s="33" t="str">
        <f t="shared" si="1"/>
        <v/>
      </c>
      <c r="N46" s="12" t="str">
        <f t="array" ref="N46">IF(M46="","",ROUND(M46*$N$7,0))</f>
        <v/>
      </c>
      <c r="O46" s="34" t="str">
        <f t="array" ref="O46">IF(M46="","",ROUND(M46+N46,0))</f>
        <v/>
      </c>
      <c r="P46" s="35" t="str">
        <f t="array" ref="P46">IF(J46="","",ROUND(J46-M46,0))</f>
        <v/>
      </c>
      <c r="Q46" s="12" t="str">
        <f t="array" ref="Q46">IF(J46="","",ROUND(K46-N46,0))</f>
        <v/>
      </c>
      <c r="R46" s="34" t="str">
        <f t="array" ref="R46">IF(J46="","",ROUND(P46+Q46,0))</f>
        <v/>
      </c>
      <c r="S46" s="13" t="str">
        <f t="array" ref="S46">IF(J46="","",IF($H44="Before-2004",Q46,0))</f>
        <v/>
      </c>
      <c r="T46" s="14" t="str">
        <f t="array" ref="T46">IF(J46="","",ROUND(R46-S46,0))</f>
        <v/>
      </c>
      <c r="U46" s="13" t="str">
        <f>IF(J46="","",ROUND(S46+T46,0))</f>
        <v/>
      </c>
      <c r="V46" s="14" t="str">
        <f>IF(J46="","",ROUND(R46-U46,0))</f>
        <v/>
      </c>
      <c r="W46" s="15"/>
      <c r="X46" s="16"/>
      <c r="Y46" s="221"/>
    </row>
    <row r="47" spans="1:25" s="4" customFormat="1" ht="20.25" customHeight="1">
      <c r="A47" s="252" t="str">
        <f>IF($D47="","n","y")</f>
        <v>n</v>
      </c>
      <c r="B47" s="217"/>
      <c r="C47" s="151">
        <v>14</v>
      </c>
      <c r="D47" s="153"/>
      <c r="E47" s="154"/>
      <c r="F47" s="155"/>
      <c r="G47" s="151"/>
      <c r="H47" s="159"/>
      <c r="I47" s="27" t="str">
        <f>IF(A47="n","","Jul-2025")</f>
        <v/>
      </c>
      <c r="J47" s="28"/>
      <c r="K47" s="6" t="str">
        <f t="array" ref="K47">IF(J47="","",ROUND(J47*$K$7,0))</f>
        <v/>
      </c>
      <c r="L47" s="29" t="str">
        <f t="array" ref="L47">IF(J47="","",ROUND(J47+K47,0))</f>
        <v/>
      </c>
      <c r="M47" s="30" t="str">
        <f t="shared" si="1"/>
        <v/>
      </c>
      <c r="N47" s="6" t="str">
        <f t="array" ref="N47">IF(M47="","",ROUND(M47*$N$7,0))</f>
        <v/>
      </c>
      <c r="O47" s="29" t="str">
        <f t="array" ref="O47">IF(M47="","",ROUND(M47+N47,0))</f>
        <v/>
      </c>
      <c r="P47" s="31" t="str">
        <f t="array" ref="P47">IF(J47="","",ROUND(J47-M47,0))</f>
        <v/>
      </c>
      <c r="Q47" s="6" t="str">
        <f t="array" ref="Q47">IF(J47="","",ROUND(K47-N47,0))</f>
        <v/>
      </c>
      <c r="R47" s="29" t="str">
        <f t="array" ref="R47">IF(J47="","",ROUND(P47+Q47,0))</f>
        <v/>
      </c>
      <c r="S47" s="7" t="str">
        <f t="array" ref="S47">IF(J47="","",IF($H47="Before-2004",Q47,0))</f>
        <v/>
      </c>
      <c r="T47" s="8" t="str">
        <f t="array" ref="T47">IF(J47="","",ROUND(R47-S47,0))</f>
        <v/>
      </c>
      <c r="U47" s="8" t="str">
        <f t="array" ref="U47">IF(J47="","",ROUND(S47+T47,0))</f>
        <v/>
      </c>
      <c r="V47" s="8" t="str">
        <f t="array" ref="V47">IF(J47="","",ROUND(R47-U47,0))</f>
        <v/>
      </c>
      <c r="W47" s="9"/>
      <c r="X47" s="10"/>
      <c r="Y47" s="221"/>
    </row>
    <row r="48" spans="1:25" s="4" customFormat="1" ht="20.25" customHeight="1">
      <c r="A48" s="252"/>
      <c r="B48" s="217"/>
      <c r="C48" s="152"/>
      <c r="D48" s="156"/>
      <c r="E48" s="157"/>
      <c r="F48" s="158"/>
      <c r="G48" s="152"/>
      <c r="H48" s="160"/>
      <c r="I48" s="32" t="str">
        <f>IF(A47="n","","Aug-2025")</f>
        <v/>
      </c>
      <c r="J48" s="33" t="str">
        <f>IF($J47="","",$J47)</f>
        <v/>
      </c>
      <c r="K48" s="12" t="str">
        <f t="array" ref="K48">IF(J48="","",ROUND(J48*$K$7,0))</f>
        <v/>
      </c>
      <c r="L48" s="34" t="str">
        <f t="array" ref="L48">IF(J48="","",ROUND(J48+K48,0))</f>
        <v/>
      </c>
      <c r="M48" s="33" t="str">
        <f t="shared" si="1"/>
        <v/>
      </c>
      <c r="N48" s="12" t="str">
        <f t="array" ref="N48">IF(M48="","",ROUND(M48*$N$7,0))</f>
        <v/>
      </c>
      <c r="O48" s="34" t="str">
        <f t="array" ref="O48">IF(M48="","",ROUND(M48+N48,0))</f>
        <v/>
      </c>
      <c r="P48" s="35" t="str">
        <f t="array" ref="P48">IF(J48="","",ROUND(J48-M48,0))</f>
        <v/>
      </c>
      <c r="Q48" s="12" t="str">
        <f t="array" ref="Q48">IF(J48="","",ROUND(K48-N48,0))</f>
        <v/>
      </c>
      <c r="R48" s="34" t="str">
        <f t="array" ref="R48">IF(J48="","",ROUND(P48+Q48,0))</f>
        <v/>
      </c>
      <c r="S48" s="13" t="str">
        <f t="array" ref="S48">IF(J48="","",IF($H47="Before-2004",Q48,0))</f>
        <v/>
      </c>
      <c r="T48" s="14" t="str">
        <f t="array" ref="T48">IF(J48="","",ROUND(R48-S48,0))</f>
        <v/>
      </c>
      <c r="U48" s="13" t="str">
        <f t="array" ref="U48">IF(J48="","",ROUND(S48+T48,0))</f>
        <v/>
      </c>
      <c r="V48" s="14" t="str">
        <f t="array" ref="V48">IF(J48="","",ROUND(R48-U48,0))</f>
        <v/>
      </c>
      <c r="W48" s="15"/>
      <c r="X48" s="16"/>
      <c r="Y48" s="221"/>
    </row>
    <row r="49" spans="1:25" s="4" customFormat="1" ht="20.25" customHeight="1" thickBot="1">
      <c r="A49" s="252"/>
      <c r="B49" s="217"/>
      <c r="C49" s="152"/>
      <c r="D49" s="156"/>
      <c r="E49" s="157"/>
      <c r="F49" s="158"/>
      <c r="G49" s="152"/>
      <c r="H49" s="160"/>
      <c r="I49" s="36" t="str">
        <f>IF(A47="n","","Sep-2025")</f>
        <v/>
      </c>
      <c r="J49" s="33" t="str">
        <f>IF($J47="","",$J47)</f>
        <v/>
      </c>
      <c r="K49" s="12" t="str">
        <f t="array" ref="K49">IF(J49="","",ROUND(J49*$K$7,0))</f>
        <v/>
      </c>
      <c r="L49" s="34" t="str">
        <f t="array" ref="L49">IF(J49="","",ROUND(J49+K49,0))</f>
        <v/>
      </c>
      <c r="M49" s="33" t="str">
        <f t="shared" si="1"/>
        <v/>
      </c>
      <c r="N49" s="12" t="str">
        <f t="array" ref="N49">IF(M49="","",ROUND(M49*$N$7,0))</f>
        <v/>
      </c>
      <c r="O49" s="34" t="str">
        <f t="array" ref="O49">IF(M49="","",ROUND(M49+N49,0))</f>
        <v/>
      </c>
      <c r="P49" s="35" t="str">
        <f t="array" ref="P49">IF(J49="","",ROUND(J49-M49,0))</f>
        <v/>
      </c>
      <c r="Q49" s="12" t="str">
        <f t="array" ref="Q49">IF(J49="","",ROUND(K49-N49,0))</f>
        <v/>
      </c>
      <c r="R49" s="34" t="str">
        <f t="array" ref="R49">IF(J49="","",ROUND(P49+Q49,0))</f>
        <v/>
      </c>
      <c r="S49" s="13" t="str">
        <f t="array" ref="S49">IF(J49="","",IF($H47="Before-2004",Q49,0))</f>
        <v/>
      </c>
      <c r="T49" s="14" t="str">
        <f t="array" ref="T49">IF(J49="","",ROUND(R49-S49,0))</f>
        <v/>
      </c>
      <c r="U49" s="13" t="str">
        <f>IF(J49="","",ROUND(S49+T49,0))</f>
        <v/>
      </c>
      <c r="V49" s="14" t="str">
        <f>IF(J49="","",ROUND(R49-U49,0))</f>
        <v/>
      </c>
      <c r="W49" s="15"/>
      <c r="X49" s="16"/>
      <c r="Y49" s="221"/>
    </row>
    <row r="50" spans="1:25" s="4" customFormat="1" ht="20.25" customHeight="1">
      <c r="A50" s="252" t="str">
        <f>IF($D50="","n","y")</f>
        <v>n</v>
      </c>
      <c r="B50" s="217"/>
      <c r="C50" s="151">
        <v>15</v>
      </c>
      <c r="D50" s="153"/>
      <c r="E50" s="154"/>
      <c r="F50" s="155"/>
      <c r="G50" s="151"/>
      <c r="H50" s="159"/>
      <c r="I50" s="27" t="str">
        <f>IF(A50="n","","Jul-2025")</f>
        <v/>
      </c>
      <c r="J50" s="28"/>
      <c r="K50" s="6" t="str">
        <f t="array" ref="K50">IF(J50="","",ROUND(J50*$K$7,0))</f>
        <v/>
      </c>
      <c r="L50" s="29" t="str">
        <f t="array" ref="L50">IF(J50="","",ROUND(J50+K50,0))</f>
        <v/>
      </c>
      <c r="M50" s="30" t="str">
        <f t="shared" si="1"/>
        <v/>
      </c>
      <c r="N50" s="6" t="str">
        <f t="array" ref="N50">IF(M50="","",ROUND(M50*$N$7,0))</f>
        <v/>
      </c>
      <c r="O50" s="29" t="str">
        <f t="array" ref="O50">IF(M50="","",ROUND(M50+N50,0))</f>
        <v/>
      </c>
      <c r="P50" s="31" t="str">
        <f t="array" ref="P50">IF(J50="","",ROUND(J50-M50,0))</f>
        <v/>
      </c>
      <c r="Q50" s="6" t="str">
        <f t="array" ref="Q50">IF(J50="","",ROUND(K50-N50,0))</f>
        <v/>
      </c>
      <c r="R50" s="29" t="str">
        <f t="array" ref="R50">IF(J50="","",ROUND(P50+Q50,0))</f>
        <v/>
      </c>
      <c r="S50" s="7" t="str">
        <f t="array" ref="S50">IF(J50="","",IF($H50="Before-2004",Q50,0))</f>
        <v/>
      </c>
      <c r="T50" s="8" t="str">
        <f t="array" ref="T50">IF(J50="","",ROUND(R50-S50,0))</f>
        <v/>
      </c>
      <c r="U50" s="8" t="str">
        <f t="array" ref="U50">IF(J50="","",ROUND(S50+T50,0))</f>
        <v/>
      </c>
      <c r="V50" s="8" t="str">
        <f t="array" ref="V50">IF(J50="","",ROUND(R50-U50,0))</f>
        <v/>
      </c>
      <c r="W50" s="9"/>
      <c r="X50" s="10"/>
      <c r="Y50" s="221"/>
    </row>
    <row r="51" spans="1:25" s="4" customFormat="1" ht="20.25" customHeight="1">
      <c r="A51" s="252"/>
      <c r="B51" s="217"/>
      <c r="C51" s="152"/>
      <c r="D51" s="156"/>
      <c r="E51" s="157"/>
      <c r="F51" s="158"/>
      <c r="G51" s="152"/>
      <c r="H51" s="160"/>
      <c r="I51" s="32" t="str">
        <f>IF(A50="n","","Aug-2025")</f>
        <v/>
      </c>
      <c r="J51" s="33" t="str">
        <f>IF($J50="","",$J50)</f>
        <v/>
      </c>
      <c r="K51" s="12" t="str">
        <f t="array" ref="K51">IF(J51="","",ROUND(J51*$K$7,0))</f>
        <v/>
      </c>
      <c r="L51" s="34" t="str">
        <f t="array" ref="L51">IF(J51="","",ROUND(J51+K51,0))</f>
        <v/>
      </c>
      <c r="M51" s="33" t="str">
        <f t="shared" si="1"/>
        <v/>
      </c>
      <c r="N51" s="12" t="str">
        <f t="array" ref="N51">IF(M51="","",ROUND(M51*$N$7,0))</f>
        <v/>
      </c>
      <c r="O51" s="34" t="str">
        <f t="array" ref="O51">IF(M51="","",ROUND(M51+N51,0))</f>
        <v/>
      </c>
      <c r="P51" s="35" t="str">
        <f t="array" ref="P51">IF(J51="","",ROUND(J51-M51,0))</f>
        <v/>
      </c>
      <c r="Q51" s="12" t="str">
        <f t="array" ref="Q51">IF(J51="","",ROUND(K51-N51,0))</f>
        <v/>
      </c>
      <c r="R51" s="34" t="str">
        <f t="array" ref="R51">IF(J51="","",ROUND(P51+Q51,0))</f>
        <v/>
      </c>
      <c r="S51" s="13" t="str">
        <f t="array" ref="S51">IF(J51="","",IF($H50="Before-2004",Q51,0))</f>
        <v/>
      </c>
      <c r="T51" s="14" t="str">
        <f t="array" ref="T51">IF(J51="","",ROUND(R51-S51,0))</f>
        <v/>
      </c>
      <c r="U51" s="13" t="str">
        <f t="array" ref="U51">IF(J51="","",ROUND(S51+T51,0))</f>
        <v/>
      </c>
      <c r="V51" s="14" t="str">
        <f t="array" ref="V51">IF(J51="","",ROUND(R51-U51,0))</f>
        <v/>
      </c>
      <c r="W51" s="15"/>
      <c r="X51" s="16"/>
      <c r="Y51" s="221"/>
    </row>
    <row r="52" spans="1:25" s="4" customFormat="1" ht="20.25" customHeight="1" thickBot="1">
      <c r="A52" s="252"/>
      <c r="B52" s="217"/>
      <c r="C52" s="152"/>
      <c r="D52" s="156"/>
      <c r="E52" s="157"/>
      <c r="F52" s="158"/>
      <c r="G52" s="152"/>
      <c r="H52" s="160"/>
      <c r="I52" s="36" t="str">
        <f>IF(A50="n","","Sep-2025")</f>
        <v/>
      </c>
      <c r="J52" s="33" t="str">
        <f>IF($J50="","",$J50)</f>
        <v/>
      </c>
      <c r="K52" s="12" t="str">
        <f t="array" ref="K52">IF(J52="","",ROUND(J52*$K$7,0))</f>
        <v/>
      </c>
      <c r="L52" s="34" t="str">
        <f t="array" ref="L52">IF(J52="","",ROUND(J52+K52,0))</f>
        <v/>
      </c>
      <c r="M52" s="33" t="str">
        <f t="shared" si="1"/>
        <v/>
      </c>
      <c r="N52" s="12" t="str">
        <f t="array" ref="N52">IF(M52="","",ROUND(M52*$N$7,0))</f>
        <v/>
      </c>
      <c r="O52" s="34" t="str">
        <f t="array" ref="O52">IF(M52="","",ROUND(M52+N52,0))</f>
        <v/>
      </c>
      <c r="P52" s="35" t="str">
        <f t="array" ref="P52">IF(J52="","",ROUND(J52-M52,0))</f>
        <v/>
      </c>
      <c r="Q52" s="12" t="str">
        <f t="array" ref="Q52">IF(J52="","",ROUND(K52-N52,0))</f>
        <v/>
      </c>
      <c r="R52" s="34" t="str">
        <f t="array" ref="R52">IF(J52="","",ROUND(P52+Q52,0))</f>
        <v/>
      </c>
      <c r="S52" s="13" t="str">
        <f t="array" ref="S52">IF(J52="","",IF($H50="Before-2004",Q52,0))</f>
        <v/>
      </c>
      <c r="T52" s="14" t="str">
        <f t="array" ref="T52">IF(J52="","",ROUND(R52-S52,0))</f>
        <v/>
      </c>
      <c r="U52" s="13" t="str">
        <f>IF(J52="","",ROUND(S52+T52,0))</f>
        <v/>
      </c>
      <c r="V52" s="14" t="str">
        <f>IF(J52="","",ROUND(R52-U52,0))</f>
        <v/>
      </c>
      <c r="W52" s="15"/>
      <c r="X52" s="16"/>
      <c r="Y52" s="221"/>
    </row>
    <row r="53" spans="1:25" s="4" customFormat="1" ht="20.25" customHeight="1">
      <c r="A53" s="252" t="str">
        <f>IF($D53="","n","y")</f>
        <v>n</v>
      </c>
      <c r="B53" s="217"/>
      <c r="C53" s="151">
        <v>16</v>
      </c>
      <c r="D53" s="153"/>
      <c r="E53" s="154"/>
      <c r="F53" s="155"/>
      <c r="G53" s="151"/>
      <c r="H53" s="159"/>
      <c r="I53" s="27" t="str">
        <f>IF(A53="n","","Jul-2025")</f>
        <v/>
      </c>
      <c r="J53" s="28"/>
      <c r="K53" s="6" t="str">
        <f t="array" ref="K53">IF(J53="","",ROUND(J53*$K$7,0))</f>
        <v/>
      </c>
      <c r="L53" s="29" t="str">
        <f t="array" ref="L53">IF(J53="","",ROUND(J53+K53,0))</f>
        <v/>
      </c>
      <c r="M53" s="30" t="str">
        <f t="shared" si="1"/>
        <v/>
      </c>
      <c r="N53" s="6" t="str">
        <f t="array" ref="N53">IF(M53="","",ROUND(M53*$N$7,0))</f>
        <v/>
      </c>
      <c r="O53" s="29" t="str">
        <f t="array" ref="O53">IF(M53="","",ROUND(M53+N53,0))</f>
        <v/>
      </c>
      <c r="P53" s="31" t="str">
        <f t="array" ref="P53">IF(J53="","",ROUND(J53-M53,0))</f>
        <v/>
      </c>
      <c r="Q53" s="6" t="str">
        <f t="array" ref="Q53">IF(J53="","",ROUND(K53-N53,0))</f>
        <v/>
      </c>
      <c r="R53" s="29" t="str">
        <f t="array" ref="R53">IF(J53="","",ROUND(P53+Q53,0))</f>
        <v/>
      </c>
      <c r="S53" s="7" t="str">
        <f t="array" ref="S53">IF(J53="","",IF($H53="Before-2004",Q53,0))</f>
        <v/>
      </c>
      <c r="T53" s="8" t="str">
        <f t="array" ref="T53">IF(J53="","",ROUND(R53-S53,0))</f>
        <v/>
      </c>
      <c r="U53" s="8" t="str">
        <f t="array" ref="U53">IF(J53="","",ROUND(S53+T53,0))</f>
        <v/>
      </c>
      <c r="V53" s="8" t="str">
        <f t="array" ref="V53">IF(J53="","",ROUND(R53-U53,0))</f>
        <v/>
      </c>
      <c r="W53" s="9"/>
      <c r="X53" s="10"/>
      <c r="Y53" s="221"/>
    </row>
    <row r="54" spans="1:25" s="4" customFormat="1" ht="20.25" customHeight="1">
      <c r="A54" s="252"/>
      <c r="B54" s="217"/>
      <c r="C54" s="152"/>
      <c r="D54" s="156"/>
      <c r="E54" s="157"/>
      <c r="F54" s="158"/>
      <c r="G54" s="152"/>
      <c r="H54" s="160"/>
      <c r="I54" s="32" t="str">
        <f>IF(A53="n","","Aug-2025")</f>
        <v/>
      </c>
      <c r="J54" s="33" t="str">
        <f>IF($J53="","",$J53)</f>
        <v/>
      </c>
      <c r="K54" s="12" t="str">
        <f t="array" ref="K54">IF(J54="","",ROUND(J54*$K$7,0))</f>
        <v/>
      </c>
      <c r="L54" s="34" t="str">
        <f t="array" ref="L54">IF(J54="","",ROUND(J54+K54,0))</f>
        <v/>
      </c>
      <c r="M54" s="33" t="str">
        <f t="shared" si="1"/>
        <v/>
      </c>
      <c r="N54" s="12" t="str">
        <f t="array" ref="N54">IF(M54="","",ROUND(M54*$N$7,0))</f>
        <v/>
      </c>
      <c r="O54" s="34" t="str">
        <f t="array" ref="O54">IF(M54="","",ROUND(M54+N54,0))</f>
        <v/>
      </c>
      <c r="P54" s="35" t="str">
        <f t="array" ref="P54">IF(J54="","",ROUND(J54-M54,0))</f>
        <v/>
      </c>
      <c r="Q54" s="12" t="str">
        <f t="array" ref="Q54">IF(J54="","",ROUND(K54-N54,0))</f>
        <v/>
      </c>
      <c r="R54" s="34" t="str">
        <f t="array" ref="R54">IF(J54="","",ROUND(P54+Q54,0))</f>
        <v/>
      </c>
      <c r="S54" s="13" t="str">
        <f t="array" ref="S54">IF(J54="","",IF($H53="Before-2004",Q54,0))</f>
        <v/>
      </c>
      <c r="T54" s="14" t="str">
        <f t="array" ref="T54">IF(J54="","",ROUND(R54-S54,0))</f>
        <v/>
      </c>
      <c r="U54" s="13" t="str">
        <f t="array" ref="U54">IF(J54="","",ROUND(S54+T54,0))</f>
        <v/>
      </c>
      <c r="V54" s="14" t="str">
        <f t="array" ref="V54">IF(J54="","",ROUND(R54-U54,0))</f>
        <v/>
      </c>
      <c r="W54" s="15"/>
      <c r="X54" s="16"/>
      <c r="Y54" s="221"/>
    </row>
    <row r="55" spans="1:25" s="4" customFormat="1" ht="20.25" customHeight="1" thickBot="1">
      <c r="A55" s="252"/>
      <c r="B55" s="217"/>
      <c r="C55" s="152"/>
      <c r="D55" s="156"/>
      <c r="E55" s="157"/>
      <c r="F55" s="158"/>
      <c r="G55" s="152"/>
      <c r="H55" s="160"/>
      <c r="I55" s="36" t="str">
        <f>IF(A53="n","","Sep-2025")</f>
        <v/>
      </c>
      <c r="J55" s="33" t="str">
        <f>IF($J53="","",$J53)</f>
        <v/>
      </c>
      <c r="K55" s="12" t="str">
        <f t="array" ref="K55">IF(J55="","",ROUND(J55*$K$7,0))</f>
        <v/>
      </c>
      <c r="L55" s="34" t="str">
        <f t="array" ref="L55">IF(J55="","",ROUND(J55+K55,0))</f>
        <v/>
      </c>
      <c r="M55" s="33" t="str">
        <f t="shared" si="1"/>
        <v/>
      </c>
      <c r="N55" s="12" t="str">
        <f t="array" ref="N55">IF(M55="","",ROUND(M55*$N$7,0))</f>
        <v/>
      </c>
      <c r="O55" s="34" t="str">
        <f t="array" ref="O55">IF(M55="","",ROUND(M55+N55,0))</f>
        <v/>
      </c>
      <c r="P55" s="35" t="str">
        <f t="array" ref="P55">IF(J55="","",ROUND(J55-M55,0))</f>
        <v/>
      </c>
      <c r="Q55" s="12" t="str">
        <f t="array" ref="Q55">IF(J55="","",ROUND(K55-N55,0))</f>
        <v/>
      </c>
      <c r="R55" s="34" t="str">
        <f t="array" ref="R55">IF(J55="","",ROUND(P55+Q55,0))</f>
        <v/>
      </c>
      <c r="S55" s="13" t="str">
        <f t="array" ref="S55">IF(J55="","",IF($H53="Before-2004",Q55,0))</f>
        <v/>
      </c>
      <c r="T55" s="14" t="str">
        <f t="array" ref="T55">IF(J55="","",ROUND(R55-S55,0))</f>
        <v/>
      </c>
      <c r="U55" s="13" t="str">
        <f>IF(J55="","",ROUND(S55+T55,0))</f>
        <v/>
      </c>
      <c r="V55" s="14" t="str">
        <f>IF(J55="","",ROUND(R55-U55,0))</f>
        <v/>
      </c>
      <c r="W55" s="15"/>
      <c r="X55" s="16"/>
      <c r="Y55" s="221"/>
    </row>
    <row r="56" spans="1:25" s="4" customFormat="1" ht="20.25" customHeight="1">
      <c r="A56" s="252" t="str">
        <f>IF($D56="","n","y")</f>
        <v>n</v>
      </c>
      <c r="B56" s="217"/>
      <c r="C56" s="151">
        <v>17</v>
      </c>
      <c r="D56" s="153"/>
      <c r="E56" s="154"/>
      <c r="F56" s="155"/>
      <c r="G56" s="151"/>
      <c r="H56" s="159"/>
      <c r="I56" s="27" t="str">
        <f>IF(A56="n","","Jul-2025")</f>
        <v/>
      </c>
      <c r="J56" s="28"/>
      <c r="K56" s="6" t="str">
        <f t="array" ref="K56">IF(J56="","",ROUND(J56*$K$7,0))</f>
        <v/>
      </c>
      <c r="L56" s="29" t="str">
        <f t="array" ref="L56">IF(J56="","",ROUND(J56+K56,0))</f>
        <v/>
      </c>
      <c r="M56" s="30" t="str">
        <f t="shared" si="1"/>
        <v/>
      </c>
      <c r="N56" s="6" t="str">
        <f t="array" ref="N56">IF(M56="","",ROUND(M56*$N$7,0))</f>
        <v/>
      </c>
      <c r="O56" s="29" t="str">
        <f t="array" ref="O56">IF(M56="","",ROUND(M56+N56,0))</f>
        <v/>
      </c>
      <c r="P56" s="31" t="str">
        <f t="array" ref="P56">IF(J56="","",ROUND(J56-M56,0))</f>
        <v/>
      </c>
      <c r="Q56" s="6" t="str">
        <f t="array" ref="Q56">IF(J56="","",ROUND(K56-N56,0))</f>
        <v/>
      </c>
      <c r="R56" s="29" t="str">
        <f t="array" ref="R56">IF(J56="","",ROUND(P56+Q56,0))</f>
        <v/>
      </c>
      <c r="S56" s="7" t="str">
        <f t="array" ref="S56">IF(J56="","",IF($H56="Before-2004",Q56,0))</f>
        <v/>
      </c>
      <c r="T56" s="8" t="str">
        <f t="array" ref="T56">IF(J56="","",ROUND(R56-S56,0))</f>
        <v/>
      </c>
      <c r="U56" s="8" t="str">
        <f t="array" ref="U56">IF(J56="","",ROUND(S56+T56,0))</f>
        <v/>
      </c>
      <c r="V56" s="8" t="str">
        <f t="array" ref="V56">IF(J56="","",ROUND(R56-U56,0))</f>
        <v/>
      </c>
      <c r="W56" s="9"/>
      <c r="X56" s="10"/>
      <c r="Y56" s="221"/>
    </row>
    <row r="57" spans="1:25" s="4" customFormat="1" ht="20.25" customHeight="1">
      <c r="A57" s="252"/>
      <c r="B57" s="217"/>
      <c r="C57" s="152"/>
      <c r="D57" s="156"/>
      <c r="E57" s="157"/>
      <c r="F57" s="158"/>
      <c r="G57" s="152"/>
      <c r="H57" s="160"/>
      <c r="I57" s="32" t="str">
        <f>IF(A56="n","","Aug-2025")</f>
        <v/>
      </c>
      <c r="J57" s="33" t="str">
        <f>IF($J56="","",$J56)</f>
        <v/>
      </c>
      <c r="K57" s="12" t="str">
        <f t="array" ref="K57">IF(J57="","",ROUND(J57*$K$7,0))</f>
        <v/>
      </c>
      <c r="L57" s="34" t="str">
        <f t="array" ref="L57">IF(J57="","",ROUND(J57+K57,0))</f>
        <v/>
      </c>
      <c r="M57" s="33" t="str">
        <f t="shared" si="1"/>
        <v/>
      </c>
      <c r="N57" s="12" t="str">
        <f t="array" ref="N57">IF(M57="","",ROUND(M57*$N$7,0))</f>
        <v/>
      </c>
      <c r="O57" s="34" t="str">
        <f t="array" ref="O57">IF(M57="","",ROUND(M57+N57,0))</f>
        <v/>
      </c>
      <c r="P57" s="35" t="str">
        <f t="array" ref="P57">IF(J57="","",ROUND(J57-M57,0))</f>
        <v/>
      </c>
      <c r="Q57" s="12" t="str">
        <f t="array" ref="Q57">IF(J57="","",ROUND(K57-N57,0))</f>
        <v/>
      </c>
      <c r="R57" s="34" t="str">
        <f t="array" ref="R57">IF(J57="","",ROUND(P57+Q57,0))</f>
        <v/>
      </c>
      <c r="S57" s="13" t="str">
        <f t="array" ref="S57">IF(J57="","",IF($H56="Before-2004",Q57,0))</f>
        <v/>
      </c>
      <c r="T57" s="14" t="str">
        <f t="array" ref="T57">IF(J57="","",ROUND(R57-S57,0))</f>
        <v/>
      </c>
      <c r="U57" s="13" t="str">
        <f t="array" ref="U57">IF(J57="","",ROUND(S57+T57,0))</f>
        <v/>
      </c>
      <c r="V57" s="14" t="str">
        <f t="array" ref="V57">IF(J57="","",ROUND(R57-U57,0))</f>
        <v/>
      </c>
      <c r="W57" s="15"/>
      <c r="X57" s="16"/>
      <c r="Y57" s="221"/>
    </row>
    <row r="58" spans="1:25" s="4" customFormat="1" ht="20.25" customHeight="1" thickBot="1">
      <c r="A58" s="252"/>
      <c r="B58" s="217"/>
      <c r="C58" s="152"/>
      <c r="D58" s="156"/>
      <c r="E58" s="157"/>
      <c r="F58" s="158"/>
      <c r="G58" s="152"/>
      <c r="H58" s="160"/>
      <c r="I58" s="36" t="str">
        <f>IF(A56="n","","Sep-2025")</f>
        <v/>
      </c>
      <c r="J58" s="33" t="str">
        <f>IF($J56="","",$J56)</f>
        <v/>
      </c>
      <c r="K58" s="12" t="str">
        <f t="array" ref="K58">IF(J58="","",ROUND(J58*$K$7,0))</f>
        <v/>
      </c>
      <c r="L58" s="34" t="str">
        <f t="array" ref="L58">IF(J58="","",ROUND(J58+K58,0))</f>
        <v/>
      </c>
      <c r="M58" s="33" t="str">
        <f t="shared" si="1"/>
        <v/>
      </c>
      <c r="N58" s="12" t="str">
        <f t="array" ref="N58">IF(M58="","",ROUND(M58*$N$7,0))</f>
        <v/>
      </c>
      <c r="O58" s="34" t="str">
        <f t="array" ref="O58">IF(M58="","",ROUND(M58+N58,0))</f>
        <v/>
      </c>
      <c r="P58" s="35" t="str">
        <f t="array" ref="P58">IF(J58="","",ROUND(J58-M58,0))</f>
        <v/>
      </c>
      <c r="Q58" s="12" t="str">
        <f t="array" ref="Q58">IF(J58="","",ROUND(K58-N58,0))</f>
        <v/>
      </c>
      <c r="R58" s="34" t="str">
        <f t="array" ref="R58">IF(J58="","",ROUND(P58+Q58,0))</f>
        <v/>
      </c>
      <c r="S58" s="13" t="str">
        <f t="array" ref="S58">IF(J58="","",IF($H56="Before-2004",Q58,0))</f>
        <v/>
      </c>
      <c r="T58" s="14" t="str">
        <f t="array" ref="T58">IF(J58="","",ROUND(R58-S58,0))</f>
        <v/>
      </c>
      <c r="U58" s="13" t="str">
        <f>IF(J58="","",ROUND(S58+T58,0))</f>
        <v/>
      </c>
      <c r="V58" s="14" t="str">
        <f>IF(J58="","",ROUND(R58-U58,0))</f>
        <v/>
      </c>
      <c r="W58" s="15"/>
      <c r="X58" s="16"/>
      <c r="Y58" s="221"/>
    </row>
    <row r="59" spans="1:25" s="4" customFormat="1" ht="20.25" customHeight="1">
      <c r="A59" s="252" t="str">
        <f>IF($D59="","n","y")</f>
        <v>n</v>
      </c>
      <c r="B59" s="217"/>
      <c r="C59" s="151">
        <v>18</v>
      </c>
      <c r="D59" s="153"/>
      <c r="E59" s="154"/>
      <c r="F59" s="155"/>
      <c r="G59" s="151"/>
      <c r="H59" s="159"/>
      <c r="I59" s="27" t="str">
        <f>IF(A59="n","","Jul-2025")</f>
        <v/>
      </c>
      <c r="J59" s="28"/>
      <c r="K59" s="6" t="str">
        <f t="array" ref="K59">IF(J59="","",ROUND(J59*$K$7,0))</f>
        <v/>
      </c>
      <c r="L59" s="29" t="str">
        <f t="array" ref="L59">IF(J59="","",ROUND(J59+K59,0))</f>
        <v/>
      </c>
      <c r="M59" s="30" t="str">
        <f t="shared" si="1"/>
        <v/>
      </c>
      <c r="N59" s="6" t="str">
        <f t="array" ref="N59">IF(M59="","",ROUND(M59*$N$7,0))</f>
        <v/>
      </c>
      <c r="O59" s="29" t="str">
        <f t="array" ref="O59">IF(M59="","",ROUND(M59+N59,0))</f>
        <v/>
      </c>
      <c r="P59" s="31" t="str">
        <f t="array" ref="P59">IF(J59="","",ROUND(J59-M59,0))</f>
        <v/>
      </c>
      <c r="Q59" s="6" t="str">
        <f t="array" ref="Q59">IF(J59="","",ROUND(K59-N59,0))</f>
        <v/>
      </c>
      <c r="R59" s="29" t="str">
        <f t="array" ref="R59">IF(J59="","",ROUND(P59+Q59,0))</f>
        <v/>
      </c>
      <c r="S59" s="7" t="str">
        <f t="array" ref="S59">IF(J59="","",IF($H59="Before-2004",Q59,0))</f>
        <v/>
      </c>
      <c r="T59" s="8" t="str">
        <f t="array" ref="T59">IF(J59="","",ROUND(R59-S59,0))</f>
        <v/>
      </c>
      <c r="U59" s="8" t="str">
        <f t="array" ref="U59">IF(J59="","",ROUND(S59+T59,0))</f>
        <v/>
      </c>
      <c r="V59" s="8" t="str">
        <f t="array" ref="V59">IF(J59="","",ROUND(R59-U59,0))</f>
        <v/>
      </c>
      <c r="W59" s="9"/>
      <c r="X59" s="10"/>
      <c r="Y59" s="221"/>
    </row>
    <row r="60" spans="1:25" s="4" customFormat="1" ht="20.25" customHeight="1">
      <c r="A60" s="252"/>
      <c r="B60" s="217"/>
      <c r="C60" s="152"/>
      <c r="D60" s="156"/>
      <c r="E60" s="157"/>
      <c r="F60" s="158"/>
      <c r="G60" s="152"/>
      <c r="H60" s="160"/>
      <c r="I60" s="32" t="str">
        <f>IF(A59="n","","Aug-2025")</f>
        <v/>
      </c>
      <c r="J60" s="33" t="str">
        <f>IF($J59="","",$J59)</f>
        <v/>
      </c>
      <c r="K60" s="12" t="str">
        <f t="array" ref="K60">IF(J60="","",ROUND(J60*$K$7,0))</f>
        <v/>
      </c>
      <c r="L60" s="34" t="str">
        <f t="array" ref="L60">IF(J60="","",ROUND(J60+K60,0))</f>
        <v/>
      </c>
      <c r="M60" s="33" t="str">
        <f t="shared" si="1"/>
        <v/>
      </c>
      <c r="N60" s="12" t="str">
        <f t="array" ref="N60">IF(M60="","",ROUND(M60*$N$7,0))</f>
        <v/>
      </c>
      <c r="O60" s="34" t="str">
        <f t="array" ref="O60">IF(M60="","",ROUND(M60+N60,0))</f>
        <v/>
      </c>
      <c r="P60" s="35" t="str">
        <f t="array" ref="P60">IF(J60="","",ROUND(J60-M60,0))</f>
        <v/>
      </c>
      <c r="Q60" s="12" t="str">
        <f t="array" ref="Q60">IF(J60="","",ROUND(K60-N60,0))</f>
        <v/>
      </c>
      <c r="R60" s="34" t="str">
        <f t="array" ref="R60">IF(J60="","",ROUND(P60+Q60,0))</f>
        <v/>
      </c>
      <c r="S60" s="13" t="str">
        <f t="array" ref="S60">IF(J60="","",IF($H59="Before-2004",Q60,0))</f>
        <v/>
      </c>
      <c r="T60" s="14" t="str">
        <f t="array" ref="T60">IF(J60="","",ROUND(R60-S60,0))</f>
        <v/>
      </c>
      <c r="U60" s="13" t="str">
        <f t="array" ref="U60">IF(J60="","",ROUND(S60+T60,0))</f>
        <v/>
      </c>
      <c r="V60" s="14" t="str">
        <f t="array" ref="V60">IF(J60="","",ROUND(R60-U60,0))</f>
        <v/>
      </c>
      <c r="W60" s="15"/>
      <c r="X60" s="16"/>
      <c r="Y60" s="221"/>
    </row>
    <row r="61" spans="1:25" s="4" customFormat="1" ht="20.25" customHeight="1" thickBot="1">
      <c r="A61" s="252"/>
      <c r="B61" s="217"/>
      <c r="C61" s="152"/>
      <c r="D61" s="156"/>
      <c r="E61" s="157"/>
      <c r="F61" s="158"/>
      <c r="G61" s="152"/>
      <c r="H61" s="160"/>
      <c r="I61" s="36" t="str">
        <f>IF(A59="n","","Sep-2025")</f>
        <v/>
      </c>
      <c r="J61" s="33" t="str">
        <f>IF($J59="","",$J59)</f>
        <v/>
      </c>
      <c r="K61" s="12" t="str">
        <f t="array" ref="K61">IF(J61="","",ROUND(J61*$K$7,0))</f>
        <v/>
      </c>
      <c r="L61" s="34" t="str">
        <f t="array" ref="L61">IF(J61="","",ROUND(J61+K61,0))</f>
        <v/>
      </c>
      <c r="M61" s="33" t="str">
        <f t="shared" si="1"/>
        <v/>
      </c>
      <c r="N61" s="12" t="str">
        <f t="array" ref="N61">IF(M61="","",ROUND(M61*$N$7,0))</f>
        <v/>
      </c>
      <c r="O61" s="34" t="str">
        <f t="array" ref="O61">IF(M61="","",ROUND(M61+N61,0))</f>
        <v/>
      </c>
      <c r="P61" s="35" t="str">
        <f t="array" ref="P61">IF(J61="","",ROUND(J61-M61,0))</f>
        <v/>
      </c>
      <c r="Q61" s="12" t="str">
        <f t="array" ref="Q61">IF(J61="","",ROUND(K61-N61,0))</f>
        <v/>
      </c>
      <c r="R61" s="34" t="str">
        <f t="array" ref="R61">IF(J61="","",ROUND(P61+Q61,0))</f>
        <v/>
      </c>
      <c r="S61" s="13" t="str">
        <f t="array" ref="S61">IF(J61="","",IF($H59="Before-2004",Q61,0))</f>
        <v/>
      </c>
      <c r="T61" s="14" t="str">
        <f t="array" ref="T61">IF(J61="","",ROUND(R61-S61,0))</f>
        <v/>
      </c>
      <c r="U61" s="13" t="str">
        <f>IF(J61="","",ROUND(S61+T61,0))</f>
        <v/>
      </c>
      <c r="V61" s="14" t="str">
        <f>IF(J61="","",ROUND(R61-U61,0))</f>
        <v/>
      </c>
      <c r="W61" s="15"/>
      <c r="X61" s="16"/>
      <c r="Y61" s="221"/>
    </row>
    <row r="62" spans="1:25" s="4" customFormat="1" ht="20.25" customHeight="1">
      <c r="A62" s="252" t="str">
        <f>IF($D62="","n","y")</f>
        <v>n</v>
      </c>
      <c r="B62" s="217"/>
      <c r="C62" s="151">
        <v>19</v>
      </c>
      <c r="D62" s="153"/>
      <c r="E62" s="154"/>
      <c r="F62" s="155"/>
      <c r="G62" s="151"/>
      <c r="H62" s="159"/>
      <c r="I62" s="27" t="str">
        <f>IF(A62="n","","Jul-2025")</f>
        <v/>
      </c>
      <c r="J62" s="28"/>
      <c r="K62" s="6" t="str">
        <f t="array" ref="K62">IF(J62="","",ROUND(J62*$K$7,0))</f>
        <v/>
      </c>
      <c r="L62" s="29" t="str">
        <f t="array" ref="L62">IF(J62="","",ROUND(J62+K62,0))</f>
        <v/>
      </c>
      <c r="M62" s="30" t="str">
        <f t="shared" si="1"/>
        <v/>
      </c>
      <c r="N62" s="6" t="str">
        <f t="array" ref="N62">IF(M62="","",ROUND(M62*$N$7,0))</f>
        <v/>
      </c>
      <c r="O62" s="29" t="str">
        <f t="array" ref="O62">IF(M62="","",ROUND(M62+N62,0))</f>
        <v/>
      </c>
      <c r="P62" s="31" t="str">
        <f t="array" ref="P62">IF(J62="","",ROUND(J62-M62,0))</f>
        <v/>
      </c>
      <c r="Q62" s="6" t="str">
        <f t="array" ref="Q62">IF(J62="","",ROUND(K62-N62,0))</f>
        <v/>
      </c>
      <c r="R62" s="29" t="str">
        <f t="array" ref="R62">IF(J62="","",ROUND(P62+Q62,0))</f>
        <v/>
      </c>
      <c r="S62" s="7" t="str">
        <f t="array" ref="S62">IF(J62="","",IF($H62="Before-2004",Q62,0))</f>
        <v/>
      </c>
      <c r="T62" s="8" t="str">
        <f t="array" ref="T62">IF(J62="","",ROUND(R62-S62,0))</f>
        <v/>
      </c>
      <c r="U62" s="8" t="str">
        <f t="array" ref="U62">IF(J62="","",ROUND(S62+T62,0))</f>
        <v/>
      </c>
      <c r="V62" s="8" t="str">
        <f t="array" ref="V62">IF(J62="","",ROUND(R62-U62,0))</f>
        <v/>
      </c>
      <c r="W62" s="9"/>
      <c r="X62" s="10"/>
      <c r="Y62" s="221"/>
    </row>
    <row r="63" spans="1:25" s="4" customFormat="1" ht="20.25" customHeight="1">
      <c r="A63" s="252"/>
      <c r="B63" s="217"/>
      <c r="C63" s="152"/>
      <c r="D63" s="156"/>
      <c r="E63" s="157"/>
      <c r="F63" s="158"/>
      <c r="G63" s="152"/>
      <c r="H63" s="160"/>
      <c r="I63" s="32" t="str">
        <f>IF(A62="n","","Aug-2025")</f>
        <v/>
      </c>
      <c r="J63" s="33" t="str">
        <f>IF($J62="","",$J62)</f>
        <v/>
      </c>
      <c r="K63" s="12" t="str">
        <f t="array" ref="K63">IF(J63="","",ROUND(J63*$K$7,0))</f>
        <v/>
      </c>
      <c r="L63" s="34" t="str">
        <f t="array" ref="L63">IF(J63="","",ROUND(J63+K63,0))</f>
        <v/>
      </c>
      <c r="M63" s="33" t="str">
        <f t="shared" si="1"/>
        <v/>
      </c>
      <c r="N63" s="12" t="str">
        <f t="array" ref="N63">IF(M63="","",ROUND(M63*$N$7,0))</f>
        <v/>
      </c>
      <c r="O63" s="34" t="str">
        <f t="array" ref="O63">IF(M63="","",ROUND(M63+N63,0))</f>
        <v/>
      </c>
      <c r="P63" s="35" t="str">
        <f t="array" ref="P63">IF(J63="","",ROUND(J63-M63,0))</f>
        <v/>
      </c>
      <c r="Q63" s="12" t="str">
        <f t="array" ref="Q63">IF(J63="","",ROUND(K63-N63,0))</f>
        <v/>
      </c>
      <c r="R63" s="34" t="str">
        <f t="array" ref="R63">IF(J63="","",ROUND(P63+Q63,0))</f>
        <v/>
      </c>
      <c r="S63" s="13" t="str">
        <f t="array" ref="S63">IF(J63="","",IF($H62="Before-2004",Q63,0))</f>
        <v/>
      </c>
      <c r="T63" s="14" t="str">
        <f t="array" ref="T63">IF(J63="","",ROUND(R63-S63,0))</f>
        <v/>
      </c>
      <c r="U63" s="13" t="str">
        <f t="array" ref="U63">IF(J63="","",ROUND(S63+T63,0))</f>
        <v/>
      </c>
      <c r="V63" s="14" t="str">
        <f t="array" ref="V63">IF(J63="","",ROUND(R63-U63,0))</f>
        <v/>
      </c>
      <c r="W63" s="15"/>
      <c r="X63" s="16"/>
      <c r="Y63" s="221"/>
    </row>
    <row r="64" spans="1:25" s="4" customFormat="1" ht="20.25" customHeight="1" thickBot="1">
      <c r="A64" s="252"/>
      <c r="B64" s="217"/>
      <c r="C64" s="152"/>
      <c r="D64" s="156"/>
      <c r="E64" s="157"/>
      <c r="F64" s="158"/>
      <c r="G64" s="152"/>
      <c r="H64" s="160"/>
      <c r="I64" s="36" t="str">
        <f>IF(A62="n","","Sep-2025")</f>
        <v/>
      </c>
      <c r="J64" s="33" t="str">
        <f>IF($J62="","",$J62)</f>
        <v/>
      </c>
      <c r="K64" s="12" t="str">
        <f t="array" ref="K64">IF(J64="","",ROUND(J64*$K$7,0))</f>
        <v/>
      </c>
      <c r="L64" s="34" t="str">
        <f t="array" ref="L64">IF(J64="","",ROUND(J64+K64,0))</f>
        <v/>
      </c>
      <c r="M64" s="33" t="str">
        <f t="shared" si="1"/>
        <v/>
      </c>
      <c r="N64" s="12" t="str">
        <f t="array" ref="N64">IF(M64="","",ROUND(M64*$N$7,0))</f>
        <v/>
      </c>
      <c r="O64" s="34" t="str">
        <f t="array" ref="O64">IF(M64="","",ROUND(M64+N64,0))</f>
        <v/>
      </c>
      <c r="P64" s="35" t="str">
        <f t="array" ref="P64">IF(J64="","",ROUND(J64-M64,0))</f>
        <v/>
      </c>
      <c r="Q64" s="12" t="str">
        <f t="array" ref="Q64">IF(J64="","",ROUND(K64-N64,0))</f>
        <v/>
      </c>
      <c r="R64" s="34" t="str">
        <f t="array" ref="R64">IF(J64="","",ROUND(P64+Q64,0))</f>
        <v/>
      </c>
      <c r="S64" s="13" t="str">
        <f t="array" ref="S64">IF(J64="","",IF($H62="Before-2004",Q64,0))</f>
        <v/>
      </c>
      <c r="T64" s="14" t="str">
        <f t="array" ref="T64">IF(J64="","",ROUND(R64-S64,0))</f>
        <v/>
      </c>
      <c r="U64" s="13" t="str">
        <f>IF(J64="","",ROUND(S64+T64,0))</f>
        <v/>
      </c>
      <c r="V64" s="14" t="str">
        <f>IF(J64="","",ROUND(R64-U64,0))</f>
        <v/>
      </c>
      <c r="W64" s="15"/>
      <c r="X64" s="16"/>
      <c r="Y64" s="221"/>
    </row>
    <row r="65" spans="1:25" s="4" customFormat="1" ht="20.25" customHeight="1">
      <c r="A65" s="252" t="str">
        <f>IF($D65="","n","y")</f>
        <v>n</v>
      </c>
      <c r="B65" s="217"/>
      <c r="C65" s="151">
        <v>20</v>
      </c>
      <c r="D65" s="153"/>
      <c r="E65" s="154"/>
      <c r="F65" s="155"/>
      <c r="G65" s="151"/>
      <c r="H65" s="159"/>
      <c r="I65" s="27" t="str">
        <f>IF(A65="n","","Jul-2025")</f>
        <v/>
      </c>
      <c r="J65" s="28"/>
      <c r="K65" s="6" t="str">
        <f t="array" ref="K65">IF(J65="","",ROUND(J65*$K$7,0))</f>
        <v/>
      </c>
      <c r="L65" s="29" t="str">
        <f t="array" ref="L65">IF(J65="","",ROUND(J65+K65,0))</f>
        <v/>
      </c>
      <c r="M65" s="30" t="str">
        <f t="shared" si="1"/>
        <v/>
      </c>
      <c r="N65" s="6" t="str">
        <f t="array" ref="N65">IF(M65="","",ROUND(M65*$N$7,0))</f>
        <v/>
      </c>
      <c r="O65" s="29" t="str">
        <f t="array" ref="O65">IF(M65="","",ROUND(M65+N65,0))</f>
        <v/>
      </c>
      <c r="P65" s="31" t="str">
        <f t="array" ref="P65">IF(J65="","",ROUND(J65-M65,0))</f>
        <v/>
      </c>
      <c r="Q65" s="6" t="str">
        <f t="array" ref="Q65">IF(J65="","",ROUND(K65-N65,0))</f>
        <v/>
      </c>
      <c r="R65" s="29" t="str">
        <f t="array" ref="R65">IF(J65="","",ROUND(P65+Q65,0))</f>
        <v/>
      </c>
      <c r="S65" s="7" t="str">
        <f t="array" ref="S65">IF(J65="","",IF($H65="Before-2004",Q65,0))</f>
        <v/>
      </c>
      <c r="T65" s="8" t="str">
        <f t="array" ref="T65">IF(J65="","",ROUND(R65-S65,0))</f>
        <v/>
      </c>
      <c r="U65" s="8" t="str">
        <f t="array" ref="U65">IF(J65="","",ROUND(S65+T65,0))</f>
        <v/>
      </c>
      <c r="V65" s="8" t="str">
        <f t="array" ref="V65">IF(J65="","",ROUND(R65-U65,0))</f>
        <v/>
      </c>
      <c r="W65" s="9"/>
      <c r="X65" s="10"/>
      <c r="Y65" s="221"/>
    </row>
    <row r="66" spans="1:25" s="4" customFormat="1" ht="20.25" customHeight="1">
      <c r="A66" s="252"/>
      <c r="B66" s="217"/>
      <c r="C66" s="152"/>
      <c r="D66" s="156"/>
      <c r="E66" s="157"/>
      <c r="F66" s="158"/>
      <c r="G66" s="152"/>
      <c r="H66" s="160"/>
      <c r="I66" s="32" t="str">
        <f>IF(A65="n","","Aug-2025")</f>
        <v/>
      </c>
      <c r="J66" s="33" t="str">
        <f>IF($J65="","",$J65)</f>
        <v/>
      </c>
      <c r="K66" s="12" t="str">
        <f t="array" ref="K66">IF(J66="","",ROUND(J66*$K$7,0))</f>
        <v/>
      </c>
      <c r="L66" s="34" t="str">
        <f t="array" ref="L66">IF(J66="","",ROUND(J66+K66,0))</f>
        <v/>
      </c>
      <c r="M66" s="33" t="str">
        <f t="shared" si="1"/>
        <v/>
      </c>
      <c r="N66" s="12" t="str">
        <f t="array" ref="N66">IF(M66="","",ROUND(M66*$N$7,0))</f>
        <v/>
      </c>
      <c r="O66" s="34" t="str">
        <f t="array" ref="O66">IF(M66="","",ROUND(M66+N66,0))</f>
        <v/>
      </c>
      <c r="P66" s="35" t="str">
        <f t="array" ref="P66">IF(J66="","",ROUND(J66-M66,0))</f>
        <v/>
      </c>
      <c r="Q66" s="12" t="str">
        <f t="array" ref="Q66">IF(J66="","",ROUND(K66-N66,0))</f>
        <v/>
      </c>
      <c r="R66" s="34" t="str">
        <f t="array" ref="R66">IF(J66="","",ROUND(P66+Q66,0))</f>
        <v/>
      </c>
      <c r="S66" s="13" t="str">
        <f t="array" ref="S66">IF(J66="","",IF($H65="Before-2004",Q66,0))</f>
        <v/>
      </c>
      <c r="T66" s="14" t="str">
        <f t="array" ref="T66">IF(J66="","",ROUND(R66-S66,0))</f>
        <v/>
      </c>
      <c r="U66" s="13" t="str">
        <f t="array" ref="U66">IF(J66="","",ROUND(S66+T66,0))</f>
        <v/>
      </c>
      <c r="V66" s="14" t="str">
        <f t="array" ref="V66">IF(J66="","",ROUND(R66-U66,0))</f>
        <v/>
      </c>
      <c r="W66" s="15"/>
      <c r="X66" s="16"/>
      <c r="Y66" s="221"/>
    </row>
    <row r="67" spans="1:25" s="4" customFormat="1" ht="20.25" customHeight="1" thickBot="1">
      <c r="A67" s="252"/>
      <c r="B67" s="217"/>
      <c r="C67" s="152"/>
      <c r="D67" s="156"/>
      <c r="E67" s="157"/>
      <c r="F67" s="158"/>
      <c r="G67" s="152"/>
      <c r="H67" s="160"/>
      <c r="I67" s="36" t="str">
        <f>IF(A65="n","","Sep-2025")</f>
        <v/>
      </c>
      <c r="J67" s="33" t="str">
        <f>IF($J65="","",$J65)</f>
        <v/>
      </c>
      <c r="K67" s="12" t="str">
        <f t="array" ref="K67">IF(J67="","",ROUND(J67*$K$7,0))</f>
        <v/>
      </c>
      <c r="L67" s="34" t="str">
        <f t="array" ref="L67">IF(J67="","",ROUND(J67+K67,0))</f>
        <v/>
      </c>
      <c r="M67" s="33" t="str">
        <f t="shared" si="1"/>
        <v/>
      </c>
      <c r="N67" s="12" t="str">
        <f t="array" ref="N67">IF(M67="","",ROUND(M67*$N$7,0))</f>
        <v/>
      </c>
      <c r="O67" s="34" t="str">
        <f t="array" ref="O67">IF(M67="","",ROUND(M67+N67,0))</f>
        <v/>
      </c>
      <c r="P67" s="35" t="str">
        <f t="array" ref="P67">IF(J67="","",ROUND(J67-M67,0))</f>
        <v/>
      </c>
      <c r="Q67" s="12" t="str">
        <f t="array" ref="Q67">IF(J67="","",ROUND(K67-N67,0))</f>
        <v/>
      </c>
      <c r="R67" s="34" t="str">
        <f t="array" ref="R67">IF(J67="","",ROUND(P67+Q67,0))</f>
        <v/>
      </c>
      <c r="S67" s="13" t="str">
        <f t="array" ref="S67">IF(J67="","",IF($H65="Before-2004",Q67,0))</f>
        <v/>
      </c>
      <c r="T67" s="14" t="str">
        <f t="array" ref="T67">IF(J67="","",ROUND(R67-S67,0))</f>
        <v/>
      </c>
      <c r="U67" s="13" t="str">
        <f>IF(J67="","",ROUND(S67+T67,0))</f>
        <v/>
      </c>
      <c r="V67" s="14" t="str">
        <f>IF(J67="","",ROUND(R67-U67,0))</f>
        <v/>
      </c>
      <c r="W67" s="15"/>
      <c r="X67" s="16"/>
      <c r="Y67" s="221"/>
    </row>
    <row r="68" spans="1:25" s="4" customFormat="1" ht="20.25" customHeight="1">
      <c r="A68" s="252" t="str">
        <f>IF($D68="","n","y")</f>
        <v>n</v>
      </c>
      <c r="B68" s="217"/>
      <c r="C68" s="151">
        <v>21</v>
      </c>
      <c r="D68" s="153"/>
      <c r="E68" s="154"/>
      <c r="F68" s="155"/>
      <c r="G68" s="151"/>
      <c r="H68" s="159"/>
      <c r="I68" s="27" t="str">
        <f>IF(A68="n","","Jul-2025")</f>
        <v/>
      </c>
      <c r="J68" s="28"/>
      <c r="K68" s="6" t="str">
        <f t="array" ref="K68">IF(J68="","",ROUND(J68*$K$7,0))</f>
        <v/>
      </c>
      <c r="L68" s="29" t="str">
        <f t="array" ref="L68">IF(J68="","",ROUND(J68+K68,0))</f>
        <v/>
      </c>
      <c r="M68" s="30" t="str">
        <f t="shared" si="1"/>
        <v/>
      </c>
      <c r="N68" s="6" t="str">
        <f t="array" ref="N68">IF(M68="","",ROUND(M68*$N$7,0))</f>
        <v/>
      </c>
      <c r="O68" s="29" t="str">
        <f t="array" ref="O68">IF(M68="","",ROUND(M68+N68,0))</f>
        <v/>
      </c>
      <c r="P68" s="31" t="str">
        <f t="array" ref="P68">IF(J68="","",ROUND(J68-M68,0))</f>
        <v/>
      </c>
      <c r="Q68" s="6" t="str">
        <f t="array" ref="Q68">IF(J68="","",ROUND(K68-N68,0))</f>
        <v/>
      </c>
      <c r="R68" s="29" t="str">
        <f t="array" ref="R68">IF(J68="","",ROUND(P68+Q68,0))</f>
        <v/>
      </c>
      <c r="S68" s="7" t="str">
        <f t="array" ref="S68">IF(J68="","",IF($H68="Before-2004",Q68,0))</f>
        <v/>
      </c>
      <c r="T68" s="8" t="str">
        <f t="array" ref="T68">IF(J68="","",ROUND(R68-S68,0))</f>
        <v/>
      </c>
      <c r="U68" s="8" t="str">
        <f t="array" ref="U68">IF(J68="","",ROUND(S68+T68,0))</f>
        <v/>
      </c>
      <c r="V68" s="8" t="str">
        <f t="array" ref="V68">IF(J68="","",ROUND(R68-U68,0))</f>
        <v/>
      </c>
      <c r="W68" s="9"/>
      <c r="X68" s="10"/>
      <c r="Y68" s="221"/>
    </row>
    <row r="69" spans="1:25" s="4" customFormat="1" ht="20.25" customHeight="1">
      <c r="A69" s="252"/>
      <c r="B69" s="217"/>
      <c r="C69" s="152"/>
      <c r="D69" s="156"/>
      <c r="E69" s="157"/>
      <c r="F69" s="158"/>
      <c r="G69" s="152"/>
      <c r="H69" s="160"/>
      <c r="I69" s="32" t="str">
        <f>IF(A68="n","","Aug-2025")</f>
        <v/>
      </c>
      <c r="J69" s="33" t="str">
        <f>IF($J68="","",$J68)</f>
        <v/>
      </c>
      <c r="K69" s="12" t="str">
        <f t="array" ref="K69">IF(J69="","",ROUND(J69*$K$7,0))</f>
        <v/>
      </c>
      <c r="L69" s="34" t="str">
        <f t="array" ref="L69">IF(J69="","",ROUND(J69+K69,0))</f>
        <v/>
      </c>
      <c r="M69" s="33" t="str">
        <f t="shared" si="1"/>
        <v/>
      </c>
      <c r="N69" s="12" t="str">
        <f t="array" ref="N69">IF(M69="","",ROUND(M69*$N$7,0))</f>
        <v/>
      </c>
      <c r="O69" s="34" t="str">
        <f t="array" ref="O69">IF(M69="","",ROUND(M69+N69,0))</f>
        <v/>
      </c>
      <c r="P69" s="35" t="str">
        <f t="array" ref="P69">IF(J69="","",ROUND(J69-M69,0))</f>
        <v/>
      </c>
      <c r="Q69" s="12" t="str">
        <f t="array" ref="Q69">IF(J69="","",ROUND(K69-N69,0))</f>
        <v/>
      </c>
      <c r="R69" s="34" t="str">
        <f t="array" ref="R69">IF(J69="","",ROUND(P69+Q69,0))</f>
        <v/>
      </c>
      <c r="S69" s="13" t="str">
        <f t="array" ref="S69">IF(J69="","",IF($H68="Before-2004",Q69,0))</f>
        <v/>
      </c>
      <c r="T69" s="14" t="str">
        <f t="array" ref="T69">IF(J69="","",ROUND(R69-S69,0))</f>
        <v/>
      </c>
      <c r="U69" s="13" t="str">
        <f t="array" ref="U69">IF(J69="","",ROUND(S69+T69,0))</f>
        <v/>
      </c>
      <c r="V69" s="14" t="str">
        <f t="array" ref="V69">IF(J69="","",ROUND(R69-U69,0))</f>
        <v/>
      </c>
      <c r="W69" s="15"/>
      <c r="X69" s="16"/>
      <c r="Y69" s="221"/>
    </row>
    <row r="70" spans="1:25" s="4" customFormat="1" ht="20.25" customHeight="1" thickBot="1">
      <c r="A70" s="252"/>
      <c r="B70" s="217"/>
      <c r="C70" s="152"/>
      <c r="D70" s="156"/>
      <c r="E70" s="157"/>
      <c r="F70" s="158"/>
      <c r="G70" s="152"/>
      <c r="H70" s="160"/>
      <c r="I70" s="36" t="str">
        <f>IF(A68="n","","Sep-2025")</f>
        <v/>
      </c>
      <c r="J70" s="33" t="str">
        <f>IF($J68="","",$J68)</f>
        <v/>
      </c>
      <c r="K70" s="12" t="str">
        <f t="array" ref="K70">IF(J70="","",ROUND(J70*$K$7,0))</f>
        <v/>
      </c>
      <c r="L70" s="34" t="str">
        <f t="array" ref="L70">IF(J70="","",ROUND(J70+K70,0))</f>
        <v/>
      </c>
      <c r="M70" s="33" t="str">
        <f t="shared" si="1"/>
        <v/>
      </c>
      <c r="N70" s="12" t="str">
        <f t="array" ref="N70">IF(M70="","",ROUND(M70*$N$7,0))</f>
        <v/>
      </c>
      <c r="O70" s="34" t="str">
        <f t="array" ref="O70">IF(M70="","",ROUND(M70+N70,0))</f>
        <v/>
      </c>
      <c r="P70" s="35" t="str">
        <f t="array" ref="P70">IF(J70="","",ROUND(J70-M70,0))</f>
        <v/>
      </c>
      <c r="Q70" s="12" t="str">
        <f t="array" ref="Q70">IF(J70="","",ROUND(K70-N70,0))</f>
        <v/>
      </c>
      <c r="R70" s="34" t="str">
        <f t="array" ref="R70">IF(J70="","",ROUND(P70+Q70,0))</f>
        <v/>
      </c>
      <c r="S70" s="13" t="str">
        <f t="array" ref="S70">IF(J70="","",IF($H68="Before-2004",Q70,0))</f>
        <v/>
      </c>
      <c r="T70" s="14" t="str">
        <f t="array" ref="T70">IF(J70="","",ROUND(R70-S70,0))</f>
        <v/>
      </c>
      <c r="U70" s="13" t="str">
        <f>IF(J70="","",ROUND(S70+T70,0))</f>
        <v/>
      </c>
      <c r="V70" s="14" t="str">
        <f>IF(J70="","",ROUND(R70-U70,0))</f>
        <v/>
      </c>
      <c r="W70" s="15"/>
      <c r="X70" s="16"/>
      <c r="Y70" s="221"/>
    </row>
    <row r="71" spans="1:25" s="4" customFormat="1" ht="20.25" customHeight="1">
      <c r="A71" s="252" t="str">
        <f>IF($D71="","n","y")</f>
        <v>n</v>
      </c>
      <c r="B71" s="217"/>
      <c r="C71" s="151">
        <v>22</v>
      </c>
      <c r="D71" s="153"/>
      <c r="E71" s="154"/>
      <c r="F71" s="155"/>
      <c r="G71" s="151"/>
      <c r="H71" s="159"/>
      <c r="I71" s="27" t="str">
        <f>IF(A71="n","","Jul-2025")</f>
        <v/>
      </c>
      <c r="J71" s="28"/>
      <c r="K71" s="6" t="str">
        <f t="array" ref="K71">IF(J71="","",ROUND(J71*$K$7,0))</f>
        <v/>
      </c>
      <c r="L71" s="29" t="str">
        <f t="array" ref="L71">IF(J71="","",ROUND(J71+K71,0))</f>
        <v/>
      </c>
      <c r="M71" s="30" t="str">
        <f t="shared" si="1"/>
        <v/>
      </c>
      <c r="N71" s="6" t="str">
        <f t="array" ref="N71">IF(M71="","",ROUND(M71*$N$7,0))</f>
        <v/>
      </c>
      <c r="O71" s="29" t="str">
        <f t="array" ref="O71">IF(M71="","",ROUND(M71+N71,0))</f>
        <v/>
      </c>
      <c r="P71" s="31" t="str">
        <f t="array" ref="P71">IF(J71="","",ROUND(J71-M71,0))</f>
        <v/>
      </c>
      <c r="Q71" s="6" t="str">
        <f t="array" ref="Q71">IF(J71="","",ROUND(K71-N71,0))</f>
        <v/>
      </c>
      <c r="R71" s="29" t="str">
        <f t="array" ref="R71">IF(J71="","",ROUND(P71+Q71,0))</f>
        <v/>
      </c>
      <c r="S71" s="7" t="str">
        <f t="array" ref="S71">IF(J71="","",IF($H71="Before-2004",Q71,0))</f>
        <v/>
      </c>
      <c r="T71" s="8" t="str">
        <f t="array" ref="T71">IF(J71="","",ROUND(R71-S71,0))</f>
        <v/>
      </c>
      <c r="U71" s="8" t="str">
        <f t="array" ref="U71">IF(J71="","",ROUND(S71+T71,0))</f>
        <v/>
      </c>
      <c r="V71" s="8" t="str">
        <f t="array" ref="V71">IF(J71="","",ROUND(R71-U71,0))</f>
        <v/>
      </c>
      <c r="W71" s="9"/>
      <c r="X71" s="10"/>
      <c r="Y71" s="221"/>
    </row>
    <row r="72" spans="1:25" s="4" customFormat="1" ht="20.25" customHeight="1">
      <c r="A72" s="252"/>
      <c r="B72" s="217"/>
      <c r="C72" s="152"/>
      <c r="D72" s="156"/>
      <c r="E72" s="157"/>
      <c r="F72" s="158"/>
      <c r="G72" s="152"/>
      <c r="H72" s="160"/>
      <c r="I72" s="32" t="str">
        <f>IF(A71="n","","Aug-2025")</f>
        <v/>
      </c>
      <c r="J72" s="33" t="str">
        <f>IF($J71="","",$J71)</f>
        <v/>
      </c>
      <c r="K72" s="12" t="str">
        <f t="array" ref="K72">IF(J72="","",ROUND(J72*$K$7,0))</f>
        <v/>
      </c>
      <c r="L72" s="34" t="str">
        <f t="array" ref="L72">IF(J72="","",ROUND(J72+K72,0))</f>
        <v/>
      </c>
      <c r="M72" s="33" t="str">
        <f t="shared" ref="M72:M103" si="2">IF(J72="","",J72)</f>
        <v/>
      </c>
      <c r="N72" s="12" t="str">
        <f t="array" ref="N72">IF(M72="","",ROUND(M72*$N$7,0))</f>
        <v/>
      </c>
      <c r="O72" s="34" t="str">
        <f t="array" ref="O72">IF(M72="","",ROUND(M72+N72,0))</f>
        <v/>
      </c>
      <c r="P72" s="35" t="str">
        <f t="array" ref="P72">IF(J72="","",ROUND(J72-M72,0))</f>
        <v/>
      </c>
      <c r="Q72" s="12" t="str">
        <f t="array" ref="Q72">IF(J72="","",ROUND(K72-N72,0))</f>
        <v/>
      </c>
      <c r="R72" s="34" t="str">
        <f t="array" ref="R72">IF(J72="","",ROUND(P72+Q72,0))</f>
        <v/>
      </c>
      <c r="S72" s="13" t="str">
        <f t="array" ref="S72">IF(J72="","",IF($H71="Before-2004",Q72,0))</f>
        <v/>
      </c>
      <c r="T72" s="14" t="str">
        <f t="array" ref="T72">IF(J72="","",ROUND(R72-S72,0))</f>
        <v/>
      </c>
      <c r="U72" s="13" t="str">
        <f t="array" ref="U72">IF(J72="","",ROUND(S72+T72,0))</f>
        <v/>
      </c>
      <c r="V72" s="14" t="str">
        <f t="array" ref="V72">IF(J72="","",ROUND(R72-U72,0))</f>
        <v/>
      </c>
      <c r="W72" s="15"/>
      <c r="X72" s="16"/>
      <c r="Y72" s="221"/>
    </row>
    <row r="73" spans="1:25" s="4" customFormat="1" ht="20.25" customHeight="1" thickBot="1">
      <c r="A73" s="252"/>
      <c r="B73" s="217"/>
      <c r="C73" s="152"/>
      <c r="D73" s="156"/>
      <c r="E73" s="157"/>
      <c r="F73" s="158"/>
      <c r="G73" s="152"/>
      <c r="H73" s="160"/>
      <c r="I73" s="36" t="str">
        <f>IF(A71="n","","Sep-2025")</f>
        <v/>
      </c>
      <c r="J73" s="33" t="str">
        <f>IF($J71="","",$J71)</f>
        <v/>
      </c>
      <c r="K73" s="12" t="str">
        <f t="array" ref="K73">IF(J73="","",ROUND(J73*$K$7,0))</f>
        <v/>
      </c>
      <c r="L73" s="34" t="str">
        <f t="array" ref="L73">IF(J73="","",ROUND(J73+K73,0))</f>
        <v/>
      </c>
      <c r="M73" s="33" t="str">
        <f t="shared" si="2"/>
        <v/>
      </c>
      <c r="N73" s="12" t="str">
        <f t="array" ref="N73">IF(M73="","",ROUND(M73*$N$7,0))</f>
        <v/>
      </c>
      <c r="O73" s="34" t="str">
        <f t="array" ref="O73">IF(M73="","",ROUND(M73+N73,0))</f>
        <v/>
      </c>
      <c r="P73" s="35" t="str">
        <f t="array" ref="P73">IF(J73="","",ROUND(J73-M73,0))</f>
        <v/>
      </c>
      <c r="Q73" s="12" t="str">
        <f t="array" ref="Q73">IF(J73="","",ROUND(K73-N73,0))</f>
        <v/>
      </c>
      <c r="R73" s="34" t="str">
        <f t="array" ref="R73">IF(J73="","",ROUND(P73+Q73,0))</f>
        <v/>
      </c>
      <c r="S73" s="13" t="str">
        <f t="array" ref="S73">IF(J73="","",IF($H71="Before-2004",Q73,0))</f>
        <v/>
      </c>
      <c r="T73" s="14" t="str">
        <f t="array" ref="T73">IF(J73="","",ROUND(R73-S73,0))</f>
        <v/>
      </c>
      <c r="U73" s="13" t="str">
        <f>IF(J73="","",ROUND(S73+T73,0))</f>
        <v/>
      </c>
      <c r="V73" s="14" t="str">
        <f>IF(J73="","",ROUND(R73-U73,0))</f>
        <v/>
      </c>
      <c r="W73" s="15"/>
      <c r="X73" s="16"/>
      <c r="Y73" s="221"/>
    </row>
    <row r="74" spans="1:25" s="4" customFormat="1" ht="20.25" customHeight="1">
      <c r="A74" s="252" t="str">
        <f>IF($D74="","n","y")</f>
        <v>n</v>
      </c>
      <c r="B74" s="217"/>
      <c r="C74" s="151">
        <v>23</v>
      </c>
      <c r="D74" s="153"/>
      <c r="E74" s="154"/>
      <c r="F74" s="155"/>
      <c r="G74" s="151"/>
      <c r="H74" s="159"/>
      <c r="I74" s="27" t="str">
        <f>IF(A74="n","","Jul-2025")</f>
        <v/>
      </c>
      <c r="J74" s="28"/>
      <c r="K74" s="6" t="str">
        <f t="array" ref="K74">IF(J74="","",ROUND(J74*$K$7,0))</f>
        <v/>
      </c>
      <c r="L74" s="29" t="str">
        <f t="array" ref="L74">IF(J74="","",ROUND(J74+K74,0))</f>
        <v/>
      </c>
      <c r="M74" s="30" t="str">
        <f t="shared" si="2"/>
        <v/>
      </c>
      <c r="N74" s="6" t="str">
        <f t="array" ref="N74">IF(M74="","",ROUND(M74*$N$7,0))</f>
        <v/>
      </c>
      <c r="O74" s="29" t="str">
        <f t="array" ref="O74">IF(M74="","",ROUND(M74+N74,0))</f>
        <v/>
      </c>
      <c r="P74" s="31" t="str">
        <f t="array" ref="P74">IF(J74="","",ROUND(J74-M74,0))</f>
        <v/>
      </c>
      <c r="Q74" s="6" t="str">
        <f t="array" ref="Q74">IF(J74="","",ROUND(K74-N74,0))</f>
        <v/>
      </c>
      <c r="R74" s="29" t="str">
        <f t="array" ref="R74">IF(J74="","",ROUND(P74+Q74,0))</f>
        <v/>
      </c>
      <c r="S74" s="7" t="str">
        <f t="array" ref="S74">IF(J74="","",IF($H74="Before-2004",Q74,0))</f>
        <v/>
      </c>
      <c r="T74" s="8" t="str">
        <f t="array" ref="T74">IF(J74="","",ROUND(R74-S74,0))</f>
        <v/>
      </c>
      <c r="U74" s="8" t="str">
        <f t="array" ref="U74">IF(J74="","",ROUND(S74+T74,0))</f>
        <v/>
      </c>
      <c r="V74" s="8" t="str">
        <f t="array" ref="V74">IF(J74="","",ROUND(R74-U74,0))</f>
        <v/>
      </c>
      <c r="W74" s="9"/>
      <c r="X74" s="10"/>
      <c r="Y74" s="221"/>
    </row>
    <row r="75" spans="1:25" s="4" customFormat="1" ht="20.25" customHeight="1">
      <c r="A75" s="252"/>
      <c r="B75" s="217"/>
      <c r="C75" s="152"/>
      <c r="D75" s="156"/>
      <c r="E75" s="157"/>
      <c r="F75" s="158"/>
      <c r="G75" s="152"/>
      <c r="H75" s="160"/>
      <c r="I75" s="32" t="str">
        <f>IF(A74="n","","Aug-2025")</f>
        <v/>
      </c>
      <c r="J75" s="33" t="str">
        <f>IF($J74="","",$J74)</f>
        <v/>
      </c>
      <c r="K75" s="12" t="str">
        <f t="array" ref="K75">IF(J75="","",ROUND(J75*$K$7,0))</f>
        <v/>
      </c>
      <c r="L75" s="34" t="str">
        <f t="array" ref="L75">IF(J75="","",ROUND(J75+K75,0))</f>
        <v/>
      </c>
      <c r="M75" s="33" t="str">
        <f t="shared" si="2"/>
        <v/>
      </c>
      <c r="N75" s="12" t="str">
        <f t="array" ref="N75">IF(M75="","",ROUND(M75*$N$7,0))</f>
        <v/>
      </c>
      <c r="O75" s="34" t="str">
        <f t="array" ref="O75">IF(M75="","",ROUND(M75+N75,0))</f>
        <v/>
      </c>
      <c r="P75" s="35" t="str">
        <f t="array" ref="P75">IF(J75="","",ROUND(J75-M75,0))</f>
        <v/>
      </c>
      <c r="Q75" s="12" t="str">
        <f t="array" ref="Q75">IF(J75="","",ROUND(K75-N75,0))</f>
        <v/>
      </c>
      <c r="R75" s="34" t="str">
        <f t="array" ref="R75">IF(J75="","",ROUND(P75+Q75,0))</f>
        <v/>
      </c>
      <c r="S75" s="13" t="str">
        <f t="array" ref="S75">IF(J75="","",IF($H74="Before-2004",Q75,0))</f>
        <v/>
      </c>
      <c r="T75" s="14" t="str">
        <f t="array" ref="T75">IF(J75="","",ROUND(R75-S75,0))</f>
        <v/>
      </c>
      <c r="U75" s="13" t="str">
        <f t="array" ref="U75">IF(J75="","",ROUND(S75+T75,0))</f>
        <v/>
      </c>
      <c r="V75" s="14" t="str">
        <f t="array" ref="V75">IF(J75="","",ROUND(R75-U75,0))</f>
        <v/>
      </c>
      <c r="W75" s="15"/>
      <c r="X75" s="16"/>
      <c r="Y75" s="221"/>
    </row>
    <row r="76" spans="1:25" s="4" customFormat="1" ht="20.25" customHeight="1" thickBot="1">
      <c r="A76" s="252"/>
      <c r="B76" s="217"/>
      <c r="C76" s="152"/>
      <c r="D76" s="156"/>
      <c r="E76" s="157"/>
      <c r="F76" s="158"/>
      <c r="G76" s="152"/>
      <c r="H76" s="160"/>
      <c r="I76" s="36" t="str">
        <f>IF(A74="n","","Sep-2025")</f>
        <v/>
      </c>
      <c r="J76" s="33" t="str">
        <f>IF($J74="","",$J74)</f>
        <v/>
      </c>
      <c r="K76" s="12" t="str">
        <f t="array" ref="K76">IF(J76="","",ROUND(J76*$K$7,0))</f>
        <v/>
      </c>
      <c r="L76" s="34" t="str">
        <f t="array" ref="L76">IF(J76="","",ROUND(J76+K76,0))</f>
        <v/>
      </c>
      <c r="M76" s="33" t="str">
        <f t="shared" si="2"/>
        <v/>
      </c>
      <c r="N76" s="12" t="str">
        <f t="array" ref="N76">IF(M76="","",ROUND(M76*$N$7,0))</f>
        <v/>
      </c>
      <c r="O76" s="34" t="str">
        <f t="array" ref="O76">IF(M76="","",ROUND(M76+N76,0))</f>
        <v/>
      </c>
      <c r="P76" s="35" t="str">
        <f t="array" ref="P76">IF(J76="","",ROUND(J76-M76,0))</f>
        <v/>
      </c>
      <c r="Q76" s="12" t="str">
        <f t="array" ref="Q76">IF(J76="","",ROUND(K76-N76,0))</f>
        <v/>
      </c>
      <c r="R76" s="34" t="str">
        <f t="array" ref="R76">IF(J76="","",ROUND(P76+Q76,0))</f>
        <v/>
      </c>
      <c r="S76" s="13" t="str">
        <f t="array" ref="S76">IF(J76="","",IF($H74="Before-2004",Q76,0))</f>
        <v/>
      </c>
      <c r="T76" s="14" t="str">
        <f t="array" ref="T76">IF(J76="","",ROUND(R76-S76,0))</f>
        <v/>
      </c>
      <c r="U76" s="13" t="str">
        <f>IF(J76="","",ROUND(S76+T76,0))</f>
        <v/>
      </c>
      <c r="V76" s="14" t="str">
        <f>IF(J76="","",ROUND(R76-U76,0))</f>
        <v/>
      </c>
      <c r="W76" s="15"/>
      <c r="X76" s="16"/>
      <c r="Y76" s="221"/>
    </row>
    <row r="77" spans="1:25" s="4" customFormat="1" ht="20.25" customHeight="1">
      <c r="A77" s="252" t="str">
        <f>IF($D77="","n","y")</f>
        <v>n</v>
      </c>
      <c r="B77" s="217"/>
      <c r="C77" s="151">
        <v>24</v>
      </c>
      <c r="D77" s="153"/>
      <c r="E77" s="154"/>
      <c r="F77" s="155"/>
      <c r="G77" s="151"/>
      <c r="H77" s="159"/>
      <c r="I77" s="27" t="str">
        <f>IF(A77="n","","Jul-2025")</f>
        <v/>
      </c>
      <c r="J77" s="28"/>
      <c r="K77" s="6" t="str">
        <f t="array" ref="K77">IF(J77="","",ROUND(J77*$K$7,0))</f>
        <v/>
      </c>
      <c r="L77" s="29" t="str">
        <f t="array" ref="L77">IF(J77="","",ROUND(J77+K77,0))</f>
        <v/>
      </c>
      <c r="M77" s="30" t="str">
        <f t="shared" si="2"/>
        <v/>
      </c>
      <c r="N77" s="6" t="str">
        <f t="array" ref="N77">IF(M77="","",ROUND(M77*$N$7,0))</f>
        <v/>
      </c>
      <c r="O77" s="29" t="str">
        <f t="array" ref="O77">IF(M77="","",ROUND(M77+N77,0))</f>
        <v/>
      </c>
      <c r="P77" s="31" t="str">
        <f t="array" ref="P77">IF(J77="","",ROUND(J77-M77,0))</f>
        <v/>
      </c>
      <c r="Q77" s="6" t="str">
        <f t="array" ref="Q77">IF(J77="","",ROUND(K77-N77,0))</f>
        <v/>
      </c>
      <c r="R77" s="29" t="str">
        <f t="array" ref="R77">IF(J77="","",ROUND(P77+Q77,0))</f>
        <v/>
      </c>
      <c r="S77" s="7" t="str">
        <f t="array" ref="S77">IF(J77="","",IF($H77="Before-2004",Q77,0))</f>
        <v/>
      </c>
      <c r="T77" s="8" t="str">
        <f t="array" ref="T77">IF(J77="","",ROUND(R77-S77,0))</f>
        <v/>
      </c>
      <c r="U77" s="8" t="str">
        <f t="array" ref="U77">IF(J77="","",ROUND(S77+T77,0))</f>
        <v/>
      </c>
      <c r="V77" s="8" t="str">
        <f t="array" ref="V77">IF(J77="","",ROUND(R77-U77,0))</f>
        <v/>
      </c>
      <c r="W77" s="9"/>
      <c r="X77" s="10"/>
      <c r="Y77" s="221"/>
    </row>
    <row r="78" spans="1:25" s="4" customFormat="1" ht="20.25" customHeight="1">
      <c r="A78" s="252"/>
      <c r="B78" s="217"/>
      <c r="C78" s="152"/>
      <c r="D78" s="156"/>
      <c r="E78" s="157"/>
      <c r="F78" s="158"/>
      <c r="G78" s="152"/>
      <c r="H78" s="160"/>
      <c r="I78" s="32" t="str">
        <f>IF(A77="n","","Aug-2025")</f>
        <v/>
      </c>
      <c r="J78" s="33" t="str">
        <f>IF($J77="","",$J77)</f>
        <v/>
      </c>
      <c r="K78" s="12" t="str">
        <f t="array" ref="K78">IF(J78="","",ROUND(J78*$K$7,0))</f>
        <v/>
      </c>
      <c r="L78" s="34" t="str">
        <f t="array" ref="L78">IF(J78="","",ROUND(J78+K78,0))</f>
        <v/>
      </c>
      <c r="M78" s="33" t="str">
        <f t="shared" si="2"/>
        <v/>
      </c>
      <c r="N78" s="12" t="str">
        <f t="array" ref="N78">IF(M78="","",ROUND(M78*$N$7,0))</f>
        <v/>
      </c>
      <c r="O78" s="34" t="str">
        <f t="array" ref="O78">IF(M78="","",ROUND(M78+N78,0))</f>
        <v/>
      </c>
      <c r="P78" s="35" t="str">
        <f t="array" ref="P78">IF(J78="","",ROUND(J78-M78,0))</f>
        <v/>
      </c>
      <c r="Q78" s="12" t="str">
        <f t="array" ref="Q78">IF(J78="","",ROUND(K78-N78,0))</f>
        <v/>
      </c>
      <c r="R78" s="34" t="str">
        <f t="array" ref="R78">IF(J78="","",ROUND(P78+Q78,0))</f>
        <v/>
      </c>
      <c r="S78" s="13" t="str">
        <f t="array" ref="S78">IF(J78="","",IF($H77="Before-2004",Q78,0))</f>
        <v/>
      </c>
      <c r="T78" s="14" t="str">
        <f t="array" ref="T78">IF(J78="","",ROUND(R78-S78,0))</f>
        <v/>
      </c>
      <c r="U78" s="13" t="str">
        <f t="array" ref="U78">IF(J78="","",ROUND(S78+T78,0))</f>
        <v/>
      </c>
      <c r="V78" s="14" t="str">
        <f t="array" ref="V78">IF(J78="","",ROUND(R78-U78,0))</f>
        <v/>
      </c>
      <c r="W78" s="15"/>
      <c r="X78" s="16"/>
      <c r="Y78" s="221"/>
    </row>
    <row r="79" spans="1:25" s="4" customFormat="1" ht="20.25" customHeight="1" thickBot="1">
      <c r="A79" s="252"/>
      <c r="B79" s="217"/>
      <c r="C79" s="152"/>
      <c r="D79" s="156"/>
      <c r="E79" s="157"/>
      <c r="F79" s="158"/>
      <c r="G79" s="152"/>
      <c r="H79" s="160"/>
      <c r="I79" s="36" t="str">
        <f>IF(A77="n","","Sep-2025")</f>
        <v/>
      </c>
      <c r="J79" s="33" t="str">
        <f>IF($J77="","",$J77)</f>
        <v/>
      </c>
      <c r="K79" s="12" t="str">
        <f t="array" ref="K79">IF(J79="","",ROUND(J79*$K$7,0))</f>
        <v/>
      </c>
      <c r="L79" s="34" t="str">
        <f t="array" ref="L79">IF(J79="","",ROUND(J79+K79,0))</f>
        <v/>
      </c>
      <c r="M79" s="33" t="str">
        <f t="shared" si="2"/>
        <v/>
      </c>
      <c r="N79" s="12" t="str">
        <f t="array" ref="N79">IF(M79="","",ROUND(M79*$N$7,0))</f>
        <v/>
      </c>
      <c r="O79" s="34" t="str">
        <f t="array" ref="O79">IF(M79="","",ROUND(M79+N79,0))</f>
        <v/>
      </c>
      <c r="P79" s="35" t="str">
        <f t="array" ref="P79">IF(J79="","",ROUND(J79-M79,0))</f>
        <v/>
      </c>
      <c r="Q79" s="12" t="str">
        <f t="array" ref="Q79">IF(J79="","",ROUND(K79-N79,0))</f>
        <v/>
      </c>
      <c r="R79" s="34" t="str">
        <f t="array" ref="R79">IF(J79="","",ROUND(P79+Q79,0))</f>
        <v/>
      </c>
      <c r="S79" s="13" t="str">
        <f t="array" ref="S79">IF(J79="","",IF($H77="Before-2004",Q79,0))</f>
        <v/>
      </c>
      <c r="T79" s="14" t="str">
        <f t="array" ref="T79">IF(J79="","",ROUND(R79-S79,0))</f>
        <v/>
      </c>
      <c r="U79" s="13" t="str">
        <f>IF(J79="","",ROUND(S79+T79,0))</f>
        <v/>
      </c>
      <c r="V79" s="14" t="str">
        <f>IF(J79="","",ROUND(R79-U79,0))</f>
        <v/>
      </c>
      <c r="W79" s="15"/>
      <c r="X79" s="16"/>
      <c r="Y79" s="221"/>
    </row>
    <row r="80" spans="1:25" s="4" customFormat="1" ht="20.25" customHeight="1">
      <c r="A80" s="252" t="str">
        <f>IF($D80="","n","y")</f>
        <v>n</v>
      </c>
      <c r="B80" s="217"/>
      <c r="C80" s="151">
        <v>25</v>
      </c>
      <c r="D80" s="153"/>
      <c r="E80" s="154"/>
      <c r="F80" s="155"/>
      <c r="G80" s="151"/>
      <c r="H80" s="159"/>
      <c r="I80" s="27" t="str">
        <f>IF(A80="n","","Jul-2025")</f>
        <v/>
      </c>
      <c r="J80" s="28"/>
      <c r="K80" s="6" t="str">
        <f t="array" ref="K80">IF(J80="","",ROUND(J80*$K$7,0))</f>
        <v/>
      </c>
      <c r="L80" s="29" t="str">
        <f t="array" ref="L80">IF(J80="","",ROUND(J80+K80,0))</f>
        <v/>
      </c>
      <c r="M80" s="30" t="str">
        <f t="shared" si="2"/>
        <v/>
      </c>
      <c r="N80" s="6" t="str">
        <f t="array" ref="N80">IF(M80="","",ROUND(M80*$N$7,0))</f>
        <v/>
      </c>
      <c r="O80" s="29" t="str">
        <f t="array" ref="O80">IF(M80="","",ROUND(M80+N80,0))</f>
        <v/>
      </c>
      <c r="P80" s="31" t="str">
        <f t="array" ref="P80">IF(J80="","",ROUND(J80-M80,0))</f>
        <v/>
      </c>
      <c r="Q80" s="6" t="str">
        <f t="array" ref="Q80">IF(J80="","",ROUND(K80-N80,0))</f>
        <v/>
      </c>
      <c r="R80" s="29" t="str">
        <f t="array" ref="R80">IF(J80="","",ROUND(P80+Q80,0))</f>
        <v/>
      </c>
      <c r="S80" s="7" t="str">
        <f t="array" ref="S80">IF(J80="","",IF($H80="Before-2004",Q80,0))</f>
        <v/>
      </c>
      <c r="T80" s="8" t="str">
        <f t="array" ref="T80">IF(J80="","",ROUND(R80-S80,0))</f>
        <v/>
      </c>
      <c r="U80" s="8" t="str">
        <f t="array" ref="U80">IF(J80="","",ROUND(S80+T80,0))</f>
        <v/>
      </c>
      <c r="V80" s="8" t="str">
        <f t="array" ref="V80">IF(J80="","",ROUND(R80-U80,0))</f>
        <v/>
      </c>
      <c r="W80" s="9"/>
      <c r="X80" s="10"/>
      <c r="Y80" s="221"/>
    </row>
    <row r="81" spans="1:25" s="4" customFormat="1" ht="20.25" customHeight="1">
      <c r="A81" s="252"/>
      <c r="B81" s="217"/>
      <c r="C81" s="152"/>
      <c r="D81" s="156"/>
      <c r="E81" s="157"/>
      <c r="F81" s="158"/>
      <c r="G81" s="152"/>
      <c r="H81" s="160"/>
      <c r="I81" s="32" t="str">
        <f>IF(A80="n","","Aug-2025")</f>
        <v/>
      </c>
      <c r="J81" s="33" t="str">
        <f>IF($J80="","",$J80)</f>
        <v/>
      </c>
      <c r="K81" s="12" t="str">
        <f t="array" ref="K81">IF(J81="","",ROUND(J81*$K$7,0))</f>
        <v/>
      </c>
      <c r="L81" s="34" t="str">
        <f t="array" ref="L81">IF(J81="","",ROUND(J81+K81,0))</f>
        <v/>
      </c>
      <c r="M81" s="33" t="str">
        <f t="shared" si="2"/>
        <v/>
      </c>
      <c r="N81" s="12" t="str">
        <f t="array" ref="N81">IF(M81="","",ROUND(M81*$N$7,0))</f>
        <v/>
      </c>
      <c r="O81" s="34" t="str">
        <f t="array" ref="O81">IF(M81="","",ROUND(M81+N81,0))</f>
        <v/>
      </c>
      <c r="P81" s="35" t="str">
        <f t="array" ref="P81">IF(J81="","",ROUND(J81-M81,0))</f>
        <v/>
      </c>
      <c r="Q81" s="12" t="str">
        <f t="array" ref="Q81">IF(J81="","",ROUND(K81-N81,0))</f>
        <v/>
      </c>
      <c r="R81" s="34" t="str">
        <f t="array" ref="R81">IF(J81="","",ROUND(P81+Q81,0))</f>
        <v/>
      </c>
      <c r="S81" s="13" t="str">
        <f t="array" ref="S81">IF(J81="","",IF($H80="Before-2004",Q81,0))</f>
        <v/>
      </c>
      <c r="T81" s="14" t="str">
        <f t="array" ref="T81">IF(J81="","",ROUND(R81-S81,0))</f>
        <v/>
      </c>
      <c r="U81" s="13" t="str">
        <f t="array" ref="U81">IF(J81="","",ROUND(S81+T81,0))</f>
        <v/>
      </c>
      <c r="V81" s="14" t="str">
        <f t="array" ref="V81">IF(J81="","",ROUND(R81-U81,0))</f>
        <v/>
      </c>
      <c r="W81" s="15"/>
      <c r="X81" s="16"/>
      <c r="Y81" s="221"/>
    </row>
    <row r="82" spans="1:25" s="4" customFormat="1" ht="20.25" customHeight="1" thickBot="1">
      <c r="A82" s="252"/>
      <c r="B82" s="217"/>
      <c r="C82" s="152"/>
      <c r="D82" s="156"/>
      <c r="E82" s="157"/>
      <c r="F82" s="158"/>
      <c r="G82" s="152"/>
      <c r="H82" s="160"/>
      <c r="I82" s="36" t="str">
        <f>IF(A80="n","","Sep-2025")</f>
        <v/>
      </c>
      <c r="J82" s="33" t="str">
        <f>IF($J80="","",$J80)</f>
        <v/>
      </c>
      <c r="K82" s="12" t="str">
        <f t="array" ref="K82">IF(J82="","",ROUND(J82*$K$7,0))</f>
        <v/>
      </c>
      <c r="L82" s="34" t="str">
        <f t="array" ref="L82">IF(J82="","",ROUND(J82+K82,0))</f>
        <v/>
      </c>
      <c r="M82" s="33" t="str">
        <f t="shared" si="2"/>
        <v/>
      </c>
      <c r="N82" s="12" t="str">
        <f t="array" ref="N82">IF(M82="","",ROUND(M82*$N$7,0))</f>
        <v/>
      </c>
      <c r="O82" s="34" t="str">
        <f t="array" ref="O82">IF(M82="","",ROUND(M82+N82,0))</f>
        <v/>
      </c>
      <c r="P82" s="35" t="str">
        <f t="array" ref="P82">IF(J82="","",ROUND(J82-M82,0))</f>
        <v/>
      </c>
      <c r="Q82" s="12" t="str">
        <f t="array" ref="Q82">IF(J82="","",ROUND(K82-N82,0))</f>
        <v/>
      </c>
      <c r="R82" s="34" t="str">
        <f t="array" ref="R82">IF(J82="","",ROUND(P82+Q82,0))</f>
        <v/>
      </c>
      <c r="S82" s="13" t="str">
        <f t="array" ref="S82">IF(J82="","",IF($H80="Before-2004",Q82,0))</f>
        <v/>
      </c>
      <c r="T82" s="14" t="str">
        <f t="array" ref="T82">IF(J82="","",ROUND(R82-S82,0))</f>
        <v/>
      </c>
      <c r="U82" s="13" t="str">
        <f>IF(J82="","",ROUND(S82+T82,0))</f>
        <v/>
      </c>
      <c r="V82" s="14" t="str">
        <f>IF(J82="","",ROUND(R82-U82,0))</f>
        <v/>
      </c>
      <c r="W82" s="15"/>
      <c r="X82" s="16"/>
      <c r="Y82" s="221"/>
    </row>
    <row r="83" spans="1:25" s="4" customFormat="1" ht="20.25" customHeight="1">
      <c r="A83" s="252" t="str">
        <f>IF($D83="","n","y")</f>
        <v>n</v>
      </c>
      <c r="B83" s="217"/>
      <c r="C83" s="151">
        <v>26</v>
      </c>
      <c r="D83" s="153"/>
      <c r="E83" s="154"/>
      <c r="F83" s="155"/>
      <c r="G83" s="151"/>
      <c r="H83" s="159"/>
      <c r="I83" s="27" t="str">
        <f>IF(A83="n","","Jul-2025")</f>
        <v/>
      </c>
      <c r="J83" s="28"/>
      <c r="K83" s="6" t="str">
        <f t="array" ref="K83">IF(J83="","",ROUND(J83*$K$7,0))</f>
        <v/>
      </c>
      <c r="L83" s="29" t="str">
        <f t="array" ref="L83">IF(J83="","",ROUND(J83+K83,0))</f>
        <v/>
      </c>
      <c r="M83" s="30" t="str">
        <f t="shared" si="2"/>
        <v/>
      </c>
      <c r="N83" s="6" t="str">
        <f t="array" ref="N83">IF(M83="","",ROUND(M83*$N$7,0))</f>
        <v/>
      </c>
      <c r="O83" s="29" t="str">
        <f t="array" ref="O83">IF(M83="","",ROUND(M83+N83,0))</f>
        <v/>
      </c>
      <c r="P83" s="31" t="str">
        <f t="array" ref="P83">IF(J83="","",ROUND(J83-M83,0))</f>
        <v/>
      </c>
      <c r="Q83" s="6" t="str">
        <f t="array" ref="Q83">IF(J83="","",ROUND(K83-N83,0))</f>
        <v/>
      </c>
      <c r="R83" s="29" t="str">
        <f t="array" ref="R83">IF(J83="","",ROUND(P83+Q83,0))</f>
        <v/>
      </c>
      <c r="S83" s="7" t="str">
        <f t="array" ref="S83">IF(J83="","",IF($H83="Before-2004",Q83,0))</f>
        <v/>
      </c>
      <c r="T83" s="8" t="str">
        <f t="array" ref="T83">IF(J83="","",ROUND(R83-S83,0))</f>
        <v/>
      </c>
      <c r="U83" s="8" t="str">
        <f t="array" ref="U83">IF(J83="","",ROUND(S83+T83,0))</f>
        <v/>
      </c>
      <c r="V83" s="8" t="str">
        <f t="array" ref="V83">IF(J83="","",ROUND(R83-U83,0))</f>
        <v/>
      </c>
      <c r="W83" s="9"/>
      <c r="X83" s="10"/>
      <c r="Y83" s="221"/>
    </row>
    <row r="84" spans="1:25" s="4" customFormat="1" ht="20.25" customHeight="1">
      <c r="A84" s="252"/>
      <c r="B84" s="217"/>
      <c r="C84" s="152"/>
      <c r="D84" s="156"/>
      <c r="E84" s="157"/>
      <c r="F84" s="158"/>
      <c r="G84" s="152"/>
      <c r="H84" s="160"/>
      <c r="I84" s="32" t="str">
        <f>IF(A83="n","","Aug-2025")</f>
        <v/>
      </c>
      <c r="J84" s="33" t="str">
        <f>IF($J83="","",$J83)</f>
        <v/>
      </c>
      <c r="K84" s="12" t="str">
        <f t="array" ref="K84">IF(J84="","",ROUND(J84*$K$7,0))</f>
        <v/>
      </c>
      <c r="L84" s="34" t="str">
        <f t="array" ref="L84">IF(J84="","",ROUND(J84+K84,0))</f>
        <v/>
      </c>
      <c r="M84" s="33" t="str">
        <f t="shared" si="2"/>
        <v/>
      </c>
      <c r="N84" s="12" t="str">
        <f t="array" ref="N84">IF(M84="","",ROUND(M84*$N$7,0))</f>
        <v/>
      </c>
      <c r="O84" s="34" t="str">
        <f t="array" ref="O84">IF(M84="","",ROUND(M84+N84,0))</f>
        <v/>
      </c>
      <c r="P84" s="35" t="str">
        <f t="array" ref="P84">IF(J84="","",ROUND(J84-M84,0))</f>
        <v/>
      </c>
      <c r="Q84" s="12" t="str">
        <f t="array" ref="Q84">IF(J84="","",ROUND(K84-N84,0))</f>
        <v/>
      </c>
      <c r="R84" s="34" t="str">
        <f t="array" ref="R84">IF(J84="","",ROUND(P84+Q84,0))</f>
        <v/>
      </c>
      <c r="S84" s="13" t="str">
        <f t="array" ref="S84">IF(J84="","",IF($H83="Before-2004",Q84,0))</f>
        <v/>
      </c>
      <c r="T84" s="14" t="str">
        <f t="array" ref="T84">IF(J84="","",ROUND(R84-S84,0))</f>
        <v/>
      </c>
      <c r="U84" s="13" t="str">
        <f t="array" ref="U84">IF(J84="","",ROUND(S84+T84,0))</f>
        <v/>
      </c>
      <c r="V84" s="14" t="str">
        <f t="array" ref="V84">IF(J84="","",ROUND(R84-U84,0))</f>
        <v/>
      </c>
      <c r="W84" s="15"/>
      <c r="X84" s="16"/>
      <c r="Y84" s="221"/>
    </row>
    <row r="85" spans="1:25" s="4" customFormat="1" ht="20.25" customHeight="1" thickBot="1">
      <c r="A85" s="252"/>
      <c r="B85" s="217"/>
      <c r="C85" s="152"/>
      <c r="D85" s="156"/>
      <c r="E85" s="157"/>
      <c r="F85" s="158"/>
      <c r="G85" s="152"/>
      <c r="H85" s="160"/>
      <c r="I85" s="36" t="str">
        <f>IF(A83="n","","Sep-2025")</f>
        <v/>
      </c>
      <c r="J85" s="33" t="str">
        <f>IF($J83="","",$J83)</f>
        <v/>
      </c>
      <c r="K85" s="12" t="str">
        <f t="array" ref="K85">IF(J85="","",ROUND(J85*$K$7,0))</f>
        <v/>
      </c>
      <c r="L85" s="34" t="str">
        <f t="array" ref="L85">IF(J85="","",ROUND(J85+K85,0))</f>
        <v/>
      </c>
      <c r="M85" s="33" t="str">
        <f t="shared" si="2"/>
        <v/>
      </c>
      <c r="N85" s="12" t="str">
        <f t="array" ref="N85">IF(M85="","",ROUND(M85*$N$7,0))</f>
        <v/>
      </c>
      <c r="O85" s="34" t="str">
        <f t="array" ref="O85">IF(M85="","",ROUND(M85+N85,0))</f>
        <v/>
      </c>
      <c r="P85" s="35" t="str">
        <f t="array" ref="P85">IF(J85="","",ROUND(J85-M85,0))</f>
        <v/>
      </c>
      <c r="Q85" s="12" t="str">
        <f t="array" ref="Q85">IF(J85="","",ROUND(K85-N85,0))</f>
        <v/>
      </c>
      <c r="R85" s="34" t="str">
        <f t="array" ref="R85">IF(J85="","",ROUND(P85+Q85,0))</f>
        <v/>
      </c>
      <c r="S85" s="13" t="str">
        <f t="array" ref="S85">IF(J85="","",IF($H83="Before-2004",Q85,0))</f>
        <v/>
      </c>
      <c r="T85" s="14" t="str">
        <f t="array" ref="T85">IF(J85="","",ROUND(R85-S85,0))</f>
        <v/>
      </c>
      <c r="U85" s="13" t="str">
        <f>IF(J85="","",ROUND(S85+T85,0))</f>
        <v/>
      </c>
      <c r="V85" s="14" t="str">
        <f>IF(J85="","",ROUND(R85-U85,0))</f>
        <v/>
      </c>
      <c r="W85" s="15"/>
      <c r="X85" s="16"/>
      <c r="Y85" s="221"/>
    </row>
    <row r="86" spans="1:25" s="4" customFormat="1" ht="20.25" customHeight="1">
      <c r="A86" s="252" t="str">
        <f>IF($D86="","n","y")</f>
        <v>n</v>
      </c>
      <c r="B86" s="217"/>
      <c r="C86" s="151">
        <v>27</v>
      </c>
      <c r="D86" s="153"/>
      <c r="E86" s="154"/>
      <c r="F86" s="155"/>
      <c r="G86" s="151"/>
      <c r="H86" s="159"/>
      <c r="I86" s="27" t="str">
        <f>IF(A86="n","","Jul-2025")</f>
        <v/>
      </c>
      <c r="J86" s="28"/>
      <c r="K86" s="6" t="str">
        <f t="array" ref="K86">IF(J86="","",ROUND(J86*$K$7,0))</f>
        <v/>
      </c>
      <c r="L86" s="29" t="str">
        <f t="array" ref="L86">IF(J86="","",ROUND(J86+K86,0))</f>
        <v/>
      </c>
      <c r="M86" s="30" t="str">
        <f t="shared" si="2"/>
        <v/>
      </c>
      <c r="N86" s="6" t="str">
        <f t="array" ref="N86">IF(M86="","",ROUND(M86*$N$7,0))</f>
        <v/>
      </c>
      <c r="O86" s="29" t="str">
        <f t="array" ref="O86">IF(M86="","",ROUND(M86+N86,0))</f>
        <v/>
      </c>
      <c r="P86" s="31" t="str">
        <f t="array" ref="P86">IF(J86="","",ROUND(J86-M86,0))</f>
        <v/>
      </c>
      <c r="Q86" s="6" t="str">
        <f t="array" ref="Q86">IF(J86="","",ROUND(K86-N86,0))</f>
        <v/>
      </c>
      <c r="R86" s="29" t="str">
        <f t="array" ref="R86">IF(J86="","",ROUND(P86+Q86,0))</f>
        <v/>
      </c>
      <c r="S86" s="7" t="str">
        <f t="array" ref="S86">IF(J86="","",IF($H86="Before-2004",Q86,0))</f>
        <v/>
      </c>
      <c r="T86" s="8" t="str">
        <f t="array" ref="T86">IF(J86="","",ROUND(R86-S86,0))</f>
        <v/>
      </c>
      <c r="U86" s="8" t="str">
        <f t="array" ref="U86">IF(J86="","",ROUND(S86+T86,0))</f>
        <v/>
      </c>
      <c r="V86" s="8" t="str">
        <f t="array" ref="V86">IF(J86="","",ROUND(R86-U86,0))</f>
        <v/>
      </c>
      <c r="W86" s="9"/>
      <c r="X86" s="10"/>
      <c r="Y86" s="221"/>
    </row>
    <row r="87" spans="1:25" s="4" customFormat="1" ht="20.25" customHeight="1">
      <c r="A87" s="252"/>
      <c r="B87" s="217"/>
      <c r="C87" s="152"/>
      <c r="D87" s="156"/>
      <c r="E87" s="157"/>
      <c r="F87" s="158"/>
      <c r="G87" s="152"/>
      <c r="H87" s="160"/>
      <c r="I87" s="32" t="str">
        <f>IF(A86="n","","Aug-2025")</f>
        <v/>
      </c>
      <c r="J87" s="33" t="str">
        <f>IF($J86="","",$J86)</f>
        <v/>
      </c>
      <c r="K87" s="12" t="str">
        <f t="array" ref="K87">IF(J87="","",ROUND(J87*$K$7,0))</f>
        <v/>
      </c>
      <c r="L87" s="34" t="str">
        <f t="array" ref="L87">IF(J87="","",ROUND(J87+K87,0))</f>
        <v/>
      </c>
      <c r="M87" s="33" t="str">
        <f t="shared" si="2"/>
        <v/>
      </c>
      <c r="N87" s="12" t="str">
        <f t="array" ref="N87">IF(M87="","",ROUND(M87*$N$7,0))</f>
        <v/>
      </c>
      <c r="O87" s="34" t="str">
        <f t="array" ref="O87">IF(M87="","",ROUND(M87+N87,0))</f>
        <v/>
      </c>
      <c r="P87" s="35" t="str">
        <f t="array" ref="P87">IF(J87="","",ROUND(J87-M87,0))</f>
        <v/>
      </c>
      <c r="Q87" s="12" t="str">
        <f t="array" ref="Q87">IF(J87="","",ROUND(K87-N87,0))</f>
        <v/>
      </c>
      <c r="R87" s="34" t="str">
        <f t="array" ref="R87">IF(J87="","",ROUND(P87+Q87,0))</f>
        <v/>
      </c>
      <c r="S87" s="13" t="str">
        <f t="array" ref="S87">IF(J87="","",IF($H86="Before-2004",Q87,0))</f>
        <v/>
      </c>
      <c r="T87" s="14" t="str">
        <f t="array" ref="T87">IF(J87="","",ROUND(R87-S87,0))</f>
        <v/>
      </c>
      <c r="U87" s="13" t="str">
        <f t="array" ref="U87">IF(J87="","",ROUND(S87+T87,0))</f>
        <v/>
      </c>
      <c r="V87" s="14" t="str">
        <f t="array" ref="V87">IF(J87="","",ROUND(R87-U87,0))</f>
        <v/>
      </c>
      <c r="W87" s="15"/>
      <c r="X87" s="16"/>
      <c r="Y87" s="221"/>
    </row>
    <row r="88" spans="1:25" s="4" customFormat="1" ht="20.25" customHeight="1" thickBot="1">
      <c r="A88" s="252"/>
      <c r="B88" s="217"/>
      <c r="C88" s="152"/>
      <c r="D88" s="156"/>
      <c r="E88" s="157"/>
      <c r="F88" s="158"/>
      <c r="G88" s="152"/>
      <c r="H88" s="160"/>
      <c r="I88" s="36" t="str">
        <f>IF(A86="n","","Sep-2025")</f>
        <v/>
      </c>
      <c r="J88" s="33" t="str">
        <f>IF($J86="","",$J86)</f>
        <v/>
      </c>
      <c r="K88" s="12" t="str">
        <f t="array" ref="K88">IF(J88="","",ROUND(J88*$K$7,0))</f>
        <v/>
      </c>
      <c r="L88" s="34" t="str">
        <f t="array" ref="L88">IF(J88="","",ROUND(J88+K88,0))</f>
        <v/>
      </c>
      <c r="M88" s="33" t="str">
        <f t="shared" si="2"/>
        <v/>
      </c>
      <c r="N88" s="12" t="str">
        <f t="array" ref="N88">IF(M88="","",ROUND(M88*$N$7,0))</f>
        <v/>
      </c>
      <c r="O88" s="34" t="str">
        <f t="array" ref="O88">IF(M88="","",ROUND(M88+N88,0))</f>
        <v/>
      </c>
      <c r="P88" s="35" t="str">
        <f t="array" ref="P88">IF(J88="","",ROUND(J88-M88,0))</f>
        <v/>
      </c>
      <c r="Q88" s="12" t="str">
        <f t="array" ref="Q88">IF(J88="","",ROUND(K88-N88,0))</f>
        <v/>
      </c>
      <c r="R88" s="34" t="str">
        <f t="array" ref="R88">IF(J88="","",ROUND(P88+Q88,0))</f>
        <v/>
      </c>
      <c r="S88" s="13" t="str">
        <f t="array" ref="S88">IF(J88="","",IF($H86="Before-2004",Q88,0))</f>
        <v/>
      </c>
      <c r="T88" s="14" t="str">
        <f t="array" ref="T88">IF(J88="","",ROUND(R88-S88,0))</f>
        <v/>
      </c>
      <c r="U88" s="13" t="str">
        <f>IF(J88="","",ROUND(S88+T88,0))</f>
        <v/>
      </c>
      <c r="V88" s="14" t="str">
        <f>IF(J88="","",ROUND(R88-U88,0))</f>
        <v/>
      </c>
      <c r="W88" s="15"/>
      <c r="X88" s="16"/>
      <c r="Y88" s="221"/>
    </row>
    <row r="89" spans="1:25" s="4" customFormat="1" ht="20.25" customHeight="1">
      <c r="A89" s="252" t="str">
        <f>IF($D89="","n","y")</f>
        <v>n</v>
      </c>
      <c r="B89" s="217"/>
      <c r="C89" s="151">
        <v>28</v>
      </c>
      <c r="D89" s="153"/>
      <c r="E89" s="154"/>
      <c r="F89" s="155"/>
      <c r="G89" s="151"/>
      <c r="H89" s="159"/>
      <c r="I89" s="27" t="str">
        <f>IF(A89="n","","Jul-2025")</f>
        <v/>
      </c>
      <c r="J89" s="28"/>
      <c r="K89" s="6" t="str">
        <f t="array" ref="K89">IF(J89="","",ROUND(J89*$K$7,0))</f>
        <v/>
      </c>
      <c r="L89" s="29" t="str">
        <f t="array" ref="L89">IF(J89="","",ROUND(J89+K89,0))</f>
        <v/>
      </c>
      <c r="M89" s="30" t="str">
        <f t="shared" si="2"/>
        <v/>
      </c>
      <c r="N89" s="6" t="str">
        <f t="array" ref="N89">IF(M89="","",ROUND(M89*$N$7,0))</f>
        <v/>
      </c>
      <c r="O89" s="29" t="str">
        <f t="array" ref="O89">IF(M89="","",ROUND(M89+N89,0))</f>
        <v/>
      </c>
      <c r="P89" s="31" t="str">
        <f t="array" ref="P89">IF(J89="","",ROUND(J89-M89,0))</f>
        <v/>
      </c>
      <c r="Q89" s="6" t="str">
        <f t="array" ref="Q89">IF(J89="","",ROUND(K89-N89,0))</f>
        <v/>
      </c>
      <c r="R89" s="29" t="str">
        <f t="array" ref="R89">IF(J89="","",ROUND(P89+Q89,0))</f>
        <v/>
      </c>
      <c r="S89" s="7" t="str">
        <f t="array" ref="S89">IF(J89="","",IF($H89="Before-2004",Q89,0))</f>
        <v/>
      </c>
      <c r="T89" s="8" t="str">
        <f t="array" ref="T89">IF(J89="","",ROUND(R89-S89,0))</f>
        <v/>
      </c>
      <c r="U89" s="8" t="str">
        <f t="array" ref="U89">IF(J89="","",ROUND(S89+T89,0))</f>
        <v/>
      </c>
      <c r="V89" s="8" t="str">
        <f t="array" ref="V89">IF(J89="","",ROUND(R89-U89,0))</f>
        <v/>
      </c>
      <c r="W89" s="9"/>
      <c r="X89" s="10"/>
      <c r="Y89" s="221"/>
    </row>
    <row r="90" spans="1:25" s="4" customFormat="1" ht="20.25" customHeight="1">
      <c r="A90" s="252"/>
      <c r="B90" s="217"/>
      <c r="C90" s="152"/>
      <c r="D90" s="156"/>
      <c r="E90" s="157"/>
      <c r="F90" s="158"/>
      <c r="G90" s="152"/>
      <c r="H90" s="160"/>
      <c r="I90" s="32" t="str">
        <f>IF(A89="n","","Aug-2025")</f>
        <v/>
      </c>
      <c r="J90" s="33" t="str">
        <f>IF($J89="","",$J89)</f>
        <v/>
      </c>
      <c r="K90" s="12" t="str">
        <f t="array" ref="K90">IF(J90="","",ROUND(J90*$K$7,0))</f>
        <v/>
      </c>
      <c r="L90" s="34" t="str">
        <f t="array" ref="L90">IF(J90="","",ROUND(J90+K90,0))</f>
        <v/>
      </c>
      <c r="M90" s="33" t="str">
        <f t="shared" si="2"/>
        <v/>
      </c>
      <c r="N90" s="12" t="str">
        <f t="array" ref="N90">IF(M90="","",ROUND(M90*$N$7,0))</f>
        <v/>
      </c>
      <c r="O90" s="34" t="str">
        <f t="array" ref="O90">IF(M90="","",ROUND(M90+N90,0))</f>
        <v/>
      </c>
      <c r="P90" s="35" t="str">
        <f t="array" ref="P90">IF(J90="","",ROUND(J90-M90,0))</f>
        <v/>
      </c>
      <c r="Q90" s="12" t="str">
        <f t="array" ref="Q90">IF(J90="","",ROUND(K90-N90,0))</f>
        <v/>
      </c>
      <c r="R90" s="34" t="str">
        <f t="array" ref="R90">IF(J90="","",ROUND(P90+Q90,0))</f>
        <v/>
      </c>
      <c r="S90" s="13" t="str">
        <f t="array" ref="S90">IF(J90="","",IF($H89="Before-2004",Q90,0))</f>
        <v/>
      </c>
      <c r="T90" s="14" t="str">
        <f t="array" ref="T90">IF(J90="","",ROUND(R90-S90,0))</f>
        <v/>
      </c>
      <c r="U90" s="13" t="str">
        <f t="array" ref="U90">IF(J90="","",ROUND(S90+T90,0))</f>
        <v/>
      </c>
      <c r="V90" s="14" t="str">
        <f t="array" ref="V90">IF(J90="","",ROUND(R90-U90,0))</f>
        <v/>
      </c>
      <c r="W90" s="15"/>
      <c r="X90" s="16"/>
      <c r="Y90" s="221"/>
    </row>
    <row r="91" spans="1:25" s="4" customFormat="1" ht="20.25" customHeight="1" thickBot="1">
      <c r="A91" s="252"/>
      <c r="B91" s="217"/>
      <c r="C91" s="152"/>
      <c r="D91" s="156"/>
      <c r="E91" s="157"/>
      <c r="F91" s="158"/>
      <c r="G91" s="152"/>
      <c r="H91" s="160"/>
      <c r="I91" s="36" t="str">
        <f>IF(A89="n","","Sep-2025")</f>
        <v/>
      </c>
      <c r="J91" s="33" t="str">
        <f>IF($J89="","",$J89)</f>
        <v/>
      </c>
      <c r="K91" s="12" t="str">
        <f t="array" ref="K91">IF(J91="","",ROUND(J91*$K$7,0))</f>
        <v/>
      </c>
      <c r="L91" s="34" t="str">
        <f t="array" ref="L91">IF(J91="","",ROUND(J91+K91,0))</f>
        <v/>
      </c>
      <c r="M91" s="33" t="str">
        <f t="shared" si="2"/>
        <v/>
      </c>
      <c r="N91" s="12" t="str">
        <f t="array" ref="N91">IF(M91="","",ROUND(M91*$N$7,0))</f>
        <v/>
      </c>
      <c r="O91" s="34" t="str">
        <f t="array" ref="O91">IF(M91="","",ROUND(M91+N91,0))</f>
        <v/>
      </c>
      <c r="P91" s="35" t="str">
        <f t="array" ref="P91">IF(J91="","",ROUND(J91-M91,0))</f>
        <v/>
      </c>
      <c r="Q91" s="12" t="str">
        <f t="array" ref="Q91">IF(J91="","",ROUND(K91-N91,0))</f>
        <v/>
      </c>
      <c r="R91" s="34" t="str">
        <f t="array" ref="R91">IF(J91="","",ROUND(P91+Q91,0))</f>
        <v/>
      </c>
      <c r="S91" s="13" t="str">
        <f t="array" ref="S91">IF(J91="","",IF($H89="Before-2004",Q91,0))</f>
        <v/>
      </c>
      <c r="T91" s="14" t="str">
        <f t="array" ref="T91">IF(J91="","",ROUND(R91-S91,0))</f>
        <v/>
      </c>
      <c r="U91" s="13" t="str">
        <f>IF(J91="","",ROUND(S91+T91,0))</f>
        <v/>
      </c>
      <c r="V91" s="14" t="str">
        <f>IF(J91="","",ROUND(R91-U91,0))</f>
        <v/>
      </c>
      <c r="W91" s="15"/>
      <c r="X91" s="16"/>
      <c r="Y91" s="221"/>
    </row>
    <row r="92" spans="1:25" s="4" customFormat="1" ht="20.25" customHeight="1" thickBot="1">
      <c r="A92" s="252" t="str">
        <f>IF($D92="","n","y")</f>
        <v>n</v>
      </c>
      <c r="B92" s="217"/>
      <c r="C92" s="151">
        <v>29</v>
      </c>
      <c r="D92" s="153"/>
      <c r="E92" s="154"/>
      <c r="F92" s="155"/>
      <c r="G92" s="151"/>
      <c r="H92" s="159"/>
      <c r="I92" s="27" t="str">
        <f>IF(A92="n","","Jul-2025")</f>
        <v/>
      </c>
      <c r="J92" s="28"/>
      <c r="K92" s="6" t="str">
        <f t="array" ref="K92">IF(J92="","",ROUND(J92*$K$7,0))</f>
        <v/>
      </c>
      <c r="L92" s="29" t="str">
        <f t="array" ref="L92">IF(J92="","",ROUND(J92+K92,0))</f>
        <v/>
      </c>
      <c r="M92" s="30" t="str">
        <f t="shared" si="2"/>
        <v/>
      </c>
      <c r="N92" s="6" t="str">
        <f t="array" ref="N92">IF(M92="","",ROUND(M92*$N$7,0))</f>
        <v/>
      </c>
      <c r="O92" s="29" t="str">
        <f t="array" ref="O92">IF(M92="","",ROUND(M92+N92,0))</f>
        <v/>
      </c>
      <c r="P92" s="31" t="str">
        <f t="array" ref="P92">IF(J92="","",ROUND(J92-M92,0))</f>
        <v/>
      </c>
      <c r="Q92" s="6" t="str">
        <f t="array" ref="Q92">IF(J92="","",ROUND(K92-N92,0))</f>
        <v/>
      </c>
      <c r="R92" s="29" t="str">
        <f t="array" ref="R92">IF(J92="","",ROUND(P92+Q92,0))</f>
        <v/>
      </c>
      <c r="S92" s="7" t="str">
        <f t="array" ref="S92">IF(J92="","",IF($H92="Before-2004",Q92,0))</f>
        <v/>
      </c>
      <c r="T92" s="8" t="str">
        <f t="array" ref="T92">IF(J92="","",ROUND(R92-S92,0))</f>
        <v/>
      </c>
      <c r="U92" s="8" t="str">
        <f t="array" ref="U92">IF(J92="","",ROUND(S92+T92,0))</f>
        <v/>
      </c>
      <c r="V92" s="8" t="str">
        <f t="array" ref="V92">IF(J92="","",ROUND(R92-U92,0))</f>
        <v/>
      </c>
      <c r="W92" s="9"/>
      <c r="X92" s="10"/>
      <c r="Y92" s="221"/>
    </row>
    <row r="93" spans="1:25" s="4" customFormat="1" ht="20.25" customHeight="1">
      <c r="A93" s="252"/>
      <c r="B93" s="217"/>
      <c r="C93" s="152"/>
      <c r="D93" s="156"/>
      <c r="E93" s="157"/>
      <c r="F93" s="158"/>
      <c r="G93" s="152"/>
      <c r="H93" s="160"/>
      <c r="I93" s="32" t="str">
        <f>IF(A92="n","","Aug-2025")</f>
        <v/>
      </c>
      <c r="J93" s="33" t="str">
        <f>IF($J92="","",$J92)</f>
        <v/>
      </c>
      <c r="K93" s="12" t="str">
        <f t="array" ref="K93">IF(J93="","",ROUND(J93*$K$7,0))</f>
        <v/>
      </c>
      <c r="L93" s="34" t="str">
        <f t="array" ref="L93">IF(J93="","",ROUND(J93+K93,0))</f>
        <v/>
      </c>
      <c r="M93" s="33" t="str">
        <f t="shared" si="2"/>
        <v/>
      </c>
      <c r="N93" s="12" t="str">
        <f t="array" ref="N93">IF(M93="","",ROUND(M93*$N$7,0))</f>
        <v/>
      </c>
      <c r="O93" s="34" t="str">
        <f t="array" ref="O93">IF(M93="","",ROUND(M93+N93,0))</f>
        <v/>
      </c>
      <c r="P93" s="35" t="str">
        <f t="array" ref="P93">IF(J93="","",ROUND(J93-M93,0))</f>
        <v/>
      </c>
      <c r="Q93" s="12" t="str">
        <f t="array" ref="Q93">IF(J93="","",ROUND(K93-N93,0))</f>
        <v/>
      </c>
      <c r="R93" s="34" t="str">
        <f t="array" ref="R93">IF(J93="","",ROUND(P93+Q93,0))</f>
        <v/>
      </c>
      <c r="S93" s="13" t="str">
        <f t="array" ref="S93">IF(J93="","",IF($H92="Before-2004",Q93,0))</f>
        <v/>
      </c>
      <c r="T93" s="14" t="str">
        <f t="array" ref="T93">IF(J93="","",ROUND(R93-S93,0))</f>
        <v/>
      </c>
      <c r="U93" s="13" t="str">
        <f t="array" ref="U93">IF(J93="","",ROUND(S93+T93,0))</f>
        <v/>
      </c>
      <c r="V93" s="14" t="str">
        <f t="array" ref="V93">IF(J93="","",ROUND(R93-U93,0))</f>
        <v/>
      </c>
      <c r="W93" s="15"/>
      <c r="X93" s="16"/>
      <c r="Y93" s="221"/>
    </row>
    <row r="94" spans="1:25" s="4" customFormat="1" ht="20.25" customHeight="1" thickBot="1">
      <c r="A94" s="252"/>
      <c r="B94" s="217"/>
      <c r="C94" s="152"/>
      <c r="D94" s="156"/>
      <c r="E94" s="157"/>
      <c r="F94" s="158"/>
      <c r="G94" s="152"/>
      <c r="H94" s="160"/>
      <c r="I94" s="36" t="str">
        <f>IF(A92="n","","Sep-2025")</f>
        <v/>
      </c>
      <c r="J94" s="33" t="str">
        <f>IF($J92="","",$J92)</f>
        <v/>
      </c>
      <c r="K94" s="12" t="str">
        <f t="array" ref="K94">IF(J94="","",ROUND(J94*$K$7,0))</f>
        <v/>
      </c>
      <c r="L94" s="34" t="str">
        <f t="array" ref="L94">IF(J94="","",ROUND(J94+K94,0))</f>
        <v/>
      </c>
      <c r="M94" s="33" t="str">
        <f t="shared" si="2"/>
        <v/>
      </c>
      <c r="N94" s="12" t="str">
        <f t="array" ref="N94">IF(M94="","",ROUND(M94*$N$7,0))</f>
        <v/>
      </c>
      <c r="O94" s="34" t="str">
        <f t="array" ref="O94">IF(M94="","",ROUND(M94+N94,0))</f>
        <v/>
      </c>
      <c r="P94" s="35" t="str">
        <f t="array" ref="P94">IF(J94="","",ROUND(J94-M94,0))</f>
        <v/>
      </c>
      <c r="Q94" s="12" t="str">
        <f t="array" ref="Q94">IF(J94="","",ROUND(K94-N94,0))</f>
        <v/>
      </c>
      <c r="R94" s="34" t="str">
        <f t="array" ref="R94">IF(J94="","",ROUND(P94+Q94,0))</f>
        <v/>
      </c>
      <c r="S94" s="13" t="str">
        <f t="array" ref="S94">IF(J94="","",IF($H92="Before-2004",Q94,0))</f>
        <v/>
      </c>
      <c r="T94" s="14" t="str">
        <f t="array" ref="T94">IF(J94="","",ROUND(R94-S94,0))</f>
        <v/>
      </c>
      <c r="U94" s="13" t="str">
        <f>IF(J94="","",ROUND(S94+T94,0))</f>
        <v/>
      </c>
      <c r="V94" s="14" t="str">
        <f>IF(J94="","",ROUND(R94-U94,0))</f>
        <v/>
      </c>
      <c r="W94" s="15"/>
      <c r="X94" s="16"/>
      <c r="Y94" s="221"/>
    </row>
    <row r="95" spans="1:25" s="4" customFormat="1" ht="20.25" customHeight="1">
      <c r="A95" s="252" t="str">
        <f>IF($D95="","n","y")</f>
        <v>n</v>
      </c>
      <c r="B95" s="217"/>
      <c r="C95" s="151">
        <v>30</v>
      </c>
      <c r="D95" s="153"/>
      <c r="E95" s="154"/>
      <c r="F95" s="155"/>
      <c r="G95" s="151"/>
      <c r="H95" s="159"/>
      <c r="I95" s="27" t="str">
        <f>IF(A95="n","","Jul-2025")</f>
        <v/>
      </c>
      <c r="J95" s="28"/>
      <c r="K95" s="6" t="str">
        <f t="array" ref="K95">IF(J95="","",ROUND(J95*$K$7,0))</f>
        <v/>
      </c>
      <c r="L95" s="29" t="str">
        <f t="array" ref="L95">IF(J95="","",ROUND(J95+K95,0))</f>
        <v/>
      </c>
      <c r="M95" s="30" t="str">
        <f t="shared" si="2"/>
        <v/>
      </c>
      <c r="N95" s="6" t="str">
        <f t="array" ref="N95">IF(M95="","",ROUND(M95*$N$7,0))</f>
        <v/>
      </c>
      <c r="O95" s="29" t="str">
        <f t="array" ref="O95">IF(M95="","",ROUND(M95+N95,0))</f>
        <v/>
      </c>
      <c r="P95" s="31" t="str">
        <f t="array" ref="P95">IF(J95="","",ROUND(J95-M95,0))</f>
        <v/>
      </c>
      <c r="Q95" s="6" t="str">
        <f t="array" ref="Q95">IF(J95="","",ROUND(K95-N95,0))</f>
        <v/>
      </c>
      <c r="R95" s="29" t="str">
        <f t="array" ref="R95">IF(J95="","",ROUND(P95+Q95,0))</f>
        <v/>
      </c>
      <c r="S95" s="7" t="str">
        <f t="array" ref="S95">IF(J95="","",IF($H95="Before-2004",Q95,0))</f>
        <v/>
      </c>
      <c r="T95" s="8" t="str">
        <f t="array" ref="T95">IF(J95="","",ROUND(R95-S95,0))</f>
        <v/>
      </c>
      <c r="U95" s="8" t="str">
        <f t="array" ref="U95">IF(J95="","",ROUND(S95+T95,0))</f>
        <v/>
      </c>
      <c r="V95" s="8" t="str">
        <f t="array" ref="V95">IF(J95="","",ROUND(R95-U95,0))</f>
        <v/>
      </c>
      <c r="W95" s="9"/>
      <c r="X95" s="10"/>
      <c r="Y95" s="221"/>
    </row>
    <row r="96" spans="1:25" s="4" customFormat="1" ht="20.25" customHeight="1">
      <c r="A96" s="252"/>
      <c r="B96" s="217"/>
      <c r="C96" s="152"/>
      <c r="D96" s="156"/>
      <c r="E96" s="157"/>
      <c r="F96" s="158"/>
      <c r="G96" s="152"/>
      <c r="H96" s="160"/>
      <c r="I96" s="32" t="str">
        <f>IF(A95="n","","Aug-2025")</f>
        <v/>
      </c>
      <c r="J96" s="33" t="str">
        <f>IF($J95="","",$J95)</f>
        <v/>
      </c>
      <c r="K96" s="12" t="str">
        <f t="array" ref="K96">IF(J96="","",ROUND(J96*$K$7,0))</f>
        <v/>
      </c>
      <c r="L96" s="34" t="str">
        <f t="array" ref="L96">IF(J96="","",ROUND(J96+K96,0))</f>
        <v/>
      </c>
      <c r="M96" s="33" t="str">
        <f t="shared" si="2"/>
        <v/>
      </c>
      <c r="N96" s="12" t="str">
        <f t="array" ref="N96">IF(M96="","",ROUND(M96*$N$7,0))</f>
        <v/>
      </c>
      <c r="O96" s="34" t="str">
        <f t="array" ref="O96">IF(M96="","",ROUND(M96+N96,0))</f>
        <v/>
      </c>
      <c r="P96" s="35" t="str">
        <f t="array" ref="P96">IF(J96="","",ROUND(J96-M96,0))</f>
        <v/>
      </c>
      <c r="Q96" s="12" t="str">
        <f t="array" ref="Q96">IF(J96="","",ROUND(K96-N96,0))</f>
        <v/>
      </c>
      <c r="R96" s="34" t="str">
        <f t="array" ref="R96">IF(J96="","",ROUND(P96+Q96,0))</f>
        <v/>
      </c>
      <c r="S96" s="13" t="str">
        <f t="array" ref="S96">IF(J96="","",IF($H95="Before-2004",Q96,0))</f>
        <v/>
      </c>
      <c r="T96" s="14" t="str">
        <f t="array" ref="T96">IF(J96="","",ROUND(R96-S96,0))</f>
        <v/>
      </c>
      <c r="U96" s="13" t="str">
        <f t="array" ref="U96">IF(J96="","",ROUND(S96+T96,0))</f>
        <v/>
      </c>
      <c r="V96" s="14" t="str">
        <f t="array" ref="V96">IF(J96="","",ROUND(R96-U96,0))</f>
        <v/>
      </c>
      <c r="W96" s="15"/>
      <c r="X96" s="16"/>
      <c r="Y96" s="221"/>
    </row>
    <row r="97" spans="1:25" s="4" customFormat="1" ht="20.25" customHeight="1" thickBot="1">
      <c r="A97" s="252"/>
      <c r="B97" s="217"/>
      <c r="C97" s="152"/>
      <c r="D97" s="156"/>
      <c r="E97" s="157"/>
      <c r="F97" s="158"/>
      <c r="G97" s="152"/>
      <c r="H97" s="160"/>
      <c r="I97" s="36" t="str">
        <f>IF(A95="n","","Sep-2025")</f>
        <v/>
      </c>
      <c r="J97" s="33" t="str">
        <f>IF($J95="","",$J95)</f>
        <v/>
      </c>
      <c r="K97" s="12" t="str">
        <f t="array" ref="K97">IF(J97="","",ROUND(J97*$K$7,0))</f>
        <v/>
      </c>
      <c r="L97" s="34" t="str">
        <f t="array" ref="L97">IF(J97="","",ROUND(J97+K97,0))</f>
        <v/>
      </c>
      <c r="M97" s="33" t="str">
        <f t="shared" si="2"/>
        <v/>
      </c>
      <c r="N97" s="12" t="str">
        <f t="array" ref="N97">IF(M97="","",ROUND(M97*$N$7,0))</f>
        <v/>
      </c>
      <c r="O97" s="34" t="str">
        <f t="array" ref="O97">IF(M97="","",ROUND(M97+N97,0))</f>
        <v/>
      </c>
      <c r="P97" s="35" t="str">
        <f t="array" ref="P97">IF(J97="","",ROUND(J97-M97,0))</f>
        <v/>
      </c>
      <c r="Q97" s="12" t="str">
        <f t="array" ref="Q97">IF(J97="","",ROUND(K97-N97,0))</f>
        <v/>
      </c>
      <c r="R97" s="34" t="str">
        <f t="array" ref="R97">IF(J97="","",ROUND(P97+Q97,0))</f>
        <v/>
      </c>
      <c r="S97" s="13" t="str">
        <f t="array" ref="S97">IF(J97="","",IF($H95="Before-2004",Q97,0))</f>
        <v/>
      </c>
      <c r="T97" s="14" t="str">
        <f t="array" ref="T97">IF(J97="","",ROUND(R97-S97,0))</f>
        <v/>
      </c>
      <c r="U97" s="13" t="str">
        <f>IF(J97="","",ROUND(S97+T97,0))</f>
        <v/>
      </c>
      <c r="V97" s="14" t="str">
        <f>IF(J97="","",ROUND(R97-U97,0))</f>
        <v/>
      </c>
      <c r="W97" s="15"/>
      <c r="X97" s="16"/>
      <c r="Y97" s="221"/>
    </row>
    <row r="98" spans="1:25" s="4" customFormat="1" ht="20.25" customHeight="1">
      <c r="A98" s="252" t="str">
        <f>IF($D98="","n","y")</f>
        <v>n</v>
      </c>
      <c r="B98" s="217"/>
      <c r="C98" s="151">
        <v>31</v>
      </c>
      <c r="D98" s="153"/>
      <c r="E98" s="154"/>
      <c r="F98" s="155"/>
      <c r="G98" s="151"/>
      <c r="H98" s="159"/>
      <c r="I98" s="27" t="str">
        <f>IF(A98="n","","Jul-2025")</f>
        <v/>
      </c>
      <c r="J98" s="28"/>
      <c r="K98" s="6" t="str">
        <f t="array" ref="K98">IF(J98="","",ROUND(J98*$K$7,0))</f>
        <v/>
      </c>
      <c r="L98" s="29" t="str">
        <f t="array" ref="L98">IF(J98="","",ROUND(J98+K98,0))</f>
        <v/>
      </c>
      <c r="M98" s="30" t="str">
        <f t="shared" si="2"/>
        <v/>
      </c>
      <c r="N98" s="6" t="str">
        <f t="array" ref="N98">IF(M98="","",ROUND(M98*$N$7,0))</f>
        <v/>
      </c>
      <c r="O98" s="29" t="str">
        <f t="array" ref="O98">IF(M98="","",ROUND(M98+N98,0))</f>
        <v/>
      </c>
      <c r="P98" s="31" t="str">
        <f t="array" ref="P98">IF(J98="","",ROUND(J98-M98,0))</f>
        <v/>
      </c>
      <c r="Q98" s="6" t="str">
        <f t="array" ref="Q98">IF(J98="","",ROUND(K98-N98,0))</f>
        <v/>
      </c>
      <c r="R98" s="29" t="str">
        <f t="array" ref="R98">IF(J98="","",ROUND(P98+Q98,0))</f>
        <v/>
      </c>
      <c r="S98" s="7" t="str">
        <f t="array" ref="S98">IF(J98="","",IF($H98="Before-2004",Q98,0))</f>
        <v/>
      </c>
      <c r="T98" s="8" t="str">
        <f t="array" ref="T98">IF(J98="","",ROUND(R98-S98,0))</f>
        <v/>
      </c>
      <c r="U98" s="8" t="str">
        <f t="array" ref="U98">IF(J98="","",ROUND(S98+T98,0))</f>
        <v/>
      </c>
      <c r="V98" s="8" t="str">
        <f t="array" ref="V98">IF(J98="","",ROUND(R98-U98,0))</f>
        <v/>
      </c>
      <c r="W98" s="9"/>
      <c r="X98" s="10"/>
      <c r="Y98" s="221"/>
    </row>
    <row r="99" spans="1:25" s="4" customFormat="1" ht="20.25" customHeight="1">
      <c r="A99" s="252"/>
      <c r="B99" s="217"/>
      <c r="C99" s="152"/>
      <c r="D99" s="156"/>
      <c r="E99" s="157"/>
      <c r="F99" s="158"/>
      <c r="G99" s="152"/>
      <c r="H99" s="160"/>
      <c r="I99" s="32" t="str">
        <f>IF(A98="n","","Aug-2025")</f>
        <v/>
      </c>
      <c r="J99" s="33" t="str">
        <f>IF($J98="","",$J98)</f>
        <v/>
      </c>
      <c r="K99" s="12" t="str">
        <f t="array" ref="K99">IF(J99="","",ROUND(J99*$K$7,0))</f>
        <v/>
      </c>
      <c r="L99" s="34" t="str">
        <f t="array" ref="L99">IF(J99="","",ROUND(J99+K99,0))</f>
        <v/>
      </c>
      <c r="M99" s="33" t="str">
        <f t="shared" si="2"/>
        <v/>
      </c>
      <c r="N99" s="12" t="str">
        <f t="array" ref="N99">IF(M99="","",ROUND(M99*$N$7,0))</f>
        <v/>
      </c>
      <c r="O99" s="34" t="str">
        <f t="array" ref="O99">IF(M99="","",ROUND(M99+N99,0))</f>
        <v/>
      </c>
      <c r="P99" s="35" t="str">
        <f t="array" ref="P99">IF(J99="","",ROUND(J99-M99,0))</f>
        <v/>
      </c>
      <c r="Q99" s="12" t="str">
        <f t="array" ref="Q99">IF(J99="","",ROUND(K99-N99,0))</f>
        <v/>
      </c>
      <c r="R99" s="34" t="str">
        <f t="array" ref="R99">IF(J99="","",ROUND(P99+Q99,0))</f>
        <v/>
      </c>
      <c r="S99" s="13" t="str">
        <f t="array" ref="S99">IF(J99="","",IF($H98="Before-2004",Q99,0))</f>
        <v/>
      </c>
      <c r="T99" s="14" t="str">
        <f t="array" ref="T99">IF(J99="","",ROUND(R99-S99,0))</f>
        <v/>
      </c>
      <c r="U99" s="13" t="str">
        <f t="array" ref="U99">IF(J99="","",ROUND(S99+T99,0))</f>
        <v/>
      </c>
      <c r="V99" s="14" t="str">
        <f t="array" ref="V99">IF(J99="","",ROUND(R99-U99,0))</f>
        <v/>
      </c>
      <c r="W99" s="15"/>
      <c r="X99" s="16"/>
      <c r="Y99" s="221"/>
    </row>
    <row r="100" spans="1:25" s="4" customFormat="1" ht="20.25" customHeight="1" thickBot="1">
      <c r="A100" s="252"/>
      <c r="B100" s="217"/>
      <c r="C100" s="152"/>
      <c r="D100" s="156"/>
      <c r="E100" s="157"/>
      <c r="F100" s="158"/>
      <c r="G100" s="152"/>
      <c r="H100" s="160"/>
      <c r="I100" s="36" t="str">
        <f>IF(A98="n","","Sep-2025")</f>
        <v/>
      </c>
      <c r="J100" s="33" t="str">
        <f>IF($J98="","",$J98)</f>
        <v/>
      </c>
      <c r="K100" s="12" t="str">
        <f t="array" ref="K100">IF(J100="","",ROUND(J100*$K$7,0))</f>
        <v/>
      </c>
      <c r="L100" s="34" t="str">
        <f t="array" ref="L100">IF(J100="","",ROUND(J100+K100,0))</f>
        <v/>
      </c>
      <c r="M100" s="33" t="str">
        <f t="shared" si="2"/>
        <v/>
      </c>
      <c r="N100" s="12" t="str">
        <f t="array" ref="N100">IF(M100="","",ROUND(M100*$N$7,0))</f>
        <v/>
      </c>
      <c r="O100" s="34" t="str">
        <f t="array" ref="O100">IF(M100="","",ROUND(M100+N100,0))</f>
        <v/>
      </c>
      <c r="P100" s="35" t="str">
        <f t="array" ref="P100">IF(J100="","",ROUND(J100-M100,0))</f>
        <v/>
      </c>
      <c r="Q100" s="12" t="str">
        <f t="array" ref="Q100">IF(J100="","",ROUND(K100-N100,0))</f>
        <v/>
      </c>
      <c r="R100" s="34" t="str">
        <f t="array" ref="R100">IF(J100="","",ROUND(P100+Q100,0))</f>
        <v/>
      </c>
      <c r="S100" s="13" t="str">
        <f t="array" ref="S100">IF(J100="","",IF($H98="Before-2004",Q100,0))</f>
        <v/>
      </c>
      <c r="T100" s="14" t="str">
        <f t="array" ref="T100">IF(J100="","",ROUND(R100-S100,0))</f>
        <v/>
      </c>
      <c r="U100" s="13" t="str">
        <f>IF(J100="","",ROUND(S100+T100,0))</f>
        <v/>
      </c>
      <c r="V100" s="14" t="str">
        <f>IF(J100="","",ROUND(R100-U100,0))</f>
        <v/>
      </c>
      <c r="W100" s="15"/>
      <c r="X100" s="16"/>
      <c r="Y100" s="221"/>
    </row>
    <row r="101" spans="1:25" s="4" customFormat="1" ht="20.25" customHeight="1">
      <c r="A101" s="252" t="str">
        <f>IF($D101="","n","y")</f>
        <v>n</v>
      </c>
      <c r="B101" s="217"/>
      <c r="C101" s="151">
        <v>32</v>
      </c>
      <c r="D101" s="153"/>
      <c r="E101" s="154"/>
      <c r="F101" s="155"/>
      <c r="G101" s="151"/>
      <c r="H101" s="159"/>
      <c r="I101" s="27" t="str">
        <f>IF(A101="n","","Jul-2025")</f>
        <v/>
      </c>
      <c r="J101" s="28"/>
      <c r="K101" s="6" t="str">
        <f t="array" ref="K101">IF(J101="","",ROUND(J101*$K$7,0))</f>
        <v/>
      </c>
      <c r="L101" s="29" t="str">
        <f t="array" ref="L101">IF(J101="","",ROUND(J101+K101,0))</f>
        <v/>
      </c>
      <c r="M101" s="30" t="str">
        <f t="shared" si="2"/>
        <v/>
      </c>
      <c r="N101" s="6" t="str">
        <f t="array" ref="N101">IF(M101="","",ROUND(M101*$N$7,0))</f>
        <v/>
      </c>
      <c r="O101" s="29" t="str">
        <f t="array" ref="O101">IF(M101="","",ROUND(M101+N101,0))</f>
        <v/>
      </c>
      <c r="P101" s="31" t="str">
        <f t="array" ref="P101">IF(J101="","",ROUND(J101-M101,0))</f>
        <v/>
      </c>
      <c r="Q101" s="6" t="str">
        <f t="array" ref="Q101">IF(J101="","",ROUND(K101-N101,0))</f>
        <v/>
      </c>
      <c r="R101" s="29" t="str">
        <f t="array" ref="R101">IF(J101="","",ROUND(P101+Q101,0))</f>
        <v/>
      </c>
      <c r="S101" s="7" t="str">
        <f t="array" ref="S101">IF(J101="","",IF($H101="Before-2004",Q101,0))</f>
        <v/>
      </c>
      <c r="T101" s="8" t="str">
        <f t="array" ref="T101">IF(J101="","",ROUND(R101-S101,0))</f>
        <v/>
      </c>
      <c r="U101" s="8" t="str">
        <f t="array" ref="U101">IF(J101="","",ROUND(S101+T101,0))</f>
        <v/>
      </c>
      <c r="V101" s="8" t="str">
        <f t="array" ref="V101">IF(J101="","",ROUND(R101-U101,0))</f>
        <v/>
      </c>
      <c r="W101" s="9"/>
      <c r="X101" s="10"/>
      <c r="Y101" s="221"/>
    </row>
    <row r="102" spans="1:25" s="4" customFormat="1" ht="20.25" customHeight="1">
      <c r="A102" s="252"/>
      <c r="B102" s="217"/>
      <c r="C102" s="152"/>
      <c r="D102" s="156"/>
      <c r="E102" s="157"/>
      <c r="F102" s="158"/>
      <c r="G102" s="152"/>
      <c r="H102" s="160"/>
      <c r="I102" s="32" t="str">
        <f>IF(A101="n","","Aug-2025")</f>
        <v/>
      </c>
      <c r="J102" s="33" t="str">
        <f>IF($J101="","",$J101)</f>
        <v/>
      </c>
      <c r="K102" s="12" t="str">
        <f t="array" ref="K102">IF(J102="","",ROUND(J102*$K$7,0))</f>
        <v/>
      </c>
      <c r="L102" s="34" t="str">
        <f t="array" ref="L102">IF(J102="","",ROUND(J102+K102,0))</f>
        <v/>
      </c>
      <c r="M102" s="33" t="str">
        <f t="shared" si="2"/>
        <v/>
      </c>
      <c r="N102" s="12" t="str">
        <f t="array" ref="N102">IF(M102="","",ROUND(M102*$N$7,0))</f>
        <v/>
      </c>
      <c r="O102" s="34" t="str">
        <f t="array" ref="O102">IF(M102="","",ROUND(M102+N102,0))</f>
        <v/>
      </c>
      <c r="P102" s="35" t="str">
        <f t="array" ref="P102">IF(J102="","",ROUND(J102-M102,0))</f>
        <v/>
      </c>
      <c r="Q102" s="12" t="str">
        <f t="array" ref="Q102">IF(J102="","",ROUND(K102-N102,0))</f>
        <v/>
      </c>
      <c r="R102" s="34" t="str">
        <f t="array" ref="R102">IF(J102="","",ROUND(P102+Q102,0))</f>
        <v/>
      </c>
      <c r="S102" s="13" t="str">
        <f t="array" ref="S102">IF(J102="","",IF($H101="Before-2004",Q102,0))</f>
        <v/>
      </c>
      <c r="T102" s="14" t="str">
        <f t="array" ref="T102">IF(J102="","",ROUND(R102-S102,0))</f>
        <v/>
      </c>
      <c r="U102" s="13" t="str">
        <f t="array" ref="U102">IF(J102="","",ROUND(S102+T102,0))</f>
        <v/>
      </c>
      <c r="V102" s="14" t="str">
        <f t="array" ref="V102">IF(J102="","",ROUND(R102-U102,0))</f>
        <v/>
      </c>
      <c r="W102" s="15"/>
      <c r="X102" s="16"/>
      <c r="Y102" s="221"/>
    </row>
    <row r="103" spans="1:25" s="4" customFormat="1" ht="20.25" customHeight="1" thickBot="1">
      <c r="A103" s="252"/>
      <c r="B103" s="217"/>
      <c r="C103" s="152"/>
      <c r="D103" s="156"/>
      <c r="E103" s="157"/>
      <c r="F103" s="158"/>
      <c r="G103" s="152"/>
      <c r="H103" s="160"/>
      <c r="I103" s="36" t="str">
        <f>IF(A101="n","","Sep-2025")</f>
        <v/>
      </c>
      <c r="J103" s="33" t="str">
        <f>IF($J101="","",$J101)</f>
        <v/>
      </c>
      <c r="K103" s="12" t="str">
        <f t="array" ref="K103">IF(J103="","",ROUND(J103*$K$7,0))</f>
        <v/>
      </c>
      <c r="L103" s="34" t="str">
        <f t="array" ref="L103">IF(J103="","",ROUND(J103+K103,0))</f>
        <v/>
      </c>
      <c r="M103" s="33" t="str">
        <f t="shared" si="2"/>
        <v/>
      </c>
      <c r="N103" s="12" t="str">
        <f t="array" ref="N103">IF(M103="","",ROUND(M103*$N$7,0))</f>
        <v/>
      </c>
      <c r="O103" s="34" t="str">
        <f t="array" ref="O103">IF(M103="","",ROUND(M103+N103,0))</f>
        <v/>
      </c>
      <c r="P103" s="35" t="str">
        <f t="array" ref="P103">IF(J103="","",ROUND(J103-M103,0))</f>
        <v/>
      </c>
      <c r="Q103" s="12" t="str">
        <f t="array" ref="Q103">IF(J103="","",ROUND(K103-N103,0))</f>
        <v/>
      </c>
      <c r="R103" s="34" t="str">
        <f t="array" ref="R103">IF(J103="","",ROUND(P103+Q103,0))</f>
        <v/>
      </c>
      <c r="S103" s="13" t="str">
        <f t="array" ref="S103">IF(J103="","",IF($H101="Before-2004",Q103,0))</f>
        <v/>
      </c>
      <c r="T103" s="14" t="str">
        <f t="array" ref="T103">IF(J103="","",ROUND(R103-S103,0))</f>
        <v/>
      </c>
      <c r="U103" s="13" t="str">
        <f>IF(J103="","",ROUND(S103+T103,0))</f>
        <v/>
      </c>
      <c r="V103" s="14" t="str">
        <f>IF(J103="","",ROUND(R103-U103,0))</f>
        <v/>
      </c>
      <c r="W103" s="15"/>
      <c r="X103" s="16"/>
      <c r="Y103" s="221"/>
    </row>
    <row r="104" spans="1:25" s="4" customFormat="1" ht="20.25" customHeight="1">
      <c r="A104" s="252" t="str">
        <f>IF($D104="","n","y")</f>
        <v>n</v>
      </c>
      <c r="B104" s="217"/>
      <c r="C104" s="151">
        <v>33</v>
      </c>
      <c r="D104" s="153"/>
      <c r="E104" s="154"/>
      <c r="F104" s="155"/>
      <c r="G104" s="151"/>
      <c r="H104" s="159"/>
      <c r="I104" s="27" t="str">
        <f>IF(A104="n","","Jul-2025")</f>
        <v/>
      </c>
      <c r="J104" s="28"/>
      <c r="K104" s="6" t="str">
        <f t="array" ref="K104">IF(J104="","",ROUND(J104*$K$7,0))</f>
        <v/>
      </c>
      <c r="L104" s="29" t="str">
        <f t="array" ref="L104">IF(J104="","",ROUND(J104+K104,0))</f>
        <v/>
      </c>
      <c r="M104" s="30" t="str">
        <f t="shared" ref="M104:M135" si="3">IF(J104="","",J104)</f>
        <v/>
      </c>
      <c r="N104" s="6" t="str">
        <f t="array" ref="N104">IF(M104="","",ROUND(M104*$N$7,0))</f>
        <v/>
      </c>
      <c r="O104" s="29" t="str">
        <f t="array" ref="O104">IF(M104="","",ROUND(M104+N104,0))</f>
        <v/>
      </c>
      <c r="P104" s="31" t="str">
        <f t="array" ref="P104">IF(J104="","",ROUND(J104-M104,0))</f>
        <v/>
      </c>
      <c r="Q104" s="6" t="str">
        <f t="array" ref="Q104">IF(J104="","",ROUND(K104-N104,0))</f>
        <v/>
      </c>
      <c r="R104" s="29" t="str">
        <f t="array" ref="R104">IF(J104="","",ROUND(P104+Q104,0))</f>
        <v/>
      </c>
      <c r="S104" s="7" t="str">
        <f t="array" ref="S104">IF(J104="","",IF($H104="Before-2004",Q104,0))</f>
        <v/>
      </c>
      <c r="T104" s="8" t="str">
        <f t="array" ref="T104">IF(J104="","",ROUND(R104-S104,0))</f>
        <v/>
      </c>
      <c r="U104" s="8" t="str">
        <f t="array" ref="U104">IF(J104="","",ROUND(S104+T104,0))</f>
        <v/>
      </c>
      <c r="V104" s="8" t="str">
        <f t="array" ref="V104">IF(J104="","",ROUND(R104-U104,0))</f>
        <v/>
      </c>
      <c r="W104" s="9"/>
      <c r="X104" s="10"/>
      <c r="Y104" s="221"/>
    </row>
    <row r="105" spans="1:25" s="4" customFormat="1" ht="20.25" customHeight="1">
      <c r="A105" s="252"/>
      <c r="B105" s="217"/>
      <c r="C105" s="152"/>
      <c r="D105" s="156"/>
      <c r="E105" s="157"/>
      <c r="F105" s="158"/>
      <c r="G105" s="152"/>
      <c r="H105" s="160"/>
      <c r="I105" s="32" t="str">
        <f>IF(A104="n","","Aug-2025")</f>
        <v/>
      </c>
      <c r="J105" s="33" t="str">
        <f>IF($J104="","",$J104)</f>
        <v/>
      </c>
      <c r="K105" s="12" t="str">
        <f t="array" ref="K105">IF(J105="","",ROUND(J105*$K$7,0))</f>
        <v/>
      </c>
      <c r="L105" s="34" t="str">
        <f t="array" ref="L105">IF(J105="","",ROUND(J105+K105,0))</f>
        <v/>
      </c>
      <c r="M105" s="33" t="str">
        <f t="shared" si="3"/>
        <v/>
      </c>
      <c r="N105" s="12" t="str">
        <f t="array" ref="N105">IF(M105="","",ROUND(M105*$N$7,0))</f>
        <v/>
      </c>
      <c r="O105" s="34" t="str">
        <f t="array" ref="O105">IF(M105="","",ROUND(M105+N105,0))</f>
        <v/>
      </c>
      <c r="P105" s="35" t="str">
        <f t="array" ref="P105">IF(J105="","",ROUND(J105-M105,0))</f>
        <v/>
      </c>
      <c r="Q105" s="12" t="str">
        <f t="array" ref="Q105">IF(J105="","",ROUND(K105-N105,0))</f>
        <v/>
      </c>
      <c r="R105" s="34" t="str">
        <f t="array" ref="R105">IF(J105="","",ROUND(P105+Q105,0))</f>
        <v/>
      </c>
      <c r="S105" s="13" t="str">
        <f t="array" ref="S105">IF(J105="","",IF($H104="Before-2004",Q105,0))</f>
        <v/>
      </c>
      <c r="T105" s="14" t="str">
        <f t="array" ref="T105">IF(J105="","",ROUND(R105-S105,0))</f>
        <v/>
      </c>
      <c r="U105" s="13" t="str">
        <f t="array" ref="U105">IF(J105="","",ROUND(S105+T105,0))</f>
        <v/>
      </c>
      <c r="V105" s="14" t="str">
        <f t="array" ref="V105">IF(J105="","",ROUND(R105-U105,0))</f>
        <v/>
      </c>
      <c r="W105" s="15"/>
      <c r="X105" s="16"/>
      <c r="Y105" s="221"/>
    </row>
    <row r="106" spans="1:25" s="4" customFormat="1" ht="20.25" customHeight="1" thickBot="1">
      <c r="A106" s="252"/>
      <c r="B106" s="217"/>
      <c r="C106" s="152"/>
      <c r="D106" s="156"/>
      <c r="E106" s="157"/>
      <c r="F106" s="158"/>
      <c r="G106" s="152"/>
      <c r="H106" s="160"/>
      <c r="I106" s="36" t="str">
        <f>IF(A104="n","","Sep-2025")</f>
        <v/>
      </c>
      <c r="J106" s="33" t="str">
        <f>IF($J104="","",$J104)</f>
        <v/>
      </c>
      <c r="K106" s="12" t="str">
        <f t="array" ref="K106">IF(J106="","",ROUND(J106*$K$7,0))</f>
        <v/>
      </c>
      <c r="L106" s="34" t="str">
        <f t="array" ref="L106">IF(J106="","",ROUND(J106+K106,0))</f>
        <v/>
      </c>
      <c r="M106" s="33" t="str">
        <f t="shared" si="3"/>
        <v/>
      </c>
      <c r="N106" s="12" t="str">
        <f t="array" ref="N106">IF(M106="","",ROUND(M106*$N$7,0))</f>
        <v/>
      </c>
      <c r="O106" s="34" t="str">
        <f t="array" ref="O106">IF(M106="","",ROUND(M106+N106,0))</f>
        <v/>
      </c>
      <c r="P106" s="35" t="str">
        <f t="array" ref="P106">IF(J106="","",ROUND(J106-M106,0))</f>
        <v/>
      </c>
      <c r="Q106" s="12" t="str">
        <f t="array" ref="Q106">IF(J106="","",ROUND(K106-N106,0))</f>
        <v/>
      </c>
      <c r="R106" s="34" t="str">
        <f t="array" ref="R106">IF(J106="","",ROUND(P106+Q106,0))</f>
        <v/>
      </c>
      <c r="S106" s="13" t="str">
        <f t="array" ref="S106">IF(J106="","",IF($H104="Before-2004",Q106,0))</f>
        <v/>
      </c>
      <c r="T106" s="14" t="str">
        <f t="array" ref="T106">IF(J106="","",ROUND(R106-S106,0))</f>
        <v/>
      </c>
      <c r="U106" s="13" t="str">
        <f>IF(J106="","",ROUND(S106+T106,0))</f>
        <v/>
      </c>
      <c r="V106" s="14" t="str">
        <f>IF(J106="","",ROUND(R106-U106,0))</f>
        <v/>
      </c>
      <c r="W106" s="15"/>
      <c r="X106" s="16"/>
      <c r="Y106" s="221"/>
    </row>
    <row r="107" spans="1:25" s="4" customFormat="1" ht="20.25" customHeight="1">
      <c r="A107" s="252" t="str">
        <f>IF($D107="","n","y")</f>
        <v>n</v>
      </c>
      <c r="B107" s="217"/>
      <c r="C107" s="151">
        <v>34</v>
      </c>
      <c r="D107" s="153"/>
      <c r="E107" s="154"/>
      <c r="F107" s="155"/>
      <c r="G107" s="151"/>
      <c r="H107" s="159"/>
      <c r="I107" s="27" t="str">
        <f>IF(A107="n","","Jul-2025")</f>
        <v/>
      </c>
      <c r="J107" s="28"/>
      <c r="K107" s="6" t="str">
        <f t="array" ref="K107">IF(J107="","",ROUND(J107*$K$7,0))</f>
        <v/>
      </c>
      <c r="L107" s="29" t="str">
        <f t="array" ref="L107">IF(J107="","",ROUND(J107+K107,0))</f>
        <v/>
      </c>
      <c r="M107" s="30" t="str">
        <f t="shared" si="3"/>
        <v/>
      </c>
      <c r="N107" s="6" t="str">
        <f t="array" ref="N107">IF(M107="","",ROUND(M107*$N$7,0))</f>
        <v/>
      </c>
      <c r="O107" s="29" t="str">
        <f t="array" ref="O107">IF(M107="","",ROUND(M107+N107,0))</f>
        <v/>
      </c>
      <c r="P107" s="31" t="str">
        <f t="array" ref="P107">IF(J107="","",ROUND(J107-M107,0))</f>
        <v/>
      </c>
      <c r="Q107" s="6" t="str">
        <f t="array" ref="Q107">IF(J107="","",ROUND(K107-N107,0))</f>
        <v/>
      </c>
      <c r="R107" s="29" t="str">
        <f t="array" ref="R107">IF(J107="","",ROUND(P107+Q107,0))</f>
        <v/>
      </c>
      <c r="S107" s="7" t="str">
        <f t="array" ref="S107">IF(J107="","",IF($H107="Before-2004",Q107,0))</f>
        <v/>
      </c>
      <c r="T107" s="8" t="str">
        <f t="array" ref="T107">IF(J107="","",ROUND(R107-S107,0))</f>
        <v/>
      </c>
      <c r="U107" s="8" t="str">
        <f t="array" ref="U107">IF(J107="","",ROUND(S107+T107,0))</f>
        <v/>
      </c>
      <c r="V107" s="8" t="str">
        <f t="array" ref="V107">IF(J107="","",ROUND(R107-U107,0))</f>
        <v/>
      </c>
      <c r="W107" s="9"/>
      <c r="X107" s="10"/>
      <c r="Y107" s="221"/>
    </row>
    <row r="108" spans="1:25" s="4" customFormat="1" ht="20.25" customHeight="1">
      <c r="A108" s="252"/>
      <c r="B108" s="217"/>
      <c r="C108" s="152"/>
      <c r="D108" s="156"/>
      <c r="E108" s="157"/>
      <c r="F108" s="158"/>
      <c r="G108" s="152"/>
      <c r="H108" s="160"/>
      <c r="I108" s="32" t="str">
        <f>IF(A107="n","","Aug-2025")</f>
        <v/>
      </c>
      <c r="J108" s="33" t="str">
        <f>IF($J107="","",$J107)</f>
        <v/>
      </c>
      <c r="K108" s="12" t="str">
        <f t="array" ref="K108">IF(J108="","",ROUND(J108*$K$7,0))</f>
        <v/>
      </c>
      <c r="L108" s="34" t="str">
        <f t="array" ref="L108">IF(J108="","",ROUND(J108+K108,0))</f>
        <v/>
      </c>
      <c r="M108" s="33" t="str">
        <f t="shared" si="3"/>
        <v/>
      </c>
      <c r="N108" s="12" t="str">
        <f t="array" ref="N108">IF(M108="","",ROUND(M108*$N$7,0))</f>
        <v/>
      </c>
      <c r="O108" s="34" t="str">
        <f t="array" ref="O108">IF(M108="","",ROUND(M108+N108,0))</f>
        <v/>
      </c>
      <c r="P108" s="35" t="str">
        <f t="array" ref="P108">IF(J108="","",ROUND(J108-M108,0))</f>
        <v/>
      </c>
      <c r="Q108" s="12" t="str">
        <f t="array" ref="Q108">IF(J108="","",ROUND(K108-N108,0))</f>
        <v/>
      </c>
      <c r="R108" s="34" t="str">
        <f t="array" ref="R108">IF(J108="","",ROUND(P108+Q108,0))</f>
        <v/>
      </c>
      <c r="S108" s="13" t="str">
        <f t="array" ref="S108">IF(J108="","",IF($H107="Before-2004",Q108,0))</f>
        <v/>
      </c>
      <c r="T108" s="14" t="str">
        <f t="array" ref="T108">IF(J108="","",ROUND(R108-S108,0))</f>
        <v/>
      </c>
      <c r="U108" s="13" t="str">
        <f t="array" ref="U108">IF(J108="","",ROUND(S108+T108,0))</f>
        <v/>
      </c>
      <c r="V108" s="14" t="str">
        <f t="array" ref="V108">IF(J108="","",ROUND(R108-U108,0))</f>
        <v/>
      </c>
      <c r="W108" s="15"/>
      <c r="X108" s="16"/>
      <c r="Y108" s="221"/>
    </row>
    <row r="109" spans="1:25" s="4" customFormat="1" ht="20.25" customHeight="1" thickBot="1">
      <c r="A109" s="252"/>
      <c r="B109" s="217"/>
      <c r="C109" s="152"/>
      <c r="D109" s="156"/>
      <c r="E109" s="157"/>
      <c r="F109" s="158"/>
      <c r="G109" s="152"/>
      <c r="H109" s="160"/>
      <c r="I109" s="36" t="str">
        <f>IF(A107="n","","Sep-2025")</f>
        <v/>
      </c>
      <c r="J109" s="33" t="str">
        <f>IF($J107="","",$J107)</f>
        <v/>
      </c>
      <c r="K109" s="12" t="str">
        <f t="array" ref="K109">IF(J109="","",ROUND(J109*$K$7,0))</f>
        <v/>
      </c>
      <c r="L109" s="34" t="str">
        <f t="array" ref="L109">IF(J109="","",ROUND(J109+K109,0))</f>
        <v/>
      </c>
      <c r="M109" s="33" t="str">
        <f t="shared" si="3"/>
        <v/>
      </c>
      <c r="N109" s="12" t="str">
        <f t="array" ref="N109">IF(M109="","",ROUND(M109*$N$7,0))</f>
        <v/>
      </c>
      <c r="O109" s="34" t="str">
        <f t="array" ref="O109">IF(M109="","",ROUND(M109+N109,0))</f>
        <v/>
      </c>
      <c r="P109" s="35" t="str">
        <f t="array" ref="P109">IF(J109="","",ROUND(J109-M109,0))</f>
        <v/>
      </c>
      <c r="Q109" s="12" t="str">
        <f t="array" ref="Q109">IF(J109="","",ROUND(K109-N109,0))</f>
        <v/>
      </c>
      <c r="R109" s="34" t="str">
        <f t="array" ref="R109">IF(J109="","",ROUND(P109+Q109,0))</f>
        <v/>
      </c>
      <c r="S109" s="13" t="str">
        <f t="array" ref="S109">IF(J109="","",IF($H107="Before-2004",Q109,0))</f>
        <v/>
      </c>
      <c r="T109" s="14" t="str">
        <f t="array" ref="T109">IF(J109="","",ROUND(R109-S109,0))</f>
        <v/>
      </c>
      <c r="U109" s="13" t="str">
        <f>IF(J109="","",ROUND(S109+T109,0))</f>
        <v/>
      </c>
      <c r="V109" s="14" t="str">
        <f>IF(J109="","",ROUND(R109-U109,0))</f>
        <v/>
      </c>
      <c r="W109" s="15"/>
      <c r="X109" s="16"/>
      <c r="Y109" s="221"/>
    </row>
    <row r="110" spans="1:25" s="4" customFormat="1" ht="20.25" customHeight="1">
      <c r="A110" s="252" t="str">
        <f>IF($D110="","n","y")</f>
        <v>n</v>
      </c>
      <c r="B110" s="217"/>
      <c r="C110" s="151">
        <v>35</v>
      </c>
      <c r="D110" s="153"/>
      <c r="E110" s="154"/>
      <c r="F110" s="155"/>
      <c r="G110" s="151"/>
      <c r="H110" s="159"/>
      <c r="I110" s="27" t="str">
        <f>IF(A110="n","","Jul-2025")</f>
        <v/>
      </c>
      <c r="J110" s="28"/>
      <c r="K110" s="6" t="str">
        <f t="array" ref="K110">IF(J110="","",ROUND(J110*$K$7,0))</f>
        <v/>
      </c>
      <c r="L110" s="29" t="str">
        <f t="array" ref="L110">IF(J110="","",ROUND(J110+K110,0))</f>
        <v/>
      </c>
      <c r="M110" s="30" t="str">
        <f t="shared" si="3"/>
        <v/>
      </c>
      <c r="N110" s="6" t="str">
        <f t="array" ref="N110">IF(M110="","",ROUND(M110*$N$7,0))</f>
        <v/>
      </c>
      <c r="O110" s="29" t="str">
        <f t="array" ref="O110">IF(M110="","",ROUND(M110+N110,0))</f>
        <v/>
      </c>
      <c r="P110" s="31" t="str">
        <f t="array" ref="P110">IF(J110="","",ROUND(J110-M110,0))</f>
        <v/>
      </c>
      <c r="Q110" s="6" t="str">
        <f t="array" ref="Q110">IF(J110="","",ROUND(K110-N110,0))</f>
        <v/>
      </c>
      <c r="R110" s="29" t="str">
        <f t="array" ref="R110">IF(J110="","",ROUND(P110+Q110,0))</f>
        <v/>
      </c>
      <c r="S110" s="7" t="str">
        <f t="array" ref="S110">IF(J110="","",IF($H110="Before-2004",Q110,0))</f>
        <v/>
      </c>
      <c r="T110" s="8" t="str">
        <f t="array" ref="T110">IF(J110="","",ROUND(R110-S110,0))</f>
        <v/>
      </c>
      <c r="U110" s="8" t="str">
        <f t="array" ref="U110">IF(J110="","",ROUND(S110+T110,0))</f>
        <v/>
      </c>
      <c r="V110" s="8" t="str">
        <f t="array" ref="V110">IF(J110="","",ROUND(R110-U110,0))</f>
        <v/>
      </c>
      <c r="W110" s="9"/>
      <c r="X110" s="10"/>
      <c r="Y110" s="221"/>
    </row>
    <row r="111" spans="1:25" s="4" customFormat="1" ht="20.25" customHeight="1">
      <c r="A111" s="252"/>
      <c r="B111" s="217"/>
      <c r="C111" s="152"/>
      <c r="D111" s="156"/>
      <c r="E111" s="157"/>
      <c r="F111" s="158"/>
      <c r="G111" s="152"/>
      <c r="H111" s="160"/>
      <c r="I111" s="32" t="str">
        <f>IF(A110="n","","Aug-2025")</f>
        <v/>
      </c>
      <c r="J111" s="33" t="str">
        <f>IF($J110="","",$J110)</f>
        <v/>
      </c>
      <c r="K111" s="12" t="str">
        <f t="array" ref="K111">IF(J111="","",ROUND(J111*$K$7,0))</f>
        <v/>
      </c>
      <c r="L111" s="34" t="str">
        <f t="array" ref="L111">IF(J111="","",ROUND(J111+K111,0))</f>
        <v/>
      </c>
      <c r="M111" s="33" t="str">
        <f t="shared" si="3"/>
        <v/>
      </c>
      <c r="N111" s="12" t="str">
        <f t="array" ref="N111">IF(M111="","",ROUND(M111*$N$7,0))</f>
        <v/>
      </c>
      <c r="O111" s="34" t="str">
        <f t="array" ref="O111">IF(M111="","",ROUND(M111+N111,0))</f>
        <v/>
      </c>
      <c r="P111" s="35" t="str">
        <f t="array" ref="P111">IF(J111="","",ROUND(J111-M111,0))</f>
        <v/>
      </c>
      <c r="Q111" s="12" t="str">
        <f t="array" ref="Q111">IF(J111="","",ROUND(K111-N111,0))</f>
        <v/>
      </c>
      <c r="R111" s="34" t="str">
        <f t="array" ref="R111">IF(J111="","",ROUND(P111+Q111,0))</f>
        <v/>
      </c>
      <c r="S111" s="13" t="str">
        <f t="array" ref="S111">IF(J111="","",IF($H110="Before-2004",Q111,0))</f>
        <v/>
      </c>
      <c r="T111" s="14" t="str">
        <f t="array" ref="T111">IF(J111="","",ROUND(R111-S111,0))</f>
        <v/>
      </c>
      <c r="U111" s="13" t="str">
        <f t="array" ref="U111">IF(J111="","",ROUND(S111+T111,0))</f>
        <v/>
      </c>
      <c r="V111" s="14" t="str">
        <f t="array" ref="V111">IF(J111="","",ROUND(R111-U111,0))</f>
        <v/>
      </c>
      <c r="W111" s="15"/>
      <c r="X111" s="16"/>
      <c r="Y111" s="221"/>
    </row>
    <row r="112" spans="1:25" s="4" customFormat="1" ht="20.25" customHeight="1" thickBot="1">
      <c r="A112" s="252"/>
      <c r="B112" s="217"/>
      <c r="C112" s="152"/>
      <c r="D112" s="156"/>
      <c r="E112" s="157"/>
      <c r="F112" s="158"/>
      <c r="G112" s="152"/>
      <c r="H112" s="160"/>
      <c r="I112" s="36" t="str">
        <f>IF(A110="n","","Sep-2025")</f>
        <v/>
      </c>
      <c r="J112" s="33" t="str">
        <f>IF($J110="","",$J110)</f>
        <v/>
      </c>
      <c r="K112" s="12" t="str">
        <f t="array" ref="K112">IF(J112="","",ROUND(J112*$K$7,0))</f>
        <v/>
      </c>
      <c r="L112" s="34" t="str">
        <f t="array" ref="L112">IF(J112="","",ROUND(J112+K112,0))</f>
        <v/>
      </c>
      <c r="M112" s="33" t="str">
        <f t="shared" si="3"/>
        <v/>
      </c>
      <c r="N112" s="12" t="str">
        <f t="array" ref="N112">IF(M112="","",ROUND(M112*$N$7,0))</f>
        <v/>
      </c>
      <c r="O112" s="34" t="str">
        <f t="array" ref="O112">IF(M112="","",ROUND(M112+N112,0))</f>
        <v/>
      </c>
      <c r="P112" s="35" t="str">
        <f t="array" ref="P112">IF(J112="","",ROUND(J112-M112,0))</f>
        <v/>
      </c>
      <c r="Q112" s="12" t="str">
        <f t="array" ref="Q112">IF(J112="","",ROUND(K112-N112,0))</f>
        <v/>
      </c>
      <c r="R112" s="34" t="str">
        <f t="array" ref="R112">IF(J112="","",ROUND(P112+Q112,0))</f>
        <v/>
      </c>
      <c r="S112" s="13" t="str">
        <f t="array" ref="S112">IF(J112="","",IF($H110="Before-2004",Q112,0))</f>
        <v/>
      </c>
      <c r="T112" s="14" t="str">
        <f t="array" ref="T112">IF(J112="","",ROUND(R112-S112,0))</f>
        <v/>
      </c>
      <c r="U112" s="13" t="str">
        <f>IF(J112="","",ROUND(S112+T112,0))</f>
        <v/>
      </c>
      <c r="V112" s="14" t="str">
        <f>IF(J112="","",ROUND(R112-U112,0))</f>
        <v/>
      </c>
      <c r="W112" s="15"/>
      <c r="X112" s="16"/>
      <c r="Y112" s="221"/>
    </row>
    <row r="113" spans="1:25" s="4" customFormat="1" ht="20.25" customHeight="1">
      <c r="A113" s="252" t="str">
        <f>IF($D113="","n","y")</f>
        <v>n</v>
      </c>
      <c r="B113" s="217"/>
      <c r="C113" s="151">
        <v>36</v>
      </c>
      <c r="D113" s="153"/>
      <c r="E113" s="154"/>
      <c r="F113" s="155"/>
      <c r="G113" s="151"/>
      <c r="H113" s="159"/>
      <c r="I113" s="27" t="str">
        <f>IF(A113="n","","Jul-2025")</f>
        <v/>
      </c>
      <c r="J113" s="28"/>
      <c r="K113" s="6" t="str">
        <f t="array" ref="K113">IF(J113="","",ROUND(J113*$K$7,0))</f>
        <v/>
      </c>
      <c r="L113" s="29" t="str">
        <f t="array" ref="L113">IF(J113="","",ROUND(J113+K113,0))</f>
        <v/>
      </c>
      <c r="M113" s="30" t="str">
        <f t="shared" si="3"/>
        <v/>
      </c>
      <c r="N113" s="6" t="str">
        <f t="array" ref="N113">IF(M113="","",ROUND(M113*$N$7,0))</f>
        <v/>
      </c>
      <c r="O113" s="29" t="str">
        <f t="array" ref="O113">IF(M113="","",ROUND(M113+N113,0))</f>
        <v/>
      </c>
      <c r="P113" s="31" t="str">
        <f t="array" ref="P113">IF(J113="","",ROUND(J113-M113,0))</f>
        <v/>
      </c>
      <c r="Q113" s="6" t="str">
        <f t="array" ref="Q113">IF(J113="","",ROUND(K113-N113,0))</f>
        <v/>
      </c>
      <c r="R113" s="29" t="str">
        <f t="array" ref="R113">IF(J113="","",ROUND(P113+Q113,0))</f>
        <v/>
      </c>
      <c r="S113" s="7" t="str">
        <f t="array" ref="S113">IF(J113="","",IF($H113="Before-2004",Q113,0))</f>
        <v/>
      </c>
      <c r="T113" s="8" t="str">
        <f t="array" ref="T113">IF(J113="","",ROUND(R113-S113,0))</f>
        <v/>
      </c>
      <c r="U113" s="8" t="str">
        <f t="array" ref="U113">IF(J113="","",ROUND(S113+T113,0))</f>
        <v/>
      </c>
      <c r="V113" s="8" t="str">
        <f t="array" ref="V113">IF(J113="","",ROUND(R113-U113,0))</f>
        <v/>
      </c>
      <c r="W113" s="9"/>
      <c r="X113" s="10"/>
      <c r="Y113" s="221"/>
    </row>
    <row r="114" spans="1:25" s="4" customFormat="1" ht="20.25" customHeight="1">
      <c r="A114" s="252"/>
      <c r="B114" s="217"/>
      <c r="C114" s="152"/>
      <c r="D114" s="156"/>
      <c r="E114" s="157"/>
      <c r="F114" s="158"/>
      <c r="G114" s="152"/>
      <c r="H114" s="160"/>
      <c r="I114" s="32" t="str">
        <f>IF(A113="n","","Aug-2025")</f>
        <v/>
      </c>
      <c r="J114" s="33" t="str">
        <f>IF($J113="","",$J113)</f>
        <v/>
      </c>
      <c r="K114" s="12" t="str">
        <f t="array" ref="K114">IF(J114="","",ROUND(J114*$K$7,0))</f>
        <v/>
      </c>
      <c r="L114" s="34" t="str">
        <f t="array" ref="L114">IF(J114="","",ROUND(J114+K114,0))</f>
        <v/>
      </c>
      <c r="M114" s="33" t="str">
        <f t="shared" si="3"/>
        <v/>
      </c>
      <c r="N114" s="12" t="str">
        <f t="array" ref="N114">IF(M114="","",ROUND(M114*$N$7,0))</f>
        <v/>
      </c>
      <c r="O114" s="34" t="str">
        <f t="array" ref="O114">IF(M114="","",ROUND(M114+N114,0))</f>
        <v/>
      </c>
      <c r="P114" s="35" t="str">
        <f t="array" ref="P114">IF(J114="","",ROUND(J114-M114,0))</f>
        <v/>
      </c>
      <c r="Q114" s="12" t="str">
        <f t="array" ref="Q114">IF(J114="","",ROUND(K114-N114,0))</f>
        <v/>
      </c>
      <c r="R114" s="34" t="str">
        <f t="array" ref="R114">IF(J114="","",ROUND(P114+Q114,0))</f>
        <v/>
      </c>
      <c r="S114" s="13" t="str">
        <f t="array" ref="S114">IF(J114="","",IF($H113="Before-2004",Q114,0))</f>
        <v/>
      </c>
      <c r="T114" s="14" t="str">
        <f t="array" ref="T114">IF(J114="","",ROUND(R114-S114,0))</f>
        <v/>
      </c>
      <c r="U114" s="13" t="str">
        <f t="array" ref="U114">IF(J114="","",ROUND(S114+T114,0))</f>
        <v/>
      </c>
      <c r="V114" s="14" t="str">
        <f t="array" ref="V114">IF(J114="","",ROUND(R114-U114,0))</f>
        <v/>
      </c>
      <c r="W114" s="15"/>
      <c r="X114" s="16"/>
      <c r="Y114" s="221"/>
    </row>
    <row r="115" spans="1:25" s="4" customFormat="1" ht="20.25" customHeight="1" thickBot="1">
      <c r="A115" s="252"/>
      <c r="B115" s="217"/>
      <c r="C115" s="152"/>
      <c r="D115" s="156"/>
      <c r="E115" s="157"/>
      <c r="F115" s="158"/>
      <c r="G115" s="152"/>
      <c r="H115" s="160"/>
      <c r="I115" s="36" t="str">
        <f>IF(A113="n","","Sep-2025")</f>
        <v/>
      </c>
      <c r="J115" s="33" t="str">
        <f>IF($J113="","",$J113)</f>
        <v/>
      </c>
      <c r="K115" s="12" t="str">
        <f t="array" ref="K115">IF(J115="","",ROUND(J115*$K$7,0))</f>
        <v/>
      </c>
      <c r="L115" s="34" t="str">
        <f t="array" ref="L115">IF(J115="","",ROUND(J115+K115,0))</f>
        <v/>
      </c>
      <c r="M115" s="33" t="str">
        <f t="shared" si="3"/>
        <v/>
      </c>
      <c r="N115" s="12" t="str">
        <f t="array" ref="N115">IF(M115="","",ROUND(M115*$N$7,0))</f>
        <v/>
      </c>
      <c r="O115" s="34" t="str">
        <f t="array" ref="O115">IF(M115="","",ROUND(M115+N115,0))</f>
        <v/>
      </c>
      <c r="P115" s="35" t="str">
        <f t="array" ref="P115">IF(J115="","",ROUND(J115-M115,0))</f>
        <v/>
      </c>
      <c r="Q115" s="12" t="str">
        <f t="array" ref="Q115">IF(J115="","",ROUND(K115-N115,0))</f>
        <v/>
      </c>
      <c r="R115" s="34" t="str">
        <f t="array" ref="R115">IF(J115="","",ROUND(P115+Q115,0))</f>
        <v/>
      </c>
      <c r="S115" s="13" t="str">
        <f t="array" ref="S115">IF(J115="","",IF($H113="Before-2004",Q115,0))</f>
        <v/>
      </c>
      <c r="T115" s="14" t="str">
        <f t="array" ref="T115">IF(J115="","",ROUND(R115-S115,0))</f>
        <v/>
      </c>
      <c r="U115" s="13" t="str">
        <f>IF(J115="","",ROUND(S115+T115,0))</f>
        <v/>
      </c>
      <c r="V115" s="14" t="str">
        <f>IF(J115="","",ROUND(R115-U115,0))</f>
        <v/>
      </c>
      <c r="W115" s="15"/>
      <c r="X115" s="16"/>
      <c r="Y115" s="221"/>
    </row>
    <row r="116" spans="1:25" s="4" customFormat="1" ht="20.25" customHeight="1">
      <c r="A116" s="252" t="str">
        <f>IF($D116="","n","y")</f>
        <v>n</v>
      </c>
      <c r="B116" s="217"/>
      <c r="C116" s="151">
        <v>37</v>
      </c>
      <c r="D116" s="153"/>
      <c r="E116" s="154"/>
      <c r="F116" s="155"/>
      <c r="G116" s="151"/>
      <c r="H116" s="159"/>
      <c r="I116" s="27" t="str">
        <f>IF(A116="n","","Jul-2025")</f>
        <v/>
      </c>
      <c r="J116" s="28"/>
      <c r="K116" s="6" t="str">
        <f t="array" ref="K116">IF(J116="","",ROUND(J116*$K$7,0))</f>
        <v/>
      </c>
      <c r="L116" s="29" t="str">
        <f t="array" ref="L116">IF(J116="","",ROUND(J116+K116,0))</f>
        <v/>
      </c>
      <c r="M116" s="30" t="str">
        <f t="shared" si="3"/>
        <v/>
      </c>
      <c r="N116" s="6" t="str">
        <f t="array" ref="N116">IF(M116="","",ROUND(M116*$N$7,0))</f>
        <v/>
      </c>
      <c r="O116" s="29" t="str">
        <f t="array" ref="O116">IF(M116="","",ROUND(M116+N116,0))</f>
        <v/>
      </c>
      <c r="P116" s="31" t="str">
        <f t="array" ref="P116">IF(J116="","",ROUND(J116-M116,0))</f>
        <v/>
      </c>
      <c r="Q116" s="6" t="str">
        <f t="array" ref="Q116">IF(J116="","",ROUND(K116-N116,0))</f>
        <v/>
      </c>
      <c r="R116" s="29" t="str">
        <f t="array" ref="R116">IF(J116="","",ROUND(P116+Q116,0))</f>
        <v/>
      </c>
      <c r="S116" s="7" t="str">
        <f t="array" ref="S116">IF(J116="","",IF($H116="Before-2004",Q116,0))</f>
        <v/>
      </c>
      <c r="T116" s="8" t="str">
        <f t="array" ref="T116">IF(J116="","",ROUND(R116-S116,0))</f>
        <v/>
      </c>
      <c r="U116" s="8" t="str">
        <f t="array" ref="U116">IF(J116="","",ROUND(S116+T116,0))</f>
        <v/>
      </c>
      <c r="V116" s="8" t="str">
        <f t="array" ref="V116">IF(J116="","",ROUND(R116-U116,0))</f>
        <v/>
      </c>
      <c r="W116" s="9"/>
      <c r="X116" s="10"/>
      <c r="Y116" s="221"/>
    </row>
    <row r="117" spans="1:25" s="4" customFormat="1" ht="20.25" customHeight="1">
      <c r="A117" s="252"/>
      <c r="B117" s="217"/>
      <c r="C117" s="152"/>
      <c r="D117" s="156"/>
      <c r="E117" s="157"/>
      <c r="F117" s="158"/>
      <c r="G117" s="152"/>
      <c r="H117" s="160"/>
      <c r="I117" s="32" t="str">
        <f>IF(A116="n","","Aug-2025")</f>
        <v/>
      </c>
      <c r="J117" s="33" t="str">
        <f>IF($J116="","",$J116)</f>
        <v/>
      </c>
      <c r="K117" s="12" t="str">
        <f t="array" ref="K117">IF(J117="","",ROUND(J117*$K$7,0))</f>
        <v/>
      </c>
      <c r="L117" s="34" t="str">
        <f t="array" ref="L117">IF(J117="","",ROUND(J117+K117,0))</f>
        <v/>
      </c>
      <c r="M117" s="33" t="str">
        <f t="shared" si="3"/>
        <v/>
      </c>
      <c r="N117" s="12" t="str">
        <f t="array" ref="N117">IF(M117="","",ROUND(M117*$N$7,0))</f>
        <v/>
      </c>
      <c r="O117" s="34" t="str">
        <f t="array" ref="O117">IF(M117="","",ROUND(M117+N117,0))</f>
        <v/>
      </c>
      <c r="P117" s="35" t="str">
        <f t="array" ref="P117">IF(J117="","",ROUND(J117-M117,0))</f>
        <v/>
      </c>
      <c r="Q117" s="12" t="str">
        <f t="array" ref="Q117">IF(J117="","",ROUND(K117-N117,0))</f>
        <v/>
      </c>
      <c r="R117" s="34" t="str">
        <f t="array" ref="R117">IF(J117="","",ROUND(P117+Q117,0))</f>
        <v/>
      </c>
      <c r="S117" s="13" t="str">
        <f t="array" ref="S117">IF(J117="","",IF($H116="Before-2004",Q117,0))</f>
        <v/>
      </c>
      <c r="T117" s="14" t="str">
        <f t="array" ref="T117">IF(J117="","",ROUND(R117-S117,0))</f>
        <v/>
      </c>
      <c r="U117" s="13" t="str">
        <f t="array" ref="U117">IF(J117="","",ROUND(S117+T117,0))</f>
        <v/>
      </c>
      <c r="V117" s="14" t="str">
        <f t="array" ref="V117">IF(J117="","",ROUND(R117-U117,0))</f>
        <v/>
      </c>
      <c r="W117" s="15"/>
      <c r="X117" s="16"/>
      <c r="Y117" s="221"/>
    </row>
    <row r="118" spans="1:25" s="4" customFormat="1" ht="20.25" customHeight="1" thickBot="1">
      <c r="A118" s="252"/>
      <c r="B118" s="217"/>
      <c r="C118" s="152"/>
      <c r="D118" s="156"/>
      <c r="E118" s="157"/>
      <c r="F118" s="158"/>
      <c r="G118" s="152"/>
      <c r="H118" s="160"/>
      <c r="I118" s="36" t="str">
        <f>IF(A116="n","","Sep-2025")</f>
        <v/>
      </c>
      <c r="J118" s="33" t="str">
        <f>IF($J116="","",$J116)</f>
        <v/>
      </c>
      <c r="K118" s="12" t="str">
        <f t="array" ref="K118">IF(J118="","",ROUND(J118*$K$7,0))</f>
        <v/>
      </c>
      <c r="L118" s="34" t="str">
        <f t="array" ref="L118">IF(J118="","",ROUND(J118+K118,0))</f>
        <v/>
      </c>
      <c r="M118" s="33" t="str">
        <f t="shared" si="3"/>
        <v/>
      </c>
      <c r="N118" s="12" t="str">
        <f t="array" ref="N118">IF(M118="","",ROUND(M118*$N$7,0))</f>
        <v/>
      </c>
      <c r="O118" s="34" t="str">
        <f t="array" ref="O118">IF(M118="","",ROUND(M118+N118,0))</f>
        <v/>
      </c>
      <c r="P118" s="35" t="str">
        <f t="array" ref="P118">IF(J118="","",ROUND(J118-M118,0))</f>
        <v/>
      </c>
      <c r="Q118" s="12" t="str">
        <f t="array" ref="Q118">IF(J118="","",ROUND(K118-N118,0))</f>
        <v/>
      </c>
      <c r="R118" s="34" t="str">
        <f t="array" ref="R118">IF(J118="","",ROUND(P118+Q118,0))</f>
        <v/>
      </c>
      <c r="S118" s="13" t="str">
        <f t="array" ref="S118">IF(J118="","",IF($H116="Before-2004",Q118,0))</f>
        <v/>
      </c>
      <c r="T118" s="14" t="str">
        <f t="array" ref="T118">IF(J118="","",ROUND(R118-S118,0))</f>
        <v/>
      </c>
      <c r="U118" s="13" t="str">
        <f>IF(J118="","",ROUND(S118+T118,0))</f>
        <v/>
      </c>
      <c r="V118" s="14" t="str">
        <f>IF(J118="","",ROUND(R118-U118,0))</f>
        <v/>
      </c>
      <c r="W118" s="15"/>
      <c r="X118" s="16"/>
      <c r="Y118" s="221"/>
    </row>
    <row r="119" spans="1:25" s="4" customFormat="1" ht="20.25" customHeight="1">
      <c r="A119" s="252" t="str">
        <f>IF($D119="","n","y")</f>
        <v>n</v>
      </c>
      <c r="B119" s="217"/>
      <c r="C119" s="151">
        <v>38</v>
      </c>
      <c r="D119" s="153"/>
      <c r="E119" s="154"/>
      <c r="F119" s="155"/>
      <c r="G119" s="151"/>
      <c r="H119" s="159"/>
      <c r="I119" s="27" t="str">
        <f>IF(A119="n","","Jul-2025")</f>
        <v/>
      </c>
      <c r="J119" s="28"/>
      <c r="K119" s="6" t="str">
        <f t="array" ref="K119">IF(J119="","",ROUND(J119*$K$7,0))</f>
        <v/>
      </c>
      <c r="L119" s="29" t="str">
        <f t="array" ref="L119">IF(J119="","",ROUND(J119+K119,0))</f>
        <v/>
      </c>
      <c r="M119" s="30" t="str">
        <f t="shared" si="3"/>
        <v/>
      </c>
      <c r="N119" s="6" t="str">
        <f t="array" ref="N119">IF(M119="","",ROUND(M119*$N$7,0))</f>
        <v/>
      </c>
      <c r="O119" s="29" t="str">
        <f t="array" ref="O119">IF(M119="","",ROUND(M119+N119,0))</f>
        <v/>
      </c>
      <c r="P119" s="31" t="str">
        <f t="array" ref="P119">IF(J119="","",ROUND(J119-M119,0))</f>
        <v/>
      </c>
      <c r="Q119" s="6" t="str">
        <f t="array" ref="Q119">IF(J119="","",ROUND(K119-N119,0))</f>
        <v/>
      </c>
      <c r="R119" s="29" t="str">
        <f t="array" ref="R119">IF(J119="","",ROUND(P119+Q119,0))</f>
        <v/>
      </c>
      <c r="S119" s="7" t="str">
        <f t="array" ref="S119">IF(J119="","",IF($H119="Before-2004",Q119,0))</f>
        <v/>
      </c>
      <c r="T119" s="8" t="str">
        <f t="array" ref="T119">IF(J119="","",ROUND(R119-S119,0))</f>
        <v/>
      </c>
      <c r="U119" s="8" t="str">
        <f t="array" ref="U119">IF(J119="","",ROUND(S119+T119,0))</f>
        <v/>
      </c>
      <c r="V119" s="8" t="str">
        <f t="array" ref="V119">IF(J119="","",ROUND(R119-U119,0))</f>
        <v/>
      </c>
      <c r="W119" s="9"/>
      <c r="X119" s="10"/>
      <c r="Y119" s="221"/>
    </row>
    <row r="120" spans="1:25" s="4" customFormat="1" ht="20.25" customHeight="1">
      <c r="A120" s="252"/>
      <c r="B120" s="217"/>
      <c r="C120" s="152"/>
      <c r="D120" s="156"/>
      <c r="E120" s="157"/>
      <c r="F120" s="158"/>
      <c r="G120" s="152"/>
      <c r="H120" s="160"/>
      <c r="I120" s="32" t="str">
        <f>IF(A119="n","","Aug-2025")</f>
        <v/>
      </c>
      <c r="J120" s="33" t="str">
        <f>IF($J119="","",$J119)</f>
        <v/>
      </c>
      <c r="K120" s="12" t="str">
        <f t="array" ref="K120">IF(J120="","",ROUND(J120*$K$7,0))</f>
        <v/>
      </c>
      <c r="L120" s="34" t="str">
        <f t="array" ref="L120">IF(J120="","",ROUND(J120+K120,0))</f>
        <v/>
      </c>
      <c r="M120" s="33" t="str">
        <f t="shared" si="3"/>
        <v/>
      </c>
      <c r="N120" s="12" t="str">
        <f t="array" ref="N120">IF(M120="","",ROUND(M120*$N$7,0))</f>
        <v/>
      </c>
      <c r="O120" s="34" t="str">
        <f t="array" ref="O120">IF(M120="","",ROUND(M120+N120,0))</f>
        <v/>
      </c>
      <c r="P120" s="35" t="str">
        <f t="array" ref="P120">IF(J120="","",ROUND(J120-M120,0))</f>
        <v/>
      </c>
      <c r="Q120" s="12" t="str">
        <f t="array" ref="Q120">IF(J120="","",ROUND(K120-N120,0))</f>
        <v/>
      </c>
      <c r="R120" s="34" t="str">
        <f t="array" ref="R120">IF(J120="","",ROUND(P120+Q120,0))</f>
        <v/>
      </c>
      <c r="S120" s="13" t="str">
        <f t="array" ref="S120">IF(J120="","",IF($H119="Before-2004",Q120,0))</f>
        <v/>
      </c>
      <c r="T120" s="14" t="str">
        <f t="array" ref="T120">IF(J120="","",ROUND(R120-S120,0))</f>
        <v/>
      </c>
      <c r="U120" s="13" t="str">
        <f t="array" ref="U120">IF(J120="","",ROUND(S120+T120,0))</f>
        <v/>
      </c>
      <c r="V120" s="14" t="str">
        <f t="array" ref="V120">IF(J120="","",ROUND(R120-U120,0))</f>
        <v/>
      </c>
      <c r="W120" s="15"/>
      <c r="X120" s="16"/>
      <c r="Y120" s="221"/>
    </row>
    <row r="121" spans="1:25" s="4" customFormat="1" ht="20.25" customHeight="1" thickBot="1">
      <c r="A121" s="252"/>
      <c r="B121" s="217"/>
      <c r="C121" s="152"/>
      <c r="D121" s="156"/>
      <c r="E121" s="157"/>
      <c r="F121" s="158"/>
      <c r="G121" s="152"/>
      <c r="H121" s="160"/>
      <c r="I121" s="36" t="str">
        <f>IF(A119="n","","Sep-2025")</f>
        <v/>
      </c>
      <c r="J121" s="33" t="str">
        <f>IF($J119="","",$J119)</f>
        <v/>
      </c>
      <c r="K121" s="12" t="str">
        <f t="array" ref="K121">IF(J121="","",ROUND(J121*$K$7,0))</f>
        <v/>
      </c>
      <c r="L121" s="34" t="str">
        <f t="array" ref="L121">IF(J121="","",ROUND(J121+K121,0))</f>
        <v/>
      </c>
      <c r="M121" s="33" t="str">
        <f t="shared" si="3"/>
        <v/>
      </c>
      <c r="N121" s="12" t="str">
        <f t="array" ref="N121">IF(M121="","",ROUND(M121*$N$7,0))</f>
        <v/>
      </c>
      <c r="O121" s="34" t="str">
        <f t="array" ref="O121">IF(M121="","",ROUND(M121+N121,0))</f>
        <v/>
      </c>
      <c r="P121" s="35" t="str">
        <f t="array" ref="P121">IF(J121="","",ROUND(J121-M121,0))</f>
        <v/>
      </c>
      <c r="Q121" s="12" t="str">
        <f t="array" ref="Q121">IF(J121="","",ROUND(K121-N121,0))</f>
        <v/>
      </c>
      <c r="R121" s="34" t="str">
        <f t="array" ref="R121">IF(J121="","",ROUND(P121+Q121,0))</f>
        <v/>
      </c>
      <c r="S121" s="13" t="str">
        <f t="array" ref="S121">IF(J121="","",IF($H119="Before-2004",Q121,0))</f>
        <v/>
      </c>
      <c r="T121" s="14" t="str">
        <f t="array" ref="T121">IF(J121="","",ROUND(R121-S121,0))</f>
        <v/>
      </c>
      <c r="U121" s="13" t="str">
        <f>IF(J121="","",ROUND(S121+T121,0))</f>
        <v/>
      </c>
      <c r="V121" s="14" t="str">
        <f>IF(J121="","",ROUND(R121-U121,0))</f>
        <v/>
      </c>
      <c r="W121" s="15"/>
      <c r="X121" s="16"/>
      <c r="Y121" s="221"/>
    </row>
    <row r="122" spans="1:25" s="4" customFormat="1" ht="20.25" customHeight="1">
      <c r="A122" s="252" t="str">
        <f>IF($D122="","n","y")</f>
        <v>n</v>
      </c>
      <c r="B122" s="217"/>
      <c r="C122" s="151">
        <v>39</v>
      </c>
      <c r="D122" s="153"/>
      <c r="E122" s="154"/>
      <c r="F122" s="155"/>
      <c r="G122" s="151"/>
      <c r="H122" s="159"/>
      <c r="I122" s="27" t="str">
        <f>IF(A122="n","","Jul-2025")</f>
        <v/>
      </c>
      <c r="J122" s="28"/>
      <c r="K122" s="6" t="str">
        <f t="array" ref="K122">IF(J122="","",ROUND(J122*$K$7,0))</f>
        <v/>
      </c>
      <c r="L122" s="29" t="str">
        <f t="array" ref="L122">IF(J122="","",ROUND(J122+K122,0))</f>
        <v/>
      </c>
      <c r="M122" s="30" t="str">
        <f t="shared" si="3"/>
        <v/>
      </c>
      <c r="N122" s="6" t="str">
        <f t="array" ref="N122">IF(M122="","",ROUND(M122*$N$7,0))</f>
        <v/>
      </c>
      <c r="O122" s="29" t="str">
        <f t="array" ref="O122">IF(M122="","",ROUND(M122+N122,0))</f>
        <v/>
      </c>
      <c r="P122" s="31" t="str">
        <f t="array" ref="P122">IF(J122="","",ROUND(J122-M122,0))</f>
        <v/>
      </c>
      <c r="Q122" s="6" t="str">
        <f t="array" ref="Q122">IF(J122="","",ROUND(K122-N122,0))</f>
        <v/>
      </c>
      <c r="R122" s="29" t="str">
        <f t="array" ref="R122">IF(J122="","",ROUND(P122+Q122,0))</f>
        <v/>
      </c>
      <c r="S122" s="7" t="str">
        <f t="array" ref="S122">IF(J122="","",IF($H122="Before-2004",Q122,0))</f>
        <v/>
      </c>
      <c r="T122" s="8" t="str">
        <f t="array" ref="T122">IF(J122="","",ROUND(R122-S122,0))</f>
        <v/>
      </c>
      <c r="U122" s="8" t="str">
        <f t="array" ref="U122">IF(J122="","",ROUND(S122+T122,0))</f>
        <v/>
      </c>
      <c r="V122" s="8" t="str">
        <f t="array" ref="V122">IF(J122="","",ROUND(R122-U122,0))</f>
        <v/>
      </c>
      <c r="W122" s="9"/>
      <c r="X122" s="10"/>
      <c r="Y122" s="221"/>
    </row>
    <row r="123" spans="1:25" s="4" customFormat="1" ht="20.25" customHeight="1">
      <c r="A123" s="252"/>
      <c r="B123" s="217"/>
      <c r="C123" s="152"/>
      <c r="D123" s="156"/>
      <c r="E123" s="157"/>
      <c r="F123" s="158"/>
      <c r="G123" s="152"/>
      <c r="H123" s="160"/>
      <c r="I123" s="32" t="str">
        <f>IF(A122="n","","Aug-2025")</f>
        <v/>
      </c>
      <c r="J123" s="33" t="str">
        <f>IF($J122="","",$J122)</f>
        <v/>
      </c>
      <c r="K123" s="12" t="str">
        <f t="array" ref="K123">IF(J123="","",ROUND(J123*$K$7,0))</f>
        <v/>
      </c>
      <c r="L123" s="34" t="str">
        <f t="array" ref="L123">IF(J123="","",ROUND(J123+K123,0))</f>
        <v/>
      </c>
      <c r="M123" s="33" t="str">
        <f t="shared" si="3"/>
        <v/>
      </c>
      <c r="N123" s="12" t="str">
        <f t="array" ref="N123">IF(M123="","",ROUND(M123*$N$7,0))</f>
        <v/>
      </c>
      <c r="O123" s="34" t="str">
        <f t="array" ref="O123">IF(M123="","",ROUND(M123+N123,0))</f>
        <v/>
      </c>
      <c r="P123" s="35" t="str">
        <f t="array" ref="P123">IF(J123="","",ROUND(J123-M123,0))</f>
        <v/>
      </c>
      <c r="Q123" s="12" t="str">
        <f t="array" ref="Q123">IF(J123="","",ROUND(K123-N123,0))</f>
        <v/>
      </c>
      <c r="R123" s="34" t="str">
        <f t="array" ref="R123">IF(J123="","",ROUND(P123+Q123,0))</f>
        <v/>
      </c>
      <c r="S123" s="13" t="str">
        <f t="array" ref="S123">IF(J123="","",IF($H122="Before-2004",Q123,0))</f>
        <v/>
      </c>
      <c r="T123" s="14" t="str">
        <f t="array" ref="T123">IF(J123="","",ROUND(R123-S123,0))</f>
        <v/>
      </c>
      <c r="U123" s="13" t="str">
        <f t="array" ref="U123">IF(J123="","",ROUND(S123+T123,0))</f>
        <v/>
      </c>
      <c r="V123" s="14" t="str">
        <f t="array" ref="V123">IF(J123="","",ROUND(R123-U123,0))</f>
        <v/>
      </c>
      <c r="W123" s="15"/>
      <c r="X123" s="16"/>
      <c r="Y123" s="221"/>
    </row>
    <row r="124" spans="1:25" s="4" customFormat="1" ht="20.25" customHeight="1" thickBot="1">
      <c r="A124" s="252"/>
      <c r="B124" s="217"/>
      <c r="C124" s="152"/>
      <c r="D124" s="156"/>
      <c r="E124" s="157"/>
      <c r="F124" s="158"/>
      <c r="G124" s="152"/>
      <c r="H124" s="160"/>
      <c r="I124" s="36" t="str">
        <f>IF(A122="n","","Sep-2025")</f>
        <v/>
      </c>
      <c r="J124" s="33" t="str">
        <f>IF($J122="","",$J122)</f>
        <v/>
      </c>
      <c r="K124" s="12" t="str">
        <f t="array" ref="K124">IF(J124="","",ROUND(J124*$K$7,0))</f>
        <v/>
      </c>
      <c r="L124" s="34" t="str">
        <f t="array" ref="L124">IF(J124="","",ROUND(J124+K124,0))</f>
        <v/>
      </c>
      <c r="M124" s="33" t="str">
        <f t="shared" si="3"/>
        <v/>
      </c>
      <c r="N124" s="12" t="str">
        <f t="array" ref="N124">IF(M124="","",ROUND(M124*$N$7,0))</f>
        <v/>
      </c>
      <c r="O124" s="34" t="str">
        <f t="array" ref="O124">IF(M124="","",ROUND(M124+N124,0))</f>
        <v/>
      </c>
      <c r="P124" s="35" t="str">
        <f t="array" ref="P124">IF(J124="","",ROUND(J124-M124,0))</f>
        <v/>
      </c>
      <c r="Q124" s="12" t="str">
        <f t="array" ref="Q124">IF(J124="","",ROUND(K124-N124,0))</f>
        <v/>
      </c>
      <c r="R124" s="34" t="str">
        <f t="array" ref="R124">IF(J124="","",ROUND(P124+Q124,0))</f>
        <v/>
      </c>
      <c r="S124" s="13" t="str">
        <f t="array" ref="S124">IF(J124="","",IF($H122="Before-2004",Q124,0))</f>
        <v/>
      </c>
      <c r="T124" s="14" t="str">
        <f t="array" ref="T124">IF(J124="","",ROUND(R124-S124,0))</f>
        <v/>
      </c>
      <c r="U124" s="13" t="str">
        <f>IF(J124="","",ROUND(S124+T124,0))</f>
        <v/>
      </c>
      <c r="V124" s="14" t="str">
        <f>IF(J124="","",ROUND(R124-U124,0))</f>
        <v/>
      </c>
      <c r="W124" s="15"/>
      <c r="X124" s="16"/>
      <c r="Y124" s="221"/>
    </row>
    <row r="125" spans="1:25" s="4" customFormat="1" ht="20.25" customHeight="1">
      <c r="A125" s="252" t="str">
        <f>IF($D125="","n","y")</f>
        <v>n</v>
      </c>
      <c r="B125" s="217"/>
      <c r="C125" s="151">
        <v>40</v>
      </c>
      <c r="D125" s="153"/>
      <c r="E125" s="154"/>
      <c r="F125" s="155"/>
      <c r="G125" s="151"/>
      <c r="H125" s="159"/>
      <c r="I125" s="27" t="str">
        <f>IF(A125="n","","Jul-2025")</f>
        <v/>
      </c>
      <c r="J125" s="28"/>
      <c r="K125" s="6" t="str">
        <f t="array" ref="K125">IF(J125="","",ROUND(J125*$K$7,0))</f>
        <v/>
      </c>
      <c r="L125" s="29" t="str">
        <f t="array" ref="L125">IF(J125="","",ROUND(J125+K125,0))</f>
        <v/>
      </c>
      <c r="M125" s="30" t="str">
        <f t="shared" si="3"/>
        <v/>
      </c>
      <c r="N125" s="6" t="str">
        <f t="array" ref="N125">IF(M125="","",ROUND(M125*$N$7,0))</f>
        <v/>
      </c>
      <c r="O125" s="29" t="str">
        <f t="array" ref="O125">IF(M125="","",ROUND(M125+N125,0))</f>
        <v/>
      </c>
      <c r="P125" s="31" t="str">
        <f t="array" ref="P125">IF(J125="","",ROUND(J125-M125,0))</f>
        <v/>
      </c>
      <c r="Q125" s="6" t="str">
        <f t="array" ref="Q125">IF(J125="","",ROUND(K125-N125,0))</f>
        <v/>
      </c>
      <c r="R125" s="29" t="str">
        <f t="array" ref="R125">IF(J125="","",ROUND(P125+Q125,0))</f>
        <v/>
      </c>
      <c r="S125" s="7" t="str">
        <f t="array" ref="S125">IF(J125="","",IF($H125="Before-2004",Q125,0))</f>
        <v/>
      </c>
      <c r="T125" s="8" t="str">
        <f t="array" ref="T125">IF(J125="","",ROUND(R125-S125,0))</f>
        <v/>
      </c>
      <c r="U125" s="8" t="str">
        <f t="array" ref="U125">IF(J125="","",ROUND(S125+T125,0))</f>
        <v/>
      </c>
      <c r="V125" s="8" t="str">
        <f t="array" ref="V125">IF(J125="","",ROUND(R125-U125,0))</f>
        <v/>
      </c>
      <c r="W125" s="9"/>
      <c r="X125" s="10"/>
      <c r="Y125" s="221"/>
    </row>
    <row r="126" spans="1:25" s="4" customFormat="1" ht="20.25" customHeight="1">
      <c r="A126" s="252"/>
      <c r="B126" s="217"/>
      <c r="C126" s="152"/>
      <c r="D126" s="156"/>
      <c r="E126" s="157"/>
      <c r="F126" s="158"/>
      <c r="G126" s="152"/>
      <c r="H126" s="160"/>
      <c r="I126" s="32" t="str">
        <f>IF(A125="n","","Aug-2025")</f>
        <v/>
      </c>
      <c r="J126" s="33" t="str">
        <f>IF($J125="","",$J125)</f>
        <v/>
      </c>
      <c r="K126" s="12" t="str">
        <f t="array" ref="K126">IF(J126="","",ROUND(J126*$K$7,0))</f>
        <v/>
      </c>
      <c r="L126" s="34" t="str">
        <f t="array" ref="L126">IF(J126="","",ROUND(J126+K126,0))</f>
        <v/>
      </c>
      <c r="M126" s="33" t="str">
        <f t="shared" si="3"/>
        <v/>
      </c>
      <c r="N126" s="12" t="str">
        <f t="array" ref="N126">IF(M126="","",ROUND(M126*$N$7,0))</f>
        <v/>
      </c>
      <c r="O126" s="34" t="str">
        <f t="array" ref="O126">IF(M126="","",ROUND(M126+N126,0))</f>
        <v/>
      </c>
      <c r="P126" s="35" t="str">
        <f t="array" ref="P126">IF(J126="","",ROUND(J126-M126,0))</f>
        <v/>
      </c>
      <c r="Q126" s="12" t="str">
        <f t="array" ref="Q126">IF(J126="","",ROUND(K126-N126,0))</f>
        <v/>
      </c>
      <c r="R126" s="34" t="str">
        <f t="array" ref="R126">IF(J126="","",ROUND(P126+Q126,0))</f>
        <v/>
      </c>
      <c r="S126" s="13" t="str">
        <f t="array" ref="S126">IF(J126="","",IF($H125="Before-2004",Q126,0))</f>
        <v/>
      </c>
      <c r="T126" s="14" t="str">
        <f t="array" ref="T126">IF(J126="","",ROUND(R126-S126,0))</f>
        <v/>
      </c>
      <c r="U126" s="13" t="str">
        <f t="array" ref="U126">IF(J126="","",ROUND(S126+T126,0))</f>
        <v/>
      </c>
      <c r="V126" s="14" t="str">
        <f t="array" ref="V126">IF(J126="","",ROUND(R126-U126,0))</f>
        <v/>
      </c>
      <c r="W126" s="15"/>
      <c r="X126" s="16"/>
      <c r="Y126" s="221"/>
    </row>
    <row r="127" spans="1:25" s="4" customFormat="1" ht="20.25" customHeight="1" thickBot="1">
      <c r="A127" s="252"/>
      <c r="B127" s="217"/>
      <c r="C127" s="152"/>
      <c r="D127" s="156"/>
      <c r="E127" s="157"/>
      <c r="F127" s="158"/>
      <c r="G127" s="152"/>
      <c r="H127" s="160"/>
      <c r="I127" s="36" t="str">
        <f>IF(A125="n","","Sep-2025")</f>
        <v/>
      </c>
      <c r="J127" s="33" t="str">
        <f>IF($J125="","",$J125)</f>
        <v/>
      </c>
      <c r="K127" s="12" t="str">
        <f t="array" ref="K127">IF(J127="","",ROUND(J127*$K$7,0))</f>
        <v/>
      </c>
      <c r="L127" s="34" t="str">
        <f t="array" ref="L127">IF(J127="","",ROUND(J127+K127,0))</f>
        <v/>
      </c>
      <c r="M127" s="33" t="str">
        <f t="shared" si="3"/>
        <v/>
      </c>
      <c r="N127" s="12" t="str">
        <f t="array" ref="N127">IF(M127="","",ROUND(M127*$N$7,0))</f>
        <v/>
      </c>
      <c r="O127" s="34" t="str">
        <f t="array" ref="O127">IF(M127="","",ROUND(M127+N127,0))</f>
        <v/>
      </c>
      <c r="P127" s="35" t="str">
        <f t="array" ref="P127">IF(J127="","",ROUND(J127-M127,0))</f>
        <v/>
      </c>
      <c r="Q127" s="12" t="str">
        <f t="array" ref="Q127">IF(J127="","",ROUND(K127-N127,0))</f>
        <v/>
      </c>
      <c r="R127" s="34" t="str">
        <f t="array" ref="R127">IF(J127="","",ROUND(P127+Q127,0))</f>
        <v/>
      </c>
      <c r="S127" s="13" t="str">
        <f t="array" ref="S127">IF(J127="","",IF($H125="Before-2004",Q127,0))</f>
        <v/>
      </c>
      <c r="T127" s="14" t="str">
        <f t="array" ref="T127">IF(J127="","",ROUND(R127-S127,0))</f>
        <v/>
      </c>
      <c r="U127" s="13" t="str">
        <f>IF(J127="","",ROUND(S127+T127,0))</f>
        <v/>
      </c>
      <c r="V127" s="14" t="str">
        <f>IF(J127="","",ROUND(R127-U127,0))</f>
        <v/>
      </c>
      <c r="W127" s="15"/>
      <c r="X127" s="16"/>
      <c r="Y127" s="221"/>
    </row>
    <row r="128" spans="1:25" s="4" customFormat="1" ht="20.25" customHeight="1">
      <c r="A128" s="252" t="str">
        <f>IF($D128="","n","y")</f>
        <v>n</v>
      </c>
      <c r="B128" s="217"/>
      <c r="C128" s="151">
        <v>41</v>
      </c>
      <c r="D128" s="153"/>
      <c r="E128" s="154"/>
      <c r="F128" s="155"/>
      <c r="G128" s="151"/>
      <c r="H128" s="159"/>
      <c r="I128" s="27" t="str">
        <f>IF(A128="n","","Jul-2025")</f>
        <v/>
      </c>
      <c r="J128" s="28"/>
      <c r="K128" s="6" t="str">
        <f t="array" ref="K128">IF(J128="","",ROUND(J128*$K$7,0))</f>
        <v/>
      </c>
      <c r="L128" s="29" t="str">
        <f t="array" ref="L128">IF(J128="","",ROUND(J128+K128,0))</f>
        <v/>
      </c>
      <c r="M128" s="30" t="str">
        <f t="shared" si="3"/>
        <v/>
      </c>
      <c r="N128" s="6" t="str">
        <f t="array" ref="N128">IF(M128="","",ROUND(M128*$N$7,0))</f>
        <v/>
      </c>
      <c r="O128" s="29" t="str">
        <f t="array" ref="O128">IF(M128="","",ROUND(M128+N128,0))</f>
        <v/>
      </c>
      <c r="P128" s="31" t="str">
        <f t="array" ref="P128">IF(J128="","",ROUND(J128-M128,0))</f>
        <v/>
      </c>
      <c r="Q128" s="6" t="str">
        <f t="array" ref="Q128">IF(J128="","",ROUND(K128-N128,0))</f>
        <v/>
      </c>
      <c r="R128" s="29" t="str">
        <f t="array" ref="R128">IF(J128="","",ROUND(P128+Q128,0))</f>
        <v/>
      </c>
      <c r="S128" s="7" t="str">
        <f t="array" ref="S128">IF(J128="","",IF($H128="Before-2004",Q128,0))</f>
        <v/>
      </c>
      <c r="T128" s="8" t="str">
        <f t="array" ref="T128">IF(J128="","",ROUND(R128-S128,0))</f>
        <v/>
      </c>
      <c r="U128" s="8" t="str">
        <f t="array" ref="U128">IF(J128="","",ROUND(S128+T128,0))</f>
        <v/>
      </c>
      <c r="V128" s="8" t="str">
        <f t="array" ref="V128">IF(J128="","",ROUND(R128-U128,0))</f>
        <v/>
      </c>
      <c r="W128" s="9"/>
      <c r="X128" s="10"/>
      <c r="Y128" s="221"/>
    </row>
    <row r="129" spans="1:25" s="4" customFormat="1" ht="20.25" customHeight="1">
      <c r="A129" s="252"/>
      <c r="B129" s="217"/>
      <c r="C129" s="152"/>
      <c r="D129" s="156"/>
      <c r="E129" s="157"/>
      <c r="F129" s="158"/>
      <c r="G129" s="152"/>
      <c r="H129" s="160"/>
      <c r="I129" s="32" t="str">
        <f>IF(A128="n","","Aug-2025")</f>
        <v/>
      </c>
      <c r="J129" s="33" t="str">
        <f>IF($J128="","",$J128)</f>
        <v/>
      </c>
      <c r="K129" s="12" t="str">
        <f t="array" ref="K129">IF(J129="","",ROUND(J129*$K$7,0))</f>
        <v/>
      </c>
      <c r="L129" s="34" t="str">
        <f t="array" ref="L129">IF(J129="","",ROUND(J129+K129,0))</f>
        <v/>
      </c>
      <c r="M129" s="33" t="str">
        <f t="shared" si="3"/>
        <v/>
      </c>
      <c r="N129" s="12" t="str">
        <f t="array" ref="N129">IF(M129="","",ROUND(M129*$N$7,0))</f>
        <v/>
      </c>
      <c r="O129" s="34" t="str">
        <f t="array" ref="O129">IF(M129="","",ROUND(M129+N129,0))</f>
        <v/>
      </c>
      <c r="P129" s="35" t="str">
        <f t="array" ref="P129">IF(J129="","",ROUND(J129-M129,0))</f>
        <v/>
      </c>
      <c r="Q129" s="12" t="str">
        <f t="array" ref="Q129">IF(J129="","",ROUND(K129-N129,0))</f>
        <v/>
      </c>
      <c r="R129" s="34" t="str">
        <f t="array" ref="R129">IF(J129="","",ROUND(P129+Q129,0))</f>
        <v/>
      </c>
      <c r="S129" s="13" t="str">
        <f t="array" ref="S129">IF(J129="","",IF($H128="Before-2004",Q129,0))</f>
        <v/>
      </c>
      <c r="T129" s="14" t="str">
        <f t="array" ref="T129">IF(J129="","",ROUND(R129-S129,0))</f>
        <v/>
      </c>
      <c r="U129" s="13" t="str">
        <f t="array" ref="U129">IF(J129="","",ROUND(S129+T129,0))</f>
        <v/>
      </c>
      <c r="V129" s="14" t="str">
        <f t="array" ref="V129">IF(J129="","",ROUND(R129-U129,0))</f>
        <v/>
      </c>
      <c r="W129" s="15"/>
      <c r="X129" s="16"/>
      <c r="Y129" s="221"/>
    </row>
    <row r="130" spans="1:25" s="4" customFormat="1" ht="20.25" customHeight="1" thickBot="1">
      <c r="A130" s="252"/>
      <c r="B130" s="217"/>
      <c r="C130" s="152"/>
      <c r="D130" s="156"/>
      <c r="E130" s="157"/>
      <c r="F130" s="158"/>
      <c r="G130" s="152"/>
      <c r="H130" s="160"/>
      <c r="I130" s="36" t="str">
        <f>IF(A128="n","","Sep-2025")</f>
        <v/>
      </c>
      <c r="J130" s="33" t="str">
        <f>IF($J128="","",$J128)</f>
        <v/>
      </c>
      <c r="K130" s="12" t="str">
        <f t="array" ref="K130">IF(J130="","",ROUND(J130*$K$7,0))</f>
        <v/>
      </c>
      <c r="L130" s="34" t="str">
        <f t="array" ref="L130">IF(J130="","",ROUND(J130+K130,0))</f>
        <v/>
      </c>
      <c r="M130" s="33" t="str">
        <f t="shared" si="3"/>
        <v/>
      </c>
      <c r="N130" s="12" t="str">
        <f t="array" ref="N130">IF(M130="","",ROUND(M130*$N$7,0))</f>
        <v/>
      </c>
      <c r="O130" s="34" t="str">
        <f t="array" ref="O130">IF(M130="","",ROUND(M130+N130,0))</f>
        <v/>
      </c>
      <c r="P130" s="35" t="str">
        <f t="array" ref="P130">IF(J130="","",ROUND(J130-M130,0))</f>
        <v/>
      </c>
      <c r="Q130" s="12" t="str">
        <f t="array" ref="Q130">IF(J130="","",ROUND(K130-N130,0))</f>
        <v/>
      </c>
      <c r="R130" s="34" t="str">
        <f t="array" ref="R130">IF(J130="","",ROUND(P130+Q130,0))</f>
        <v/>
      </c>
      <c r="S130" s="13" t="str">
        <f t="array" ref="S130">IF(J130="","",IF($H128="Before-2004",Q130,0))</f>
        <v/>
      </c>
      <c r="T130" s="14" t="str">
        <f t="array" ref="T130">IF(J130="","",ROUND(R130-S130,0))</f>
        <v/>
      </c>
      <c r="U130" s="13" t="str">
        <f>IF(J130="","",ROUND(S130+T130,0))</f>
        <v/>
      </c>
      <c r="V130" s="14" t="str">
        <f>IF(J130="","",ROUND(R130-U130,0))</f>
        <v/>
      </c>
      <c r="W130" s="15"/>
      <c r="X130" s="16"/>
      <c r="Y130" s="221"/>
    </row>
    <row r="131" spans="1:25" s="4" customFormat="1" ht="20.25" customHeight="1">
      <c r="A131" s="252" t="str">
        <f>IF($D131="","n","y")</f>
        <v>n</v>
      </c>
      <c r="B131" s="217"/>
      <c r="C131" s="151">
        <v>42</v>
      </c>
      <c r="D131" s="153"/>
      <c r="E131" s="154"/>
      <c r="F131" s="155"/>
      <c r="G131" s="151"/>
      <c r="H131" s="159"/>
      <c r="I131" s="27" t="str">
        <f>IF(A131="n","","Jul-2025")</f>
        <v/>
      </c>
      <c r="J131" s="28"/>
      <c r="K131" s="6" t="str">
        <f t="array" ref="K131">IF(J131="","",ROUND(J131*$K$7,0))</f>
        <v/>
      </c>
      <c r="L131" s="29" t="str">
        <f t="array" ref="L131">IF(J131="","",ROUND(J131+K131,0))</f>
        <v/>
      </c>
      <c r="M131" s="30" t="str">
        <f t="shared" si="3"/>
        <v/>
      </c>
      <c r="N131" s="6" t="str">
        <f t="array" ref="N131">IF(M131="","",ROUND(M131*$N$7,0))</f>
        <v/>
      </c>
      <c r="O131" s="29" t="str">
        <f t="array" ref="O131">IF(M131="","",ROUND(M131+N131,0))</f>
        <v/>
      </c>
      <c r="P131" s="31" t="str">
        <f t="array" ref="P131">IF(J131="","",ROUND(J131-M131,0))</f>
        <v/>
      </c>
      <c r="Q131" s="6" t="str">
        <f t="array" ref="Q131">IF(J131="","",ROUND(K131-N131,0))</f>
        <v/>
      </c>
      <c r="R131" s="29" t="str">
        <f t="array" ref="R131">IF(J131="","",ROUND(P131+Q131,0))</f>
        <v/>
      </c>
      <c r="S131" s="7" t="str">
        <f t="array" ref="S131">IF(J131="","",IF($H131="Before-2004",Q131,0))</f>
        <v/>
      </c>
      <c r="T131" s="8" t="str">
        <f t="array" ref="T131">IF(J131="","",ROUND(R131-S131,0))</f>
        <v/>
      </c>
      <c r="U131" s="8" t="str">
        <f t="array" ref="U131">IF(J131="","",ROUND(S131+T131,0))</f>
        <v/>
      </c>
      <c r="V131" s="8" t="str">
        <f t="array" ref="V131">IF(J131="","",ROUND(R131-U131,0))</f>
        <v/>
      </c>
      <c r="W131" s="9"/>
      <c r="X131" s="10"/>
      <c r="Y131" s="221"/>
    </row>
    <row r="132" spans="1:25" s="4" customFormat="1" ht="20.25" customHeight="1">
      <c r="A132" s="252"/>
      <c r="B132" s="217"/>
      <c r="C132" s="152"/>
      <c r="D132" s="156"/>
      <c r="E132" s="157"/>
      <c r="F132" s="158"/>
      <c r="G132" s="152"/>
      <c r="H132" s="160"/>
      <c r="I132" s="32" t="str">
        <f>IF(A131="n","","Aug-2025")</f>
        <v/>
      </c>
      <c r="J132" s="33" t="str">
        <f>IF($J131="","",$J131)</f>
        <v/>
      </c>
      <c r="K132" s="12" t="str">
        <f t="array" ref="K132">IF(J132="","",ROUND(J132*$K$7,0))</f>
        <v/>
      </c>
      <c r="L132" s="34" t="str">
        <f t="array" ref="L132">IF(J132="","",ROUND(J132+K132,0))</f>
        <v/>
      </c>
      <c r="M132" s="33" t="str">
        <f t="shared" si="3"/>
        <v/>
      </c>
      <c r="N132" s="12" t="str">
        <f t="array" ref="N132">IF(M132="","",ROUND(M132*$N$7,0))</f>
        <v/>
      </c>
      <c r="O132" s="34" t="str">
        <f t="array" ref="O132">IF(M132="","",ROUND(M132+N132,0))</f>
        <v/>
      </c>
      <c r="P132" s="35" t="str">
        <f t="array" ref="P132">IF(J132="","",ROUND(J132-M132,0))</f>
        <v/>
      </c>
      <c r="Q132" s="12" t="str">
        <f t="array" ref="Q132">IF(J132="","",ROUND(K132-N132,0))</f>
        <v/>
      </c>
      <c r="R132" s="34" t="str">
        <f t="array" ref="R132">IF(J132="","",ROUND(P132+Q132,0))</f>
        <v/>
      </c>
      <c r="S132" s="13" t="str">
        <f t="array" ref="S132">IF(J132="","",IF($H131="Before-2004",Q132,0))</f>
        <v/>
      </c>
      <c r="T132" s="14" t="str">
        <f t="array" ref="T132">IF(J132="","",ROUND(R132-S132,0))</f>
        <v/>
      </c>
      <c r="U132" s="13" t="str">
        <f t="array" ref="U132">IF(J132="","",ROUND(S132+T132,0))</f>
        <v/>
      </c>
      <c r="V132" s="14" t="str">
        <f t="array" ref="V132">IF(J132="","",ROUND(R132-U132,0))</f>
        <v/>
      </c>
      <c r="W132" s="15"/>
      <c r="X132" s="16"/>
      <c r="Y132" s="221"/>
    </row>
    <row r="133" spans="1:25" s="4" customFormat="1" ht="20.25" customHeight="1" thickBot="1">
      <c r="A133" s="252"/>
      <c r="B133" s="217"/>
      <c r="C133" s="152"/>
      <c r="D133" s="156"/>
      <c r="E133" s="157"/>
      <c r="F133" s="158"/>
      <c r="G133" s="152"/>
      <c r="H133" s="160"/>
      <c r="I133" s="36" t="str">
        <f>IF(A131="n","","Sep-2025")</f>
        <v/>
      </c>
      <c r="J133" s="33" t="str">
        <f>IF($J131="","",$J131)</f>
        <v/>
      </c>
      <c r="K133" s="12" t="str">
        <f t="array" ref="K133">IF(J133="","",ROUND(J133*$K$7,0))</f>
        <v/>
      </c>
      <c r="L133" s="34" t="str">
        <f t="array" ref="L133">IF(J133="","",ROUND(J133+K133,0))</f>
        <v/>
      </c>
      <c r="M133" s="33" t="str">
        <f t="shared" si="3"/>
        <v/>
      </c>
      <c r="N133" s="12" t="str">
        <f t="array" ref="N133">IF(M133="","",ROUND(M133*$N$7,0))</f>
        <v/>
      </c>
      <c r="O133" s="34" t="str">
        <f t="array" ref="O133">IF(M133="","",ROUND(M133+N133,0))</f>
        <v/>
      </c>
      <c r="P133" s="35" t="str">
        <f t="array" ref="P133">IF(J133="","",ROUND(J133-M133,0))</f>
        <v/>
      </c>
      <c r="Q133" s="12" t="str">
        <f t="array" ref="Q133">IF(J133="","",ROUND(K133-N133,0))</f>
        <v/>
      </c>
      <c r="R133" s="34" t="str">
        <f t="array" ref="R133">IF(J133="","",ROUND(P133+Q133,0))</f>
        <v/>
      </c>
      <c r="S133" s="13" t="str">
        <f t="array" ref="S133">IF(J133="","",IF($H131="Before-2004",Q133,0))</f>
        <v/>
      </c>
      <c r="T133" s="14" t="str">
        <f t="array" ref="T133">IF(J133="","",ROUND(R133-S133,0))</f>
        <v/>
      </c>
      <c r="U133" s="13" t="str">
        <f>IF(J133="","",ROUND(S133+T133,0))</f>
        <v/>
      </c>
      <c r="V133" s="14" t="str">
        <f>IF(J133="","",ROUND(R133-U133,0))</f>
        <v/>
      </c>
      <c r="W133" s="15"/>
      <c r="X133" s="16"/>
      <c r="Y133" s="221"/>
    </row>
    <row r="134" spans="1:25" s="4" customFormat="1" ht="20.25" customHeight="1">
      <c r="A134" s="252" t="str">
        <f>IF($D134="","n","y")</f>
        <v>n</v>
      </c>
      <c r="B134" s="217"/>
      <c r="C134" s="151">
        <v>43</v>
      </c>
      <c r="D134" s="153"/>
      <c r="E134" s="154"/>
      <c r="F134" s="155"/>
      <c r="G134" s="151"/>
      <c r="H134" s="159"/>
      <c r="I134" s="27" t="str">
        <f>IF(A134="n","","Jul-2025")</f>
        <v/>
      </c>
      <c r="J134" s="28"/>
      <c r="K134" s="6" t="str">
        <f t="array" ref="K134">IF(J134="","",ROUND(J134*$K$7,0))</f>
        <v/>
      </c>
      <c r="L134" s="29" t="str">
        <f t="array" ref="L134">IF(J134="","",ROUND(J134+K134,0))</f>
        <v/>
      </c>
      <c r="M134" s="30" t="str">
        <f t="shared" si="3"/>
        <v/>
      </c>
      <c r="N134" s="6" t="str">
        <f t="array" ref="N134">IF(M134="","",ROUND(M134*$N$7,0))</f>
        <v/>
      </c>
      <c r="O134" s="29" t="str">
        <f t="array" ref="O134">IF(M134="","",ROUND(M134+N134,0))</f>
        <v/>
      </c>
      <c r="P134" s="31" t="str">
        <f t="array" ref="P134">IF(J134="","",ROUND(J134-M134,0))</f>
        <v/>
      </c>
      <c r="Q134" s="6" t="str">
        <f t="array" ref="Q134">IF(J134="","",ROUND(K134-N134,0))</f>
        <v/>
      </c>
      <c r="R134" s="29" t="str">
        <f t="array" ref="R134">IF(J134="","",ROUND(P134+Q134,0))</f>
        <v/>
      </c>
      <c r="S134" s="7" t="str">
        <f t="array" ref="S134">IF(J134="","",IF($H134="Before-2004",Q134,0))</f>
        <v/>
      </c>
      <c r="T134" s="8" t="str">
        <f t="array" ref="T134">IF(J134="","",ROUND(R134-S134,0))</f>
        <v/>
      </c>
      <c r="U134" s="8" t="str">
        <f t="array" ref="U134">IF(J134="","",ROUND(S134+T134,0))</f>
        <v/>
      </c>
      <c r="V134" s="8" t="str">
        <f t="array" ref="V134">IF(J134="","",ROUND(R134-U134,0))</f>
        <v/>
      </c>
      <c r="W134" s="9"/>
      <c r="X134" s="10"/>
      <c r="Y134" s="221"/>
    </row>
    <row r="135" spans="1:25" s="4" customFormat="1" ht="20.25" customHeight="1">
      <c r="A135" s="252"/>
      <c r="B135" s="217"/>
      <c r="C135" s="152"/>
      <c r="D135" s="156"/>
      <c r="E135" s="157"/>
      <c r="F135" s="158"/>
      <c r="G135" s="152"/>
      <c r="H135" s="160"/>
      <c r="I135" s="32" t="str">
        <f>IF(A134="n","","Aug-2025")</f>
        <v/>
      </c>
      <c r="J135" s="33" t="str">
        <f>IF($J134="","",$J134)</f>
        <v/>
      </c>
      <c r="K135" s="12" t="str">
        <f t="array" ref="K135">IF(J135="","",ROUND(J135*$K$7,0))</f>
        <v/>
      </c>
      <c r="L135" s="34" t="str">
        <f t="array" ref="L135">IF(J135="","",ROUND(J135+K135,0))</f>
        <v/>
      </c>
      <c r="M135" s="33" t="str">
        <f t="shared" si="3"/>
        <v/>
      </c>
      <c r="N135" s="12" t="str">
        <f t="array" ref="N135">IF(M135="","",ROUND(M135*$N$7,0))</f>
        <v/>
      </c>
      <c r="O135" s="34" t="str">
        <f t="array" ref="O135">IF(M135="","",ROUND(M135+N135,0))</f>
        <v/>
      </c>
      <c r="P135" s="35" t="str">
        <f t="array" ref="P135">IF(J135="","",ROUND(J135-M135,0))</f>
        <v/>
      </c>
      <c r="Q135" s="12" t="str">
        <f t="array" ref="Q135">IF(J135="","",ROUND(K135-N135,0))</f>
        <v/>
      </c>
      <c r="R135" s="34" t="str">
        <f t="array" ref="R135">IF(J135="","",ROUND(P135+Q135,0))</f>
        <v/>
      </c>
      <c r="S135" s="13" t="str">
        <f t="array" ref="S135">IF(J135="","",IF($H134="Before-2004",Q135,0))</f>
        <v/>
      </c>
      <c r="T135" s="14" t="str">
        <f t="array" ref="T135">IF(J135="","",ROUND(R135-S135,0))</f>
        <v/>
      </c>
      <c r="U135" s="13" t="str">
        <f t="array" ref="U135">IF(J135="","",ROUND(S135+T135,0))</f>
        <v/>
      </c>
      <c r="V135" s="14" t="str">
        <f t="array" ref="V135">IF(J135="","",ROUND(R135-U135,0))</f>
        <v/>
      </c>
      <c r="W135" s="15"/>
      <c r="X135" s="16"/>
      <c r="Y135" s="221"/>
    </row>
    <row r="136" spans="1:25" s="4" customFormat="1" ht="20.25" customHeight="1" thickBot="1">
      <c r="A136" s="252"/>
      <c r="B136" s="217"/>
      <c r="C136" s="152"/>
      <c r="D136" s="156"/>
      <c r="E136" s="157"/>
      <c r="F136" s="158"/>
      <c r="G136" s="152"/>
      <c r="H136" s="160"/>
      <c r="I136" s="36" t="str">
        <f>IF(A134="n","","Sep-2025")</f>
        <v/>
      </c>
      <c r="J136" s="33" t="str">
        <f>IF($J134="","",$J134)</f>
        <v/>
      </c>
      <c r="K136" s="12" t="str">
        <f t="array" ref="K136">IF(J136="","",ROUND(J136*$K$7,0))</f>
        <v/>
      </c>
      <c r="L136" s="34" t="str">
        <f t="array" ref="L136">IF(J136="","",ROUND(J136+K136,0))</f>
        <v/>
      </c>
      <c r="M136" s="33" t="str">
        <f t="shared" ref="M136:M157" si="4">IF(J136="","",J136)</f>
        <v/>
      </c>
      <c r="N136" s="12" t="str">
        <f t="array" ref="N136">IF(M136="","",ROUND(M136*$N$7,0))</f>
        <v/>
      </c>
      <c r="O136" s="34" t="str">
        <f t="array" ref="O136">IF(M136="","",ROUND(M136+N136,0))</f>
        <v/>
      </c>
      <c r="P136" s="35" t="str">
        <f t="array" ref="P136">IF(J136="","",ROUND(J136-M136,0))</f>
        <v/>
      </c>
      <c r="Q136" s="12" t="str">
        <f t="array" ref="Q136">IF(J136="","",ROUND(K136-N136,0))</f>
        <v/>
      </c>
      <c r="R136" s="34" t="str">
        <f t="array" ref="R136">IF(J136="","",ROUND(P136+Q136,0))</f>
        <v/>
      </c>
      <c r="S136" s="13" t="str">
        <f t="array" ref="S136">IF(J136="","",IF($H134="Before-2004",Q136,0))</f>
        <v/>
      </c>
      <c r="T136" s="14" t="str">
        <f t="array" ref="T136">IF(J136="","",ROUND(R136-S136,0))</f>
        <v/>
      </c>
      <c r="U136" s="13" t="str">
        <f>IF(J136="","",ROUND(S136+T136,0))</f>
        <v/>
      </c>
      <c r="V136" s="14" t="str">
        <f>IF(J136="","",ROUND(R136-U136,0))</f>
        <v/>
      </c>
      <c r="W136" s="15"/>
      <c r="X136" s="16"/>
      <c r="Y136" s="221"/>
    </row>
    <row r="137" spans="1:25" s="4" customFormat="1" ht="20.25" customHeight="1">
      <c r="A137" s="252" t="str">
        <f>IF($D137="","n","y")</f>
        <v>n</v>
      </c>
      <c r="B137" s="217"/>
      <c r="C137" s="151">
        <v>44</v>
      </c>
      <c r="D137" s="153"/>
      <c r="E137" s="154"/>
      <c r="F137" s="155"/>
      <c r="G137" s="151"/>
      <c r="H137" s="159"/>
      <c r="I137" s="27" t="str">
        <f>IF(A137="n","","Jul-2025")</f>
        <v/>
      </c>
      <c r="J137" s="28"/>
      <c r="K137" s="6" t="str">
        <f t="array" ref="K137">IF(J137="","",ROUND(J137*$K$7,0))</f>
        <v/>
      </c>
      <c r="L137" s="29" t="str">
        <f t="array" ref="L137">IF(J137="","",ROUND(J137+K137,0))</f>
        <v/>
      </c>
      <c r="M137" s="30" t="str">
        <f t="shared" si="4"/>
        <v/>
      </c>
      <c r="N137" s="6" t="str">
        <f t="array" ref="N137">IF(M137="","",ROUND(M137*$N$7,0))</f>
        <v/>
      </c>
      <c r="O137" s="29" t="str">
        <f t="array" ref="O137">IF(M137="","",ROUND(M137+N137,0))</f>
        <v/>
      </c>
      <c r="P137" s="31" t="str">
        <f t="array" ref="P137">IF(J137="","",ROUND(J137-M137,0))</f>
        <v/>
      </c>
      <c r="Q137" s="6" t="str">
        <f t="array" ref="Q137">IF(J137="","",ROUND(K137-N137,0))</f>
        <v/>
      </c>
      <c r="R137" s="29" t="str">
        <f t="array" ref="R137">IF(J137="","",ROUND(P137+Q137,0))</f>
        <v/>
      </c>
      <c r="S137" s="7" t="str">
        <f t="array" ref="S137">IF(J137="","",IF($H137="Before-2004",Q137,0))</f>
        <v/>
      </c>
      <c r="T137" s="8" t="str">
        <f t="array" ref="T137">IF(J137="","",ROUND(R137-S137,0))</f>
        <v/>
      </c>
      <c r="U137" s="8" t="str">
        <f t="array" ref="U137">IF(J137="","",ROUND(S137+T137,0))</f>
        <v/>
      </c>
      <c r="V137" s="8" t="str">
        <f t="array" ref="V137">IF(J137="","",ROUND(R137-U137,0))</f>
        <v/>
      </c>
      <c r="W137" s="9"/>
      <c r="X137" s="10"/>
      <c r="Y137" s="221"/>
    </row>
    <row r="138" spans="1:25" s="4" customFormat="1" ht="20.25" customHeight="1">
      <c r="A138" s="252"/>
      <c r="B138" s="217"/>
      <c r="C138" s="152"/>
      <c r="D138" s="156"/>
      <c r="E138" s="157"/>
      <c r="F138" s="158"/>
      <c r="G138" s="152"/>
      <c r="H138" s="160"/>
      <c r="I138" s="32" t="str">
        <f>IF(A137="n","","Aug-2025")</f>
        <v/>
      </c>
      <c r="J138" s="33" t="str">
        <f>IF($J137="","",$J137)</f>
        <v/>
      </c>
      <c r="K138" s="12" t="str">
        <f t="array" ref="K138">IF(J138="","",ROUND(J138*$K$7,0))</f>
        <v/>
      </c>
      <c r="L138" s="34" t="str">
        <f t="array" ref="L138">IF(J138="","",ROUND(J138+K138,0))</f>
        <v/>
      </c>
      <c r="M138" s="33" t="str">
        <f t="shared" si="4"/>
        <v/>
      </c>
      <c r="N138" s="12" t="str">
        <f t="array" ref="N138">IF(M138="","",ROUND(M138*$N$7,0))</f>
        <v/>
      </c>
      <c r="O138" s="34" t="str">
        <f t="array" ref="O138">IF(M138="","",ROUND(M138+N138,0))</f>
        <v/>
      </c>
      <c r="P138" s="35" t="str">
        <f t="array" ref="P138">IF(J138="","",ROUND(J138-M138,0))</f>
        <v/>
      </c>
      <c r="Q138" s="12" t="str">
        <f t="array" ref="Q138">IF(J138="","",ROUND(K138-N138,0))</f>
        <v/>
      </c>
      <c r="R138" s="34" t="str">
        <f t="array" ref="R138">IF(J138="","",ROUND(P138+Q138,0))</f>
        <v/>
      </c>
      <c r="S138" s="13" t="str">
        <f t="array" ref="S138">IF(J138="","",IF($H137="Before-2004",Q138,0))</f>
        <v/>
      </c>
      <c r="T138" s="14" t="str">
        <f t="array" ref="T138">IF(J138="","",ROUND(R138-S138,0))</f>
        <v/>
      </c>
      <c r="U138" s="13" t="str">
        <f t="array" ref="U138">IF(J138="","",ROUND(S138+T138,0))</f>
        <v/>
      </c>
      <c r="V138" s="14" t="str">
        <f t="array" ref="V138">IF(J138="","",ROUND(R138-U138,0))</f>
        <v/>
      </c>
      <c r="W138" s="15"/>
      <c r="X138" s="16"/>
      <c r="Y138" s="221"/>
    </row>
    <row r="139" spans="1:25" s="4" customFormat="1" ht="20.25" customHeight="1" thickBot="1">
      <c r="A139" s="252"/>
      <c r="B139" s="217"/>
      <c r="C139" s="152"/>
      <c r="D139" s="156"/>
      <c r="E139" s="157"/>
      <c r="F139" s="158"/>
      <c r="G139" s="152"/>
      <c r="H139" s="160"/>
      <c r="I139" s="36" t="str">
        <f>IF(A137="n","","Sep-2025")</f>
        <v/>
      </c>
      <c r="J139" s="33" t="str">
        <f>IF($J137="","",$J137)</f>
        <v/>
      </c>
      <c r="K139" s="12" t="str">
        <f t="array" ref="K139">IF(J139="","",ROUND(J139*$K$7,0))</f>
        <v/>
      </c>
      <c r="L139" s="34" t="str">
        <f t="array" ref="L139">IF(J139="","",ROUND(J139+K139,0))</f>
        <v/>
      </c>
      <c r="M139" s="33" t="str">
        <f t="shared" si="4"/>
        <v/>
      </c>
      <c r="N139" s="12" t="str">
        <f t="array" ref="N139">IF(M139="","",ROUND(M139*$N$7,0))</f>
        <v/>
      </c>
      <c r="O139" s="34" t="str">
        <f t="array" ref="O139">IF(M139="","",ROUND(M139+N139,0))</f>
        <v/>
      </c>
      <c r="P139" s="35" t="str">
        <f t="array" ref="P139">IF(J139="","",ROUND(J139-M139,0))</f>
        <v/>
      </c>
      <c r="Q139" s="12" t="str">
        <f t="array" ref="Q139">IF(J139="","",ROUND(K139-N139,0))</f>
        <v/>
      </c>
      <c r="R139" s="34" t="str">
        <f t="array" ref="R139">IF(J139="","",ROUND(P139+Q139,0))</f>
        <v/>
      </c>
      <c r="S139" s="13" t="str">
        <f t="array" ref="S139">IF(J139="","",IF($H137="Before-2004",Q139,0))</f>
        <v/>
      </c>
      <c r="T139" s="14" t="str">
        <f t="array" ref="T139">IF(J139="","",ROUND(R139-S139,0))</f>
        <v/>
      </c>
      <c r="U139" s="13" t="str">
        <f>IF(J139="","",ROUND(S139+T139,0))</f>
        <v/>
      </c>
      <c r="V139" s="14" t="str">
        <f>IF(J139="","",ROUND(R139-U139,0))</f>
        <v/>
      </c>
      <c r="W139" s="15"/>
      <c r="X139" s="16"/>
      <c r="Y139" s="221"/>
    </row>
    <row r="140" spans="1:25" s="4" customFormat="1" ht="20.25" customHeight="1">
      <c r="A140" s="252" t="str">
        <f>IF($D140="","n","y")</f>
        <v>n</v>
      </c>
      <c r="B140" s="217"/>
      <c r="C140" s="151">
        <v>45</v>
      </c>
      <c r="D140" s="153"/>
      <c r="E140" s="154"/>
      <c r="F140" s="155"/>
      <c r="G140" s="151"/>
      <c r="H140" s="159"/>
      <c r="I140" s="27" t="str">
        <f>IF(A140="n","","Jul-2025")</f>
        <v/>
      </c>
      <c r="J140" s="28"/>
      <c r="K140" s="6" t="str">
        <f t="array" ref="K140">IF(J140="","",ROUND(J140*$K$7,0))</f>
        <v/>
      </c>
      <c r="L140" s="29" t="str">
        <f t="array" ref="L140">IF(J140="","",ROUND(J140+K140,0))</f>
        <v/>
      </c>
      <c r="M140" s="30" t="str">
        <f t="shared" si="4"/>
        <v/>
      </c>
      <c r="N140" s="6" t="str">
        <f t="array" ref="N140">IF(M140="","",ROUND(M140*$N$7,0))</f>
        <v/>
      </c>
      <c r="O140" s="29" t="str">
        <f t="array" ref="O140">IF(M140="","",ROUND(M140+N140,0))</f>
        <v/>
      </c>
      <c r="P140" s="31" t="str">
        <f t="array" ref="P140">IF(J140="","",ROUND(J140-M140,0))</f>
        <v/>
      </c>
      <c r="Q140" s="6" t="str">
        <f t="array" ref="Q140">IF(J140="","",ROUND(K140-N140,0))</f>
        <v/>
      </c>
      <c r="R140" s="29" t="str">
        <f t="array" ref="R140">IF(J140="","",ROUND(P140+Q140,0))</f>
        <v/>
      </c>
      <c r="S140" s="7" t="str">
        <f t="array" ref="S140">IF(J140="","",IF($H140="Before-2004",Q140,0))</f>
        <v/>
      </c>
      <c r="T140" s="8" t="str">
        <f t="array" ref="T140">IF(J140="","",ROUND(R140-S140,0))</f>
        <v/>
      </c>
      <c r="U140" s="8" t="str">
        <f t="array" ref="U140">IF(J140="","",ROUND(S140+T140,0))</f>
        <v/>
      </c>
      <c r="V140" s="8" t="str">
        <f t="array" ref="V140">IF(J140="","",ROUND(R140-U140,0))</f>
        <v/>
      </c>
      <c r="W140" s="9"/>
      <c r="X140" s="10"/>
      <c r="Y140" s="221"/>
    </row>
    <row r="141" spans="1:25" s="4" customFormat="1" ht="20.25" customHeight="1">
      <c r="A141" s="252"/>
      <c r="B141" s="217"/>
      <c r="C141" s="152"/>
      <c r="D141" s="156"/>
      <c r="E141" s="157"/>
      <c r="F141" s="158"/>
      <c r="G141" s="152"/>
      <c r="H141" s="160"/>
      <c r="I141" s="32" t="str">
        <f>IF(A140="n","","Aug-2025")</f>
        <v/>
      </c>
      <c r="J141" s="33" t="str">
        <f>IF($J140="","",$J140)</f>
        <v/>
      </c>
      <c r="K141" s="12" t="str">
        <f t="array" ref="K141">IF(J141="","",ROUND(J141*$K$7,0))</f>
        <v/>
      </c>
      <c r="L141" s="34" t="str">
        <f t="array" ref="L141">IF(J141="","",ROUND(J141+K141,0))</f>
        <v/>
      </c>
      <c r="M141" s="33" t="str">
        <f t="shared" si="4"/>
        <v/>
      </c>
      <c r="N141" s="12" t="str">
        <f t="array" ref="N141">IF(M141="","",ROUND(M141*$N$7,0))</f>
        <v/>
      </c>
      <c r="O141" s="34" t="str">
        <f t="array" ref="O141">IF(M141="","",ROUND(M141+N141,0))</f>
        <v/>
      </c>
      <c r="P141" s="35" t="str">
        <f t="array" ref="P141">IF(J141="","",ROUND(J141-M141,0))</f>
        <v/>
      </c>
      <c r="Q141" s="12" t="str">
        <f t="array" ref="Q141">IF(J141="","",ROUND(K141-N141,0))</f>
        <v/>
      </c>
      <c r="R141" s="34" t="str">
        <f t="array" ref="R141">IF(J141="","",ROUND(P141+Q141,0))</f>
        <v/>
      </c>
      <c r="S141" s="13" t="str">
        <f t="array" ref="S141">IF(J141="","",IF($H140="Before-2004",Q141,0))</f>
        <v/>
      </c>
      <c r="T141" s="14" t="str">
        <f t="array" ref="T141">IF(J141="","",ROUND(R141-S141,0))</f>
        <v/>
      </c>
      <c r="U141" s="13" t="str">
        <f t="array" ref="U141">IF(J141="","",ROUND(S141+T141,0))</f>
        <v/>
      </c>
      <c r="V141" s="14" t="str">
        <f t="array" ref="V141">IF(J141="","",ROUND(R141-U141,0))</f>
        <v/>
      </c>
      <c r="W141" s="15"/>
      <c r="X141" s="16"/>
      <c r="Y141" s="221"/>
    </row>
    <row r="142" spans="1:25" s="4" customFormat="1" ht="20.25" customHeight="1" thickBot="1">
      <c r="A142" s="252"/>
      <c r="B142" s="217"/>
      <c r="C142" s="152"/>
      <c r="D142" s="156"/>
      <c r="E142" s="157"/>
      <c r="F142" s="158"/>
      <c r="G142" s="152"/>
      <c r="H142" s="160"/>
      <c r="I142" s="36" t="str">
        <f>IF(A140="n","","Sep-2025")</f>
        <v/>
      </c>
      <c r="J142" s="33" t="str">
        <f>IF($J140="","",$J140)</f>
        <v/>
      </c>
      <c r="K142" s="12" t="str">
        <f t="array" ref="K142">IF(J142="","",ROUND(J142*$K$7,0))</f>
        <v/>
      </c>
      <c r="L142" s="34" t="str">
        <f t="array" ref="L142">IF(J142="","",ROUND(J142+K142,0))</f>
        <v/>
      </c>
      <c r="M142" s="33" t="str">
        <f t="shared" si="4"/>
        <v/>
      </c>
      <c r="N142" s="12" t="str">
        <f t="array" ref="N142">IF(M142="","",ROUND(M142*$N$7,0))</f>
        <v/>
      </c>
      <c r="O142" s="34" t="str">
        <f t="array" ref="O142">IF(M142="","",ROUND(M142+N142,0))</f>
        <v/>
      </c>
      <c r="P142" s="35" t="str">
        <f t="array" ref="P142">IF(J142="","",ROUND(J142-M142,0))</f>
        <v/>
      </c>
      <c r="Q142" s="12" t="str">
        <f t="array" ref="Q142">IF(J142="","",ROUND(K142-N142,0))</f>
        <v/>
      </c>
      <c r="R142" s="34" t="str">
        <f t="array" ref="R142">IF(J142="","",ROUND(P142+Q142,0))</f>
        <v/>
      </c>
      <c r="S142" s="13" t="str">
        <f t="array" ref="S142">IF(J142="","",IF($H140="Before-2004",Q142,0))</f>
        <v/>
      </c>
      <c r="T142" s="14" t="str">
        <f t="array" ref="T142">IF(J142="","",ROUND(R142-S142,0))</f>
        <v/>
      </c>
      <c r="U142" s="13" t="str">
        <f>IF(J142="","",ROUND(S142+T142,0))</f>
        <v/>
      </c>
      <c r="V142" s="14" t="str">
        <f>IF(J142="","",ROUND(R142-U142,0))</f>
        <v/>
      </c>
      <c r="W142" s="15"/>
      <c r="X142" s="16"/>
      <c r="Y142" s="221"/>
    </row>
    <row r="143" spans="1:25" s="4" customFormat="1" ht="20.25" customHeight="1">
      <c r="A143" s="252" t="str">
        <f>IF($D143="","n","y")</f>
        <v>n</v>
      </c>
      <c r="B143" s="217"/>
      <c r="C143" s="151">
        <v>46</v>
      </c>
      <c r="D143" s="153"/>
      <c r="E143" s="154"/>
      <c r="F143" s="155"/>
      <c r="G143" s="151"/>
      <c r="H143" s="159"/>
      <c r="I143" s="27" t="str">
        <f>IF(A143="n","","Jul-2025")</f>
        <v/>
      </c>
      <c r="J143" s="28"/>
      <c r="K143" s="6" t="str">
        <f t="array" ref="K143">IF(J143="","",ROUND(J143*$K$7,0))</f>
        <v/>
      </c>
      <c r="L143" s="29" t="str">
        <f t="array" ref="L143">IF(J143="","",ROUND(J143+K143,0))</f>
        <v/>
      </c>
      <c r="M143" s="30" t="str">
        <f t="shared" si="4"/>
        <v/>
      </c>
      <c r="N143" s="6" t="str">
        <f t="array" ref="N143">IF(M143="","",ROUND(M143*$N$7,0))</f>
        <v/>
      </c>
      <c r="O143" s="29" t="str">
        <f t="array" ref="O143">IF(M143="","",ROUND(M143+N143,0))</f>
        <v/>
      </c>
      <c r="P143" s="31" t="str">
        <f t="array" ref="P143">IF(J143="","",ROUND(J143-M143,0))</f>
        <v/>
      </c>
      <c r="Q143" s="6" t="str">
        <f t="array" ref="Q143">IF(J143="","",ROUND(K143-N143,0))</f>
        <v/>
      </c>
      <c r="R143" s="29" t="str">
        <f t="array" ref="R143">IF(J143="","",ROUND(P143+Q143,0))</f>
        <v/>
      </c>
      <c r="S143" s="7" t="str">
        <f t="array" ref="S143">IF(J143="","",IF($H143="Before-2004",Q143,0))</f>
        <v/>
      </c>
      <c r="T143" s="8" t="str">
        <f t="array" ref="T143">IF(J143="","",ROUND(R143-S143,0))</f>
        <v/>
      </c>
      <c r="U143" s="8" t="str">
        <f t="array" ref="U143">IF(J143="","",ROUND(S143+T143,0))</f>
        <v/>
      </c>
      <c r="V143" s="8" t="str">
        <f t="array" ref="V143">IF(J143="","",ROUND(R143-U143,0))</f>
        <v/>
      </c>
      <c r="W143" s="9"/>
      <c r="X143" s="10"/>
      <c r="Y143" s="221"/>
    </row>
    <row r="144" spans="1:25" s="4" customFormat="1" ht="20.25" customHeight="1">
      <c r="A144" s="252"/>
      <c r="B144" s="217"/>
      <c r="C144" s="152"/>
      <c r="D144" s="156"/>
      <c r="E144" s="157"/>
      <c r="F144" s="158"/>
      <c r="G144" s="152"/>
      <c r="H144" s="160"/>
      <c r="I144" s="32" t="str">
        <f>IF(A143="n","","Aug-2025")</f>
        <v/>
      </c>
      <c r="J144" s="33" t="str">
        <f>IF($J143="","",$J143)</f>
        <v/>
      </c>
      <c r="K144" s="12" t="str">
        <f t="array" ref="K144">IF(J144="","",ROUND(J144*$K$7,0))</f>
        <v/>
      </c>
      <c r="L144" s="34" t="str">
        <f t="array" ref="L144">IF(J144="","",ROUND(J144+K144,0))</f>
        <v/>
      </c>
      <c r="M144" s="33" t="str">
        <f t="shared" si="4"/>
        <v/>
      </c>
      <c r="N144" s="12" t="str">
        <f t="array" ref="N144">IF(M144="","",ROUND(M144*$N$7,0))</f>
        <v/>
      </c>
      <c r="O144" s="34" t="str">
        <f t="array" ref="O144">IF(M144="","",ROUND(M144+N144,0))</f>
        <v/>
      </c>
      <c r="P144" s="35" t="str">
        <f t="array" ref="P144">IF(J144="","",ROUND(J144-M144,0))</f>
        <v/>
      </c>
      <c r="Q144" s="12" t="str">
        <f t="array" ref="Q144">IF(J144="","",ROUND(K144-N144,0))</f>
        <v/>
      </c>
      <c r="R144" s="34" t="str">
        <f t="array" ref="R144">IF(J144="","",ROUND(P144+Q144,0))</f>
        <v/>
      </c>
      <c r="S144" s="13" t="str">
        <f t="array" ref="S144">IF(J144="","",IF($H143="Before-2004",Q144,0))</f>
        <v/>
      </c>
      <c r="T144" s="14" t="str">
        <f t="array" ref="T144">IF(J144="","",ROUND(R144-S144,0))</f>
        <v/>
      </c>
      <c r="U144" s="13" t="str">
        <f t="array" ref="U144">IF(J144="","",ROUND(S144+T144,0))</f>
        <v/>
      </c>
      <c r="V144" s="14" t="str">
        <f t="array" ref="V144">IF(J144="","",ROUND(R144-U144,0))</f>
        <v/>
      </c>
      <c r="W144" s="15"/>
      <c r="X144" s="16"/>
      <c r="Y144" s="221"/>
    </row>
    <row r="145" spans="1:25" s="4" customFormat="1" ht="20.25" customHeight="1" thickBot="1">
      <c r="A145" s="252"/>
      <c r="B145" s="217"/>
      <c r="C145" s="152"/>
      <c r="D145" s="156"/>
      <c r="E145" s="157"/>
      <c r="F145" s="158"/>
      <c r="G145" s="152"/>
      <c r="H145" s="160"/>
      <c r="I145" s="36" t="str">
        <f>IF(A143="n","","Sep-2025")</f>
        <v/>
      </c>
      <c r="J145" s="33" t="str">
        <f>IF($J143="","",$J143)</f>
        <v/>
      </c>
      <c r="K145" s="12" t="str">
        <f t="array" ref="K145">IF(J145="","",ROUND(J145*$K$7,0))</f>
        <v/>
      </c>
      <c r="L145" s="34" t="str">
        <f t="array" ref="L145">IF(J145="","",ROUND(J145+K145,0))</f>
        <v/>
      </c>
      <c r="M145" s="33" t="str">
        <f t="shared" si="4"/>
        <v/>
      </c>
      <c r="N145" s="12" t="str">
        <f t="array" ref="N145">IF(M145="","",ROUND(M145*$N$7,0))</f>
        <v/>
      </c>
      <c r="O145" s="34" t="str">
        <f t="array" ref="O145">IF(M145="","",ROUND(M145+N145,0))</f>
        <v/>
      </c>
      <c r="P145" s="35" t="str">
        <f t="array" ref="P145">IF(J145="","",ROUND(J145-M145,0))</f>
        <v/>
      </c>
      <c r="Q145" s="12" t="str">
        <f t="array" ref="Q145">IF(J145="","",ROUND(K145-N145,0))</f>
        <v/>
      </c>
      <c r="R145" s="34" t="str">
        <f t="array" ref="R145">IF(J145="","",ROUND(P145+Q145,0))</f>
        <v/>
      </c>
      <c r="S145" s="13" t="str">
        <f t="array" ref="S145">IF(J145="","",IF($H143="Before-2004",Q145,0))</f>
        <v/>
      </c>
      <c r="T145" s="14" t="str">
        <f t="array" ref="T145">IF(J145="","",ROUND(R145-S145,0))</f>
        <v/>
      </c>
      <c r="U145" s="13" t="str">
        <f>IF(J145="","",ROUND(S145+T145,0))</f>
        <v/>
      </c>
      <c r="V145" s="14" t="str">
        <f>IF(J145="","",ROUND(R145-U145,0))</f>
        <v/>
      </c>
      <c r="W145" s="15"/>
      <c r="X145" s="16"/>
      <c r="Y145" s="221"/>
    </row>
    <row r="146" spans="1:25" s="4" customFormat="1" ht="20.25" customHeight="1">
      <c r="A146" s="252" t="str">
        <f>IF($D146="","n","y")</f>
        <v>n</v>
      </c>
      <c r="B146" s="217"/>
      <c r="C146" s="151">
        <v>47</v>
      </c>
      <c r="D146" s="153"/>
      <c r="E146" s="154"/>
      <c r="F146" s="155"/>
      <c r="G146" s="151"/>
      <c r="H146" s="159"/>
      <c r="I146" s="27" t="str">
        <f>IF(A146="n","","Jul-2025")</f>
        <v/>
      </c>
      <c r="J146" s="28"/>
      <c r="K146" s="6" t="str">
        <f t="array" ref="K146">IF(J146="","",ROUND(J146*$K$7,0))</f>
        <v/>
      </c>
      <c r="L146" s="29" t="str">
        <f t="array" ref="L146">IF(J146="","",ROUND(J146+K146,0))</f>
        <v/>
      </c>
      <c r="M146" s="30" t="str">
        <f t="shared" si="4"/>
        <v/>
      </c>
      <c r="N146" s="6" t="str">
        <f t="array" ref="N146">IF(M146="","",ROUND(M146*$N$7,0))</f>
        <v/>
      </c>
      <c r="O146" s="29" t="str">
        <f t="array" ref="O146">IF(M146="","",ROUND(M146+N146,0))</f>
        <v/>
      </c>
      <c r="P146" s="31" t="str">
        <f t="array" ref="P146">IF(J146="","",ROUND(J146-M146,0))</f>
        <v/>
      </c>
      <c r="Q146" s="6" t="str">
        <f t="array" ref="Q146">IF(J146="","",ROUND(K146-N146,0))</f>
        <v/>
      </c>
      <c r="R146" s="29" t="str">
        <f t="array" ref="R146">IF(J146="","",ROUND(P146+Q146,0))</f>
        <v/>
      </c>
      <c r="S146" s="7" t="str">
        <f t="array" ref="S146">IF(J146="","",IF($H146="Before-2004",Q146,0))</f>
        <v/>
      </c>
      <c r="T146" s="8" t="str">
        <f t="array" ref="T146">IF(J146="","",ROUND(R146-S146,0))</f>
        <v/>
      </c>
      <c r="U146" s="8" t="str">
        <f t="array" ref="U146">IF(J146="","",ROUND(S146+T146,0))</f>
        <v/>
      </c>
      <c r="V146" s="8" t="str">
        <f t="array" ref="V146">IF(J146="","",ROUND(R146-U146,0))</f>
        <v/>
      </c>
      <c r="W146" s="9"/>
      <c r="X146" s="10"/>
      <c r="Y146" s="221"/>
    </row>
    <row r="147" spans="1:25" s="4" customFormat="1" ht="20.25" customHeight="1">
      <c r="A147" s="252"/>
      <c r="B147" s="217"/>
      <c r="C147" s="152"/>
      <c r="D147" s="156"/>
      <c r="E147" s="157"/>
      <c r="F147" s="158"/>
      <c r="G147" s="152"/>
      <c r="H147" s="160"/>
      <c r="I147" s="32" t="str">
        <f>IF(A146="n","","Aug-2025")</f>
        <v/>
      </c>
      <c r="J147" s="33" t="str">
        <f>IF($J146="","",$J146)</f>
        <v/>
      </c>
      <c r="K147" s="12" t="str">
        <f t="array" ref="K147">IF(J147="","",ROUND(J147*$K$7,0))</f>
        <v/>
      </c>
      <c r="L147" s="34" t="str">
        <f t="array" ref="L147">IF(J147="","",ROUND(J147+K147,0))</f>
        <v/>
      </c>
      <c r="M147" s="33" t="str">
        <f t="shared" si="4"/>
        <v/>
      </c>
      <c r="N147" s="12" t="str">
        <f t="array" ref="N147">IF(M147="","",ROUND(M147*$N$7,0))</f>
        <v/>
      </c>
      <c r="O147" s="34" t="str">
        <f t="array" ref="O147">IF(M147="","",ROUND(M147+N147,0))</f>
        <v/>
      </c>
      <c r="P147" s="35" t="str">
        <f t="array" ref="P147">IF(J147="","",ROUND(J147-M147,0))</f>
        <v/>
      </c>
      <c r="Q147" s="12" t="str">
        <f t="array" ref="Q147">IF(J147="","",ROUND(K147-N147,0))</f>
        <v/>
      </c>
      <c r="R147" s="34" t="str">
        <f t="array" ref="R147">IF(J147="","",ROUND(P147+Q147,0))</f>
        <v/>
      </c>
      <c r="S147" s="13" t="str">
        <f t="array" ref="S147">IF(J147="","",IF($H146="Before-2004",Q147,0))</f>
        <v/>
      </c>
      <c r="T147" s="14" t="str">
        <f t="array" ref="T147">IF(J147="","",ROUND(R147-S147,0))</f>
        <v/>
      </c>
      <c r="U147" s="13" t="str">
        <f t="array" ref="U147">IF(J147="","",ROUND(S147+T147,0))</f>
        <v/>
      </c>
      <c r="V147" s="14" t="str">
        <f t="array" ref="V147">IF(J147="","",ROUND(R147-U147,0))</f>
        <v/>
      </c>
      <c r="W147" s="15"/>
      <c r="X147" s="16"/>
      <c r="Y147" s="221"/>
    </row>
    <row r="148" spans="1:25" s="4" customFormat="1" ht="20.25" customHeight="1" thickBot="1">
      <c r="A148" s="252"/>
      <c r="B148" s="217"/>
      <c r="C148" s="152"/>
      <c r="D148" s="156"/>
      <c r="E148" s="157"/>
      <c r="F148" s="158"/>
      <c r="G148" s="152"/>
      <c r="H148" s="160"/>
      <c r="I148" s="36" t="str">
        <f>IF(A146="n","","Sep-2025")</f>
        <v/>
      </c>
      <c r="J148" s="33" t="str">
        <f>IF($J146="","",$J146)</f>
        <v/>
      </c>
      <c r="K148" s="12" t="str">
        <f t="array" ref="K148">IF(J148="","",ROUND(J148*$K$7,0))</f>
        <v/>
      </c>
      <c r="L148" s="34" t="str">
        <f t="array" ref="L148">IF(J148="","",ROUND(J148+K148,0))</f>
        <v/>
      </c>
      <c r="M148" s="33" t="str">
        <f t="shared" si="4"/>
        <v/>
      </c>
      <c r="N148" s="12" t="str">
        <f t="array" ref="N148">IF(M148="","",ROUND(M148*$N$7,0))</f>
        <v/>
      </c>
      <c r="O148" s="34" t="str">
        <f t="array" ref="O148">IF(M148="","",ROUND(M148+N148,0))</f>
        <v/>
      </c>
      <c r="P148" s="35" t="str">
        <f t="array" ref="P148">IF(J148="","",ROUND(J148-M148,0))</f>
        <v/>
      </c>
      <c r="Q148" s="12" t="str">
        <f t="array" ref="Q148">IF(J148="","",ROUND(K148-N148,0))</f>
        <v/>
      </c>
      <c r="R148" s="34" t="str">
        <f t="array" ref="R148">IF(J148="","",ROUND(P148+Q148,0))</f>
        <v/>
      </c>
      <c r="S148" s="13" t="str">
        <f t="array" ref="S148">IF(J148="","",IF($H146="Before-2004",Q148,0))</f>
        <v/>
      </c>
      <c r="T148" s="14" t="str">
        <f t="array" ref="T148">IF(J148="","",ROUND(R148-S148,0))</f>
        <v/>
      </c>
      <c r="U148" s="13" t="str">
        <f>IF(J148="","",ROUND(S148+T148,0))</f>
        <v/>
      </c>
      <c r="V148" s="14" t="str">
        <f>IF(J148="","",ROUND(R148-U148,0))</f>
        <v/>
      </c>
      <c r="W148" s="15"/>
      <c r="X148" s="16"/>
      <c r="Y148" s="221"/>
    </row>
    <row r="149" spans="1:25" s="4" customFormat="1" ht="20.25" customHeight="1">
      <c r="A149" s="252" t="str">
        <f>IF($D149="","n","y")</f>
        <v>n</v>
      </c>
      <c r="B149" s="217"/>
      <c r="C149" s="151">
        <v>48</v>
      </c>
      <c r="D149" s="153"/>
      <c r="E149" s="154"/>
      <c r="F149" s="155"/>
      <c r="G149" s="151"/>
      <c r="H149" s="159"/>
      <c r="I149" s="27" t="str">
        <f>IF(A149="n","","Jul-2025")</f>
        <v/>
      </c>
      <c r="J149" s="28"/>
      <c r="K149" s="6" t="str">
        <f t="array" ref="K149">IF(J149="","",ROUND(J149*$K$7,0))</f>
        <v/>
      </c>
      <c r="L149" s="29" t="str">
        <f t="array" ref="L149">IF(J149="","",ROUND(J149+K149,0))</f>
        <v/>
      </c>
      <c r="M149" s="30" t="str">
        <f t="shared" si="4"/>
        <v/>
      </c>
      <c r="N149" s="6" t="str">
        <f t="array" ref="N149">IF(M149="","",ROUND(M149*$N$7,0))</f>
        <v/>
      </c>
      <c r="O149" s="29" t="str">
        <f t="array" ref="O149">IF(M149="","",ROUND(M149+N149,0))</f>
        <v/>
      </c>
      <c r="P149" s="31" t="str">
        <f t="array" ref="P149">IF(J149="","",ROUND(J149-M149,0))</f>
        <v/>
      </c>
      <c r="Q149" s="6" t="str">
        <f t="array" ref="Q149">IF(J149="","",ROUND(K149-N149,0))</f>
        <v/>
      </c>
      <c r="R149" s="29" t="str">
        <f t="array" ref="R149">IF(J149="","",ROUND(P149+Q149,0))</f>
        <v/>
      </c>
      <c r="S149" s="7" t="str">
        <f t="array" ref="S149">IF(J149="","",IF($H149="Before-2004",Q149,0))</f>
        <v/>
      </c>
      <c r="T149" s="8" t="str">
        <f t="array" ref="T149">IF(J149="","",ROUND(R149-S149,0))</f>
        <v/>
      </c>
      <c r="U149" s="8" t="str">
        <f t="array" ref="U149">IF(J149="","",ROUND(S149+T149,0))</f>
        <v/>
      </c>
      <c r="V149" s="8" t="str">
        <f t="array" ref="V149">IF(J149="","",ROUND(R149-U149,0))</f>
        <v/>
      </c>
      <c r="W149" s="9"/>
      <c r="X149" s="10"/>
      <c r="Y149" s="221"/>
    </row>
    <row r="150" spans="1:25" s="4" customFormat="1" ht="20.25" customHeight="1">
      <c r="A150" s="252"/>
      <c r="B150" s="217"/>
      <c r="C150" s="152"/>
      <c r="D150" s="156"/>
      <c r="E150" s="157"/>
      <c r="F150" s="158"/>
      <c r="G150" s="152"/>
      <c r="H150" s="160"/>
      <c r="I150" s="32" t="str">
        <f>IF(A149="n","","Aug-2025")</f>
        <v/>
      </c>
      <c r="J150" s="33" t="str">
        <f>IF($J149="","",$J149)</f>
        <v/>
      </c>
      <c r="K150" s="12" t="str">
        <f t="array" ref="K150">IF(J150="","",ROUND(J150*$K$7,0))</f>
        <v/>
      </c>
      <c r="L150" s="34" t="str">
        <f t="array" ref="L150">IF(J150="","",ROUND(J150+K150,0))</f>
        <v/>
      </c>
      <c r="M150" s="33" t="str">
        <f t="shared" si="4"/>
        <v/>
      </c>
      <c r="N150" s="12" t="str">
        <f t="array" ref="N150">IF(M150="","",ROUND(M150*$N$7,0))</f>
        <v/>
      </c>
      <c r="O150" s="34" t="str">
        <f t="array" ref="O150">IF(M150="","",ROUND(M150+N150,0))</f>
        <v/>
      </c>
      <c r="P150" s="35" t="str">
        <f t="array" ref="P150">IF(J150="","",ROUND(J150-M150,0))</f>
        <v/>
      </c>
      <c r="Q150" s="12" t="str">
        <f t="array" ref="Q150">IF(J150="","",ROUND(K150-N150,0))</f>
        <v/>
      </c>
      <c r="R150" s="34" t="str">
        <f t="array" ref="R150">IF(J150="","",ROUND(P150+Q150,0))</f>
        <v/>
      </c>
      <c r="S150" s="13" t="str">
        <f t="array" ref="S150">IF(J150="","",IF($H149="Before-2004",Q150,0))</f>
        <v/>
      </c>
      <c r="T150" s="14" t="str">
        <f t="array" ref="T150">IF(J150="","",ROUND(R150-S150,0))</f>
        <v/>
      </c>
      <c r="U150" s="13" t="str">
        <f t="array" ref="U150">IF(J150="","",ROUND(S150+T150,0))</f>
        <v/>
      </c>
      <c r="V150" s="14" t="str">
        <f t="array" ref="V150">IF(J150="","",ROUND(R150-U150,0))</f>
        <v/>
      </c>
      <c r="W150" s="15"/>
      <c r="X150" s="16"/>
      <c r="Y150" s="221"/>
    </row>
    <row r="151" spans="1:25" s="4" customFormat="1" ht="20.25" customHeight="1" thickBot="1">
      <c r="A151" s="252"/>
      <c r="B151" s="217"/>
      <c r="C151" s="152"/>
      <c r="D151" s="156"/>
      <c r="E151" s="157"/>
      <c r="F151" s="158"/>
      <c r="G151" s="152"/>
      <c r="H151" s="160"/>
      <c r="I151" s="36" t="str">
        <f>IF(A149="n","","Sep-2025")</f>
        <v/>
      </c>
      <c r="J151" s="33" t="str">
        <f>IF($J149="","",$J149)</f>
        <v/>
      </c>
      <c r="K151" s="12" t="str">
        <f t="array" ref="K151">IF(J151="","",ROUND(J151*$K$7,0))</f>
        <v/>
      </c>
      <c r="L151" s="34" t="str">
        <f t="array" ref="L151">IF(J151="","",ROUND(J151+K151,0))</f>
        <v/>
      </c>
      <c r="M151" s="33" t="str">
        <f t="shared" si="4"/>
        <v/>
      </c>
      <c r="N151" s="12" t="str">
        <f t="array" ref="N151">IF(M151="","",ROUND(M151*$N$7,0))</f>
        <v/>
      </c>
      <c r="O151" s="34" t="str">
        <f t="array" ref="O151">IF(M151="","",ROUND(M151+N151,0))</f>
        <v/>
      </c>
      <c r="P151" s="35" t="str">
        <f t="array" ref="P151">IF(J151="","",ROUND(J151-M151,0))</f>
        <v/>
      </c>
      <c r="Q151" s="12" t="str">
        <f t="array" ref="Q151">IF(J151="","",ROUND(K151-N151,0))</f>
        <v/>
      </c>
      <c r="R151" s="34" t="str">
        <f t="array" ref="R151">IF(J151="","",ROUND(P151+Q151,0))</f>
        <v/>
      </c>
      <c r="S151" s="13" t="str">
        <f t="array" ref="S151">IF(J151="","",IF($H149="Before-2004",Q151,0))</f>
        <v/>
      </c>
      <c r="T151" s="14" t="str">
        <f t="array" ref="T151">IF(J151="","",ROUND(R151-S151,0))</f>
        <v/>
      </c>
      <c r="U151" s="13" t="str">
        <f>IF(J151="","",ROUND(S151+T151,0))</f>
        <v/>
      </c>
      <c r="V151" s="14" t="str">
        <f>IF(J151="","",ROUND(R151-U151,0))</f>
        <v/>
      </c>
      <c r="W151" s="15"/>
      <c r="X151" s="16"/>
      <c r="Y151" s="221"/>
    </row>
    <row r="152" spans="1:25" s="4" customFormat="1" ht="20.25" customHeight="1">
      <c r="A152" s="252" t="str">
        <f>IF($D152="","n","y")</f>
        <v>n</v>
      </c>
      <c r="B152" s="217"/>
      <c r="C152" s="151">
        <v>49</v>
      </c>
      <c r="D152" s="153"/>
      <c r="E152" s="154"/>
      <c r="F152" s="155"/>
      <c r="G152" s="151"/>
      <c r="H152" s="159"/>
      <c r="I152" s="27" t="str">
        <f>IF(A152="n","","Jul-2025")</f>
        <v/>
      </c>
      <c r="J152" s="28"/>
      <c r="K152" s="6" t="str">
        <f t="array" ref="K152">IF(J152="","",ROUND(J152*$K$7,0))</f>
        <v/>
      </c>
      <c r="L152" s="29" t="str">
        <f t="array" ref="L152">IF(J152="","",ROUND(J152+K152,0))</f>
        <v/>
      </c>
      <c r="M152" s="30" t="str">
        <f t="shared" si="4"/>
        <v/>
      </c>
      <c r="N152" s="6" t="str">
        <f t="array" ref="N152">IF(M152="","",ROUND(M152*$N$7,0))</f>
        <v/>
      </c>
      <c r="O152" s="29" t="str">
        <f t="array" ref="O152">IF(M152="","",ROUND(M152+N152,0))</f>
        <v/>
      </c>
      <c r="P152" s="31" t="str">
        <f t="array" ref="P152">IF(J152="","",ROUND(J152-M152,0))</f>
        <v/>
      </c>
      <c r="Q152" s="6" t="str">
        <f t="array" ref="Q152">IF(J152="","",ROUND(K152-N152,0))</f>
        <v/>
      </c>
      <c r="R152" s="29" t="str">
        <f t="array" ref="R152">IF(J152="","",ROUND(P152+Q152,0))</f>
        <v/>
      </c>
      <c r="S152" s="7" t="str">
        <f t="array" ref="S152">IF(J152="","",IF($H152="Before-2004",Q152,0))</f>
        <v/>
      </c>
      <c r="T152" s="8" t="str">
        <f t="array" ref="T152">IF(J152="","",ROUND(R152-S152,0))</f>
        <v/>
      </c>
      <c r="U152" s="8" t="str">
        <f t="array" ref="U152">IF(J152="","",ROUND(S152+T152,0))</f>
        <v/>
      </c>
      <c r="V152" s="8" t="str">
        <f t="array" ref="V152">IF(J152="","",ROUND(R152-U152,0))</f>
        <v/>
      </c>
      <c r="W152" s="9"/>
      <c r="X152" s="10"/>
      <c r="Y152" s="221"/>
    </row>
    <row r="153" spans="1:25" s="4" customFormat="1" ht="20.25" customHeight="1">
      <c r="A153" s="252"/>
      <c r="B153" s="217"/>
      <c r="C153" s="152"/>
      <c r="D153" s="156"/>
      <c r="E153" s="157"/>
      <c r="F153" s="158"/>
      <c r="G153" s="152"/>
      <c r="H153" s="160"/>
      <c r="I153" s="32" t="str">
        <f>IF(A152="n","","Aug-2025")</f>
        <v/>
      </c>
      <c r="J153" s="33" t="str">
        <f>IF($J152="","",$J152)</f>
        <v/>
      </c>
      <c r="K153" s="12" t="str">
        <f t="array" ref="K153">IF(J153="","",ROUND(J153*$K$7,0))</f>
        <v/>
      </c>
      <c r="L153" s="34" t="str">
        <f t="array" ref="L153">IF(J153="","",ROUND(J153+K153,0))</f>
        <v/>
      </c>
      <c r="M153" s="33" t="str">
        <f t="shared" si="4"/>
        <v/>
      </c>
      <c r="N153" s="12" t="str">
        <f t="array" ref="N153">IF(M153="","",ROUND(M153*$N$7,0))</f>
        <v/>
      </c>
      <c r="O153" s="34" t="str">
        <f t="array" ref="O153">IF(M153="","",ROUND(M153+N153,0))</f>
        <v/>
      </c>
      <c r="P153" s="35" t="str">
        <f t="array" ref="P153">IF(J153="","",ROUND(J153-M153,0))</f>
        <v/>
      </c>
      <c r="Q153" s="12" t="str">
        <f t="array" ref="Q153">IF(J153="","",ROUND(K153-N153,0))</f>
        <v/>
      </c>
      <c r="R153" s="34" t="str">
        <f t="array" ref="R153">IF(J153="","",ROUND(P153+Q153,0))</f>
        <v/>
      </c>
      <c r="S153" s="13" t="str">
        <f t="array" ref="S153">IF(J153="","",IF($H152="Before-2004",Q153,0))</f>
        <v/>
      </c>
      <c r="T153" s="14" t="str">
        <f t="array" ref="T153">IF(J153="","",ROUND(R153-S153,0))</f>
        <v/>
      </c>
      <c r="U153" s="13" t="str">
        <f t="array" ref="U153">IF(J153="","",ROUND(S153+T153,0))</f>
        <v/>
      </c>
      <c r="V153" s="14" t="str">
        <f t="array" ref="V153">IF(J153="","",ROUND(R153-U153,0))</f>
        <v/>
      </c>
      <c r="W153" s="15"/>
      <c r="X153" s="16"/>
      <c r="Y153" s="221"/>
    </row>
    <row r="154" spans="1:25" s="4" customFormat="1" ht="20.25" customHeight="1" thickBot="1">
      <c r="A154" s="252"/>
      <c r="B154" s="217"/>
      <c r="C154" s="152"/>
      <c r="D154" s="156"/>
      <c r="E154" s="157"/>
      <c r="F154" s="158"/>
      <c r="G154" s="152"/>
      <c r="H154" s="160"/>
      <c r="I154" s="36" t="str">
        <f>IF(A152="n","","Sep-2025")</f>
        <v/>
      </c>
      <c r="J154" s="33" t="str">
        <f>IF($J152="","",$J152)</f>
        <v/>
      </c>
      <c r="K154" s="12" t="str">
        <f t="array" ref="K154">IF(J154="","",ROUND(J154*$K$7,0))</f>
        <v/>
      </c>
      <c r="L154" s="34" t="str">
        <f t="array" ref="L154">IF(J154="","",ROUND(J154+K154,0))</f>
        <v/>
      </c>
      <c r="M154" s="33" t="str">
        <f t="shared" si="4"/>
        <v/>
      </c>
      <c r="N154" s="12" t="str">
        <f t="array" ref="N154">IF(M154="","",ROUND(M154*$N$7,0))</f>
        <v/>
      </c>
      <c r="O154" s="34" t="str">
        <f t="array" ref="O154">IF(M154="","",ROUND(M154+N154,0))</f>
        <v/>
      </c>
      <c r="P154" s="35" t="str">
        <f t="array" ref="P154">IF(J154="","",ROUND(J154-M154,0))</f>
        <v/>
      </c>
      <c r="Q154" s="12" t="str">
        <f t="array" ref="Q154">IF(J154="","",ROUND(K154-N154,0))</f>
        <v/>
      </c>
      <c r="R154" s="34" t="str">
        <f t="array" ref="R154">IF(J154="","",ROUND(P154+Q154,0))</f>
        <v/>
      </c>
      <c r="S154" s="13" t="str">
        <f t="array" ref="S154">IF(J154="","",IF($H152="Before-2004",Q154,0))</f>
        <v/>
      </c>
      <c r="T154" s="14" t="str">
        <f t="array" ref="T154">IF(J154="","",ROUND(R154-S154,0))</f>
        <v/>
      </c>
      <c r="U154" s="13" t="str">
        <f>IF(J154="","",ROUND(S154+T154,0))</f>
        <v/>
      </c>
      <c r="V154" s="14" t="str">
        <f>IF(J154="","",ROUND(R154-U154,0))</f>
        <v/>
      </c>
      <c r="W154" s="15"/>
      <c r="X154" s="16"/>
      <c r="Y154" s="221"/>
    </row>
    <row r="155" spans="1:25" s="4" customFormat="1" ht="20.25" customHeight="1">
      <c r="A155" s="252" t="str">
        <f>IF($D155="","n","y")</f>
        <v>n</v>
      </c>
      <c r="B155" s="217"/>
      <c r="C155" s="151">
        <v>50</v>
      </c>
      <c r="D155" s="153"/>
      <c r="E155" s="154"/>
      <c r="F155" s="155"/>
      <c r="G155" s="151"/>
      <c r="H155" s="159"/>
      <c r="I155" s="27" t="str">
        <f>IF(A155="n","","Jul-2025")</f>
        <v/>
      </c>
      <c r="J155" s="28"/>
      <c r="K155" s="6" t="str">
        <f t="array" ref="K155">IF(J155="","",ROUND(J155*$K$7,0))</f>
        <v/>
      </c>
      <c r="L155" s="29" t="str">
        <f t="array" ref="L155">IF(J155="","",ROUND(J155+K155,0))</f>
        <v/>
      </c>
      <c r="M155" s="30" t="str">
        <f t="shared" si="4"/>
        <v/>
      </c>
      <c r="N155" s="6" t="str">
        <f t="array" ref="N155">IF(M155="","",ROUND(M155*$N$7,0))</f>
        <v/>
      </c>
      <c r="O155" s="29" t="str">
        <f t="array" ref="O155">IF(M155="","",ROUND(M155+N155,0))</f>
        <v/>
      </c>
      <c r="P155" s="31" t="str">
        <f t="array" ref="P155">IF(J155="","",ROUND(J155-M155,0))</f>
        <v/>
      </c>
      <c r="Q155" s="6" t="str">
        <f t="array" ref="Q155">IF(J155="","",ROUND(K155-N155,0))</f>
        <v/>
      </c>
      <c r="R155" s="29" t="str">
        <f t="array" ref="R155">IF(J155="","",ROUND(P155+Q155,0))</f>
        <v/>
      </c>
      <c r="S155" s="7" t="str">
        <f t="array" ref="S155">IF(J155="","",IF($H155="Before-2004",Q155,0))</f>
        <v/>
      </c>
      <c r="T155" s="8" t="str">
        <f t="array" ref="T155">IF(J155="","",ROUND(R155-S155,0))</f>
        <v/>
      </c>
      <c r="U155" s="8" t="str">
        <f t="array" ref="U155">IF(J155="","",ROUND(S155+T155,0))</f>
        <v/>
      </c>
      <c r="V155" s="8" t="str">
        <f t="array" ref="V155">IF(J155="","",ROUND(R155-U155,0))</f>
        <v/>
      </c>
      <c r="W155" s="9"/>
      <c r="X155" s="10"/>
      <c r="Y155" s="221"/>
    </row>
    <row r="156" spans="1:25" s="4" customFormat="1" ht="20.25" customHeight="1">
      <c r="A156" s="252"/>
      <c r="B156" s="217"/>
      <c r="C156" s="152"/>
      <c r="D156" s="156"/>
      <c r="E156" s="157"/>
      <c r="F156" s="158"/>
      <c r="G156" s="152"/>
      <c r="H156" s="160"/>
      <c r="I156" s="32" t="str">
        <f>IF(A155="n","","Aug-2025")</f>
        <v/>
      </c>
      <c r="J156" s="33" t="str">
        <f>IF($J155="","",$J155)</f>
        <v/>
      </c>
      <c r="K156" s="12" t="str">
        <f t="array" ref="K156">IF(J156="","",ROUND(J156*$K$7,0))</f>
        <v/>
      </c>
      <c r="L156" s="34" t="str">
        <f t="array" ref="L156">IF(J156="","",ROUND(J156+K156,0))</f>
        <v/>
      </c>
      <c r="M156" s="33" t="str">
        <f t="shared" si="4"/>
        <v/>
      </c>
      <c r="N156" s="12" t="str">
        <f t="array" ref="N156">IF(M156="","",ROUND(M156*$N$7,0))</f>
        <v/>
      </c>
      <c r="O156" s="34" t="str">
        <f t="array" ref="O156">IF(M156="","",ROUND(M156+N156,0))</f>
        <v/>
      </c>
      <c r="P156" s="35" t="str">
        <f t="array" ref="P156">IF(J156="","",ROUND(J156-M156,0))</f>
        <v/>
      </c>
      <c r="Q156" s="12" t="str">
        <f t="array" ref="Q156">IF(J156="","",ROUND(K156-N156,0))</f>
        <v/>
      </c>
      <c r="R156" s="34" t="str">
        <f t="array" ref="R156">IF(J156="","",ROUND(P156+Q156,0))</f>
        <v/>
      </c>
      <c r="S156" s="13" t="str">
        <f t="array" ref="S156">IF(J156="","",IF($H155="Before-2004",Q156,0))</f>
        <v/>
      </c>
      <c r="T156" s="14" t="str">
        <f t="array" ref="T156">IF(J156="","",ROUND(R156-S156,0))</f>
        <v/>
      </c>
      <c r="U156" s="13" t="str">
        <f t="array" ref="U156">IF(J156="","",ROUND(S156+T156,0))</f>
        <v/>
      </c>
      <c r="V156" s="14" t="str">
        <f t="array" ref="V156">IF(J156="","",ROUND(R156-U156,0))</f>
        <v/>
      </c>
      <c r="W156" s="15"/>
      <c r="X156" s="16"/>
      <c r="Y156" s="221"/>
    </row>
    <row r="157" spans="1:25" s="4" customFormat="1" ht="20.25" customHeight="1" thickBot="1">
      <c r="A157" s="252"/>
      <c r="B157" s="217"/>
      <c r="C157" s="152"/>
      <c r="D157" s="156"/>
      <c r="E157" s="157"/>
      <c r="F157" s="158"/>
      <c r="G157" s="152"/>
      <c r="H157" s="160"/>
      <c r="I157" s="36" t="str">
        <f>IF(A155="n","","Sep-2025")</f>
        <v/>
      </c>
      <c r="J157" s="33" t="str">
        <f>IF($J155="","",$J155)</f>
        <v/>
      </c>
      <c r="K157" s="12" t="str">
        <f t="array" ref="K157">IF(J157="","",ROUND(J157*$K$7,0))</f>
        <v/>
      </c>
      <c r="L157" s="34" t="str">
        <f t="array" ref="L157">IF(J157="","",ROUND(J157+K157,0))</f>
        <v/>
      </c>
      <c r="M157" s="33" t="str">
        <f t="shared" si="4"/>
        <v/>
      </c>
      <c r="N157" s="12" t="str">
        <f t="array" ref="N157">IF(M157="","",ROUND(M157*$N$7,0))</f>
        <v/>
      </c>
      <c r="O157" s="34" t="str">
        <f t="array" ref="O157">IF(M157="","",ROUND(M157+N157,0))</f>
        <v/>
      </c>
      <c r="P157" s="35" t="str">
        <f t="array" ref="P157">IF(J157="","",ROUND(J157-M157,0))</f>
        <v/>
      </c>
      <c r="Q157" s="12" t="str">
        <f t="array" ref="Q157">IF(J157="","",ROUND(K157-N157,0))</f>
        <v/>
      </c>
      <c r="R157" s="34" t="str">
        <f t="array" ref="R157">IF(J157="","",ROUND(P157+Q157,0))</f>
        <v/>
      </c>
      <c r="S157" s="13" t="str">
        <f t="array" ref="S157">IF(J157="","",IF($H155="Before-2004",Q157,0))</f>
        <v/>
      </c>
      <c r="T157" s="14" t="str">
        <f t="array" ref="T157">IF(J157="","",ROUND(R157-S157,0))</f>
        <v/>
      </c>
      <c r="U157" s="13" t="str">
        <f>IF(J157="","",ROUND(S157+T157,0))</f>
        <v/>
      </c>
      <c r="V157" s="14" t="str">
        <f>IF(J157="","",ROUND(R157-U157,0))</f>
        <v/>
      </c>
      <c r="W157" s="15"/>
      <c r="X157" s="16"/>
      <c r="Y157" s="221"/>
    </row>
    <row r="158" spans="1:25" ht="73.5" customHeight="1" thickBot="1">
      <c r="B158" s="217"/>
      <c r="C158" s="190" t="s">
        <v>3</v>
      </c>
      <c r="D158" s="191"/>
      <c r="E158" s="191"/>
      <c r="F158" s="191"/>
      <c r="G158" s="191"/>
      <c r="H158" s="25"/>
      <c r="I158" s="40"/>
      <c r="J158" s="41">
        <f t="array" ref="J158">SUM(J8:J157)</f>
        <v>579000</v>
      </c>
      <c r="K158" s="42">
        <f t="array" ref="K158">SUM(K8:K157)</f>
        <v>335820</v>
      </c>
      <c r="L158" s="43">
        <f t="array" ref="L158">SUM(L8:L157)</f>
        <v>914820</v>
      </c>
      <c r="M158" s="41">
        <f t="array" ref="M158">SUM(M8:M157)</f>
        <v>579000</v>
      </c>
      <c r="N158" s="42">
        <f t="array" ref="N158">SUM(N8:N157)</f>
        <v>318450</v>
      </c>
      <c r="O158" s="43">
        <f t="array" ref="O158">SUM(O8:O157)</f>
        <v>897450</v>
      </c>
      <c r="P158" s="41">
        <f t="array" ref="P158">SUM(P8:P157)</f>
        <v>0</v>
      </c>
      <c r="Q158" s="42">
        <f t="array" ref="Q158">SUM(Q8:Q157)</f>
        <v>17370</v>
      </c>
      <c r="R158" s="44">
        <f t="array" ref="R158">SUM(R8:R157)</f>
        <v>17370</v>
      </c>
      <c r="S158" s="45">
        <f t="array" ref="S158">SUM(S8:S157)</f>
        <v>4311</v>
      </c>
      <c r="T158" s="46">
        <f t="array" ref="T158">SUM(T8:T157)</f>
        <v>13059</v>
      </c>
      <c r="U158" s="46">
        <f t="array" ref="U158">SUM(U8:U157)</f>
        <v>17370</v>
      </c>
      <c r="V158" s="46">
        <f t="array" ref="V158">SUM(V8:V157)</f>
        <v>0</v>
      </c>
      <c r="W158" s="18"/>
      <c r="X158" s="19"/>
      <c r="Y158" s="221"/>
    </row>
    <row r="159" spans="1:25" ht="22.5" customHeight="1">
      <c r="B159" s="217"/>
      <c r="C159" s="192" t="s">
        <v>8</v>
      </c>
      <c r="D159" s="193"/>
      <c r="E159" s="193"/>
      <c r="F159" s="193"/>
      <c r="G159" s="193"/>
      <c r="H159" s="193"/>
      <c r="I159" s="194"/>
      <c r="J159" s="194"/>
      <c r="K159" s="194"/>
      <c r="L159" s="194"/>
      <c r="M159" s="194"/>
      <c r="N159" s="194"/>
      <c r="O159" s="194"/>
      <c r="P159" s="194"/>
      <c r="Q159" s="194"/>
      <c r="R159" s="231" t="s">
        <v>17</v>
      </c>
      <c r="S159" s="232"/>
      <c r="T159" s="232"/>
      <c r="U159" s="232"/>
      <c r="V159" s="232"/>
      <c r="W159" s="232"/>
      <c r="X159" s="233"/>
      <c r="Y159" s="221"/>
    </row>
    <row r="160" spans="1:25" ht="22.5" customHeight="1">
      <c r="B160" s="217"/>
      <c r="C160" s="21" t="s">
        <v>4</v>
      </c>
      <c r="D160" s="234" t="s">
        <v>11</v>
      </c>
      <c r="E160" s="235"/>
      <c r="F160" s="235"/>
      <c r="G160" s="235"/>
      <c r="H160" s="235"/>
      <c r="I160" s="236"/>
      <c r="J160" s="210" t="s">
        <v>6</v>
      </c>
      <c r="K160" s="210"/>
      <c r="L160" s="210"/>
      <c r="M160" s="210"/>
      <c r="N160" s="208">
        <f>P158</f>
        <v>0</v>
      </c>
      <c r="O160" s="209"/>
      <c r="P160" s="209"/>
      <c r="Q160" s="209"/>
      <c r="R160" s="243" t="s">
        <v>19</v>
      </c>
      <c r="S160" s="244"/>
      <c r="T160" s="244"/>
      <c r="U160" s="244"/>
      <c r="V160" s="244"/>
      <c r="W160" s="244"/>
      <c r="X160" s="245"/>
      <c r="Y160" s="221"/>
    </row>
    <row r="161" spans="2:25" ht="22.5" customHeight="1">
      <c r="B161" s="217"/>
      <c r="C161" s="22" t="s">
        <v>5</v>
      </c>
      <c r="D161" s="237"/>
      <c r="E161" s="238"/>
      <c r="F161" s="238"/>
      <c r="G161" s="238"/>
      <c r="H161" s="238"/>
      <c r="I161" s="239"/>
      <c r="J161" s="210" t="s">
        <v>7</v>
      </c>
      <c r="K161" s="210"/>
      <c r="L161" s="210"/>
      <c r="M161" s="210"/>
      <c r="N161" s="208">
        <f>Q158</f>
        <v>17370</v>
      </c>
      <c r="O161" s="209"/>
      <c r="P161" s="209"/>
      <c r="Q161" s="209"/>
      <c r="R161" s="243"/>
      <c r="S161" s="244"/>
      <c r="T161" s="244"/>
      <c r="U161" s="244"/>
      <c r="V161" s="244"/>
      <c r="W161" s="244"/>
      <c r="X161" s="245"/>
      <c r="Y161" s="221"/>
    </row>
    <row r="162" spans="2:25" ht="22.5" customHeight="1">
      <c r="B162" s="217"/>
      <c r="C162" s="23"/>
      <c r="D162" s="240"/>
      <c r="E162" s="241"/>
      <c r="F162" s="241"/>
      <c r="G162" s="241"/>
      <c r="H162" s="241"/>
      <c r="I162" s="242"/>
      <c r="J162" s="214" t="s">
        <v>15</v>
      </c>
      <c r="K162" s="214"/>
      <c r="L162" s="214"/>
      <c r="M162" s="214"/>
      <c r="N162" s="215">
        <f>R158</f>
        <v>17370</v>
      </c>
      <c r="O162" s="215"/>
      <c r="P162" s="215"/>
      <c r="Q162" s="215"/>
      <c r="R162" s="246" t="s">
        <v>18</v>
      </c>
      <c r="S162" s="247"/>
      <c r="T162" s="247"/>
      <c r="U162" s="247"/>
      <c r="V162" s="247"/>
      <c r="W162" s="247"/>
      <c r="X162" s="248"/>
      <c r="Y162" s="221"/>
    </row>
    <row r="163" spans="2:25" ht="22.5" customHeight="1">
      <c r="B163" s="217"/>
      <c r="C163" s="21" t="s">
        <v>4</v>
      </c>
      <c r="D163" s="196" t="s">
        <v>9</v>
      </c>
      <c r="E163" s="197"/>
      <c r="F163" s="197"/>
      <c r="G163" s="197"/>
      <c r="H163" s="197"/>
      <c r="I163" s="198"/>
      <c r="J163" s="205" t="s">
        <v>26</v>
      </c>
      <c r="K163" s="206"/>
      <c r="L163" s="206"/>
      <c r="M163" s="207"/>
      <c r="N163" s="208">
        <f>S158</f>
        <v>4311</v>
      </c>
      <c r="O163" s="209"/>
      <c r="P163" s="209"/>
      <c r="Q163" s="209"/>
      <c r="R163" s="246"/>
      <c r="S163" s="247"/>
      <c r="T163" s="247"/>
      <c r="U163" s="247"/>
      <c r="V163" s="247"/>
      <c r="W163" s="247"/>
      <c r="X163" s="248"/>
      <c r="Y163" s="221"/>
    </row>
    <row r="164" spans="2:25" ht="22.5" customHeight="1">
      <c r="B164" s="217"/>
      <c r="C164" s="21" t="s">
        <v>5</v>
      </c>
      <c r="D164" s="199"/>
      <c r="E164" s="200"/>
      <c r="F164" s="200"/>
      <c r="G164" s="200"/>
      <c r="H164" s="200"/>
      <c r="I164" s="201"/>
      <c r="J164" s="210" t="s">
        <v>22</v>
      </c>
      <c r="K164" s="210"/>
      <c r="L164" s="210"/>
      <c r="M164" s="210"/>
      <c r="N164" s="211">
        <f>T158</f>
        <v>13059</v>
      </c>
      <c r="O164" s="212"/>
      <c r="P164" s="212"/>
      <c r="Q164" s="213"/>
      <c r="R164" s="246"/>
      <c r="S164" s="247"/>
      <c r="T164" s="247"/>
      <c r="U164" s="247"/>
      <c r="V164" s="247"/>
      <c r="W164" s="247"/>
      <c r="X164" s="248"/>
      <c r="Y164" s="221"/>
    </row>
    <row r="165" spans="2:25" ht="22.5" customHeight="1" thickBot="1">
      <c r="B165" s="217"/>
      <c r="C165" s="24"/>
      <c r="D165" s="202"/>
      <c r="E165" s="203"/>
      <c r="F165" s="203"/>
      <c r="G165" s="203"/>
      <c r="H165" s="203"/>
      <c r="I165" s="204"/>
      <c r="J165" s="214" t="s">
        <v>16</v>
      </c>
      <c r="K165" s="214"/>
      <c r="L165" s="214"/>
      <c r="M165" s="214"/>
      <c r="N165" s="215">
        <f>U158</f>
        <v>17370</v>
      </c>
      <c r="O165" s="216"/>
      <c r="P165" s="216"/>
      <c r="Q165" s="216"/>
      <c r="R165" s="246"/>
      <c r="S165" s="247"/>
      <c r="T165" s="247"/>
      <c r="U165" s="247"/>
      <c r="V165" s="247"/>
      <c r="W165" s="247"/>
      <c r="X165" s="248"/>
      <c r="Y165" s="221"/>
    </row>
    <row r="166" spans="2:25" ht="21" customHeight="1" thickBot="1">
      <c r="B166" s="217"/>
      <c r="C166" s="185" t="s">
        <v>10</v>
      </c>
      <c r="D166" s="186"/>
      <c r="E166" s="186"/>
      <c r="F166" s="186"/>
      <c r="G166" s="186"/>
      <c r="H166" s="186"/>
      <c r="I166" s="186"/>
      <c r="J166" s="186"/>
      <c r="K166" s="186"/>
      <c r="L166" s="186"/>
      <c r="M166" s="187"/>
      <c r="N166" s="188">
        <f>ROUND(N162-N165,0)</f>
        <v>0</v>
      </c>
      <c r="O166" s="189"/>
      <c r="P166" s="189"/>
      <c r="Q166" s="189"/>
      <c r="R166" s="249"/>
      <c r="S166" s="250"/>
      <c r="T166" s="250"/>
      <c r="U166" s="250"/>
      <c r="V166" s="250"/>
      <c r="W166" s="250"/>
      <c r="X166" s="251"/>
      <c r="Y166" s="221"/>
    </row>
    <row r="167" spans="2:25" ht="12.75">
      <c r="B167" s="195"/>
      <c r="C167" s="195"/>
      <c r="D167" s="195"/>
      <c r="E167" s="195"/>
      <c r="F167" s="195"/>
      <c r="G167" s="195"/>
      <c r="H167" s="195"/>
      <c r="I167" s="195"/>
      <c r="J167" s="195"/>
      <c r="K167" s="195"/>
      <c r="L167" s="195"/>
      <c r="M167" s="195"/>
      <c r="N167" s="195"/>
      <c r="O167" s="195"/>
      <c r="P167" s="195"/>
      <c r="Q167" s="195"/>
      <c r="R167" s="195"/>
      <c r="S167" s="195"/>
      <c r="T167" s="195"/>
      <c r="U167" s="195"/>
      <c r="V167" s="195"/>
      <c r="W167" s="195"/>
      <c r="X167" s="195"/>
      <c r="Y167" s="195"/>
    </row>
    <row r="168" spans="2:25" ht="12.75" hidden="1"/>
    <row r="169" spans="2:25" ht="12.75" hidden="1"/>
    <row r="170" spans="2:25" ht="12.75" hidden="1"/>
    <row r="171" spans="2:25" ht="12.75" hidden="1"/>
    <row r="172" spans="2:25" ht="12.75" hidden="1"/>
    <row r="173" spans="2:25" ht="12.75" hidden="1"/>
    <row r="174" spans="2:25" ht="12.75" hidden="1"/>
    <row r="175" spans="2:25" ht="12.75" hidden="1"/>
    <row r="176" spans="2:25" ht="12.75" hidden="1"/>
    <row r="177" ht="12.75" hidden="1"/>
    <row r="178" ht="12.75" hidden="1"/>
    <row r="179" ht="12.75" hidden="1"/>
    <row r="180" ht="12.75" hidden="1"/>
    <row r="181" ht="12.75" hidden="1"/>
    <row r="182" ht="12.75" hidden="1"/>
    <row r="183" ht="12.75" hidden="1"/>
    <row r="184" ht="12.75" hidden="1"/>
    <row r="185" ht="12.75" hidden="1"/>
    <row r="186" ht="12.75" hidden="1"/>
    <row r="187" ht="12.75" hidden="1"/>
    <row r="188" ht="12.75" hidden="1"/>
    <row r="189" ht="12.75" hidden="1"/>
    <row r="190" ht="12.75" hidden="1"/>
    <row r="191" ht="12.75" hidden="1"/>
    <row r="192" ht="12.75" hidden="1"/>
    <row r="193" ht="12.75" hidden="1"/>
    <row r="194" ht="12.75" hidden="1"/>
    <row r="195" ht="12.75" hidden="1"/>
    <row r="196" ht="12.75" hidden="1"/>
    <row r="197" ht="12.75" hidden="1"/>
    <row r="198" ht="12.75" hidden="1"/>
    <row r="199" ht="12.75" hidden="1"/>
    <row r="200" ht="12.75" hidden="1"/>
    <row r="201" ht="12.75" hidden="1"/>
    <row r="202" ht="12.75" hidden="1"/>
    <row r="203" ht="12.75" hidden="1"/>
    <row r="204" ht="12.75" hidden="1"/>
    <row r="205" ht="12.75" hidden="1"/>
    <row r="206" ht="12.75" hidden="1"/>
    <row r="207" ht="12.75" hidden="1"/>
    <row r="208" ht="12.75" hidden="1"/>
    <row r="209" ht="12.75" hidden="1"/>
    <row r="210" ht="12.75" hidden="1"/>
    <row r="211" ht="12.75" hidden="1"/>
    <row r="212" ht="12.75" hidden="1"/>
    <row r="213" ht="12.75" hidden="1"/>
    <row r="214" ht="12.75" hidden="1"/>
    <row r="215" ht="12.75" hidden="1"/>
    <row r="216" ht="12.75" hidden="1"/>
    <row r="217" ht="12.75" hidden="1"/>
    <row r="218" ht="12.75" hidden="1"/>
    <row r="219" ht="12.75" hidden="1"/>
    <row r="220" ht="12.75" hidden="1"/>
    <row r="221" ht="12.75" hidden="1"/>
    <row r="222" ht="12.75" hidden="1"/>
    <row r="223" ht="12.75" hidden="1"/>
    <row r="224" ht="12.75" hidden="1"/>
    <row r="225" ht="12.75" hidden="1"/>
    <row r="226" ht="12.75" hidden="1"/>
    <row r="227" ht="12.75" hidden="1"/>
    <row r="228" ht="12.75" hidden="1"/>
    <row r="229" ht="12.75" hidden="1"/>
    <row r="230" ht="12.75" hidden="1"/>
    <row r="231" ht="12.75" hidden="1"/>
    <row r="232" ht="12.75" hidden="1"/>
    <row r="233" ht="12.75" hidden="1"/>
    <row r="234" ht="12.75" hidden="1"/>
    <row r="235" ht="12.75" hidden="1"/>
    <row r="236" ht="12.75" hidden="1"/>
    <row r="237" ht="12.75" hidden="1"/>
    <row r="238" ht="12.75" hidden="1"/>
    <row r="239" ht="12.75" hidden="1"/>
    <row r="240" ht="12.75" hidden="1"/>
    <row r="241" ht="12.75" hidden="1"/>
    <row r="242" ht="12.75" hidden="1"/>
    <row r="243" ht="12.75" hidden="1"/>
    <row r="244" ht="12.75" hidden="1"/>
    <row r="245" ht="12.75" hidden="1"/>
    <row r="246" ht="12.75" hidden="1"/>
    <row r="247" ht="12.75" hidden="1"/>
    <row r="248" ht="12.75" hidden="1"/>
    <row r="249" ht="12.75" hidden="1"/>
    <row r="250" ht="12.75" hidden="1"/>
    <row r="251" ht="12.75" hidden="1"/>
    <row r="252" ht="12.75" hidden="1"/>
    <row r="253" ht="12.75" hidden="1"/>
    <row r="254" ht="12.75" hidden="1"/>
    <row r="255" ht="12.75" hidden="1"/>
    <row r="256" ht="12.75" hidden="1"/>
    <row r="257" ht="12.75" hidden="1"/>
    <row r="258" ht="12.75" hidden="1"/>
    <row r="259" ht="12.75" hidden="1"/>
    <row r="260" ht="12.75" hidden="1"/>
    <row r="261" ht="12.75" hidden="1"/>
    <row r="262" ht="12.75" hidden="1"/>
    <row r="263" ht="12.75" hidden="1"/>
    <row r="264" ht="12.75" hidden="1"/>
    <row r="265" ht="12.75" hidden="1"/>
    <row r="266" ht="12.75" hidden="1"/>
    <row r="267" ht="12.75" hidden="1"/>
    <row r="268" ht="12.75" hidden="1"/>
    <row r="269" ht="12.75" hidden="1"/>
    <row r="270" ht="12.75" hidden="1"/>
    <row r="271" ht="12.75" hidden="1"/>
    <row r="272" ht="12.75" hidden="1"/>
    <row r="273" ht="12.75" hidden="1"/>
    <row r="274" ht="12.75" hidden="1"/>
    <row r="275" ht="12.75" hidden="1"/>
    <row r="276" ht="12.75" hidden="1"/>
    <row r="277" ht="12.75" hidden="1"/>
    <row r="278" ht="12.75" hidden="1"/>
    <row r="279" ht="12.75" hidden="1"/>
    <row r="280" ht="12.75" hidden="1"/>
    <row r="281" ht="12.75" hidden="1"/>
    <row r="282" ht="12.75" hidden="1"/>
    <row r="283" ht="12.75" hidden="1"/>
    <row r="284" ht="12.75" hidden="1"/>
    <row r="285" ht="12.75" hidden="1"/>
    <row r="286" ht="12.75" hidden="1"/>
    <row r="287" ht="12.75" hidden="1"/>
    <row r="288" ht="12.75" hidden="1"/>
    <row r="289" ht="12.75" hidden="1"/>
    <row r="290" ht="12.75" hidden="1"/>
    <row r="291" ht="12.75" hidden="1"/>
    <row r="292" ht="12.75" hidden="1"/>
    <row r="293" ht="12.75" hidden="1"/>
    <row r="294" ht="12.75" hidden="1"/>
    <row r="295" ht="12.75" hidden="1"/>
    <row r="296" ht="12.75" hidden="1"/>
    <row r="297" ht="12.75" hidden="1"/>
    <row r="298" ht="12.75" hidden="1"/>
    <row r="299" ht="12.75" hidden="1"/>
    <row r="300" ht="12.75" hidden="1"/>
    <row r="301" ht="12.75" hidden="1"/>
    <row r="302" ht="12.75" hidden="1"/>
    <row r="303" ht="12.75" hidden="1"/>
    <row r="304" ht="12.75" hidden="1"/>
    <row r="305" ht="12.75" hidden="1"/>
    <row r="306" ht="12.75" hidden="1"/>
    <row r="307" ht="12.75" hidden="1"/>
    <row r="308" ht="12.75" hidden="1"/>
    <row r="309" ht="12.75" hidden="1"/>
    <row r="310" ht="12.75" hidden="1"/>
    <row r="311" ht="12.75" hidden="1"/>
    <row r="312" ht="12.75" hidden="1"/>
    <row r="313" ht="12.75" hidden="1"/>
    <row r="314" ht="12.75" hidden="1"/>
    <row r="315" ht="12.75" hidden="1"/>
    <row r="316" ht="12.75" hidden="1"/>
    <row r="317" ht="12.75" hidden="1"/>
    <row r="318" ht="12.75" hidden="1"/>
    <row r="319" ht="12.75" hidden="1"/>
    <row r="320" ht="12.75" hidden="1"/>
    <row r="321" ht="12.75" hidden="1"/>
    <row r="322" ht="12.75" hidden="1"/>
    <row r="323" ht="12.75" hidden="1"/>
    <row r="324" ht="12.75" hidden="1"/>
    <row r="325" ht="12.75" hidden="1"/>
    <row r="326" ht="12.75" hidden="1"/>
    <row r="327" ht="12.75" hidden="1"/>
    <row r="328" ht="0" hidden="1" customHeight="1"/>
    <row r="329" ht="0" hidden="1" customHeight="1"/>
    <row r="330" ht="0" hidden="1" customHeight="1"/>
    <row r="331" ht="0" hidden="1" customHeight="1"/>
    <row r="332" ht="0" hidden="1" customHeight="1"/>
    <row r="333" ht="0" hidden="1" customHeight="1"/>
    <row r="334" ht="0" hidden="1" customHeight="1"/>
  </sheetData>
  <sheetProtection password="E8FA" sheet="1" objects="1" scenarios="1" formatColumns="0" formatRows="0"/>
  <mergeCells count="299">
    <mergeCell ref="A143:A145"/>
    <mergeCell ref="A146:A148"/>
    <mergeCell ref="A149:A151"/>
    <mergeCell ref="A152:A154"/>
    <mergeCell ref="A155:A157"/>
    <mergeCell ref="A116:A118"/>
    <mergeCell ref="A119:A121"/>
    <mergeCell ref="A122:A124"/>
    <mergeCell ref="A125:A127"/>
    <mergeCell ref="A128:A130"/>
    <mergeCell ref="A131:A133"/>
    <mergeCell ref="A134:A136"/>
    <mergeCell ref="A137:A139"/>
    <mergeCell ref="A140:A142"/>
    <mergeCell ref="A89:A91"/>
    <mergeCell ref="A92:A94"/>
    <mergeCell ref="A95:A97"/>
    <mergeCell ref="A98:A100"/>
    <mergeCell ref="A101:A103"/>
    <mergeCell ref="A104:A106"/>
    <mergeCell ref="A107:A109"/>
    <mergeCell ref="A110:A112"/>
    <mergeCell ref="A113:A115"/>
    <mergeCell ref="A62:A64"/>
    <mergeCell ref="A65:A67"/>
    <mergeCell ref="A68:A70"/>
    <mergeCell ref="A71:A73"/>
    <mergeCell ref="A74:A76"/>
    <mergeCell ref="A77:A79"/>
    <mergeCell ref="A80:A82"/>
    <mergeCell ref="A83:A85"/>
    <mergeCell ref="A86:A88"/>
    <mergeCell ref="A35:A37"/>
    <mergeCell ref="A38:A40"/>
    <mergeCell ref="A41:A43"/>
    <mergeCell ref="A44:A46"/>
    <mergeCell ref="A47:A49"/>
    <mergeCell ref="A50:A52"/>
    <mergeCell ref="A53:A55"/>
    <mergeCell ref="A56:A58"/>
    <mergeCell ref="A59:A61"/>
    <mergeCell ref="A8:A10"/>
    <mergeCell ref="A11:A13"/>
    <mergeCell ref="A14:A16"/>
    <mergeCell ref="A17:A19"/>
    <mergeCell ref="A20:A22"/>
    <mergeCell ref="A23:A25"/>
    <mergeCell ref="A26:A28"/>
    <mergeCell ref="A29:A31"/>
    <mergeCell ref="A32:A34"/>
    <mergeCell ref="B167:Y167"/>
    <mergeCell ref="D163:I165"/>
    <mergeCell ref="J163:M163"/>
    <mergeCell ref="N163:Q163"/>
    <mergeCell ref="J164:M164"/>
    <mergeCell ref="N164:Q164"/>
    <mergeCell ref="J165:M165"/>
    <mergeCell ref="N165:Q165"/>
    <mergeCell ref="B1:B166"/>
    <mergeCell ref="C1:X1"/>
    <mergeCell ref="Y1:Y166"/>
    <mergeCell ref="C2:X2"/>
    <mergeCell ref="C3:X3"/>
    <mergeCell ref="C4:X4"/>
    <mergeCell ref="R159:X159"/>
    <mergeCell ref="D160:I162"/>
    <mergeCell ref="J160:M160"/>
    <mergeCell ref="N160:Q160"/>
    <mergeCell ref="R160:X161"/>
    <mergeCell ref="J161:M161"/>
    <mergeCell ref="N161:Q161"/>
    <mergeCell ref="J162:M162"/>
    <mergeCell ref="N162:Q162"/>
    <mergeCell ref="R162:X166"/>
    <mergeCell ref="C166:M166"/>
    <mergeCell ref="N166:Q166"/>
    <mergeCell ref="C155:C157"/>
    <mergeCell ref="D155:F157"/>
    <mergeCell ref="G155:G157"/>
    <mergeCell ref="H155:H157"/>
    <mergeCell ref="C158:G158"/>
    <mergeCell ref="C159:Q159"/>
    <mergeCell ref="C149:C151"/>
    <mergeCell ref="D149:F151"/>
    <mergeCell ref="G149:G151"/>
    <mergeCell ref="H149:H151"/>
    <mergeCell ref="C152:C154"/>
    <mergeCell ref="D152:F154"/>
    <mergeCell ref="G152:G154"/>
    <mergeCell ref="H152:H154"/>
    <mergeCell ref="C143:C145"/>
    <mergeCell ref="D143:F145"/>
    <mergeCell ref="G143:G145"/>
    <mergeCell ref="H143:H145"/>
    <mergeCell ref="C146:C148"/>
    <mergeCell ref="D146:F148"/>
    <mergeCell ref="G146:G148"/>
    <mergeCell ref="H146:H148"/>
    <mergeCell ref="C137:C139"/>
    <mergeCell ref="D137:F139"/>
    <mergeCell ref="G137:G139"/>
    <mergeCell ref="H137:H139"/>
    <mergeCell ref="C140:C142"/>
    <mergeCell ref="D140:F142"/>
    <mergeCell ref="G140:G142"/>
    <mergeCell ref="H140:H142"/>
    <mergeCell ref="C131:C133"/>
    <mergeCell ref="D131:F133"/>
    <mergeCell ref="G131:G133"/>
    <mergeCell ref="H131:H133"/>
    <mergeCell ref="C134:C136"/>
    <mergeCell ref="D134:F136"/>
    <mergeCell ref="G134:G136"/>
    <mergeCell ref="H134:H136"/>
    <mergeCell ref="C125:C127"/>
    <mergeCell ref="D125:F127"/>
    <mergeCell ref="G125:G127"/>
    <mergeCell ref="H125:H127"/>
    <mergeCell ref="C128:C130"/>
    <mergeCell ref="D128:F130"/>
    <mergeCell ref="G128:G130"/>
    <mergeCell ref="H128:H130"/>
    <mergeCell ref="C119:C121"/>
    <mergeCell ref="D119:F121"/>
    <mergeCell ref="G119:G121"/>
    <mergeCell ref="H119:H121"/>
    <mergeCell ref="C122:C124"/>
    <mergeCell ref="D122:F124"/>
    <mergeCell ref="G122:G124"/>
    <mergeCell ref="H122:H124"/>
    <mergeCell ref="C113:C115"/>
    <mergeCell ref="D113:F115"/>
    <mergeCell ref="G113:G115"/>
    <mergeCell ref="H113:H115"/>
    <mergeCell ref="C116:C118"/>
    <mergeCell ref="D116:F118"/>
    <mergeCell ref="G116:G118"/>
    <mergeCell ref="H116:H118"/>
    <mergeCell ref="C107:C109"/>
    <mergeCell ref="D107:F109"/>
    <mergeCell ref="G107:G109"/>
    <mergeCell ref="H107:H109"/>
    <mergeCell ref="C110:C112"/>
    <mergeCell ref="D110:F112"/>
    <mergeCell ref="G110:G112"/>
    <mergeCell ref="H110:H112"/>
    <mergeCell ref="C101:C103"/>
    <mergeCell ref="D101:F103"/>
    <mergeCell ref="G101:G103"/>
    <mergeCell ref="H101:H103"/>
    <mergeCell ref="C104:C106"/>
    <mergeCell ref="D104:F106"/>
    <mergeCell ref="G104:G106"/>
    <mergeCell ref="H104:H106"/>
    <mergeCell ref="C95:C97"/>
    <mergeCell ref="D95:F97"/>
    <mergeCell ref="G95:G97"/>
    <mergeCell ref="H95:H97"/>
    <mergeCell ref="C98:C100"/>
    <mergeCell ref="D98:F100"/>
    <mergeCell ref="G98:G100"/>
    <mergeCell ref="H98:H100"/>
    <mergeCell ref="C89:C91"/>
    <mergeCell ref="D89:F91"/>
    <mergeCell ref="G89:G91"/>
    <mergeCell ref="H89:H91"/>
    <mergeCell ref="C92:C94"/>
    <mergeCell ref="D92:F94"/>
    <mergeCell ref="G92:G94"/>
    <mergeCell ref="H92:H94"/>
    <mergeCell ref="C83:C85"/>
    <mergeCell ref="D83:F85"/>
    <mergeCell ref="G83:G85"/>
    <mergeCell ref="H83:H85"/>
    <mergeCell ref="C86:C88"/>
    <mergeCell ref="D86:F88"/>
    <mergeCell ref="G86:G88"/>
    <mergeCell ref="H86:H88"/>
    <mergeCell ref="C77:C79"/>
    <mergeCell ref="D77:F79"/>
    <mergeCell ref="G77:G79"/>
    <mergeCell ref="H77:H79"/>
    <mergeCell ref="C80:C82"/>
    <mergeCell ref="D80:F82"/>
    <mergeCell ref="G80:G82"/>
    <mergeCell ref="H80:H82"/>
    <mergeCell ref="C71:C73"/>
    <mergeCell ref="D71:F73"/>
    <mergeCell ref="G71:G73"/>
    <mergeCell ref="H71:H73"/>
    <mergeCell ref="C74:C76"/>
    <mergeCell ref="D74:F76"/>
    <mergeCell ref="G74:G76"/>
    <mergeCell ref="H74:H76"/>
    <mergeCell ref="C65:C67"/>
    <mergeCell ref="D65:F67"/>
    <mergeCell ref="G65:G67"/>
    <mergeCell ref="H65:H67"/>
    <mergeCell ref="C68:C70"/>
    <mergeCell ref="D68:F70"/>
    <mergeCell ref="G68:G70"/>
    <mergeCell ref="H68:H70"/>
    <mergeCell ref="C59:C61"/>
    <mergeCell ref="D59:F61"/>
    <mergeCell ref="G59:G61"/>
    <mergeCell ref="H59:H61"/>
    <mergeCell ref="C62:C64"/>
    <mergeCell ref="D62:F64"/>
    <mergeCell ref="G62:G64"/>
    <mergeCell ref="H62:H64"/>
    <mergeCell ref="C53:C55"/>
    <mergeCell ref="D53:F55"/>
    <mergeCell ref="G53:G55"/>
    <mergeCell ref="H53:H55"/>
    <mergeCell ref="C56:C58"/>
    <mergeCell ref="D56:F58"/>
    <mergeCell ref="G56:G58"/>
    <mergeCell ref="H56:H58"/>
    <mergeCell ref="C47:C49"/>
    <mergeCell ref="D47:F49"/>
    <mergeCell ref="G47:G49"/>
    <mergeCell ref="H47:H49"/>
    <mergeCell ref="C50:C52"/>
    <mergeCell ref="D50:F52"/>
    <mergeCell ref="G50:G52"/>
    <mergeCell ref="H50:H52"/>
    <mergeCell ref="C41:C43"/>
    <mergeCell ref="D41:F43"/>
    <mergeCell ref="G41:G43"/>
    <mergeCell ref="H41:H43"/>
    <mergeCell ref="C44:C46"/>
    <mergeCell ref="D44:F46"/>
    <mergeCell ref="G44:G46"/>
    <mergeCell ref="H44:H46"/>
    <mergeCell ref="C35:C37"/>
    <mergeCell ref="D35:F37"/>
    <mergeCell ref="G35:G37"/>
    <mergeCell ref="H35:H37"/>
    <mergeCell ref="C38:C40"/>
    <mergeCell ref="D38:F40"/>
    <mergeCell ref="G38:G40"/>
    <mergeCell ref="H38:H40"/>
    <mergeCell ref="C29:C31"/>
    <mergeCell ref="D29:F31"/>
    <mergeCell ref="G29:G31"/>
    <mergeCell ref="H29:H31"/>
    <mergeCell ref="C32:C34"/>
    <mergeCell ref="D32:F34"/>
    <mergeCell ref="G32:G34"/>
    <mergeCell ref="H32:H34"/>
    <mergeCell ref="C26:C28"/>
    <mergeCell ref="D26:F28"/>
    <mergeCell ref="G26:G28"/>
    <mergeCell ref="H26:H28"/>
    <mergeCell ref="C17:C19"/>
    <mergeCell ref="D17:F19"/>
    <mergeCell ref="G17:G19"/>
    <mergeCell ref="H17:H19"/>
    <mergeCell ref="C20:C22"/>
    <mergeCell ref="D20:F22"/>
    <mergeCell ref="G20:G22"/>
    <mergeCell ref="H20:H22"/>
    <mergeCell ref="C14:C16"/>
    <mergeCell ref="D14:F16"/>
    <mergeCell ref="G14:G16"/>
    <mergeCell ref="H14:H16"/>
    <mergeCell ref="Q6:Q7"/>
    <mergeCell ref="C23:C25"/>
    <mergeCell ref="D23:F25"/>
    <mergeCell ref="G23:G25"/>
    <mergeCell ref="H23:H25"/>
    <mergeCell ref="C8:C10"/>
    <mergeCell ref="D8:F10"/>
    <mergeCell ref="G8:G10"/>
    <mergeCell ref="H8:H10"/>
    <mergeCell ref="T5:T7"/>
    <mergeCell ref="U5:U7"/>
    <mergeCell ref="V5:V7"/>
    <mergeCell ref="W5:W7"/>
    <mergeCell ref="C11:C13"/>
    <mergeCell ref="D11:F13"/>
    <mergeCell ref="G11:G13"/>
    <mergeCell ref="H11:H13"/>
    <mergeCell ref="X5:X7"/>
    <mergeCell ref="J6:J7"/>
    <mergeCell ref="L6:L7"/>
    <mergeCell ref="M6:M7"/>
    <mergeCell ref="O6:O7"/>
    <mergeCell ref="P6:P7"/>
    <mergeCell ref="C5:C7"/>
    <mergeCell ref="D5:F7"/>
    <mergeCell ref="G5:G7"/>
    <mergeCell ref="H5:H7"/>
    <mergeCell ref="I5:I7"/>
    <mergeCell ref="J5:L5"/>
    <mergeCell ref="M5:O5"/>
    <mergeCell ref="P5:R5"/>
    <mergeCell ref="S5:S7"/>
    <mergeCell ref="R6:R7"/>
  </mergeCells>
  <conditionalFormatting sqref="B8:B157 A8 A11:A157 I8:X157">
    <cfRule type="expression" dxfId="59" priority="16">
      <formula>$A8="N"</formula>
    </cfRule>
  </conditionalFormatting>
  <conditionalFormatting sqref="S8:V10">
    <cfRule type="expression" dxfId="58" priority="15">
      <formula>$A8="N"</formula>
    </cfRule>
  </conditionalFormatting>
  <conditionalFormatting sqref="S8:V10">
    <cfRule type="expression" dxfId="57" priority="14">
      <formula>$A8="n"</formula>
    </cfRule>
  </conditionalFormatting>
  <conditionalFormatting sqref="S8:V10">
    <cfRule type="expression" dxfId="56" priority="13">
      <formula>$A8="N"</formula>
    </cfRule>
  </conditionalFormatting>
  <conditionalFormatting sqref="S11:V13">
    <cfRule type="expression" dxfId="55" priority="12">
      <formula>$A11="N"</formula>
    </cfRule>
  </conditionalFormatting>
  <conditionalFormatting sqref="S11:V13">
    <cfRule type="expression" dxfId="54" priority="11">
      <formula>$A11="n"</formula>
    </cfRule>
  </conditionalFormatting>
  <conditionalFormatting sqref="S11:V13">
    <cfRule type="expression" dxfId="53" priority="10">
      <formula>$A11="N"</formula>
    </cfRule>
  </conditionalFormatting>
  <conditionalFormatting sqref="S11:S19">
    <cfRule type="expression" dxfId="52" priority="9">
      <formula>$A11="N"</formula>
    </cfRule>
  </conditionalFormatting>
  <conditionalFormatting sqref="S11:S19">
    <cfRule type="expression" dxfId="51" priority="8">
      <formula>$A11="n"</formula>
    </cfRule>
  </conditionalFormatting>
  <conditionalFormatting sqref="S11:S19">
    <cfRule type="expression" dxfId="50" priority="7">
      <formula>$A11="N"</formula>
    </cfRule>
  </conditionalFormatting>
  <conditionalFormatting sqref="S11:V97">
    <cfRule type="expression" dxfId="49" priority="6">
      <formula>$A11="N"</formula>
    </cfRule>
  </conditionalFormatting>
  <conditionalFormatting sqref="S11:V97">
    <cfRule type="expression" dxfId="48" priority="5">
      <formula>$A11="n"</formula>
    </cfRule>
  </conditionalFormatting>
  <conditionalFormatting sqref="S11:V97">
    <cfRule type="expression" dxfId="47" priority="4">
      <formula>$A11="N"</formula>
    </cfRule>
  </conditionalFormatting>
  <conditionalFormatting sqref="S98:V157">
    <cfRule type="expression" dxfId="46" priority="3">
      <formula>$A98="N"</formula>
    </cfRule>
  </conditionalFormatting>
  <conditionalFormatting sqref="S98:V157">
    <cfRule type="expression" dxfId="45" priority="2">
      <formula>$A98="n"</formula>
    </cfRule>
  </conditionalFormatting>
  <conditionalFormatting sqref="S98:V157">
    <cfRule type="expression" dxfId="44" priority="1">
      <formula>$A98="N"</formula>
    </cfRule>
  </conditionalFormatting>
  <dataValidations count="2">
    <dataValidation type="list" allowBlank="1" showInputMessage="1" showErrorMessage="1" sqref="H8:H157">
      <formula1>"After-2004,Before-2004"</formula1>
    </dataValidation>
    <dataValidation type="list" allowBlank="1" showInputMessage="1" showErrorMessage="1" sqref="C3:X3">
      <formula1>"DA AREAR,SURENDER AREAR"</formula1>
    </dataValidation>
  </dataValidations>
  <pageMargins left="0.35433070866141736" right="0.15748031496062992" top="0.19685039370078741" bottom="0.19685039370078741" header="0.15748031496062992" footer="0.15748031496062992"/>
  <pageSetup paperSize="9" scale="59" orientation="landscape" r:id="rId1"/>
</worksheet>
</file>

<file path=xl/worksheets/sheet3.xml><?xml version="1.0" encoding="utf-8"?>
<worksheet xmlns="http://schemas.openxmlformats.org/spreadsheetml/2006/main" xmlns:r="http://schemas.openxmlformats.org/officeDocument/2006/relationships">
  <sheetPr>
    <tabColor rgb="FF7030A0"/>
  </sheetPr>
  <dimension ref="A1:XEN264"/>
  <sheetViews>
    <sheetView topLeftCell="B1" zoomScale="70" zoomScaleNormal="70" workbookViewId="0">
      <selection activeCell="K17" sqref="K17"/>
    </sheetView>
  </sheetViews>
  <sheetFormatPr defaultColWidth="0" defaultRowHeight="0" customHeight="1" zeroHeight="1"/>
  <cols>
    <col min="1" max="1" width="8.7109375" style="1" hidden="1" customWidth="1"/>
    <col min="2" max="2" width="7.42578125" style="1" customWidth="1"/>
    <col min="3" max="3" width="5.42578125" style="1" customWidth="1"/>
    <col min="4" max="4" width="2.5703125" style="1" customWidth="1"/>
    <col min="5" max="7" width="17.85546875" style="1" customWidth="1"/>
    <col min="8" max="8" width="16.140625" style="1" customWidth="1"/>
    <col min="9" max="9" width="15.42578125" style="1" customWidth="1"/>
    <col min="10" max="21" width="9.5703125" style="1" customWidth="1"/>
    <col min="22" max="22" width="10.7109375" style="1" customWidth="1"/>
    <col min="23" max="24" width="13.140625" style="1" customWidth="1"/>
    <col min="25" max="25" width="7.85546875" style="1" customWidth="1"/>
    <col min="26" max="16368" width="7.85546875" style="1" hidden="1"/>
    <col min="16369" max="16384" width="4" style="1" hidden="1"/>
  </cols>
  <sheetData>
    <row r="1" spans="1:25" ht="12.75" customHeight="1" thickBot="1">
      <c r="B1" s="217"/>
      <c r="C1" s="218"/>
      <c r="D1" s="219"/>
      <c r="E1" s="219"/>
      <c r="F1" s="219"/>
      <c r="G1" s="219"/>
      <c r="H1" s="219"/>
      <c r="I1" s="219"/>
      <c r="J1" s="219"/>
      <c r="K1" s="219"/>
      <c r="L1" s="219"/>
      <c r="M1" s="219"/>
      <c r="N1" s="219"/>
      <c r="O1" s="219"/>
      <c r="P1" s="219"/>
      <c r="Q1" s="219"/>
      <c r="R1" s="219"/>
      <c r="S1" s="219"/>
      <c r="T1" s="219"/>
      <c r="U1" s="219"/>
      <c r="V1" s="219"/>
      <c r="W1" s="219"/>
      <c r="X1" s="220"/>
      <c r="Y1" s="221"/>
    </row>
    <row r="2" spans="1:25" ht="39" customHeight="1">
      <c r="B2" s="217"/>
      <c r="C2" s="222" t="s">
        <v>41</v>
      </c>
      <c r="D2" s="223"/>
      <c r="E2" s="223"/>
      <c r="F2" s="223"/>
      <c r="G2" s="223"/>
      <c r="H2" s="223"/>
      <c r="I2" s="223"/>
      <c r="J2" s="223"/>
      <c r="K2" s="223"/>
      <c r="L2" s="223"/>
      <c r="M2" s="223"/>
      <c r="N2" s="223"/>
      <c r="O2" s="223"/>
      <c r="P2" s="223"/>
      <c r="Q2" s="223"/>
      <c r="R2" s="223"/>
      <c r="S2" s="223"/>
      <c r="T2" s="223"/>
      <c r="U2" s="223"/>
      <c r="V2" s="223"/>
      <c r="W2" s="223"/>
      <c r="X2" s="224"/>
      <c r="Y2" s="221"/>
    </row>
    <row r="3" spans="1:25" ht="27.75" customHeight="1">
      <c r="B3" s="217"/>
      <c r="C3" s="225" t="s">
        <v>35</v>
      </c>
      <c r="D3" s="226"/>
      <c r="E3" s="226"/>
      <c r="F3" s="226"/>
      <c r="G3" s="226"/>
      <c r="H3" s="226"/>
      <c r="I3" s="226"/>
      <c r="J3" s="226"/>
      <c r="K3" s="226"/>
      <c r="L3" s="226"/>
      <c r="M3" s="226"/>
      <c r="N3" s="226"/>
      <c r="O3" s="226"/>
      <c r="P3" s="226"/>
      <c r="Q3" s="226"/>
      <c r="R3" s="226"/>
      <c r="S3" s="226"/>
      <c r="T3" s="226"/>
      <c r="U3" s="226"/>
      <c r="V3" s="226"/>
      <c r="W3" s="226"/>
      <c r="X3" s="227"/>
      <c r="Y3" s="221"/>
    </row>
    <row r="4" spans="1:25" ht="63" customHeight="1" thickBot="1">
      <c r="B4" s="217"/>
      <c r="C4" s="228" t="s">
        <v>63</v>
      </c>
      <c r="D4" s="229"/>
      <c r="E4" s="229"/>
      <c r="F4" s="229"/>
      <c r="G4" s="229"/>
      <c r="H4" s="229"/>
      <c r="I4" s="229"/>
      <c r="J4" s="229"/>
      <c r="K4" s="229"/>
      <c r="L4" s="229"/>
      <c r="M4" s="229"/>
      <c r="N4" s="229"/>
      <c r="O4" s="229"/>
      <c r="P4" s="229"/>
      <c r="Q4" s="229"/>
      <c r="R4" s="229"/>
      <c r="S4" s="229"/>
      <c r="T4" s="229"/>
      <c r="U4" s="229"/>
      <c r="V4" s="229"/>
      <c r="W4" s="229"/>
      <c r="X4" s="230"/>
      <c r="Y4" s="221"/>
    </row>
    <row r="5" spans="1:25" ht="32.25" customHeight="1">
      <c r="B5" s="217"/>
      <c r="C5" s="145" t="s">
        <v>12</v>
      </c>
      <c r="D5" s="165" t="s">
        <v>20</v>
      </c>
      <c r="E5" s="166"/>
      <c r="F5" s="167"/>
      <c r="G5" s="165" t="s">
        <v>21</v>
      </c>
      <c r="H5" s="142" t="s">
        <v>32</v>
      </c>
      <c r="I5" s="142" t="s">
        <v>28</v>
      </c>
      <c r="J5" s="176" t="s">
        <v>23</v>
      </c>
      <c r="K5" s="177"/>
      <c r="L5" s="178"/>
      <c r="M5" s="179" t="s">
        <v>24</v>
      </c>
      <c r="N5" s="177"/>
      <c r="O5" s="178"/>
      <c r="P5" s="176" t="s">
        <v>25</v>
      </c>
      <c r="Q5" s="177"/>
      <c r="R5" s="178"/>
      <c r="S5" s="180" t="s">
        <v>26</v>
      </c>
      <c r="T5" s="142" t="s">
        <v>27</v>
      </c>
      <c r="U5" s="145" t="s">
        <v>13</v>
      </c>
      <c r="V5" s="148" t="s">
        <v>14</v>
      </c>
      <c r="W5" s="145" t="s">
        <v>30</v>
      </c>
      <c r="X5" s="148" t="s">
        <v>31</v>
      </c>
      <c r="Y5" s="221"/>
    </row>
    <row r="6" spans="1:25" ht="32.25" customHeight="1">
      <c r="B6" s="217"/>
      <c r="C6" s="146"/>
      <c r="D6" s="168"/>
      <c r="E6" s="169"/>
      <c r="F6" s="170"/>
      <c r="G6" s="168"/>
      <c r="H6" s="174"/>
      <c r="I6" s="143"/>
      <c r="J6" s="161" t="s">
        <v>0</v>
      </c>
      <c r="K6" s="26" t="s">
        <v>1</v>
      </c>
      <c r="L6" s="163" t="s">
        <v>2</v>
      </c>
      <c r="M6" s="161" t="s">
        <v>0</v>
      </c>
      <c r="N6" s="26" t="s">
        <v>1</v>
      </c>
      <c r="O6" s="163" t="s">
        <v>2</v>
      </c>
      <c r="P6" s="161" t="s">
        <v>0</v>
      </c>
      <c r="Q6" s="183" t="s">
        <v>1</v>
      </c>
      <c r="R6" s="163" t="s">
        <v>2</v>
      </c>
      <c r="S6" s="181"/>
      <c r="T6" s="143"/>
      <c r="U6" s="146"/>
      <c r="V6" s="149"/>
      <c r="W6" s="146"/>
      <c r="X6" s="149"/>
      <c r="Y6" s="221"/>
    </row>
    <row r="7" spans="1:25" ht="32.25" customHeight="1" thickBot="1">
      <c r="B7" s="217"/>
      <c r="C7" s="147"/>
      <c r="D7" s="171"/>
      <c r="E7" s="172"/>
      <c r="F7" s="173"/>
      <c r="G7" s="171"/>
      <c r="H7" s="175"/>
      <c r="I7" s="143"/>
      <c r="J7" s="162"/>
      <c r="K7" s="3">
        <v>0.57999999999999996</v>
      </c>
      <c r="L7" s="164"/>
      <c r="M7" s="162"/>
      <c r="N7" s="3">
        <v>0.55000000000000004</v>
      </c>
      <c r="O7" s="164"/>
      <c r="P7" s="162"/>
      <c r="Q7" s="184"/>
      <c r="R7" s="164"/>
      <c r="S7" s="182"/>
      <c r="T7" s="144"/>
      <c r="U7" s="147"/>
      <c r="V7" s="150"/>
      <c r="W7" s="147"/>
      <c r="X7" s="150"/>
      <c r="Y7" s="221"/>
    </row>
    <row r="8" spans="1:25" s="4" customFormat="1" ht="20.25" customHeight="1">
      <c r="A8" s="252" t="str">
        <f>IF(D8="","n","y")</f>
        <v>y</v>
      </c>
      <c r="B8" s="217"/>
      <c r="C8" s="255">
        <v>1</v>
      </c>
      <c r="D8" s="258" t="s">
        <v>44</v>
      </c>
      <c r="E8" s="259"/>
      <c r="F8" s="260"/>
      <c r="G8" s="267" t="s">
        <v>29</v>
      </c>
      <c r="H8" s="269" t="s">
        <v>33</v>
      </c>
      <c r="I8" s="27" t="str">
        <f>IF(A8="n","","Jul-2025")</f>
        <v>Jul-2025</v>
      </c>
      <c r="J8" s="28">
        <v>47900</v>
      </c>
      <c r="K8" s="6">
        <f t="array" ref="K8">IF(J8="","",ROUND(J8*$K$7,0))</f>
        <v>27782</v>
      </c>
      <c r="L8" s="29">
        <f t="array" ref="L8">IF(J8="","",ROUND(J8+K8,0))</f>
        <v>75682</v>
      </c>
      <c r="M8" s="30">
        <f>IF(J8="","",J8)</f>
        <v>47900</v>
      </c>
      <c r="N8" s="6">
        <f t="array" ref="N8">IF(M8="","",ROUND(M8*$N$7,0))</f>
        <v>26345</v>
      </c>
      <c r="O8" s="29">
        <f t="array" ref="O8">IF(M8="","",ROUND(M8+N8,0))</f>
        <v>74245</v>
      </c>
      <c r="P8" s="31">
        <f t="array" ref="P8">IF(J8="","",ROUND(J8-M8,0))</f>
        <v>0</v>
      </c>
      <c r="Q8" s="6">
        <f t="array" ref="Q8">IF(J8="","",ROUND(K8-N8,0))</f>
        <v>1437</v>
      </c>
      <c r="R8" s="29">
        <f t="array" ref="R8">IF(J8="","",ROUND(P8+Q8,0))</f>
        <v>1437</v>
      </c>
      <c r="S8" s="7">
        <f t="array" ref="S8">IF(J8="","",IF($H8="Before-2004",Q8,0))</f>
        <v>0</v>
      </c>
      <c r="T8" s="8">
        <f t="array" ref="T8">IF(J8="","",ROUND(R8-S8,0))</f>
        <v>1437</v>
      </c>
      <c r="U8" s="8">
        <f t="array" ref="U8">IF(J8="","",ROUND(S8+T8,0))</f>
        <v>1437</v>
      </c>
      <c r="V8" s="8">
        <f t="array" ref="V8">IF(J8="","",ROUND(R8-U8,0))</f>
        <v>0</v>
      </c>
      <c r="W8" s="47"/>
      <c r="X8" s="48"/>
      <c r="Y8" s="221"/>
    </row>
    <row r="9" spans="1:25" s="4" customFormat="1" ht="20.25" customHeight="1">
      <c r="A9" s="252"/>
      <c r="B9" s="217"/>
      <c r="C9" s="256"/>
      <c r="D9" s="261"/>
      <c r="E9" s="262"/>
      <c r="F9" s="263"/>
      <c r="G9" s="268"/>
      <c r="H9" s="270"/>
      <c r="I9" s="32" t="str">
        <f>IF(A8="n","","Aug-2025")</f>
        <v>Aug-2025</v>
      </c>
      <c r="J9" s="33">
        <f>IF($J8="","",$J8)</f>
        <v>47900</v>
      </c>
      <c r="K9" s="12">
        <f t="array" ref="K9">IF(J9="","",ROUND(J9*$K$7,0))</f>
        <v>27782</v>
      </c>
      <c r="L9" s="34">
        <f t="array" ref="L9">IF(J9="","",ROUND(J9+K9,0))</f>
        <v>75682</v>
      </c>
      <c r="M9" s="33">
        <f>IF(J9="","",J9)</f>
        <v>47900</v>
      </c>
      <c r="N9" s="12">
        <f t="array" ref="N9">IF(M9="","",ROUND(M9*$N$7,0))</f>
        <v>26345</v>
      </c>
      <c r="O9" s="34">
        <f t="array" ref="O9">IF(M9="","",ROUND(M9+N9,0))</f>
        <v>74245</v>
      </c>
      <c r="P9" s="35">
        <f t="array" ref="P9">IF(J9="","",ROUND(J9-M9,0))</f>
        <v>0</v>
      </c>
      <c r="Q9" s="12">
        <f t="array" ref="Q9">IF(J9="","",ROUND(K9-N9,0))</f>
        <v>1437</v>
      </c>
      <c r="R9" s="34">
        <f t="array" ref="R9">IF(J9="","",ROUND(P9+Q9,0))</f>
        <v>1437</v>
      </c>
      <c r="S9" s="13">
        <f t="array" ref="S9">IF(J9="","",IF($H8="Before-2004",Q9,0))</f>
        <v>0</v>
      </c>
      <c r="T9" s="14">
        <f t="array" ref="T9">IF(J9="","",ROUND(R9-S9,0))</f>
        <v>1437</v>
      </c>
      <c r="U9" s="13">
        <f t="array" ref="U9">IF(J9="","",ROUND(S9+T9,0))</f>
        <v>1437</v>
      </c>
      <c r="V9" s="14">
        <f t="array" ref="V9">IF(J9="","",ROUND(R9-U9,0))</f>
        <v>0</v>
      </c>
      <c r="W9" s="49"/>
      <c r="X9" s="50"/>
      <c r="Y9" s="221"/>
    </row>
    <row r="10" spans="1:25" s="4" customFormat="1" ht="20.25" customHeight="1">
      <c r="A10" s="252"/>
      <c r="B10" s="217"/>
      <c r="C10" s="256"/>
      <c r="D10" s="261"/>
      <c r="E10" s="262"/>
      <c r="F10" s="263"/>
      <c r="G10" s="268"/>
      <c r="H10" s="270"/>
      <c r="I10" s="36" t="str">
        <f>IF(A8="n","","Sep-2025")</f>
        <v>Sep-2025</v>
      </c>
      <c r="J10" s="33">
        <f>IF($J8="","",$J8)</f>
        <v>47900</v>
      </c>
      <c r="K10" s="12">
        <f t="array" ref="K10">IF(J10="","",ROUND(J10*$K$7,0))</f>
        <v>27782</v>
      </c>
      <c r="L10" s="34">
        <f t="array" ref="L10">IF(J10="","",ROUND(J10+K10,0))</f>
        <v>75682</v>
      </c>
      <c r="M10" s="33">
        <f>IF(J10="","",J10)</f>
        <v>47900</v>
      </c>
      <c r="N10" s="12">
        <f t="array" ref="N10">IF(M10="","",ROUND(M10*$N$7,0))</f>
        <v>26345</v>
      </c>
      <c r="O10" s="34">
        <f t="array" ref="O10">IF(M10="","",ROUND(M10+N10,0))</f>
        <v>74245</v>
      </c>
      <c r="P10" s="35">
        <f t="array" ref="P10">IF(J10="","",ROUND(J10-M10,0))</f>
        <v>0</v>
      </c>
      <c r="Q10" s="12">
        <f t="array" ref="Q10">IF(J10="","",ROUND(K10-N10,0))</f>
        <v>1437</v>
      </c>
      <c r="R10" s="34">
        <f t="array" ref="R10">IF(J10="","",ROUND(P10+Q10,0))</f>
        <v>1437</v>
      </c>
      <c r="S10" s="13">
        <f t="array" ref="S10">IF(J10="","",IF($H8="Before-2004",Q10,0))</f>
        <v>0</v>
      </c>
      <c r="T10" s="14">
        <f t="array" ref="T10">IF(J10="","",ROUND(R10-S10,0))</f>
        <v>1437</v>
      </c>
      <c r="U10" s="13">
        <f>IF(J10="","",ROUND(S10+T10,0))</f>
        <v>1437</v>
      </c>
      <c r="V10" s="14">
        <f>IF(J10="","",ROUND(R10-U10,0))</f>
        <v>0</v>
      </c>
      <c r="W10" s="49"/>
      <c r="X10" s="50"/>
      <c r="Y10" s="221"/>
    </row>
    <row r="11" spans="1:25" s="4" customFormat="1" ht="20.25" customHeight="1" thickBot="1">
      <c r="A11" s="252"/>
      <c r="B11" s="217"/>
      <c r="C11" s="257"/>
      <c r="D11" s="264"/>
      <c r="E11" s="265"/>
      <c r="F11" s="266"/>
      <c r="G11" s="51" t="str">
        <f>IF(AND(A8="n",D8=""),"","Surrender Ar.→")</f>
        <v>Surrender Ar.→</v>
      </c>
      <c r="H11" s="52" t="s">
        <v>45</v>
      </c>
      <c r="I11" s="53" t="s">
        <v>64</v>
      </c>
      <c r="J11" s="54">
        <f t="array" ref="J11">IF(OR($H11="",$H11="no"),"",IF($I11=$I8,ROUND(J8/2,0),IF($I11=$I9,ROUND(J9/2,0),IF($I11=$I10,ROUND(J10/2,0)))))</f>
        <v>23950</v>
      </c>
      <c r="K11" s="55">
        <f t="array" ref="K11">IF(OR($H11="",$H11="no"),"",IF($I11=$I8,ROUND(K8/2,0),IF($I11=$I9,ROUND(K9/2,0),IF($I11=$I10,ROUND(K10/2,0)))))</f>
        <v>13891</v>
      </c>
      <c r="L11" s="56">
        <f t="array" ref="L11">IF(OR($H11="",$H11="no"),"",ROUND(J11+K11,0))</f>
        <v>37841</v>
      </c>
      <c r="M11" s="54">
        <f t="array" ref="M11">IF(OR($H11="",$H11="no"),"",IF($I11=$I8,ROUND(M8/2,0),IF($I11=$I9,ROUND(M9/2,0),IF($I11=$I10,ROUND(M10/2,0)))))</f>
        <v>23950</v>
      </c>
      <c r="N11" s="55">
        <f t="array" ref="N11">IF(OR($H11="",$H11="no"),"",IF($I11=$I8,ROUND(N8/2,0),IF($I11=$I9,ROUND(N9/2,0),IF($I11=$I10,ROUND(N10/2,0)))))</f>
        <v>13173</v>
      </c>
      <c r="O11" s="56">
        <f t="array" ref="O11">IF(OR($H11="",$H11="no"),"",ROUND(M11+N11,0))</f>
        <v>37123</v>
      </c>
      <c r="P11" s="57">
        <f t="array" ref="P11">IF(OR($H11="",$H11="no"),"",ROUND(J11-M11,0))</f>
        <v>0</v>
      </c>
      <c r="Q11" s="58">
        <f t="array" ref="Q11">IF(OR($H11="",$H11="no"),"",ROUND(K11-N11,0))</f>
        <v>718</v>
      </c>
      <c r="R11" s="59">
        <f t="array" ref="R11">IF(OR($H11="",$H11="no"),"",ROUND(P11+Q11,0))</f>
        <v>718</v>
      </c>
      <c r="S11" s="60">
        <f>IF(OR($H11="",$H11="no"),"",0)</f>
        <v>0</v>
      </c>
      <c r="T11" s="60">
        <f>IF(OR($H11="",$H11="no"),"",0)</f>
        <v>0</v>
      </c>
      <c r="U11" s="60">
        <f t="array" ref="U11">IF(OR($H11="",$H11="no"),"",ROUND(S11+T11,0))</f>
        <v>0</v>
      </c>
      <c r="V11" s="60">
        <f t="array" ref="V11">IF(OR($H11="",$H11="no"),"",ROUND(R11-U11,0))</f>
        <v>718</v>
      </c>
      <c r="W11" s="61"/>
      <c r="X11" s="62"/>
      <c r="Y11" s="221"/>
    </row>
    <row r="12" spans="1:25" s="4" customFormat="1" ht="20.25" customHeight="1">
      <c r="A12" s="252" t="str">
        <f>IF(D12="","n","y")</f>
        <v>y</v>
      </c>
      <c r="B12" s="217"/>
      <c r="C12" s="255">
        <v>2</v>
      </c>
      <c r="D12" s="258" t="s">
        <v>43</v>
      </c>
      <c r="E12" s="259"/>
      <c r="F12" s="260"/>
      <c r="G12" s="267" t="s">
        <v>42</v>
      </c>
      <c r="H12" s="269" t="s">
        <v>34</v>
      </c>
      <c r="I12" s="27" t="str">
        <f>IF(A12="n","","Jul-2025")</f>
        <v>Jul-2025</v>
      </c>
      <c r="J12" s="28">
        <v>47900</v>
      </c>
      <c r="K12" s="6">
        <f t="array" ref="K12">IF(J12="","",ROUND(J12*$K$7,0))</f>
        <v>27782</v>
      </c>
      <c r="L12" s="29">
        <f t="array" ref="L12">IF(J12="","",ROUND(J12+K12,0))</f>
        <v>75682</v>
      </c>
      <c r="M12" s="30">
        <f>IF(J12="","",J12)</f>
        <v>47900</v>
      </c>
      <c r="N12" s="6">
        <f t="array" ref="N12">IF(M12="","",ROUND(M12*$N$7,0))</f>
        <v>26345</v>
      </c>
      <c r="O12" s="29">
        <f t="array" ref="O12">IF(M12="","",ROUND(M12+N12,0))</f>
        <v>74245</v>
      </c>
      <c r="P12" s="31">
        <f t="array" ref="P12">IF(J12="","",ROUND(J12-M12,0))</f>
        <v>0</v>
      </c>
      <c r="Q12" s="6">
        <f t="array" ref="Q12">IF(J12="","",ROUND(K12-N12,0))</f>
        <v>1437</v>
      </c>
      <c r="R12" s="29">
        <f t="array" ref="R12">IF(J12="","",ROUND(P12+Q12,0))</f>
        <v>1437</v>
      </c>
      <c r="S12" s="7">
        <f t="array" ref="S12">IF(J12="","",IF($H12="Before-2004",Q12,0))</f>
        <v>1437</v>
      </c>
      <c r="T12" s="8">
        <f t="array" ref="T12">IF(J12="","",ROUND(R12-S12,0))</f>
        <v>0</v>
      </c>
      <c r="U12" s="8">
        <f t="array" ref="U12">IF(J12="","",ROUND(S12+T12,0))</f>
        <v>1437</v>
      </c>
      <c r="V12" s="8">
        <f t="array" ref="V12">IF(J12="","",ROUND(R12-U12,0))</f>
        <v>0</v>
      </c>
      <c r="W12" s="47"/>
      <c r="X12" s="48"/>
      <c r="Y12" s="221"/>
    </row>
    <row r="13" spans="1:25" s="4" customFormat="1" ht="20.25" customHeight="1">
      <c r="A13" s="252"/>
      <c r="B13" s="217"/>
      <c r="C13" s="256"/>
      <c r="D13" s="261"/>
      <c r="E13" s="262"/>
      <c r="F13" s="263"/>
      <c r="G13" s="268"/>
      <c r="H13" s="270"/>
      <c r="I13" s="32" t="str">
        <f>IF(A12="n","","Aug-2025")</f>
        <v>Aug-2025</v>
      </c>
      <c r="J13" s="33">
        <f>IF($J12="","",$J12)</f>
        <v>47900</v>
      </c>
      <c r="K13" s="12">
        <f t="array" ref="K13">IF(J13="","",ROUND(J13*$K$7,0))</f>
        <v>27782</v>
      </c>
      <c r="L13" s="34">
        <f t="array" ref="L13">IF(J13="","",ROUND(J13+K13,0))</f>
        <v>75682</v>
      </c>
      <c r="M13" s="33">
        <f>IF(J13="","",J13)</f>
        <v>47900</v>
      </c>
      <c r="N13" s="12">
        <f t="array" ref="N13">IF(M13="","",ROUND(M13*$N$7,0))</f>
        <v>26345</v>
      </c>
      <c r="O13" s="34">
        <f t="array" ref="O13">IF(M13="","",ROUND(M13+N13,0))</f>
        <v>74245</v>
      </c>
      <c r="P13" s="35">
        <f t="array" ref="P13">IF(J13="","",ROUND(J13-M13,0))</f>
        <v>0</v>
      </c>
      <c r="Q13" s="12">
        <f t="array" ref="Q13">IF(J13="","",ROUND(K13-N13,0))</f>
        <v>1437</v>
      </c>
      <c r="R13" s="34">
        <f t="array" ref="R13">IF(J13="","",ROUND(P13+Q13,0))</f>
        <v>1437</v>
      </c>
      <c r="S13" s="13">
        <f t="array" ref="S13">IF(J13="","",IF($H12="Before-2004",Q13,0))</f>
        <v>1437</v>
      </c>
      <c r="T13" s="14">
        <f t="array" ref="T13">IF(J13="","",ROUND(R13-S13,0))</f>
        <v>0</v>
      </c>
      <c r="U13" s="13">
        <f t="array" ref="U13">IF(J13="","",ROUND(S13+T13,0))</f>
        <v>1437</v>
      </c>
      <c r="V13" s="14">
        <f t="array" ref="V13">IF(J13="","",ROUND(R13-U13,0))</f>
        <v>0</v>
      </c>
      <c r="W13" s="49"/>
      <c r="X13" s="50"/>
      <c r="Y13" s="221"/>
    </row>
    <row r="14" spans="1:25" s="4" customFormat="1" ht="20.25" customHeight="1">
      <c r="A14" s="252"/>
      <c r="B14" s="217"/>
      <c r="C14" s="256"/>
      <c r="D14" s="261"/>
      <c r="E14" s="262"/>
      <c r="F14" s="263"/>
      <c r="G14" s="268"/>
      <c r="H14" s="270"/>
      <c r="I14" s="36" t="str">
        <f>IF(A12="n","","Sep-2025")</f>
        <v>Sep-2025</v>
      </c>
      <c r="J14" s="33">
        <f>IF($J12="","",$J12)</f>
        <v>47900</v>
      </c>
      <c r="K14" s="12">
        <f t="array" ref="K14">IF(J14="","",ROUND(J14*$K$7,0))</f>
        <v>27782</v>
      </c>
      <c r="L14" s="34">
        <f t="array" ref="L14">IF(J14="","",ROUND(J14+K14,0))</f>
        <v>75682</v>
      </c>
      <c r="M14" s="33">
        <f>IF(J14="","",J14)</f>
        <v>47900</v>
      </c>
      <c r="N14" s="12">
        <f t="array" ref="N14">IF(M14="","",ROUND(M14*$N$7,0))</f>
        <v>26345</v>
      </c>
      <c r="O14" s="34">
        <f t="array" ref="O14">IF(M14="","",ROUND(M14+N14,0))</f>
        <v>74245</v>
      </c>
      <c r="P14" s="35">
        <f t="array" ref="P14">IF(J14="","",ROUND(J14-M14,0))</f>
        <v>0</v>
      </c>
      <c r="Q14" s="12">
        <f t="array" ref="Q14">IF(J14="","",ROUND(K14-N14,0))</f>
        <v>1437</v>
      </c>
      <c r="R14" s="34">
        <f t="array" ref="R14">IF(J14="","",ROUND(P14+Q14,0))</f>
        <v>1437</v>
      </c>
      <c r="S14" s="13">
        <f t="array" ref="S14">IF(J14="","",IF($H12="Before-2004",Q14,0))</f>
        <v>1437</v>
      </c>
      <c r="T14" s="14">
        <f t="array" ref="T14">IF(J14="","",ROUND(R14-S14,0))</f>
        <v>0</v>
      </c>
      <c r="U14" s="13">
        <f>IF(J14="","",ROUND(S14+T14,0))</f>
        <v>1437</v>
      </c>
      <c r="V14" s="14">
        <f>IF(J14="","",ROUND(R14-U14,0))</f>
        <v>0</v>
      </c>
      <c r="W14" s="49"/>
      <c r="X14" s="50"/>
      <c r="Y14" s="221"/>
    </row>
    <row r="15" spans="1:25" s="4" customFormat="1" ht="20.25" customHeight="1" thickBot="1">
      <c r="A15" s="252"/>
      <c r="B15" s="217"/>
      <c r="C15" s="257"/>
      <c r="D15" s="264"/>
      <c r="E15" s="265"/>
      <c r="F15" s="266"/>
      <c r="G15" s="51" t="str">
        <f>IF(AND(A12="n",D12=""),"","Surrender Ar.→")</f>
        <v>Surrender Ar.→</v>
      </c>
      <c r="H15" s="52" t="s">
        <v>46</v>
      </c>
      <c r="I15" s="53" t="s">
        <v>64</v>
      </c>
      <c r="J15" s="54" t="str">
        <f t="array" ref="J15">IF(OR($H15="",$H15="no"),"",IF($I15=$I12,ROUND(J12/2,0),IF($I15=$I13,ROUND(J13/2,0),IF($I15=$I14,ROUND(J14/2,0)))))</f>
        <v/>
      </c>
      <c r="K15" s="55" t="str">
        <f t="array" ref="K15">IF(OR($H15="",$H15="no"),"",IF($I15=$I12,ROUND(K12/2,0),IF($I15=$I13,ROUND(K13/2,0),IF($I15=$I14,ROUND(K14/2,0)))))</f>
        <v/>
      </c>
      <c r="L15" s="56" t="str">
        <f t="array" ref="L15">IF(OR($H15="",$H15="no"),"",ROUND(J15+K15,0))</f>
        <v/>
      </c>
      <c r="M15" s="54" t="str">
        <f t="array" ref="M15">IF(OR($H15="",$H15="no"),"",IF($I15=$I12,ROUND(M12/2,0),IF($I15=$I13,ROUND(M13/2,0),IF($I15=$I14,ROUND(M14/2,0)))))</f>
        <v/>
      </c>
      <c r="N15" s="55" t="str">
        <f t="array" ref="N15">IF(OR($H15="",$H15="no"),"",IF($I15=$I12,ROUND(N12/2,0),IF($I15=$I13,ROUND(N13/2,0),IF($I15=$I14,ROUND(N14/2,0)))))</f>
        <v/>
      </c>
      <c r="O15" s="56" t="str">
        <f t="array" ref="O15">IF(OR($H15="",$H15="no"),"",ROUND(M15+N15,0))</f>
        <v/>
      </c>
      <c r="P15" s="57" t="str">
        <f t="array" ref="P15">IF(OR($H15="",$H15="no"),"",ROUND(J15-M15,0))</f>
        <v/>
      </c>
      <c r="Q15" s="58" t="str">
        <f t="array" ref="Q15">IF(OR($H15="",$H15="no"),"",ROUND(K15-N15,0))</f>
        <v/>
      </c>
      <c r="R15" s="59" t="str">
        <f t="array" ref="R15">IF(OR($H15="",$H15="no"),"",ROUND(P15+Q15,0))</f>
        <v/>
      </c>
      <c r="S15" s="60" t="str">
        <f>IF(OR($H15="",$H15="no"),"",0)</f>
        <v/>
      </c>
      <c r="T15" s="60" t="str">
        <f>IF(OR($H15="",$H15="no"),"",0)</f>
        <v/>
      </c>
      <c r="U15" s="60" t="str">
        <f t="array" ref="U15">IF(OR($H15="",$H15="no"),"",ROUND(S15+T15,0))</f>
        <v/>
      </c>
      <c r="V15" s="60" t="str">
        <f t="array" ref="V15">IF(OR($H15="",$H15="no"),"",ROUND(R15-U15,0))</f>
        <v/>
      </c>
      <c r="W15" s="61"/>
      <c r="X15" s="62"/>
      <c r="Y15" s="221"/>
    </row>
    <row r="16" spans="1:25" s="4" customFormat="1" ht="20.25" customHeight="1">
      <c r="A16" s="252" t="str">
        <f>IF(D16="","n","y")</f>
        <v>n</v>
      </c>
      <c r="B16" s="217"/>
      <c r="C16" s="255">
        <v>3</v>
      </c>
      <c r="D16" s="258"/>
      <c r="E16" s="259"/>
      <c r="F16" s="260"/>
      <c r="G16" s="267"/>
      <c r="H16" s="269"/>
      <c r="I16" s="27" t="str">
        <f>IF(A16="n","","Jul-2025")</f>
        <v/>
      </c>
      <c r="J16" s="28"/>
      <c r="K16" s="6" t="str">
        <f t="array" ref="K16">IF(J16="","",ROUND(J16*$K$7,0))</f>
        <v/>
      </c>
      <c r="L16" s="29" t="str">
        <f t="array" ref="L16">IF(J16="","",ROUND(J16+K16,0))</f>
        <v/>
      </c>
      <c r="M16" s="30" t="str">
        <f>IF(J16="","",J16)</f>
        <v/>
      </c>
      <c r="N16" s="6" t="str">
        <f t="array" ref="N16">IF(M16="","",ROUND(M16*$N$7,0))</f>
        <v/>
      </c>
      <c r="O16" s="29" t="str">
        <f t="array" ref="O16">IF(M16="","",ROUND(M16+N16,0))</f>
        <v/>
      </c>
      <c r="P16" s="31" t="str">
        <f t="array" ref="P16">IF(J16="","",ROUND(J16-M16,0))</f>
        <v/>
      </c>
      <c r="Q16" s="6" t="str">
        <f t="array" ref="Q16">IF(J16="","",ROUND(K16-N16,0))</f>
        <v/>
      </c>
      <c r="R16" s="29" t="str">
        <f t="array" ref="R16">IF(J16="","",ROUND(P16+Q16,0))</f>
        <v/>
      </c>
      <c r="S16" s="7" t="str">
        <f t="array" ref="S16">IF(J16="","",IF($H16="Before-2004",Q16,0))</f>
        <v/>
      </c>
      <c r="T16" s="8" t="str">
        <f t="array" ref="T16">IF(J16="","",ROUND(R16-S16,0))</f>
        <v/>
      </c>
      <c r="U16" s="8" t="str">
        <f t="array" ref="U16">IF(J16="","",ROUND(S16+T16,0))</f>
        <v/>
      </c>
      <c r="V16" s="8" t="str">
        <f t="array" ref="V16">IF(J16="","",ROUND(R16-U16,0))</f>
        <v/>
      </c>
      <c r="W16" s="47"/>
      <c r="X16" s="48"/>
      <c r="Y16" s="221"/>
    </row>
    <row r="17" spans="1:25" s="4" customFormat="1" ht="20.25" customHeight="1">
      <c r="A17" s="252"/>
      <c r="B17" s="217"/>
      <c r="C17" s="256"/>
      <c r="D17" s="261"/>
      <c r="E17" s="262"/>
      <c r="F17" s="263"/>
      <c r="G17" s="268"/>
      <c r="H17" s="270"/>
      <c r="I17" s="32" t="str">
        <f>IF(A16="n","","Aug-2025")</f>
        <v/>
      </c>
      <c r="J17" s="33" t="str">
        <f>IF($J16="","",$J16)</f>
        <v/>
      </c>
      <c r="K17" s="12" t="str">
        <f t="array" ref="K17">IF(J17="","",ROUND(J17*$K$7,0))</f>
        <v/>
      </c>
      <c r="L17" s="34" t="str">
        <f t="array" ref="L17">IF(J17="","",ROUND(J17+K17,0))</f>
        <v/>
      </c>
      <c r="M17" s="33" t="str">
        <f>IF(J17="","",J17)</f>
        <v/>
      </c>
      <c r="N17" s="12" t="str">
        <f t="array" ref="N17">IF(M17="","",ROUND(M17*$N$7,0))</f>
        <v/>
      </c>
      <c r="O17" s="34" t="str">
        <f t="array" ref="O17">IF(M17="","",ROUND(M17+N17,0))</f>
        <v/>
      </c>
      <c r="P17" s="35" t="str">
        <f t="array" ref="P17">IF(J17="","",ROUND(J17-M17,0))</f>
        <v/>
      </c>
      <c r="Q17" s="12" t="str">
        <f t="array" ref="Q17">IF(J17="","",ROUND(K17-N17,0))</f>
        <v/>
      </c>
      <c r="R17" s="34" t="str">
        <f t="array" ref="R17">IF(J17="","",ROUND(P17+Q17,0))</f>
        <v/>
      </c>
      <c r="S17" s="13" t="str">
        <f t="array" ref="S17">IF(J17="","",IF($H16="Before-2004",Q17,0))</f>
        <v/>
      </c>
      <c r="T17" s="14" t="str">
        <f t="array" ref="T17">IF(J17="","",ROUND(R17-S17,0))</f>
        <v/>
      </c>
      <c r="U17" s="13" t="str">
        <f t="array" ref="U17">IF(J17="","",ROUND(S17+T17,0))</f>
        <v/>
      </c>
      <c r="V17" s="14" t="str">
        <f t="array" ref="V17">IF(J17="","",ROUND(R17-U17,0))</f>
        <v/>
      </c>
      <c r="W17" s="49"/>
      <c r="X17" s="50"/>
      <c r="Y17" s="221"/>
    </row>
    <row r="18" spans="1:25" s="4" customFormat="1" ht="20.25" customHeight="1">
      <c r="A18" s="252"/>
      <c r="B18" s="217"/>
      <c r="C18" s="256"/>
      <c r="D18" s="261"/>
      <c r="E18" s="262"/>
      <c r="F18" s="263"/>
      <c r="G18" s="268"/>
      <c r="H18" s="270"/>
      <c r="I18" s="36" t="str">
        <f>IF(A16="n","","Sep-2025")</f>
        <v/>
      </c>
      <c r="J18" s="33" t="str">
        <f>IF($J16="","",$J16)</f>
        <v/>
      </c>
      <c r="K18" s="12" t="str">
        <f t="array" ref="K18">IF(J18="","",ROUND(J18*$K$7,0))</f>
        <v/>
      </c>
      <c r="L18" s="34" t="str">
        <f t="array" ref="L18">IF(J18="","",ROUND(J18+K18,0))</f>
        <v/>
      </c>
      <c r="M18" s="33" t="str">
        <f>IF(J18="","",J18)</f>
        <v/>
      </c>
      <c r="N18" s="12" t="str">
        <f t="array" ref="N18">IF(M18="","",ROUND(M18*$N$7,0))</f>
        <v/>
      </c>
      <c r="O18" s="34" t="str">
        <f t="array" ref="O18">IF(M18="","",ROUND(M18+N18,0))</f>
        <v/>
      </c>
      <c r="P18" s="35" t="str">
        <f t="array" ref="P18">IF(J18="","",ROUND(J18-M18,0))</f>
        <v/>
      </c>
      <c r="Q18" s="12" t="str">
        <f t="array" ref="Q18">IF(J18="","",ROUND(K18-N18,0))</f>
        <v/>
      </c>
      <c r="R18" s="34" t="str">
        <f t="array" ref="R18">IF(J18="","",ROUND(P18+Q18,0))</f>
        <v/>
      </c>
      <c r="S18" s="13" t="str">
        <f t="array" ref="S18">IF(J18="","",IF($H16="Before-2004",Q18,0))</f>
        <v/>
      </c>
      <c r="T18" s="14" t="str">
        <f t="array" ref="T18">IF(J18="","",ROUND(R18-S18,0))</f>
        <v/>
      </c>
      <c r="U18" s="13" t="str">
        <f>IF(J18="","",ROUND(S18+T18,0))</f>
        <v/>
      </c>
      <c r="V18" s="14" t="str">
        <f>IF(J18="","",ROUND(R18-U18,0))</f>
        <v/>
      </c>
      <c r="W18" s="49"/>
      <c r="X18" s="50"/>
      <c r="Y18" s="221"/>
    </row>
    <row r="19" spans="1:25" s="4" customFormat="1" ht="20.25" customHeight="1" thickBot="1">
      <c r="A19" s="252"/>
      <c r="B19" s="217"/>
      <c r="C19" s="257"/>
      <c r="D19" s="264"/>
      <c r="E19" s="265"/>
      <c r="F19" s="266"/>
      <c r="G19" s="51" t="str">
        <f>IF(AND(A16="n",D16=""),"","Surrender Ar.→")</f>
        <v/>
      </c>
      <c r="H19" s="52" t="s">
        <v>46</v>
      </c>
      <c r="I19" s="53" t="s">
        <v>64</v>
      </c>
      <c r="J19" s="54" t="str">
        <f t="array" ref="J19">IF(OR($H19="",$H19="no"),"",IF($I19=$I16,ROUND(J16/2,0),IF($I19=$I17,ROUND(J17/2,0),IF($I19=$I18,ROUND(J18/2,0)))))</f>
        <v/>
      </c>
      <c r="K19" s="55" t="str">
        <f t="array" ref="K19">IF(OR($H19="",$H19="no"),"",IF($I19=$I16,ROUND(K16/2,0),IF($I19=$I17,ROUND(K17/2,0),IF($I19=$I18,ROUND(K18/2,0)))))</f>
        <v/>
      </c>
      <c r="L19" s="56" t="str">
        <f t="array" ref="L19">IF(OR($H19="",$H19="no"),"",ROUND(J19+K19,0))</f>
        <v/>
      </c>
      <c r="M19" s="54" t="str">
        <f t="array" ref="M19">IF(OR($H19="",$H19="no"),"",IF($I19=$I16,ROUND(M16/2,0),IF($I19=$I17,ROUND(M17/2,0),IF($I19=$I18,ROUND(M18/2,0)))))</f>
        <v/>
      </c>
      <c r="N19" s="55" t="str">
        <f t="array" ref="N19">IF(OR($H19="",$H19="no"),"",IF($I19=$I16,ROUND(N16/2,0),IF($I19=$I17,ROUND(N17/2,0),IF($I19=$I18,ROUND(N18/2,0)))))</f>
        <v/>
      </c>
      <c r="O19" s="56" t="str">
        <f t="array" ref="O19">IF(OR($H19="",$H19="no"),"",ROUND(M19+N19,0))</f>
        <v/>
      </c>
      <c r="P19" s="57" t="str">
        <f t="array" ref="P19">IF(OR($H19="",$H19="no"),"",ROUND(J19-M19,0))</f>
        <v/>
      </c>
      <c r="Q19" s="58" t="str">
        <f t="array" ref="Q19">IF(OR($H19="",$H19="no"),"",ROUND(K19-N19,0))</f>
        <v/>
      </c>
      <c r="R19" s="59" t="str">
        <f t="array" ref="R19">IF(OR($H19="",$H19="no"),"",ROUND(P19+Q19,0))</f>
        <v/>
      </c>
      <c r="S19" s="60" t="str">
        <f>IF(OR($H19="",$H19="no"),"",0)</f>
        <v/>
      </c>
      <c r="T19" s="60" t="str">
        <f>IF(OR($H19="",$H19="no"),"",0)</f>
        <v/>
      </c>
      <c r="U19" s="60" t="str">
        <f t="array" ref="U19">IF(OR($H19="",$H19="no"),"",ROUND(S19+T19,0))</f>
        <v/>
      </c>
      <c r="V19" s="60" t="str">
        <f t="array" ref="V19">IF(OR($H19="",$H19="no"),"",ROUND(R19-U19,0))</f>
        <v/>
      </c>
      <c r="W19" s="61"/>
      <c r="X19" s="62"/>
      <c r="Y19" s="221"/>
    </row>
    <row r="20" spans="1:25" s="4" customFormat="1" ht="20.25" customHeight="1">
      <c r="A20" s="252" t="str">
        <f>IF(D20="","n","y")</f>
        <v>n</v>
      </c>
      <c r="B20" s="217"/>
      <c r="C20" s="255">
        <v>4</v>
      </c>
      <c r="D20" s="258"/>
      <c r="E20" s="259"/>
      <c r="F20" s="260"/>
      <c r="G20" s="267"/>
      <c r="H20" s="269"/>
      <c r="I20" s="27" t="str">
        <f>IF(A20="n","","Jul-2025")</f>
        <v/>
      </c>
      <c r="J20" s="28"/>
      <c r="K20" s="6" t="str">
        <f t="array" ref="K20">IF(J20="","",ROUND(J20*$K$7,0))</f>
        <v/>
      </c>
      <c r="L20" s="29" t="str">
        <f t="array" ref="L20">IF(J20="","",ROUND(J20+K20,0))</f>
        <v/>
      </c>
      <c r="M20" s="30" t="str">
        <f>IF(J20="","",J20)</f>
        <v/>
      </c>
      <c r="N20" s="6" t="str">
        <f t="array" ref="N20">IF(M20="","",ROUND(M20*$N$7,0))</f>
        <v/>
      </c>
      <c r="O20" s="29" t="str">
        <f t="array" ref="O20">IF(M20="","",ROUND(M20+N20,0))</f>
        <v/>
      </c>
      <c r="P20" s="31" t="str">
        <f t="array" ref="P20">IF(J20="","",ROUND(J20-M20,0))</f>
        <v/>
      </c>
      <c r="Q20" s="6" t="str">
        <f t="array" ref="Q20">IF(J20="","",ROUND(K20-N20,0))</f>
        <v/>
      </c>
      <c r="R20" s="29" t="str">
        <f t="array" ref="R20">IF(J20="","",ROUND(P20+Q20,0))</f>
        <v/>
      </c>
      <c r="S20" s="7" t="str">
        <f t="array" ref="S20">IF(J20="","",IF($H20="Before-2004",Q20,0))</f>
        <v/>
      </c>
      <c r="T20" s="8" t="str">
        <f t="array" ref="T20">IF(J20="","",ROUND(R20-S20,0))</f>
        <v/>
      </c>
      <c r="U20" s="8" t="str">
        <f t="array" ref="U20">IF(J20="","",ROUND(S20+T20,0))</f>
        <v/>
      </c>
      <c r="V20" s="8" t="str">
        <f t="array" ref="V20">IF(J20="","",ROUND(R20-U20,0))</f>
        <v/>
      </c>
      <c r="W20" s="47"/>
      <c r="X20" s="48"/>
      <c r="Y20" s="221"/>
    </row>
    <row r="21" spans="1:25" s="4" customFormat="1" ht="20.25" customHeight="1">
      <c r="A21" s="252"/>
      <c r="B21" s="217"/>
      <c r="C21" s="256"/>
      <c r="D21" s="261"/>
      <c r="E21" s="262"/>
      <c r="F21" s="263"/>
      <c r="G21" s="268"/>
      <c r="H21" s="270"/>
      <c r="I21" s="32" t="str">
        <f>IF(A20="n","","Aug-2025")</f>
        <v/>
      </c>
      <c r="J21" s="33" t="str">
        <f>IF($J20="","",$J20)</f>
        <v/>
      </c>
      <c r="K21" s="12" t="str">
        <f t="array" ref="K21">IF(J21="","",ROUND(J21*$K$7,0))</f>
        <v/>
      </c>
      <c r="L21" s="34" t="str">
        <f t="array" ref="L21">IF(J21="","",ROUND(J21+K21,0))</f>
        <v/>
      </c>
      <c r="M21" s="33" t="str">
        <f>IF(J21="","",J21)</f>
        <v/>
      </c>
      <c r="N21" s="12" t="str">
        <f t="array" ref="N21">IF(M21="","",ROUND(M21*$N$7,0))</f>
        <v/>
      </c>
      <c r="O21" s="34" t="str">
        <f t="array" ref="O21">IF(M21="","",ROUND(M21+N21,0))</f>
        <v/>
      </c>
      <c r="P21" s="35" t="str">
        <f t="array" ref="P21">IF(J21="","",ROUND(J21-M21,0))</f>
        <v/>
      </c>
      <c r="Q21" s="12" t="str">
        <f t="array" ref="Q21">IF(J21="","",ROUND(K21-N21,0))</f>
        <v/>
      </c>
      <c r="R21" s="34" t="str">
        <f t="array" ref="R21">IF(J21="","",ROUND(P21+Q21,0))</f>
        <v/>
      </c>
      <c r="S21" s="13" t="str">
        <f t="array" ref="S21">IF(J21="","",IF($H20="Before-2004",Q21,0))</f>
        <v/>
      </c>
      <c r="T21" s="14" t="str">
        <f t="array" ref="T21">IF(J21="","",ROUND(R21-S21,0))</f>
        <v/>
      </c>
      <c r="U21" s="13" t="str">
        <f t="array" ref="U21">IF(J21="","",ROUND(S21+T21,0))</f>
        <v/>
      </c>
      <c r="V21" s="14" t="str">
        <f t="array" ref="V21">IF(J21="","",ROUND(R21-U21,0))</f>
        <v/>
      </c>
      <c r="W21" s="49"/>
      <c r="X21" s="50"/>
      <c r="Y21" s="221"/>
    </row>
    <row r="22" spans="1:25" s="4" customFormat="1" ht="20.25" customHeight="1">
      <c r="A22" s="252"/>
      <c r="B22" s="217"/>
      <c r="C22" s="256"/>
      <c r="D22" s="261"/>
      <c r="E22" s="262"/>
      <c r="F22" s="263"/>
      <c r="G22" s="268"/>
      <c r="H22" s="270"/>
      <c r="I22" s="36" t="str">
        <f>IF(A20="n","","Sep-2025")</f>
        <v/>
      </c>
      <c r="J22" s="33" t="str">
        <f>IF($J20="","",$J20)</f>
        <v/>
      </c>
      <c r="K22" s="12" t="str">
        <f t="array" ref="K22">IF(J22="","",ROUND(J22*$K$7,0))</f>
        <v/>
      </c>
      <c r="L22" s="34" t="str">
        <f t="array" ref="L22">IF(J22="","",ROUND(J22+K22,0))</f>
        <v/>
      </c>
      <c r="M22" s="33" t="str">
        <f>IF(J22="","",J22)</f>
        <v/>
      </c>
      <c r="N22" s="12" t="str">
        <f t="array" ref="N22">IF(M22="","",ROUND(M22*$N$7,0))</f>
        <v/>
      </c>
      <c r="O22" s="34" t="str">
        <f t="array" ref="O22">IF(M22="","",ROUND(M22+N22,0))</f>
        <v/>
      </c>
      <c r="P22" s="35" t="str">
        <f t="array" ref="P22">IF(J22="","",ROUND(J22-M22,0))</f>
        <v/>
      </c>
      <c r="Q22" s="12" t="str">
        <f t="array" ref="Q22">IF(J22="","",ROUND(K22-N22,0))</f>
        <v/>
      </c>
      <c r="R22" s="34" t="str">
        <f t="array" ref="R22">IF(J22="","",ROUND(P22+Q22,0))</f>
        <v/>
      </c>
      <c r="S22" s="13" t="str">
        <f t="array" ref="S22">IF(J22="","",IF($H20="Before-2004",Q22,0))</f>
        <v/>
      </c>
      <c r="T22" s="14" t="str">
        <f t="array" ref="T22">IF(J22="","",ROUND(R22-S22,0))</f>
        <v/>
      </c>
      <c r="U22" s="13" t="str">
        <f>IF(J22="","",ROUND(S22+T22,0))</f>
        <v/>
      </c>
      <c r="V22" s="14" t="str">
        <f>IF(J22="","",ROUND(R22-U22,0))</f>
        <v/>
      </c>
      <c r="W22" s="49"/>
      <c r="X22" s="50"/>
      <c r="Y22" s="221"/>
    </row>
    <row r="23" spans="1:25" s="4" customFormat="1" ht="20.25" customHeight="1" thickBot="1">
      <c r="A23" s="252"/>
      <c r="B23" s="217"/>
      <c r="C23" s="257"/>
      <c r="D23" s="264"/>
      <c r="E23" s="265"/>
      <c r="F23" s="266"/>
      <c r="G23" s="51" t="str">
        <f>IF(AND(A20="n",D20=""),"","Surrender Ar.→")</f>
        <v/>
      </c>
      <c r="H23" s="52" t="s">
        <v>46</v>
      </c>
      <c r="I23" s="53" t="s">
        <v>64</v>
      </c>
      <c r="J23" s="54" t="str">
        <f t="array" ref="J23">IF(OR($H23="",$H23="no"),"",IF($I23=$I20,ROUND(J20/2,0),IF($I23=$I21,ROUND(J21/2,0),IF($I23=$I22,ROUND(J22/2,0)))))</f>
        <v/>
      </c>
      <c r="K23" s="55" t="str">
        <f t="array" ref="K23">IF(OR($H23="",$H23="no"),"",IF($I23=$I20,ROUND(K20/2,0),IF($I23=$I21,ROUND(K21/2,0),IF($I23=$I22,ROUND(K22/2,0)))))</f>
        <v/>
      </c>
      <c r="L23" s="56" t="str">
        <f t="array" ref="L23">IF(OR($H23="",$H23="no"),"",ROUND(J23+K23,0))</f>
        <v/>
      </c>
      <c r="M23" s="54" t="str">
        <f t="array" ref="M23">IF(OR($H23="",$H23="no"),"",IF($I23=$I20,ROUND(M20/2,0),IF($I23=$I21,ROUND(M21/2,0),IF($I23=$I22,ROUND(M22/2,0)))))</f>
        <v/>
      </c>
      <c r="N23" s="55" t="str">
        <f t="array" ref="N23">IF(OR($H23="",$H23="no"),"",IF($I23=$I20,ROUND(N20/2,0),IF($I23=$I21,ROUND(N21/2,0),IF($I23=$I22,ROUND(N22/2,0)))))</f>
        <v/>
      </c>
      <c r="O23" s="56" t="str">
        <f t="array" ref="O23">IF(OR($H23="",$H23="no"),"",ROUND(M23+N23,0))</f>
        <v/>
      </c>
      <c r="P23" s="57" t="str">
        <f t="array" ref="P23">IF(OR($H23="",$H23="no"),"",ROUND(J23-M23,0))</f>
        <v/>
      </c>
      <c r="Q23" s="58" t="str">
        <f t="array" ref="Q23">IF(OR($H23="",$H23="no"),"",ROUND(K23-N23,0))</f>
        <v/>
      </c>
      <c r="R23" s="59" t="str">
        <f t="array" ref="R23">IF(OR($H23="",$H23="no"),"",ROUND(P23+Q23,0))</f>
        <v/>
      </c>
      <c r="S23" s="60" t="str">
        <f>IF(OR($H23="",$H23="no"),"",0)</f>
        <v/>
      </c>
      <c r="T23" s="60" t="str">
        <f>IF(OR($H23="",$H23="no"),"",0)</f>
        <v/>
      </c>
      <c r="U23" s="60" t="str">
        <f t="array" ref="U23">IF(OR($H23="",$H23="no"),"",ROUND(S23+T23,0))</f>
        <v/>
      </c>
      <c r="V23" s="60" t="str">
        <f t="array" ref="V23">IF(OR($H23="",$H23="no"),"",ROUND(R23-U23,0))</f>
        <v/>
      </c>
      <c r="W23" s="61"/>
      <c r="X23" s="62"/>
      <c r="Y23" s="221"/>
    </row>
    <row r="24" spans="1:25" s="4" customFormat="1" ht="20.25" customHeight="1">
      <c r="A24" s="252" t="str">
        <f>IF(D24="","n","y")</f>
        <v>n</v>
      </c>
      <c r="B24" s="217"/>
      <c r="C24" s="255">
        <v>5</v>
      </c>
      <c r="D24" s="258"/>
      <c r="E24" s="259"/>
      <c r="F24" s="260"/>
      <c r="G24" s="267"/>
      <c r="H24" s="269"/>
      <c r="I24" s="27" t="str">
        <f>IF(A24="n","","Jul-2025")</f>
        <v/>
      </c>
      <c r="J24" s="28"/>
      <c r="K24" s="6" t="str">
        <f t="array" ref="K24">IF(J24="","",ROUND(J24*$K$7,0))</f>
        <v/>
      </c>
      <c r="L24" s="29" t="str">
        <f t="array" ref="L24">IF(J24="","",ROUND(J24+K24,0))</f>
        <v/>
      </c>
      <c r="M24" s="30" t="str">
        <f>IF(J24="","",J24)</f>
        <v/>
      </c>
      <c r="N24" s="6" t="str">
        <f t="array" ref="N24">IF(M24="","",ROUND(M24*$N$7,0))</f>
        <v/>
      </c>
      <c r="O24" s="29" t="str">
        <f t="array" ref="O24">IF(M24="","",ROUND(M24+N24,0))</f>
        <v/>
      </c>
      <c r="P24" s="31" t="str">
        <f t="array" ref="P24">IF(J24="","",ROUND(J24-M24,0))</f>
        <v/>
      </c>
      <c r="Q24" s="6" t="str">
        <f t="array" ref="Q24">IF(J24="","",ROUND(K24-N24,0))</f>
        <v/>
      </c>
      <c r="R24" s="29" t="str">
        <f t="array" ref="R24">IF(J24="","",ROUND(P24+Q24,0))</f>
        <v/>
      </c>
      <c r="S24" s="7" t="str">
        <f t="array" ref="S24">IF(J24="","",IF($H24="Before-2004",Q24,0))</f>
        <v/>
      </c>
      <c r="T24" s="8" t="str">
        <f t="array" ref="T24">IF(J24="","",ROUND(R24-S24,0))</f>
        <v/>
      </c>
      <c r="U24" s="8" t="str">
        <f t="array" ref="U24">IF(J24="","",ROUND(S24+T24,0))</f>
        <v/>
      </c>
      <c r="V24" s="8" t="str">
        <f t="array" ref="V24">IF(J24="","",ROUND(R24-U24,0))</f>
        <v/>
      </c>
      <c r="W24" s="47"/>
      <c r="X24" s="48"/>
      <c r="Y24" s="221"/>
    </row>
    <row r="25" spans="1:25" s="4" customFormat="1" ht="20.25" customHeight="1">
      <c r="A25" s="252"/>
      <c r="B25" s="217"/>
      <c r="C25" s="256"/>
      <c r="D25" s="261"/>
      <c r="E25" s="262"/>
      <c r="F25" s="263"/>
      <c r="G25" s="268"/>
      <c r="H25" s="270"/>
      <c r="I25" s="32" t="str">
        <f>IF(A24="n","","Aug-2025")</f>
        <v/>
      </c>
      <c r="J25" s="33" t="str">
        <f>IF($J24="","",$J24)</f>
        <v/>
      </c>
      <c r="K25" s="12" t="str">
        <f t="array" ref="K25">IF(J25="","",ROUND(J25*$K$7,0))</f>
        <v/>
      </c>
      <c r="L25" s="34" t="str">
        <f t="array" ref="L25">IF(J25="","",ROUND(J25+K25,0))</f>
        <v/>
      </c>
      <c r="M25" s="33" t="str">
        <f>IF(J25="","",J25)</f>
        <v/>
      </c>
      <c r="N25" s="12" t="str">
        <f t="array" ref="N25">IF(M25="","",ROUND(M25*$N$7,0))</f>
        <v/>
      </c>
      <c r="O25" s="34" t="str">
        <f t="array" ref="O25">IF(M25="","",ROUND(M25+N25,0))</f>
        <v/>
      </c>
      <c r="P25" s="35" t="str">
        <f t="array" ref="P25">IF(J25="","",ROUND(J25-M25,0))</f>
        <v/>
      </c>
      <c r="Q25" s="12" t="str">
        <f t="array" ref="Q25">IF(J25="","",ROUND(K25-N25,0))</f>
        <v/>
      </c>
      <c r="R25" s="34" t="str">
        <f t="array" ref="R25">IF(J25="","",ROUND(P25+Q25,0))</f>
        <v/>
      </c>
      <c r="S25" s="13" t="str">
        <f t="array" ref="S25">IF(J25="","",IF($H24="Before-2004",Q25,0))</f>
        <v/>
      </c>
      <c r="T25" s="14" t="str">
        <f t="array" ref="T25">IF(J25="","",ROUND(R25-S25,0))</f>
        <v/>
      </c>
      <c r="U25" s="13" t="str">
        <f t="array" ref="U25">IF(J25="","",ROUND(S25+T25,0))</f>
        <v/>
      </c>
      <c r="V25" s="14" t="str">
        <f t="array" ref="V25">IF(J25="","",ROUND(R25-U25,0))</f>
        <v/>
      </c>
      <c r="W25" s="49"/>
      <c r="X25" s="50"/>
      <c r="Y25" s="221"/>
    </row>
    <row r="26" spans="1:25" s="4" customFormat="1" ht="20.25" customHeight="1">
      <c r="A26" s="252"/>
      <c r="B26" s="217"/>
      <c r="C26" s="256"/>
      <c r="D26" s="261"/>
      <c r="E26" s="262"/>
      <c r="F26" s="263"/>
      <c r="G26" s="268"/>
      <c r="H26" s="270"/>
      <c r="I26" s="36" t="str">
        <f>IF(A24="n","","Sep-2025")</f>
        <v/>
      </c>
      <c r="J26" s="33" t="str">
        <f>IF($J24="","",$J24)</f>
        <v/>
      </c>
      <c r="K26" s="12" t="str">
        <f t="array" ref="K26">IF(J26="","",ROUND(J26*$K$7,0))</f>
        <v/>
      </c>
      <c r="L26" s="34" t="str">
        <f t="array" ref="L26">IF(J26="","",ROUND(J26+K26,0))</f>
        <v/>
      </c>
      <c r="M26" s="33" t="str">
        <f>IF(J26="","",J26)</f>
        <v/>
      </c>
      <c r="N26" s="12" t="str">
        <f t="array" ref="N26">IF(M26="","",ROUND(M26*$N$7,0))</f>
        <v/>
      </c>
      <c r="O26" s="34" t="str">
        <f t="array" ref="O26">IF(M26="","",ROUND(M26+N26,0))</f>
        <v/>
      </c>
      <c r="P26" s="35" t="str">
        <f t="array" ref="P26">IF(J26="","",ROUND(J26-M26,0))</f>
        <v/>
      </c>
      <c r="Q26" s="12" t="str">
        <f t="array" ref="Q26">IF(J26="","",ROUND(K26-N26,0))</f>
        <v/>
      </c>
      <c r="R26" s="34" t="str">
        <f t="array" ref="R26">IF(J26="","",ROUND(P26+Q26,0))</f>
        <v/>
      </c>
      <c r="S26" s="13" t="str">
        <f t="array" ref="S26">IF(J26="","",IF($H24="Before-2004",Q26,0))</f>
        <v/>
      </c>
      <c r="T26" s="14" t="str">
        <f t="array" ref="T26">IF(J26="","",ROUND(R26-S26,0))</f>
        <v/>
      </c>
      <c r="U26" s="13" t="str">
        <f>IF(J26="","",ROUND(S26+T26,0))</f>
        <v/>
      </c>
      <c r="V26" s="14" t="str">
        <f>IF(J26="","",ROUND(R26-U26,0))</f>
        <v/>
      </c>
      <c r="W26" s="49"/>
      <c r="X26" s="50"/>
      <c r="Y26" s="221"/>
    </row>
    <row r="27" spans="1:25" s="4" customFormat="1" ht="20.25" customHeight="1" thickBot="1">
      <c r="A27" s="252"/>
      <c r="B27" s="217"/>
      <c r="C27" s="257"/>
      <c r="D27" s="264"/>
      <c r="E27" s="265"/>
      <c r="F27" s="266"/>
      <c r="G27" s="51" t="str">
        <f>IF(AND(A24="n",D24=""),"","Surrender Ar.→")</f>
        <v/>
      </c>
      <c r="H27" s="52" t="s">
        <v>46</v>
      </c>
      <c r="I27" s="53" t="s">
        <v>64</v>
      </c>
      <c r="J27" s="54" t="str">
        <f t="array" ref="J27">IF(OR($H27="",$H27="no"),"",IF($I27=$I24,ROUND(J24/2,0),IF($I27=$I25,ROUND(J25/2,0),IF($I27=$I26,ROUND(J26/2,0)))))</f>
        <v/>
      </c>
      <c r="K27" s="55" t="str">
        <f t="array" ref="K27">IF(OR($H27="",$H27="no"),"",IF($I27=$I24,ROUND(K24/2,0),IF($I27=$I25,ROUND(K25/2,0),IF($I27=$I26,ROUND(K26/2,0)))))</f>
        <v/>
      </c>
      <c r="L27" s="56" t="str">
        <f t="array" ref="L27">IF(OR($H27="",$H27="no"),"",ROUND(J27+K27,0))</f>
        <v/>
      </c>
      <c r="M27" s="54" t="str">
        <f t="array" ref="M27">IF(OR($H27="",$H27="no"),"",IF($I27=$I24,ROUND(M24/2,0),IF($I27=$I25,ROUND(M25/2,0),IF($I27=$I26,ROUND(M26/2,0)))))</f>
        <v/>
      </c>
      <c r="N27" s="55" t="str">
        <f t="array" ref="N27">IF(OR($H27="",$H27="no"),"",IF($I27=$I24,ROUND(N24/2,0),IF($I27=$I25,ROUND(N25/2,0),IF($I27=$I26,ROUND(N26/2,0)))))</f>
        <v/>
      </c>
      <c r="O27" s="56" t="str">
        <f t="array" ref="O27">IF(OR($H27="",$H27="no"),"",ROUND(M27+N27,0))</f>
        <v/>
      </c>
      <c r="P27" s="57" t="str">
        <f t="array" ref="P27">IF(OR($H27="",$H27="no"),"",ROUND(J27-M27,0))</f>
        <v/>
      </c>
      <c r="Q27" s="58" t="str">
        <f t="array" ref="Q27">IF(OR($H27="",$H27="no"),"",ROUND(K27-N27,0))</f>
        <v/>
      </c>
      <c r="R27" s="59" t="str">
        <f t="array" ref="R27">IF(OR($H27="",$H27="no"),"",ROUND(P27+Q27,0))</f>
        <v/>
      </c>
      <c r="S27" s="60" t="str">
        <f>IF(OR($H27="",$H27="no"),"",0)</f>
        <v/>
      </c>
      <c r="T27" s="60" t="str">
        <f>IF(OR($H27="",$H27="no"),"",0)</f>
        <v/>
      </c>
      <c r="U27" s="60" t="str">
        <f t="array" ref="U27">IF(OR($H27="",$H27="no"),"",ROUND(S27+T27,0))</f>
        <v/>
      </c>
      <c r="V27" s="60" t="str">
        <f t="array" ref="V27">IF(OR($H27="",$H27="no"),"",ROUND(R27-U27,0))</f>
        <v/>
      </c>
      <c r="W27" s="61"/>
      <c r="X27" s="62"/>
      <c r="Y27" s="221"/>
    </row>
    <row r="28" spans="1:25" s="4" customFormat="1" ht="20.25" customHeight="1">
      <c r="A28" s="252" t="str">
        <f>IF(D28="","n","y")</f>
        <v>n</v>
      </c>
      <c r="B28" s="217"/>
      <c r="C28" s="255">
        <v>6</v>
      </c>
      <c r="D28" s="258"/>
      <c r="E28" s="259"/>
      <c r="F28" s="260"/>
      <c r="G28" s="267"/>
      <c r="H28" s="269"/>
      <c r="I28" s="27" t="str">
        <f>IF(A28="n","","Jul-2025")</f>
        <v/>
      </c>
      <c r="J28" s="28"/>
      <c r="K28" s="6" t="str">
        <f t="array" ref="K28">IF(J28="","",ROUND(J28*$K$7,0))</f>
        <v/>
      </c>
      <c r="L28" s="29" t="str">
        <f t="array" ref="L28">IF(J28="","",ROUND(J28+K28,0))</f>
        <v/>
      </c>
      <c r="M28" s="30" t="str">
        <f>IF(J28="","",J28)</f>
        <v/>
      </c>
      <c r="N28" s="6" t="str">
        <f t="array" ref="N28">IF(M28="","",ROUND(M28*$N$7,0))</f>
        <v/>
      </c>
      <c r="O28" s="29" t="str">
        <f t="array" ref="O28">IF(M28="","",ROUND(M28+N28,0))</f>
        <v/>
      </c>
      <c r="P28" s="31" t="str">
        <f t="array" ref="P28">IF(J28="","",ROUND(J28-M28,0))</f>
        <v/>
      </c>
      <c r="Q28" s="6" t="str">
        <f t="array" ref="Q28">IF(J28="","",ROUND(K28-N28,0))</f>
        <v/>
      </c>
      <c r="R28" s="29" t="str">
        <f t="array" ref="R28">IF(J28="","",ROUND(P28+Q28,0))</f>
        <v/>
      </c>
      <c r="S28" s="7" t="str">
        <f t="array" ref="S28">IF(J28="","",IF($H28="Before-2004",Q28,0))</f>
        <v/>
      </c>
      <c r="T28" s="8" t="str">
        <f t="array" ref="T28">IF(J28="","",ROUND(R28-S28,0))</f>
        <v/>
      </c>
      <c r="U28" s="8" t="str">
        <f t="array" ref="U28">IF(J28="","",ROUND(S28+T28,0))</f>
        <v/>
      </c>
      <c r="V28" s="8" t="str">
        <f t="array" ref="V28">IF(J28="","",ROUND(R28-U28,0))</f>
        <v/>
      </c>
      <c r="W28" s="47"/>
      <c r="X28" s="48"/>
      <c r="Y28" s="221"/>
    </row>
    <row r="29" spans="1:25" s="4" customFormat="1" ht="20.25" customHeight="1">
      <c r="A29" s="252"/>
      <c r="B29" s="217"/>
      <c r="C29" s="256"/>
      <c r="D29" s="261"/>
      <c r="E29" s="262"/>
      <c r="F29" s="263"/>
      <c r="G29" s="268"/>
      <c r="H29" s="270"/>
      <c r="I29" s="32" t="str">
        <f>IF(A28="n","","Aug-2025")</f>
        <v/>
      </c>
      <c r="J29" s="33" t="str">
        <f>IF($J28="","",$J28)</f>
        <v/>
      </c>
      <c r="K29" s="12" t="str">
        <f t="array" ref="K29">IF(J29="","",ROUND(J29*$K$7,0))</f>
        <v/>
      </c>
      <c r="L29" s="34" t="str">
        <f t="array" ref="L29">IF(J29="","",ROUND(J29+K29,0))</f>
        <v/>
      </c>
      <c r="M29" s="33" t="str">
        <f>IF(J29="","",J29)</f>
        <v/>
      </c>
      <c r="N29" s="12" t="str">
        <f t="array" ref="N29">IF(M29="","",ROUND(M29*$N$7,0))</f>
        <v/>
      </c>
      <c r="O29" s="34" t="str">
        <f t="array" ref="O29">IF(M29="","",ROUND(M29+N29,0))</f>
        <v/>
      </c>
      <c r="P29" s="35" t="str">
        <f t="array" ref="P29">IF(J29="","",ROUND(J29-M29,0))</f>
        <v/>
      </c>
      <c r="Q29" s="12" t="str">
        <f t="array" ref="Q29">IF(J29="","",ROUND(K29-N29,0))</f>
        <v/>
      </c>
      <c r="R29" s="34" t="str">
        <f t="array" ref="R29">IF(J29="","",ROUND(P29+Q29,0))</f>
        <v/>
      </c>
      <c r="S29" s="13" t="str">
        <f t="array" ref="S29">IF(J29="","",IF($H28="Before-2004",Q29,0))</f>
        <v/>
      </c>
      <c r="T29" s="14" t="str">
        <f t="array" ref="T29">IF(J29="","",ROUND(R29-S29,0))</f>
        <v/>
      </c>
      <c r="U29" s="13" t="str">
        <f t="array" ref="U29">IF(J29="","",ROUND(S29+T29,0))</f>
        <v/>
      </c>
      <c r="V29" s="14" t="str">
        <f t="array" ref="V29">IF(J29="","",ROUND(R29-U29,0))</f>
        <v/>
      </c>
      <c r="W29" s="49"/>
      <c r="X29" s="50"/>
      <c r="Y29" s="221"/>
    </row>
    <row r="30" spans="1:25" s="4" customFormat="1" ht="20.25" customHeight="1">
      <c r="A30" s="252"/>
      <c r="B30" s="217"/>
      <c r="C30" s="256"/>
      <c r="D30" s="261"/>
      <c r="E30" s="262"/>
      <c r="F30" s="263"/>
      <c r="G30" s="268"/>
      <c r="H30" s="270"/>
      <c r="I30" s="36" t="str">
        <f>IF(A28="n","","Sep-2025")</f>
        <v/>
      </c>
      <c r="J30" s="33" t="str">
        <f>IF($J28="","",$J28)</f>
        <v/>
      </c>
      <c r="K30" s="12" t="str">
        <f t="array" ref="K30">IF(J30="","",ROUND(J30*$K$7,0))</f>
        <v/>
      </c>
      <c r="L30" s="34" t="str">
        <f t="array" ref="L30">IF(J30="","",ROUND(J30+K30,0))</f>
        <v/>
      </c>
      <c r="M30" s="33" t="str">
        <f>IF(J30="","",J30)</f>
        <v/>
      </c>
      <c r="N30" s="12" t="str">
        <f t="array" ref="N30">IF(M30="","",ROUND(M30*$N$7,0))</f>
        <v/>
      </c>
      <c r="O30" s="34" t="str">
        <f t="array" ref="O30">IF(M30="","",ROUND(M30+N30,0))</f>
        <v/>
      </c>
      <c r="P30" s="35" t="str">
        <f t="array" ref="P30">IF(J30="","",ROUND(J30-M30,0))</f>
        <v/>
      </c>
      <c r="Q30" s="12" t="str">
        <f t="array" ref="Q30">IF(J30="","",ROUND(K30-N30,0))</f>
        <v/>
      </c>
      <c r="R30" s="34" t="str">
        <f t="array" ref="R30">IF(J30="","",ROUND(P30+Q30,0))</f>
        <v/>
      </c>
      <c r="S30" s="13" t="str">
        <f t="array" ref="S30">IF(J30="","",IF($H28="Before-2004",Q30,0))</f>
        <v/>
      </c>
      <c r="T30" s="14" t="str">
        <f t="array" ref="T30">IF(J30="","",ROUND(R30-S30,0))</f>
        <v/>
      </c>
      <c r="U30" s="13" t="str">
        <f>IF(J30="","",ROUND(S30+T30,0))</f>
        <v/>
      </c>
      <c r="V30" s="14" t="str">
        <f>IF(J30="","",ROUND(R30-U30,0))</f>
        <v/>
      </c>
      <c r="W30" s="49"/>
      <c r="X30" s="50"/>
      <c r="Y30" s="221"/>
    </row>
    <row r="31" spans="1:25" s="4" customFormat="1" ht="20.25" customHeight="1" thickBot="1">
      <c r="A31" s="252"/>
      <c r="B31" s="217"/>
      <c r="C31" s="257"/>
      <c r="D31" s="264"/>
      <c r="E31" s="265"/>
      <c r="F31" s="266"/>
      <c r="G31" s="51" t="str">
        <f>IF(AND(A28="n",D28=""),"","Surrender Ar.→")</f>
        <v/>
      </c>
      <c r="H31" s="52" t="s">
        <v>46</v>
      </c>
      <c r="I31" s="53" t="s">
        <v>64</v>
      </c>
      <c r="J31" s="54" t="str">
        <f t="array" ref="J31">IF(OR($H31="",$H31="no"),"",IF($I31=$I28,ROUND(J28/2,0),IF($I31=$I29,ROUND(J29/2,0),IF($I31=$I30,ROUND(J30/2,0)))))</f>
        <v/>
      </c>
      <c r="K31" s="55" t="str">
        <f t="array" ref="K31">IF(OR($H31="",$H31="no"),"",IF($I31=$I28,ROUND(K28/2,0),IF($I31=$I29,ROUND(K29/2,0),IF($I31=$I30,ROUND(K30/2,0)))))</f>
        <v/>
      </c>
      <c r="L31" s="56" t="str">
        <f t="array" ref="L31">IF(OR($H31="",$H31="no"),"",ROUND(J31+K31,0))</f>
        <v/>
      </c>
      <c r="M31" s="54" t="str">
        <f t="array" ref="M31">IF(OR($H31="",$H31="no"),"",IF($I31=$I28,ROUND(M28/2,0),IF($I31=$I29,ROUND(M29/2,0),IF($I31=$I30,ROUND(M30/2,0)))))</f>
        <v/>
      </c>
      <c r="N31" s="55" t="str">
        <f t="array" ref="N31">IF(OR($H31="",$H31="no"),"",IF($I31=$I28,ROUND(N28/2,0),IF($I31=$I29,ROUND(N29/2,0),IF($I31=$I30,ROUND(N30/2,0)))))</f>
        <v/>
      </c>
      <c r="O31" s="56" t="str">
        <f t="array" ref="O31">IF(OR($H31="",$H31="no"),"",ROUND(M31+N31,0))</f>
        <v/>
      </c>
      <c r="P31" s="57" t="str">
        <f t="array" ref="P31">IF(OR($H31="",$H31="no"),"",ROUND(J31-M31,0))</f>
        <v/>
      </c>
      <c r="Q31" s="58" t="str">
        <f t="array" ref="Q31">IF(OR($H31="",$H31="no"),"",ROUND(K31-N31,0))</f>
        <v/>
      </c>
      <c r="R31" s="59" t="str">
        <f t="array" ref="R31">IF(OR($H31="",$H31="no"),"",ROUND(P31+Q31,0))</f>
        <v/>
      </c>
      <c r="S31" s="60" t="str">
        <f>IF(OR($H31="",$H31="no"),"",0)</f>
        <v/>
      </c>
      <c r="T31" s="60" t="str">
        <f>IF(OR($H31="",$H31="no"),"",0)</f>
        <v/>
      </c>
      <c r="U31" s="60" t="str">
        <f t="array" ref="U31">IF(OR($H31="",$H31="no"),"",ROUND(S31+T31,0))</f>
        <v/>
      </c>
      <c r="V31" s="60" t="str">
        <f t="array" ref="V31">IF(OR($H31="",$H31="no"),"",ROUND(R31-U31,0))</f>
        <v/>
      </c>
      <c r="W31" s="61"/>
      <c r="X31" s="62"/>
      <c r="Y31" s="221"/>
    </row>
    <row r="32" spans="1:25" s="4" customFormat="1" ht="20.25" customHeight="1">
      <c r="A32" s="252" t="str">
        <f>IF(D32="","n","y")</f>
        <v>n</v>
      </c>
      <c r="B32" s="217"/>
      <c r="C32" s="255">
        <v>7</v>
      </c>
      <c r="D32" s="258"/>
      <c r="E32" s="259"/>
      <c r="F32" s="260"/>
      <c r="G32" s="267"/>
      <c r="H32" s="269"/>
      <c r="I32" s="27" t="str">
        <f>IF(A32="n","","Jul-2025")</f>
        <v/>
      </c>
      <c r="J32" s="28"/>
      <c r="K32" s="6" t="str">
        <f t="array" ref="K32">IF(J32="","",ROUND(J32*$K$7,0))</f>
        <v/>
      </c>
      <c r="L32" s="29" t="str">
        <f t="array" ref="L32">IF(J32="","",ROUND(J32+K32,0))</f>
        <v/>
      </c>
      <c r="M32" s="30" t="str">
        <f>IF(J32="","",J32)</f>
        <v/>
      </c>
      <c r="N32" s="6" t="str">
        <f t="array" ref="N32">IF(M32="","",ROUND(M32*$N$7,0))</f>
        <v/>
      </c>
      <c r="O32" s="29" t="str">
        <f t="array" ref="O32">IF(M32="","",ROUND(M32+N32,0))</f>
        <v/>
      </c>
      <c r="P32" s="31" t="str">
        <f t="array" ref="P32">IF(J32="","",ROUND(J32-M32,0))</f>
        <v/>
      </c>
      <c r="Q32" s="6" t="str">
        <f t="array" ref="Q32">IF(J32="","",ROUND(K32-N32,0))</f>
        <v/>
      </c>
      <c r="R32" s="29" t="str">
        <f t="array" ref="R32">IF(J32="","",ROUND(P32+Q32,0))</f>
        <v/>
      </c>
      <c r="S32" s="7" t="str">
        <f t="array" ref="S32">IF(J32="","",IF($H32="Before-2004",Q32,0))</f>
        <v/>
      </c>
      <c r="T32" s="8" t="str">
        <f t="array" ref="T32">IF(J32="","",ROUND(R32-S32,0))</f>
        <v/>
      </c>
      <c r="U32" s="8" t="str">
        <f t="array" ref="U32">IF(J32="","",ROUND(S32+T32,0))</f>
        <v/>
      </c>
      <c r="V32" s="8" t="str">
        <f t="array" ref="V32">IF(J32="","",ROUND(R32-U32,0))</f>
        <v/>
      </c>
      <c r="W32" s="47"/>
      <c r="X32" s="48"/>
      <c r="Y32" s="221"/>
    </row>
    <row r="33" spans="1:25" s="4" customFormat="1" ht="20.25" customHeight="1">
      <c r="A33" s="252"/>
      <c r="B33" s="217"/>
      <c r="C33" s="256"/>
      <c r="D33" s="261"/>
      <c r="E33" s="262"/>
      <c r="F33" s="263"/>
      <c r="G33" s="268"/>
      <c r="H33" s="270"/>
      <c r="I33" s="32" t="str">
        <f>IF(A32="n","","Aug-2025")</f>
        <v/>
      </c>
      <c r="J33" s="33" t="str">
        <f>IF($J32="","",$J32)</f>
        <v/>
      </c>
      <c r="K33" s="12" t="str">
        <f t="array" ref="K33">IF(J33="","",ROUND(J33*$K$7,0))</f>
        <v/>
      </c>
      <c r="L33" s="34" t="str">
        <f t="array" ref="L33">IF(J33="","",ROUND(J33+K33,0))</f>
        <v/>
      </c>
      <c r="M33" s="33" t="str">
        <f>IF(J33="","",J33)</f>
        <v/>
      </c>
      <c r="N33" s="12" t="str">
        <f t="array" ref="N33">IF(M33="","",ROUND(M33*$N$7,0))</f>
        <v/>
      </c>
      <c r="O33" s="34" t="str">
        <f t="array" ref="O33">IF(M33="","",ROUND(M33+N33,0))</f>
        <v/>
      </c>
      <c r="P33" s="35" t="str">
        <f t="array" ref="P33">IF(J33="","",ROUND(J33-M33,0))</f>
        <v/>
      </c>
      <c r="Q33" s="12" t="str">
        <f t="array" ref="Q33">IF(J33="","",ROUND(K33-N33,0))</f>
        <v/>
      </c>
      <c r="R33" s="34" t="str">
        <f t="array" ref="R33">IF(J33="","",ROUND(P33+Q33,0))</f>
        <v/>
      </c>
      <c r="S33" s="13" t="str">
        <f t="array" ref="S33">IF(J33="","",IF($H32="Before-2004",Q33,0))</f>
        <v/>
      </c>
      <c r="T33" s="14" t="str">
        <f t="array" ref="T33">IF(J33="","",ROUND(R33-S33,0))</f>
        <v/>
      </c>
      <c r="U33" s="13" t="str">
        <f t="array" ref="U33">IF(J33="","",ROUND(S33+T33,0))</f>
        <v/>
      </c>
      <c r="V33" s="14" t="str">
        <f t="array" ref="V33">IF(J33="","",ROUND(R33-U33,0))</f>
        <v/>
      </c>
      <c r="W33" s="49"/>
      <c r="X33" s="50"/>
      <c r="Y33" s="221"/>
    </row>
    <row r="34" spans="1:25" s="4" customFormat="1" ht="20.25" customHeight="1">
      <c r="A34" s="252"/>
      <c r="B34" s="217"/>
      <c r="C34" s="256"/>
      <c r="D34" s="261"/>
      <c r="E34" s="262"/>
      <c r="F34" s="263"/>
      <c r="G34" s="268"/>
      <c r="H34" s="270"/>
      <c r="I34" s="36" t="str">
        <f>IF(A32="n","","Sep-2025")</f>
        <v/>
      </c>
      <c r="J34" s="33" t="str">
        <f>IF($J32="","",$J32)</f>
        <v/>
      </c>
      <c r="K34" s="12" t="str">
        <f t="array" ref="K34">IF(J34="","",ROUND(J34*$K$7,0))</f>
        <v/>
      </c>
      <c r="L34" s="34" t="str">
        <f t="array" ref="L34">IF(J34="","",ROUND(J34+K34,0))</f>
        <v/>
      </c>
      <c r="M34" s="33" t="str">
        <f>IF(J34="","",J34)</f>
        <v/>
      </c>
      <c r="N34" s="12" t="str">
        <f t="array" ref="N34">IF(M34="","",ROUND(M34*$N$7,0))</f>
        <v/>
      </c>
      <c r="O34" s="34" t="str">
        <f t="array" ref="O34">IF(M34="","",ROUND(M34+N34,0))</f>
        <v/>
      </c>
      <c r="P34" s="35" t="str">
        <f t="array" ref="P34">IF(J34="","",ROUND(J34-M34,0))</f>
        <v/>
      </c>
      <c r="Q34" s="12" t="str">
        <f t="array" ref="Q34">IF(J34="","",ROUND(K34-N34,0))</f>
        <v/>
      </c>
      <c r="R34" s="34" t="str">
        <f t="array" ref="R34">IF(J34="","",ROUND(P34+Q34,0))</f>
        <v/>
      </c>
      <c r="S34" s="13" t="str">
        <f t="array" ref="S34">IF(J34="","",IF($H32="Before-2004",Q34,0))</f>
        <v/>
      </c>
      <c r="T34" s="14" t="str">
        <f t="array" ref="T34">IF(J34="","",ROUND(R34-S34,0))</f>
        <v/>
      </c>
      <c r="U34" s="13" t="str">
        <f>IF(J34="","",ROUND(S34+T34,0))</f>
        <v/>
      </c>
      <c r="V34" s="14" t="str">
        <f>IF(J34="","",ROUND(R34-U34,0))</f>
        <v/>
      </c>
      <c r="W34" s="49"/>
      <c r="X34" s="50"/>
      <c r="Y34" s="221"/>
    </row>
    <row r="35" spans="1:25" s="4" customFormat="1" ht="20.25" customHeight="1" thickBot="1">
      <c r="A35" s="252"/>
      <c r="B35" s="217"/>
      <c r="C35" s="257"/>
      <c r="D35" s="264"/>
      <c r="E35" s="265"/>
      <c r="F35" s="266"/>
      <c r="G35" s="51" t="str">
        <f>IF(AND(A32="n",D32=""),"","Surrender Ar.→")</f>
        <v/>
      </c>
      <c r="H35" s="52" t="s">
        <v>46</v>
      </c>
      <c r="I35" s="53" t="s">
        <v>64</v>
      </c>
      <c r="J35" s="54" t="str">
        <f t="array" ref="J35">IF(OR($H35="",$H35="no"),"",IF($I35=$I32,ROUND(J32/2,0),IF($I35=$I33,ROUND(J33/2,0),IF($I35=$I34,ROUND(J34/2,0)))))</f>
        <v/>
      </c>
      <c r="K35" s="55" t="str">
        <f t="array" ref="K35">IF(OR($H35="",$H35="no"),"",IF($I35=$I32,ROUND(K32/2,0),IF($I35=$I33,ROUND(K33/2,0),IF($I35=$I34,ROUND(K34/2,0)))))</f>
        <v/>
      </c>
      <c r="L35" s="56" t="str">
        <f t="array" ref="L35">IF(OR($H35="",$H35="no"),"",ROUND(J35+K35,0))</f>
        <v/>
      </c>
      <c r="M35" s="54" t="str">
        <f t="array" ref="M35">IF(OR($H35="",$H35="no"),"",IF($I35=$I32,ROUND(M32/2,0),IF($I35=$I33,ROUND(M33/2,0),IF($I35=$I34,ROUND(M34/2,0)))))</f>
        <v/>
      </c>
      <c r="N35" s="55" t="str">
        <f t="array" ref="N35">IF(OR($H35="",$H35="no"),"",IF($I35=$I32,ROUND(N32/2,0),IF($I35=$I33,ROUND(N33/2,0),IF($I35=$I34,ROUND(N34/2,0)))))</f>
        <v/>
      </c>
      <c r="O35" s="56" t="str">
        <f t="array" ref="O35">IF(OR($H35="",$H35="no"),"",ROUND(M35+N35,0))</f>
        <v/>
      </c>
      <c r="P35" s="57" t="str">
        <f t="array" ref="P35">IF(OR($H35="",$H35="no"),"",ROUND(J35-M35,0))</f>
        <v/>
      </c>
      <c r="Q35" s="58" t="str">
        <f t="array" ref="Q35">IF(OR($H35="",$H35="no"),"",ROUND(K35-N35,0))</f>
        <v/>
      </c>
      <c r="R35" s="59" t="str">
        <f t="array" ref="R35">IF(OR($H35="",$H35="no"),"",ROUND(P35+Q35,0))</f>
        <v/>
      </c>
      <c r="S35" s="60" t="str">
        <f>IF(OR($H35="",$H35="no"),"",0)</f>
        <v/>
      </c>
      <c r="T35" s="60" t="str">
        <f>IF(OR($H35="",$H35="no"),"",0)</f>
        <v/>
      </c>
      <c r="U35" s="60" t="str">
        <f t="array" ref="U35">IF(OR($H35="",$H35="no"),"",ROUND(S35+T35,0))</f>
        <v/>
      </c>
      <c r="V35" s="60" t="str">
        <f t="array" ref="V35">IF(OR($H35="",$H35="no"),"",ROUND(R35-U35,0))</f>
        <v/>
      </c>
      <c r="W35" s="61"/>
      <c r="X35" s="62"/>
      <c r="Y35" s="221"/>
    </row>
    <row r="36" spans="1:25" s="4" customFormat="1" ht="20.25" customHeight="1">
      <c r="A36" s="252" t="str">
        <f>IF(D36="","n","y")</f>
        <v>n</v>
      </c>
      <c r="B36" s="217"/>
      <c r="C36" s="255">
        <v>8</v>
      </c>
      <c r="D36" s="258"/>
      <c r="E36" s="259"/>
      <c r="F36" s="260"/>
      <c r="G36" s="267"/>
      <c r="H36" s="269"/>
      <c r="I36" s="27" t="str">
        <f>IF(A36="n","","Jul-2025")</f>
        <v/>
      </c>
      <c r="J36" s="28"/>
      <c r="K36" s="6" t="str">
        <f t="array" ref="K36">IF(J36="","",ROUND(J36*$K$7,0))</f>
        <v/>
      </c>
      <c r="L36" s="29" t="str">
        <f t="array" ref="L36">IF(J36="","",ROUND(J36+K36,0))</f>
        <v/>
      </c>
      <c r="M36" s="30" t="str">
        <f>IF(J36="","",J36)</f>
        <v/>
      </c>
      <c r="N36" s="6" t="str">
        <f t="array" ref="N36">IF(M36="","",ROUND(M36*$N$7,0))</f>
        <v/>
      </c>
      <c r="O36" s="29" t="str">
        <f t="array" ref="O36">IF(M36="","",ROUND(M36+N36,0))</f>
        <v/>
      </c>
      <c r="P36" s="31" t="str">
        <f t="array" ref="P36">IF(J36="","",ROUND(J36-M36,0))</f>
        <v/>
      </c>
      <c r="Q36" s="6" t="str">
        <f t="array" ref="Q36">IF(J36="","",ROUND(K36-N36,0))</f>
        <v/>
      </c>
      <c r="R36" s="29" t="str">
        <f t="array" ref="R36">IF(J36="","",ROUND(P36+Q36,0))</f>
        <v/>
      </c>
      <c r="S36" s="7" t="str">
        <f t="array" ref="S36">IF(J36="","",IF($H36="Before-2004",Q36,0))</f>
        <v/>
      </c>
      <c r="T36" s="8" t="str">
        <f t="array" ref="T36">IF(J36="","",ROUND(R36-S36,0))</f>
        <v/>
      </c>
      <c r="U36" s="8" t="str">
        <f t="array" ref="U36">IF(J36="","",ROUND(S36+T36,0))</f>
        <v/>
      </c>
      <c r="V36" s="8" t="str">
        <f t="array" ref="V36">IF(J36="","",ROUND(R36-U36,0))</f>
        <v/>
      </c>
      <c r="W36" s="47"/>
      <c r="X36" s="48"/>
      <c r="Y36" s="221"/>
    </row>
    <row r="37" spans="1:25" s="4" customFormat="1" ht="20.25" customHeight="1">
      <c r="A37" s="252"/>
      <c r="B37" s="217"/>
      <c r="C37" s="256"/>
      <c r="D37" s="261"/>
      <c r="E37" s="262"/>
      <c r="F37" s="263"/>
      <c r="G37" s="268"/>
      <c r="H37" s="270"/>
      <c r="I37" s="32" t="str">
        <f>IF(A36="n","","Aug-2025")</f>
        <v/>
      </c>
      <c r="J37" s="33" t="str">
        <f>IF($J36="","",$J36)</f>
        <v/>
      </c>
      <c r="K37" s="12" t="str">
        <f t="array" ref="K37">IF(J37="","",ROUND(J37*$K$7,0))</f>
        <v/>
      </c>
      <c r="L37" s="34" t="str">
        <f t="array" ref="L37">IF(J37="","",ROUND(J37+K37,0))</f>
        <v/>
      </c>
      <c r="M37" s="33" t="str">
        <f>IF(J37="","",J37)</f>
        <v/>
      </c>
      <c r="N37" s="12" t="str">
        <f t="array" ref="N37">IF(M37="","",ROUND(M37*$N$7,0))</f>
        <v/>
      </c>
      <c r="O37" s="34" t="str">
        <f t="array" ref="O37">IF(M37="","",ROUND(M37+N37,0))</f>
        <v/>
      </c>
      <c r="P37" s="35" t="str">
        <f t="array" ref="P37">IF(J37="","",ROUND(J37-M37,0))</f>
        <v/>
      </c>
      <c r="Q37" s="12" t="str">
        <f t="array" ref="Q37">IF(J37="","",ROUND(K37-N37,0))</f>
        <v/>
      </c>
      <c r="R37" s="34" t="str">
        <f t="array" ref="R37">IF(J37="","",ROUND(P37+Q37,0))</f>
        <v/>
      </c>
      <c r="S37" s="13" t="str">
        <f t="array" ref="S37">IF(J37="","",IF($H36="Before-2004",Q37,0))</f>
        <v/>
      </c>
      <c r="T37" s="14" t="str">
        <f t="array" ref="T37">IF(J37="","",ROUND(R37-S37,0))</f>
        <v/>
      </c>
      <c r="U37" s="13" t="str">
        <f t="array" ref="U37">IF(J37="","",ROUND(S37+T37,0))</f>
        <v/>
      </c>
      <c r="V37" s="14" t="str">
        <f t="array" ref="V37">IF(J37="","",ROUND(R37-U37,0))</f>
        <v/>
      </c>
      <c r="W37" s="49"/>
      <c r="X37" s="50"/>
      <c r="Y37" s="221"/>
    </row>
    <row r="38" spans="1:25" s="4" customFormat="1" ht="20.25" customHeight="1">
      <c r="A38" s="252"/>
      <c r="B38" s="217"/>
      <c r="C38" s="256"/>
      <c r="D38" s="261"/>
      <c r="E38" s="262"/>
      <c r="F38" s="263"/>
      <c r="G38" s="268"/>
      <c r="H38" s="270"/>
      <c r="I38" s="36" t="str">
        <f>IF(A36="n","","Sep-2025")</f>
        <v/>
      </c>
      <c r="J38" s="33" t="str">
        <f>IF($J36="","",$J36)</f>
        <v/>
      </c>
      <c r="K38" s="12" t="str">
        <f t="array" ref="K38">IF(J38="","",ROUND(J38*$K$7,0))</f>
        <v/>
      </c>
      <c r="L38" s="34" t="str">
        <f t="array" ref="L38">IF(J38="","",ROUND(J38+K38,0))</f>
        <v/>
      </c>
      <c r="M38" s="33" t="str">
        <f>IF(J38="","",J38)</f>
        <v/>
      </c>
      <c r="N38" s="12" t="str">
        <f t="array" ref="N38">IF(M38="","",ROUND(M38*$N$7,0))</f>
        <v/>
      </c>
      <c r="O38" s="34" t="str">
        <f t="array" ref="O38">IF(M38="","",ROUND(M38+N38,0))</f>
        <v/>
      </c>
      <c r="P38" s="35" t="str">
        <f t="array" ref="P38">IF(J38="","",ROUND(J38-M38,0))</f>
        <v/>
      </c>
      <c r="Q38" s="12" t="str">
        <f t="array" ref="Q38">IF(J38="","",ROUND(K38-N38,0))</f>
        <v/>
      </c>
      <c r="R38" s="34" t="str">
        <f t="array" ref="R38">IF(J38="","",ROUND(P38+Q38,0))</f>
        <v/>
      </c>
      <c r="S38" s="13" t="str">
        <f t="array" ref="S38">IF(J38="","",IF($H36="Before-2004",Q38,0))</f>
        <v/>
      </c>
      <c r="T38" s="14" t="str">
        <f t="array" ref="T38">IF(J38="","",ROUND(R38-S38,0))</f>
        <v/>
      </c>
      <c r="U38" s="13" t="str">
        <f>IF(J38="","",ROUND(S38+T38,0))</f>
        <v/>
      </c>
      <c r="V38" s="14" t="str">
        <f>IF(J38="","",ROUND(R38-U38,0))</f>
        <v/>
      </c>
      <c r="W38" s="49"/>
      <c r="X38" s="50"/>
      <c r="Y38" s="221"/>
    </row>
    <row r="39" spans="1:25" s="4" customFormat="1" ht="20.25" customHeight="1" thickBot="1">
      <c r="A39" s="252"/>
      <c r="B39" s="217"/>
      <c r="C39" s="257"/>
      <c r="D39" s="264"/>
      <c r="E39" s="265"/>
      <c r="F39" s="266"/>
      <c r="G39" s="51" t="str">
        <f>IF(AND(A36="n",D36=""),"","Surrender Ar.→")</f>
        <v/>
      </c>
      <c r="H39" s="52" t="s">
        <v>46</v>
      </c>
      <c r="I39" s="53" t="s">
        <v>64</v>
      </c>
      <c r="J39" s="54" t="str">
        <f t="array" ref="J39">IF(OR($H39="",$H39="no"),"",IF($I39=$I36,ROUND(J36/2,0),IF($I39=$I37,ROUND(J37/2,0),IF($I39=$I38,ROUND(J38/2,0)))))</f>
        <v/>
      </c>
      <c r="K39" s="55" t="str">
        <f t="array" ref="K39">IF(OR($H39="",$H39="no"),"",IF($I39=$I36,ROUND(K36/2,0),IF($I39=$I37,ROUND(K37/2,0),IF($I39=$I38,ROUND(K38/2,0)))))</f>
        <v/>
      </c>
      <c r="L39" s="56" t="str">
        <f t="array" ref="L39">IF(OR($H39="",$H39="no"),"",ROUND(J39+K39,0))</f>
        <v/>
      </c>
      <c r="M39" s="54" t="str">
        <f t="array" ref="M39">IF(OR($H39="",$H39="no"),"",IF($I39=$I36,ROUND(M36/2,0),IF($I39=$I37,ROUND(M37/2,0),IF($I39=$I38,ROUND(M38/2,0)))))</f>
        <v/>
      </c>
      <c r="N39" s="55" t="str">
        <f t="array" ref="N39">IF(OR($H39="",$H39="no"),"",IF($I39=$I36,ROUND(N36/2,0),IF($I39=$I37,ROUND(N37/2,0),IF($I39=$I38,ROUND(N38/2,0)))))</f>
        <v/>
      </c>
      <c r="O39" s="56" t="str">
        <f t="array" ref="O39">IF(OR($H39="",$H39="no"),"",ROUND(M39+N39,0))</f>
        <v/>
      </c>
      <c r="P39" s="57" t="str">
        <f t="array" ref="P39">IF(OR($H39="",$H39="no"),"",ROUND(J39-M39,0))</f>
        <v/>
      </c>
      <c r="Q39" s="58" t="str">
        <f t="array" ref="Q39">IF(OR($H39="",$H39="no"),"",ROUND(K39-N39,0))</f>
        <v/>
      </c>
      <c r="R39" s="59" t="str">
        <f t="array" ref="R39">IF(OR($H39="",$H39="no"),"",ROUND(P39+Q39,0))</f>
        <v/>
      </c>
      <c r="S39" s="60" t="str">
        <f>IF(OR($H39="",$H39="no"),"",0)</f>
        <v/>
      </c>
      <c r="T39" s="60" t="str">
        <f>IF(OR($H39="",$H39="no"),"",0)</f>
        <v/>
      </c>
      <c r="U39" s="60" t="str">
        <f t="array" ref="U39">IF(OR($H39="",$H39="no"),"",ROUND(S39+T39,0))</f>
        <v/>
      </c>
      <c r="V39" s="60" t="str">
        <f t="array" ref="V39">IF(OR($H39="",$H39="no"),"",ROUND(R39-U39,0))</f>
        <v/>
      </c>
      <c r="W39" s="61"/>
      <c r="X39" s="62"/>
      <c r="Y39" s="221"/>
    </row>
    <row r="40" spans="1:25" s="4" customFormat="1" ht="20.25" customHeight="1">
      <c r="A40" s="252" t="str">
        <f>IF(D40="","n","y")</f>
        <v>n</v>
      </c>
      <c r="B40" s="217"/>
      <c r="C40" s="255">
        <v>9</v>
      </c>
      <c r="D40" s="258"/>
      <c r="E40" s="259"/>
      <c r="F40" s="260"/>
      <c r="G40" s="267"/>
      <c r="H40" s="269"/>
      <c r="I40" s="27" t="str">
        <f>IF(A40="n","","Jul-2025")</f>
        <v/>
      </c>
      <c r="J40" s="28"/>
      <c r="K40" s="6" t="str">
        <f t="array" ref="K40">IF(J40="","",ROUND(J40*$K$7,0))</f>
        <v/>
      </c>
      <c r="L40" s="29" t="str">
        <f t="array" ref="L40">IF(J40="","",ROUND(J40+K40,0))</f>
        <v/>
      </c>
      <c r="M40" s="30" t="str">
        <f>IF(J40="","",J40)</f>
        <v/>
      </c>
      <c r="N40" s="6" t="str">
        <f t="array" ref="N40">IF(M40="","",ROUND(M40*$N$7,0))</f>
        <v/>
      </c>
      <c r="O40" s="29" t="str">
        <f t="array" ref="O40">IF(M40="","",ROUND(M40+N40,0))</f>
        <v/>
      </c>
      <c r="P40" s="31" t="str">
        <f t="array" ref="P40">IF(J40="","",ROUND(J40-M40,0))</f>
        <v/>
      </c>
      <c r="Q40" s="6" t="str">
        <f t="array" ref="Q40">IF(J40="","",ROUND(K40-N40,0))</f>
        <v/>
      </c>
      <c r="R40" s="29" t="str">
        <f t="array" ref="R40">IF(J40="","",ROUND(P40+Q40,0))</f>
        <v/>
      </c>
      <c r="S40" s="7" t="str">
        <f t="array" ref="S40">IF(J40="","",IF($H40="Before-2004",Q40,0))</f>
        <v/>
      </c>
      <c r="T40" s="8" t="str">
        <f t="array" ref="T40">IF(J40="","",ROUND(R40-S40,0))</f>
        <v/>
      </c>
      <c r="U40" s="8" t="str">
        <f t="array" ref="U40">IF(J40="","",ROUND(S40+T40,0))</f>
        <v/>
      </c>
      <c r="V40" s="8" t="str">
        <f t="array" ref="V40">IF(J40="","",ROUND(R40-U40,0))</f>
        <v/>
      </c>
      <c r="W40" s="47"/>
      <c r="X40" s="48"/>
      <c r="Y40" s="221"/>
    </row>
    <row r="41" spans="1:25" s="4" customFormat="1" ht="20.25" customHeight="1">
      <c r="A41" s="252"/>
      <c r="B41" s="217"/>
      <c r="C41" s="256"/>
      <c r="D41" s="261"/>
      <c r="E41" s="262"/>
      <c r="F41" s="263"/>
      <c r="G41" s="268"/>
      <c r="H41" s="270"/>
      <c r="I41" s="32" t="str">
        <f>IF(A40="n","","Aug-2025")</f>
        <v/>
      </c>
      <c r="J41" s="33" t="str">
        <f>IF($J40="","",$J40)</f>
        <v/>
      </c>
      <c r="K41" s="12" t="str">
        <f t="array" ref="K41">IF(J41="","",ROUND(J41*$K$7,0))</f>
        <v/>
      </c>
      <c r="L41" s="34" t="str">
        <f t="array" ref="L41">IF(J41="","",ROUND(J41+K41,0))</f>
        <v/>
      </c>
      <c r="M41" s="33" t="str">
        <f>IF(J41="","",J41)</f>
        <v/>
      </c>
      <c r="N41" s="12" t="str">
        <f t="array" ref="N41">IF(M41="","",ROUND(M41*$N$7,0))</f>
        <v/>
      </c>
      <c r="O41" s="34" t="str">
        <f t="array" ref="O41">IF(M41="","",ROUND(M41+N41,0))</f>
        <v/>
      </c>
      <c r="P41" s="35" t="str">
        <f t="array" ref="P41">IF(J41="","",ROUND(J41-M41,0))</f>
        <v/>
      </c>
      <c r="Q41" s="12" t="str">
        <f t="array" ref="Q41">IF(J41="","",ROUND(K41-N41,0))</f>
        <v/>
      </c>
      <c r="R41" s="34" t="str">
        <f t="array" ref="R41">IF(J41="","",ROUND(P41+Q41,0))</f>
        <v/>
      </c>
      <c r="S41" s="13" t="str">
        <f t="array" ref="S41">IF(J41="","",IF($H40="Before-2004",Q41,0))</f>
        <v/>
      </c>
      <c r="T41" s="14" t="str">
        <f t="array" ref="T41">IF(J41="","",ROUND(R41-S41,0))</f>
        <v/>
      </c>
      <c r="U41" s="13" t="str">
        <f t="array" ref="U41">IF(J41="","",ROUND(S41+T41,0))</f>
        <v/>
      </c>
      <c r="V41" s="14" t="str">
        <f t="array" ref="V41">IF(J41="","",ROUND(R41-U41,0))</f>
        <v/>
      </c>
      <c r="W41" s="49"/>
      <c r="X41" s="50"/>
      <c r="Y41" s="221"/>
    </row>
    <row r="42" spans="1:25" s="4" customFormat="1" ht="20.25" customHeight="1">
      <c r="A42" s="252"/>
      <c r="B42" s="217"/>
      <c r="C42" s="256"/>
      <c r="D42" s="261"/>
      <c r="E42" s="262"/>
      <c r="F42" s="263"/>
      <c r="G42" s="268"/>
      <c r="H42" s="270"/>
      <c r="I42" s="36" t="str">
        <f>IF(A40="n","","Sep-2025")</f>
        <v/>
      </c>
      <c r="J42" s="33" t="str">
        <f>IF($J40="","",$J40)</f>
        <v/>
      </c>
      <c r="K42" s="12" t="str">
        <f t="array" ref="K42">IF(J42="","",ROUND(J42*$K$7,0))</f>
        <v/>
      </c>
      <c r="L42" s="34" t="str">
        <f t="array" ref="L42">IF(J42="","",ROUND(J42+K42,0))</f>
        <v/>
      </c>
      <c r="M42" s="33" t="str">
        <f>IF(J42="","",J42)</f>
        <v/>
      </c>
      <c r="N42" s="12" t="str">
        <f t="array" ref="N42">IF(M42="","",ROUND(M42*$N$7,0))</f>
        <v/>
      </c>
      <c r="O42" s="34" t="str">
        <f t="array" ref="O42">IF(M42="","",ROUND(M42+N42,0))</f>
        <v/>
      </c>
      <c r="P42" s="35" t="str">
        <f t="array" ref="P42">IF(J42="","",ROUND(J42-M42,0))</f>
        <v/>
      </c>
      <c r="Q42" s="12" t="str">
        <f t="array" ref="Q42">IF(J42="","",ROUND(K42-N42,0))</f>
        <v/>
      </c>
      <c r="R42" s="34" t="str">
        <f t="array" ref="R42">IF(J42="","",ROUND(P42+Q42,0))</f>
        <v/>
      </c>
      <c r="S42" s="13" t="str">
        <f t="array" ref="S42">IF(J42="","",IF($H40="Before-2004",Q42,0))</f>
        <v/>
      </c>
      <c r="T42" s="14" t="str">
        <f t="array" ref="T42">IF(J42="","",ROUND(R42-S42,0))</f>
        <v/>
      </c>
      <c r="U42" s="13" t="str">
        <f>IF(J42="","",ROUND(S42+T42,0))</f>
        <v/>
      </c>
      <c r="V42" s="14" t="str">
        <f>IF(J42="","",ROUND(R42-U42,0))</f>
        <v/>
      </c>
      <c r="W42" s="49"/>
      <c r="X42" s="50"/>
      <c r="Y42" s="221"/>
    </row>
    <row r="43" spans="1:25" s="4" customFormat="1" ht="20.25" customHeight="1" thickBot="1">
      <c r="A43" s="252"/>
      <c r="B43" s="217"/>
      <c r="C43" s="257"/>
      <c r="D43" s="264"/>
      <c r="E43" s="265"/>
      <c r="F43" s="266"/>
      <c r="G43" s="51" t="str">
        <f>IF(AND(A40="n",D40=""),"","Surrender Ar.→")</f>
        <v/>
      </c>
      <c r="H43" s="52" t="s">
        <v>46</v>
      </c>
      <c r="I43" s="53" t="s">
        <v>64</v>
      </c>
      <c r="J43" s="54" t="str">
        <f t="array" ref="J43">IF(OR($H43="",$H43="no"),"",IF($I43=$I40,ROUND(J40/2,0),IF($I43=$I41,ROUND(J41/2,0),IF($I43=$I42,ROUND(J42/2,0)))))</f>
        <v/>
      </c>
      <c r="K43" s="55" t="str">
        <f t="array" ref="K43">IF(OR($H43="",$H43="no"),"",IF($I43=$I40,ROUND(K40/2,0),IF($I43=$I41,ROUND(K41/2,0),IF($I43=$I42,ROUND(K42/2,0)))))</f>
        <v/>
      </c>
      <c r="L43" s="56" t="str">
        <f t="array" ref="L43">IF(OR($H43="",$H43="no"),"",ROUND(J43+K43,0))</f>
        <v/>
      </c>
      <c r="M43" s="54" t="str">
        <f t="array" ref="M43">IF(OR($H43="",$H43="no"),"",IF($I43=$I40,ROUND(M40/2,0),IF($I43=$I41,ROUND(M41/2,0),IF($I43=$I42,ROUND(M42/2,0)))))</f>
        <v/>
      </c>
      <c r="N43" s="55" t="str">
        <f t="array" ref="N43">IF(OR($H43="",$H43="no"),"",IF($I43=$I40,ROUND(N40/2,0),IF($I43=$I41,ROUND(N41/2,0),IF($I43=$I42,ROUND(N42/2,0)))))</f>
        <v/>
      </c>
      <c r="O43" s="56" t="str">
        <f t="array" ref="O43">IF(OR($H43="",$H43="no"),"",ROUND(M43+N43,0))</f>
        <v/>
      </c>
      <c r="P43" s="57" t="str">
        <f t="array" ref="P43">IF(OR($H43="",$H43="no"),"",ROUND(J43-M43,0))</f>
        <v/>
      </c>
      <c r="Q43" s="58" t="str">
        <f t="array" ref="Q43">IF(OR($H43="",$H43="no"),"",ROUND(K43-N43,0))</f>
        <v/>
      </c>
      <c r="R43" s="59" t="str">
        <f t="array" ref="R43">IF(OR($H43="",$H43="no"),"",ROUND(P43+Q43,0))</f>
        <v/>
      </c>
      <c r="S43" s="60" t="str">
        <f>IF(OR($H43="",$H43="no"),"",0)</f>
        <v/>
      </c>
      <c r="T43" s="60" t="str">
        <f>IF(OR($H43="",$H43="no"),"",0)</f>
        <v/>
      </c>
      <c r="U43" s="60" t="str">
        <f t="array" ref="U43">IF(OR($H43="",$H43="no"),"",ROUND(S43+T43,0))</f>
        <v/>
      </c>
      <c r="V43" s="60" t="str">
        <f t="array" ref="V43">IF(OR($H43="",$H43="no"),"",ROUND(R43-U43,0))</f>
        <v/>
      </c>
      <c r="W43" s="61"/>
      <c r="X43" s="62"/>
      <c r="Y43" s="221"/>
    </row>
    <row r="44" spans="1:25" s="4" customFormat="1" ht="20.25" customHeight="1">
      <c r="A44" s="252" t="str">
        <f>IF(D44="","n","y")</f>
        <v>n</v>
      </c>
      <c r="B44" s="217"/>
      <c r="C44" s="255">
        <v>10</v>
      </c>
      <c r="D44" s="258"/>
      <c r="E44" s="259"/>
      <c r="F44" s="260"/>
      <c r="G44" s="267"/>
      <c r="H44" s="269"/>
      <c r="I44" s="27" t="str">
        <f>IF(A44="n","","Jul-2025")</f>
        <v/>
      </c>
      <c r="J44" s="28"/>
      <c r="K44" s="6" t="str">
        <f t="array" ref="K44">IF(J44="","",ROUND(J44*$K$7,0))</f>
        <v/>
      </c>
      <c r="L44" s="29" t="str">
        <f t="array" ref="L44">IF(J44="","",ROUND(J44+K44,0))</f>
        <v/>
      </c>
      <c r="M44" s="30" t="str">
        <f>IF(J44="","",J44)</f>
        <v/>
      </c>
      <c r="N44" s="6" t="str">
        <f t="array" ref="N44">IF(M44="","",ROUND(M44*$N$7,0))</f>
        <v/>
      </c>
      <c r="O44" s="29" t="str">
        <f t="array" ref="O44">IF(M44="","",ROUND(M44+N44,0))</f>
        <v/>
      </c>
      <c r="P44" s="31" t="str">
        <f t="array" ref="P44">IF(J44="","",ROUND(J44-M44,0))</f>
        <v/>
      </c>
      <c r="Q44" s="6" t="str">
        <f t="array" ref="Q44">IF(J44="","",ROUND(K44-N44,0))</f>
        <v/>
      </c>
      <c r="R44" s="29" t="str">
        <f t="array" ref="R44">IF(J44="","",ROUND(P44+Q44,0))</f>
        <v/>
      </c>
      <c r="S44" s="7" t="str">
        <f t="array" ref="S44">IF(J44="","",IF($H44="Before-2004",Q44,0))</f>
        <v/>
      </c>
      <c r="T44" s="8" t="str">
        <f t="array" ref="T44">IF(J44="","",ROUND(R44-S44,0))</f>
        <v/>
      </c>
      <c r="U44" s="8" t="str">
        <f t="array" ref="U44">IF(J44="","",ROUND(S44+T44,0))</f>
        <v/>
      </c>
      <c r="V44" s="8" t="str">
        <f t="array" ref="V44">IF(J44="","",ROUND(R44-U44,0))</f>
        <v/>
      </c>
      <c r="W44" s="47"/>
      <c r="X44" s="48"/>
      <c r="Y44" s="221"/>
    </row>
    <row r="45" spans="1:25" s="4" customFormat="1" ht="20.25" customHeight="1">
      <c r="A45" s="252"/>
      <c r="B45" s="217"/>
      <c r="C45" s="256"/>
      <c r="D45" s="261"/>
      <c r="E45" s="262"/>
      <c r="F45" s="263"/>
      <c r="G45" s="268"/>
      <c r="H45" s="270"/>
      <c r="I45" s="32" t="str">
        <f>IF(A44="n","","Aug-2025")</f>
        <v/>
      </c>
      <c r="J45" s="33" t="str">
        <f>IF($J44="","",$J44)</f>
        <v/>
      </c>
      <c r="K45" s="12" t="str">
        <f t="array" ref="K45">IF(J45="","",ROUND(J45*$K$7,0))</f>
        <v/>
      </c>
      <c r="L45" s="34" t="str">
        <f t="array" ref="L45">IF(J45="","",ROUND(J45+K45,0))</f>
        <v/>
      </c>
      <c r="M45" s="33" t="str">
        <f>IF(J45="","",J45)</f>
        <v/>
      </c>
      <c r="N45" s="12" t="str">
        <f t="array" ref="N45">IF(M45="","",ROUND(M45*$N$7,0))</f>
        <v/>
      </c>
      <c r="O45" s="34" t="str">
        <f t="array" ref="O45">IF(M45="","",ROUND(M45+N45,0))</f>
        <v/>
      </c>
      <c r="P45" s="35" t="str">
        <f t="array" ref="P45">IF(J45="","",ROUND(J45-M45,0))</f>
        <v/>
      </c>
      <c r="Q45" s="12" t="str">
        <f t="array" ref="Q45">IF(J45="","",ROUND(K45-N45,0))</f>
        <v/>
      </c>
      <c r="R45" s="34" t="str">
        <f t="array" ref="R45">IF(J45="","",ROUND(P45+Q45,0))</f>
        <v/>
      </c>
      <c r="S45" s="13" t="str">
        <f t="array" ref="S45">IF(J45="","",IF($H44="Before-2004",Q45,0))</f>
        <v/>
      </c>
      <c r="T45" s="14" t="str">
        <f t="array" ref="T45">IF(J45="","",ROUND(R45-S45,0))</f>
        <v/>
      </c>
      <c r="U45" s="13" t="str">
        <f t="array" ref="U45">IF(J45="","",ROUND(S45+T45,0))</f>
        <v/>
      </c>
      <c r="V45" s="14" t="str">
        <f t="array" ref="V45">IF(J45="","",ROUND(R45-U45,0))</f>
        <v/>
      </c>
      <c r="W45" s="49"/>
      <c r="X45" s="50"/>
      <c r="Y45" s="221"/>
    </row>
    <row r="46" spans="1:25" s="4" customFormat="1" ht="20.25" customHeight="1">
      <c r="A46" s="252"/>
      <c r="B46" s="217"/>
      <c r="C46" s="256"/>
      <c r="D46" s="261"/>
      <c r="E46" s="262"/>
      <c r="F46" s="263"/>
      <c r="G46" s="268"/>
      <c r="H46" s="270"/>
      <c r="I46" s="36" t="str">
        <f>IF(A44="n","","Sep-2025")</f>
        <v/>
      </c>
      <c r="J46" s="33" t="str">
        <f>IF($J44="","",$J44)</f>
        <v/>
      </c>
      <c r="K46" s="12" t="str">
        <f t="array" ref="K46">IF(J46="","",ROUND(J46*$K$7,0))</f>
        <v/>
      </c>
      <c r="L46" s="34" t="str">
        <f t="array" ref="L46">IF(J46="","",ROUND(J46+K46,0))</f>
        <v/>
      </c>
      <c r="M46" s="33" t="str">
        <f>IF(J46="","",J46)</f>
        <v/>
      </c>
      <c r="N46" s="12" t="str">
        <f t="array" ref="N46">IF(M46="","",ROUND(M46*$N$7,0))</f>
        <v/>
      </c>
      <c r="O46" s="34" t="str">
        <f t="array" ref="O46">IF(M46="","",ROUND(M46+N46,0))</f>
        <v/>
      </c>
      <c r="P46" s="35" t="str">
        <f t="array" ref="P46">IF(J46="","",ROUND(J46-M46,0))</f>
        <v/>
      </c>
      <c r="Q46" s="12" t="str">
        <f t="array" ref="Q46">IF(J46="","",ROUND(K46-N46,0))</f>
        <v/>
      </c>
      <c r="R46" s="34" t="str">
        <f t="array" ref="R46">IF(J46="","",ROUND(P46+Q46,0))</f>
        <v/>
      </c>
      <c r="S46" s="13" t="str">
        <f t="array" ref="S46">IF(J46="","",IF($H44="Before-2004",Q46,0))</f>
        <v/>
      </c>
      <c r="T46" s="14" t="str">
        <f t="array" ref="T46">IF(J46="","",ROUND(R46-S46,0))</f>
        <v/>
      </c>
      <c r="U46" s="13" t="str">
        <f>IF(J46="","",ROUND(S46+T46,0))</f>
        <v/>
      </c>
      <c r="V46" s="14" t="str">
        <f>IF(J46="","",ROUND(R46-U46,0))</f>
        <v/>
      </c>
      <c r="W46" s="49"/>
      <c r="X46" s="50"/>
      <c r="Y46" s="221"/>
    </row>
    <row r="47" spans="1:25" s="4" customFormat="1" ht="20.25" customHeight="1" thickBot="1">
      <c r="A47" s="252"/>
      <c r="B47" s="217"/>
      <c r="C47" s="257"/>
      <c r="D47" s="264"/>
      <c r="E47" s="265"/>
      <c r="F47" s="266"/>
      <c r="G47" s="51" t="str">
        <f>IF(AND(A44="n",D44=""),"","Surrender Ar.→")</f>
        <v/>
      </c>
      <c r="H47" s="52" t="s">
        <v>46</v>
      </c>
      <c r="I47" s="53" t="s">
        <v>64</v>
      </c>
      <c r="J47" s="54" t="str">
        <f t="array" ref="J47">IF(OR($H47="",$H47="no"),"",IF($I47=$I44,ROUND(J44/2,0),IF($I47=$I45,ROUND(J45/2,0),IF($I47=$I46,ROUND(J46/2,0)))))</f>
        <v/>
      </c>
      <c r="K47" s="55" t="str">
        <f t="array" ref="K47">IF(OR($H47="",$H47="no"),"",IF($I47=$I44,ROUND(K44/2,0),IF($I47=$I45,ROUND(K45/2,0),IF($I47=$I46,ROUND(K46/2,0)))))</f>
        <v/>
      </c>
      <c r="L47" s="56" t="str">
        <f t="array" ref="L47">IF(OR($H47="",$H47="no"),"",ROUND(J47+K47,0))</f>
        <v/>
      </c>
      <c r="M47" s="54" t="str">
        <f t="array" ref="M47">IF(OR($H47="",$H47="no"),"",IF($I47=$I44,ROUND(M44/2,0),IF($I47=$I45,ROUND(M45/2,0),IF($I47=$I46,ROUND(M46/2,0)))))</f>
        <v/>
      </c>
      <c r="N47" s="55" t="str">
        <f t="array" ref="N47">IF(OR($H47="",$H47="no"),"",IF($I47=$I44,ROUND(N44/2,0),IF($I47=$I45,ROUND(N45/2,0),IF($I47=$I46,ROUND(N46/2,0)))))</f>
        <v/>
      </c>
      <c r="O47" s="56" t="str">
        <f t="array" ref="O47">IF(OR($H47="",$H47="no"),"",ROUND(M47+N47,0))</f>
        <v/>
      </c>
      <c r="P47" s="57" t="str">
        <f t="array" ref="P47">IF(OR($H47="",$H47="no"),"",ROUND(J47-M47,0))</f>
        <v/>
      </c>
      <c r="Q47" s="58" t="str">
        <f t="array" ref="Q47">IF(OR($H47="",$H47="no"),"",ROUND(K47-N47,0))</f>
        <v/>
      </c>
      <c r="R47" s="59" t="str">
        <f t="array" ref="R47">IF(OR($H47="",$H47="no"),"",ROUND(P47+Q47,0))</f>
        <v/>
      </c>
      <c r="S47" s="60" t="str">
        <f>IF(OR($H47="",$H47="no"),"",0)</f>
        <v/>
      </c>
      <c r="T47" s="60" t="str">
        <f>IF(OR($H47="",$H47="no"),"",0)</f>
        <v/>
      </c>
      <c r="U47" s="60" t="str">
        <f t="array" ref="U47">IF(OR($H47="",$H47="no"),"",ROUND(S47+T47,0))</f>
        <v/>
      </c>
      <c r="V47" s="60" t="str">
        <f t="array" ref="V47">IF(OR($H47="",$H47="no"),"",ROUND(R47-U47,0))</f>
        <v/>
      </c>
      <c r="W47" s="61"/>
      <c r="X47" s="62"/>
      <c r="Y47" s="221"/>
    </row>
    <row r="48" spans="1:25" s="4" customFormat="1" ht="20.25" customHeight="1">
      <c r="A48" s="252" t="str">
        <f>IF(D48="","n","y")</f>
        <v>n</v>
      </c>
      <c r="B48" s="217"/>
      <c r="C48" s="255">
        <v>11</v>
      </c>
      <c r="D48" s="258"/>
      <c r="E48" s="259"/>
      <c r="F48" s="260"/>
      <c r="G48" s="267"/>
      <c r="H48" s="269"/>
      <c r="I48" s="27" t="str">
        <f>IF(A48="n","","Jul-2025")</f>
        <v/>
      </c>
      <c r="J48" s="28"/>
      <c r="K48" s="6" t="str">
        <f t="array" ref="K48">IF(J48="","",ROUND(J48*$K$7,0))</f>
        <v/>
      </c>
      <c r="L48" s="29" t="str">
        <f t="array" ref="L48">IF(J48="","",ROUND(J48+K48,0))</f>
        <v/>
      </c>
      <c r="M48" s="30" t="str">
        <f>IF(J48="","",J48)</f>
        <v/>
      </c>
      <c r="N48" s="6" t="str">
        <f t="array" ref="N48">IF(M48="","",ROUND(M48*$N$7,0))</f>
        <v/>
      </c>
      <c r="O48" s="29" t="str">
        <f t="array" ref="O48">IF(M48="","",ROUND(M48+N48,0))</f>
        <v/>
      </c>
      <c r="P48" s="31" t="str">
        <f t="array" ref="P48">IF(J48="","",ROUND(J48-M48,0))</f>
        <v/>
      </c>
      <c r="Q48" s="6" t="str">
        <f t="array" ref="Q48">IF(J48="","",ROUND(K48-N48,0))</f>
        <v/>
      </c>
      <c r="R48" s="29" t="str">
        <f t="array" ref="R48">IF(J48="","",ROUND(P48+Q48,0))</f>
        <v/>
      </c>
      <c r="S48" s="7" t="str">
        <f t="array" ref="S48">IF(J48="","",IF($H48="Before-2004",Q48,0))</f>
        <v/>
      </c>
      <c r="T48" s="8" t="str">
        <f t="array" ref="T48">IF(J48="","",ROUND(R48-S48,0))</f>
        <v/>
      </c>
      <c r="U48" s="8" t="str">
        <f t="array" ref="U48">IF(J48="","",ROUND(S48+T48,0))</f>
        <v/>
      </c>
      <c r="V48" s="8" t="str">
        <f t="array" ref="V48">IF(J48="","",ROUND(R48-U48,0))</f>
        <v/>
      </c>
      <c r="W48" s="47"/>
      <c r="X48" s="48"/>
      <c r="Y48" s="221"/>
    </row>
    <row r="49" spans="1:25" s="4" customFormat="1" ht="20.25" customHeight="1">
      <c r="A49" s="252"/>
      <c r="B49" s="217"/>
      <c r="C49" s="256"/>
      <c r="D49" s="261"/>
      <c r="E49" s="262"/>
      <c r="F49" s="263"/>
      <c r="G49" s="268"/>
      <c r="H49" s="270"/>
      <c r="I49" s="32" t="str">
        <f>IF(A48="n","","Aug-2025")</f>
        <v/>
      </c>
      <c r="J49" s="33" t="str">
        <f>IF($J48="","",$J48)</f>
        <v/>
      </c>
      <c r="K49" s="12" t="str">
        <f t="array" ref="K49">IF(J49="","",ROUND(J49*$K$7,0))</f>
        <v/>
      </c>
      <c r="L49" s="34" t="str">
        <f t="array" ref="L49">IF(J49="","",ROUND(J49+K49,0))</f>
        <v/>
      </c>
      <c r="M49" s="33" t="str">
        <f>IF(J49="","",J49)</f>
        <v/>
      </c>
      <c r="N49" s="12" t="str">
        <f t="array" ref="N49">IF(M49="","",ROUND(M49*$N$7,0))</f>
        <v/>
      </c>
      <c r="O49" s="34" t="str">
        <f t="array" ref="O49">IF(M49="","",ROUND(M49+N49,0))</f>
        <v/>
      </c>
      <c r="P49" s="35" t="str">
        <f t="array" ref="P49">IF(J49="","",ROUND(J49-M49,0))</f>
        <v/>
      </c>
      <c r="Q49" s="12" t="str">
        <f t="array" ref="Q49">IF(J49="","",ROUND(K49-N49,0))</f>
        <v/>
      </c>
      <c r="R49" s="34" t="str">
        <f t="array" ref="R49">IF(J49="","",ROUND(P49+Q49,0))</f>
        <v/>
      </c>
      <c r="S49" s="13" t="str">
        <f t="array" ref="S49">IF(J49="","",IF($H48="Before-2004",Q49,0))</f>
        <v/>
      </c>
      <c r="T49" s="14" t="str">
        <f t="array" ref="T49">IF(J49="","",ROUND(R49-S49,0))</f>
        <v/>
      </c>
      <c r="U49" s="13" t="str">
        <f t="array" ref="U49">IF(J49="","",ROUND(S49+T49,0))</f>
        <v/>
      </c>
      <c r="V49" s="14" t="str">
        <f t="array" ref="V49">IF(J49="","",ROUND(R49-U49,0))</f>
        <v/>
      </c>
      <c r="W49" s="49"/>
      <c r="X49" s="50"/>
      <c r="Y49" s="221"/>
    </row>
    <row r="50" spans="1:25" s="4" customFormat="1" ht="20.25" customHeight="1">
      <c r="A50" s="252"/>
      <c r="B50" s="217"/>
      <c r="C50" s="256"/>
      <c r="D50" s="261"/>
      <c r="E50" s="262"/>
      <c r="F50" s="263"/>
      <c r="G50" s="268"/>
      <c r="H50" s="270"/>
      <c r="I50" s="36" t="str">
        <f>IF(A48="n","","Sep-2025")</f>
        <v/>
      </c>
      <c r="J50" s="33" t="str">
        <f>IF($J48="","",$J48)</f>
        <v/>
      </c>
      <c r="K50" s="12" t="str">
        <f t="array" ref="K50">IF(J50="","",ROUND(J50*$K$7,0))</f>
        <v/>
      </c>
      <c r="L50" s="34" t="str">
        <f t="array" ref="L50">IF(J50="","",ROUND(J50+K50,0))</f>
        <v/>
      </c>
      <c r="M50" s="33" t="str">
        <f>IF(J50="","",J50)</f>
        <v/>
      </c>
      <c r="N50" s="12" t="str">
        <f t="array" ref="N50">IF(M50="","",ROUND(M50*$N$7,0))</f>
        <v/>
      </c>
      <c r="O50" s="34" t="str">
        <f t="array" ref="O50">IF(M50="","",ROUND(M50+N50,0))</f>
        <v/>
      </c>
      <c r="P50" s="35" t="str">
        <f t="array" ref="P50">IF(J50="","",ROUND(J50-M50,0))</f>
        <v/>
      </c>
      <c r="Q50" s="12" t="str">
        <f t="array" ref="Q50">IF(J50="","",ROUND(K50-N50,0))</f>
        <v/>
      </c>
      <c r="R50" s="34" t="str">
        <f t="array" ref="R50">IF(J50="","",ROUND(P50+Q50,0))</f>
        <v/>
      </c>
      <c r="S50" s="13" t="str">
        <f t="array" ref="S50">IF(J50="","",IF($H48="Before-2004",Q50,0))</f>
        <v/>
      </c>
      <c r="T50" s="14" t="str">
        <f t="array" ref="T50">IF(J50="","",ROUND(R50-S50,0))</f>
        <v/>
      </c>
      <c r="U50" s="13" t="str">
        <f>IF(J50="","",ROUND(S50+T50,0))</f>
        <v/>
      </c>
      <c r="V50" s="14" t="str">
        <f>IF(J50="","",ROUND(R50-U50,0))</f>
        <v/>
      </c>
      <c r="W50" s="49"/>
      <c r="X50" s="50"/>
      <c r="Y50" s="221"/>
    </row>
    <row r="51" spans="1:25" s="4" customFormat="1" ht="20.25" customHeight="1" thickBot="1">
      <c r="A51" s="252"/>
      <c r="B51" s="217"/>
      <c r="C51" s="257"/>
      <c r="D51" s="264"/>
      <c r="E51" s="265"/>
      <c r="F51" s="266"/>
      <c r="G51" s="51" t="str">
        <f>IF(AND(A48="n",D48=""),"","Surrender Ar.→")</f>
        <v/>
      </c>
      <c r="H51" s="52" t="s">
        <v>46</v>
      </c>
      <c r="I51" s="53" t="s">
        <v>64</v>
      </c>
      <c r="J51" s="54" t="str">
        <f t="array" ref="J51">IF(OR($H51="",$H51="no"),"",IF($I51=$I48,ROUND(J48/2,0),IF($I51=$I49,ROUND(J49/2,0),IF($I51=$I50,ROUND(J50/2,0)))))</f>
        <v/>
      </c>
      <c r="K51" s="55" t="str">
        <f t="array" ref="K51">IF(OR($H51="",$H51="no"),"",IF($I51=$I48,ROUND(K48/2,0),IF($I51=$I49,ROUND(K49/2,0),IF($I51=$I50,ROUND(K50/2,0)))))</f>
        <v/>
      </c>
      <c r="L51" s="56" t="str">
        <f t="array" ref="L51">IF(OR($H51="",$H51="no"),"",ROUND(J51+K51,0))</f>
        <v/>
      </c>
      <c r="M51" s="54" t="str">
        <f t="array" ref="M51">IF(OR($H51="",$H51="no"),"",IF($I51=$I48,ROUND(M48/2,0),IF($I51=$I49,ROUND(M49/2,0),IF($I51=$I50,ROUND(M50/2,0)))))</f>
        <v/>
      </c>
      <c r="N51" s="55" t="str">
        <f t="array" ref="N51">IF(OR($H51="",$H51="no"),"",IF($I51=$I48,ROUND(N48/2,0),IF($I51=$I49,ROUND(N49/2,0),IF($I51=$I50,ROUND(N50/2,0)))))</f>
        <v/>
      </c>
      <c r="O51" s="56" t="str">
        <f t="array" ref="O51">IF(OR($H51="",$H51="no"),"",ROUND(M51+N51,0))</f>
        <v/>
      </c>
      <c r="P51" s="57" t="str">
        <f t="array" ref="P51">IF(OR($H51="",$H51="no"),"",ROUND(J51-M51,0))</f>
        <v/>
      </c>
      <c r="Q51" s="58" t="str">
        <f t="array" ref="Q51">IF(OR($H51="",$H51="no"),"",ROUND(K51-N51,0))</f>
        <v/>
      </c>
      <c r="R51" s="59" t="str">
        <f t="array" ref="R51">IF(OR($H51="",$H51="no"),"",ROUND(P51+Q51,0))</f>
        <v/>
      </c>
      <c r="S51" s="60" t="str">
        <f>IF(OR($H51="",$H51="no"),"",0)</f>
        <v/>
      </c>
      <c r="T51" s="60" t="str">
        <f>IF(OR($H51="",$H51="no"),"",0)</f>
        <v/>
      </c>
      <c r="U51" s="60" t="str">
        <f t="array" ref="U51">IF(OR($H51="",$H51="no"),"",ROUND(S51+T51,0))</f>
        <v/>
      </c>
      <c r="V51" s="60" t="str">
        <f t="array" ref="V51">IF(OR($H51="",$H51="no"),"",ROUND(R51-U51,0))</f>
        <v/>
      </c>
      <c r="W51" s="61"/>
      <c r="X51" s="62"/>
      <c r="Y51" s="221"/>
    </row>
    <row r="52" spans="1:25" s="4" customFormat="1" ht="20.25" customHeight="1">
      <c r="A52" s="252" t="str">
        <f>IF(D52="","n","y")</f>
        <v>n</v>
      </c>
      <c r="B52" s="217"/>
      <c r="C52" s="255">
        <v>12</v>
      </c>
      <c r="D52" s="258"/>
      <c r="E52" s="259"/>
      <c r="F52" s="260"/>
      <c r="G52" s="267"/>
      <c r="H52" s="269"/>
      <c r="I52" s="27" t="str">
        <f>IF(A52="n","","Jul-2025")</f>
        <v/>
      </c>
      <c r="J52" s="28"/>
      <c r="K52" s="6" t="str">
        <f t="array" ref="K52">IF(J52="","",ROUND(J52*$K$7,0))</f>
        <v/>
      </c>
      <c r="L52" s="29" t="str">
        <f t="array" ref="L52">IF(J52="","",ROUND(J52+K52,0))</f>
        <v/>
      </c>
      <c r="M52" s="30" t="str">
        <f>IF(J52="","",J52)</f>
        <v/>
      </c>
      <c r="N52" s="6" t="str">
        <f t="array" ref="N52">IF(M52="","",ROUND(M52*$N$7,0))</f>
        <v/>
      </c>
      <c r="O52" s="29" t="str">
        <f t="array" ref="O52">IF(M52="","",ROUND(M52+N52,0))</f>
        <v/>
      </c>
      <c r="P52" s="31" t="str">
        <f t="array" ref="P52">IF(J52="","",ROUND(J52-M52,0))</f>
        <v/>
      </c>
      <c r="Q52" s="6" t="str">
        <f t="array" ref="Q52">IF(J52="","",ROUND(K52-N52,0))</f>
        <v/>
      </c>
      <c r="R52" s="29" t="str">
        <f t="array" ref="R52">IF(J52="","",ROUND(P52+Q52,0))</f>
        <v/>
      </c>
      <c r="S52" s="7" t="str">
        <f t="array" ref="S52">IF(J52="","",IF($H52="Before-2004",Q52,0))</f>
        <v/>
      </c>
      <c r="T52" s="8" t="str">
        <f t="array" ref="T52">IF(J52="","",ROUND(R52-S52,0))</f>
        <v/>
      </c>
      <c r="U52" s="8" t="str">
        <f t="array" ref="U52">IF(J52="","",ROUND(S52+T52,0))</f>
        <v/>
      </c>
      <c r="V52" s="8" t="str">
        <f t="array" ref="V52">IF(J52="","",ROUND(R52-U52,0))</f>
        <v/>
      </c>
      <c r="W52" s="47"/>
      <c r="X52" s="48"/>
      <c r="Y52" s="221"/>
    </row>
    <row r="53" spans="1:25" s="4" customFormat="1" ht="20.25" customHeight="1">
      <c r="A53" s="252"/>
      <c r="B53" s="217"/>
      <c r="C53" s="256"/>
      <c r="D53" s="261"/>
      <c r="E53" s="262"/>
      <c r="F53" s="263"/>
      <c r="G53" s="268"/>
      <c r="H53" s="270"/>
      <c r="I53" s="32" t="str">
        <f>IF(A52="n","","Aug-2025")</f>
        <v/>
      </c>
      <c r="J53" s="33" t="str">
        <f>IF($J52="","",$J52)</f>
        <v/>
      </c>
      <c r="K53" s="12" t="str">
        <f t="array" ref="K53">IF(J53="","",ROUND(J53*$K$7,0))</f>
        <v/>
      </c>
      <c r="L53" s="34" t="str">
        <f t="array" ref="L53">IF(J53="","",ROUND(J53+K53,0))</f>
        <v/>
      </c>
      <c r="M53" s="33" t="str">
        <f>IF(J53="","",J53)</f>
        <v/>
      </c>
      <c r="N53" s="12" t="str">
        <f t="array" ref="N53">IF(M53="","",ROUND(M53*$N$7,0))</f>
        <v/>
      </c>
      <c r="O53" s="34" t="str">
        <f t="array" ref="O53">IF(M53="","",ROUND(M53+N53,0))</f>
        <v/>
      </c>
      <c r="P53" s="35" t="str">
        <f t="array" ref="P53">IF(J53="","",ROUND(J53-M53,0))</f>
        <v/>
      </c>
      <c r="Q53" s="12" t="str">
        <f t="array" ref="Q53">IF(J53="","",ROUND(K53-N53,0))</f>
        <v/>
      </c>
      <c r="R53" s="34" t="str">
        <f t="array" ref="R53">IF(J53="","",ROUND(P53+Q53,0))</f>
        <v/>
      </c>
      <c r="S53" s="13" t="str">
        <f t="array" ref="S53">IF(J53="","",IF($H52="Before-2004",Q53,0))</f>
        <v/>
      </c>
      <c r="T53" s="14" t="str">
        <f t="array" ref="T53">IF(J53="","",ROUND(R53-S53,0))</f>
        <v/>
      </c>
      <c r="U53" s="13" t="str">
        <f t="array" ref="U53">IF(J53="","",ROUND(S53+T53,0))</f>
        <v/>
      </c>
      <c r="V53" s="14" t="str">
        <f t="array" ref="V53">IF(J53="","",ROUND(R53-U53,0))</f>
        <v/>
      </c>
      <c r="W53" s="49"/>
      <c r="X53" s="50"/>
      <c r="Y53" s="221"/>
    </row>
    <row r="54" spans="1:25" s="4" customFormat="1" ht="20.25" customHeight="1">
      <c r="A54" s="252"/>
      <c r="B54" s="217"/>
      <c r="C54" s="256"/>
      <c r="D54" s="261"/>
      <c r="E54" s="262"/>
      <c r="F54" s="263"/>
      <c r="G54" s="268"/>
      <c r="H54" s="270"/>
      <c r="I54" s="36" t="str">
        <f>IF(A52="n","","Sep-2025")</f>
        <v/>
      </c>
      <c r="J54" s="33" t="str">
        <f>IF($J52="","",$J52)</f>
        <v/>
      </c>
      <c r="K54" s="12" t="str">
        <f t="array" ref="K54">IF(J54="","",ROUND(J54*$K$7,0))</f>
        <v/>
      </c>
      <c r="L54" s="34" t="str">
        <f t="array" ref="L54">IF(J54="","",ROUND(J54+K54,0))</f>
        <v/>
      </c>
      <c r="M54" s="33" t="str">
        <f>IF(J54="","",J54)</f>
        <v/>
      </c>
      <c r="N54" s="12" t="str">
        <f t="array" ref="N54">IF(M54="","",ROUND(M54*$N$7,0))</f>
        <v/>
      </c>
      <c r="O54" s="34" t="str">
        <f t="array" ref="O54">IF(M54="","",ROUND(M54+N54,0))</f>
        <v/>
      </c>
      <c r="P54" s="35" t="str">
        <f t="array" ref="P54">IF(J54="","",ROUND(J54-M54,0))</f>
        <v/>
      </c>
      <c r="Q54" s="12" t="str">
        <f t="array" ref="Q54">IF(J54="","",ROUND(K54-N54,0))</f>
        <v/>
      </c>
      <c r="R54" s="34" t="str">
        <f t="array" ref="R54">IF(J54="","",ROUND(P54+Q54,0))</f>
        <v/>
      </c>
      <c r="S54" s="13" t="str">
        <f t="array" ref="S54">IF(J54="","",IF($H52="Before-2004",Q54,0))</f>
        <v/>
      </c>
      <c r="T54" s="14" t="str">
        <f t="array" ref="T54">IF(J54="","",ROUND(R54-S54,0))</f>
        <v/>
      </c>
      <c r="U54" s="13" t="str">
        <f>IF(J54="","",ROUND(S54+T54,0))</f>
        <v/>
      </c>
      <c r="V54" s="14" t="str">
        <f>IF(J54="","",ROUND(R54-U54,0))</f>
        <v/>
      </c>
      <c r="W54" s="49"/>
      <c r="X54" s="50"/>
      <c r="Y54" s="221"/>
    </row>
    <row r="55" spans="1:25" s="4" customFormat="1" ht="20.25" customHeight="1" thickBot="1">
      <c r="A55" s="252"/>
      <c r="B55" s="217"/>
      <c r="C55" s="257"/>
      <c r="D55" s="264"/>
      <c r="E55" s="265"/>
      <c r="F55" s="266"/>
      <c r="G55" s="51" t="str">
        <f>IF(AND(A52="n",D52=""),"","Surrender Ar.→")</f>
        <v/>
      </c>
      <c r="H55" s="52" t="s">
        <v>46</v>
      </c>
      <c r="I55" s="53" t="s">
        <v>64</v>
      </c>
      <c r="J55" s="54" t="str">
        <f t="array" ref="J55">IF(OR($H55="",$H55="no"),"",IF($I55=$I52,ROUND(J52/2,0),IF($I55=$I53,ROUND(J53/2,0),IF($I55=$I54,ROUND(J54/2,0)))))</f>
        <v/>
      </c>
      <c r="K55" s="55" t="str">
        <f t="array" ref="K55">IF(OR($H55="",$H55="no"),"",IF($I55=$I52,ROUND(K52/2,0),IF($I55=$I53,ROUND(K53/2,0),IF($I55=$I54,ROUND(K54/2,0)))))</f>
        <v/>
      </c>
      <c r="L55" s="56" t="str">
        <f t="array" ref="L55">IF(OR($H55="",$H55="no"),"",ROUND(J55+K55,0))</f>
        <v/>
      </c>
      <c r="M55" s="54" t="str">
        <f t="array" ref="M55">IF(OR($H55="",$H55="no"),"",IF($I55=$I52,ROUND(M52/2,0),IF($I55=$I53,ROUND(M53/2,0),IF($I55=$I54,ROUND(M54/2,0)))))</f>
        <v/>
      </c>
      <c r="N55" s="55" t="str">
        <f t="array" ref="N55">IF(OR($H55="",$H55="no"),"",IF($I55=$I52,ROUND(N52/2,0),IF($I55=$I53,ROUND(N53/2,0),IF($I55=$I54,ROUND(N54/2,0)))))</f>
        <v/>
      </c>
      <c r="O55" s="56" t="str">
        <f t="array" ref="O55">IF(OR($H55="",$H55="no"),"",ROUND(M55+N55,0))</f>
        <v/>
      </c>
      <c r="P55" s="57" t="str">
        <f t="array" ref="P55">IF(OR($H55="",$H55="no"),"",ROUND(J55-M55,0))</f>
        <v/>
      </c>
      <c r="Q55" s="58" t="str">
        <f t="array" ref="Q55">IF(OR($H55="",$H55="no"),"",ROUND(K55-N55,0))</f>
        <v/>
      </c>
      <c r="R55" s="59" t="str">
        <f t="array" ref="R55">IF(OR($H55="",$H55="no"),"",ROUND(P55+Q55,0))</f>
        <v/>
      </c>
      <c r="S55" s="60" t="str">
        <f>IF(OR($H55="",$H55="no"),"",0)</f>
        <v/>
      </c>
      <c r="T55" s="60" t="str">
        <f>IF(OR($H55="",$H55="no"),"",0)</f>
        <v/>
      </c>
      <c r="U55" s="60" t="str">
        <f t="array" ref="U55">IF(OR($H55="",$H55="no"),"",ROUND(S55+T55,0))</f>
        <v/>
      </c>
      <c r="V55" s="60" t="str">
        <f t="array" ref="V55">IF(OR($H55="",$H55="no"),"",ROUND(R55-U55,0))</f>
        <v/>
      </c>
      <c r="W55" s="61"/>
      <c r="X55" s="62"/>
      <c r="Y55" s="221"/>
    </row>
    <row r="56" spans="1:25" s="4" customFormat="1" ht="20.25" customHeight="1">
      <c r="A56" s="252" t="str">
        <f>IF(D56="","n","y")</f>
        <v>n</v>
      </c>
      <c r="B56" s="217"/>
      <c r="C56" s="255">
        <v>13</v>
      </c>
      <c r="D56" s="258"/>
      <c r="E56" s="259"/>
      <c r="F56" s="260"/>
      <c r="G56" s="267"/>
      <c r="H56" s="269"/>
      <c r="I56" s="27" t="str">
        <f>IF(A56="n","","Jul-2025")</f>
        <v/>
      </c>
      <c r="J56" s="28"/>
      <c r="K56" s="6" t="str">
        <f t="array" ref="K56">IF(J56="","",ROUND(J56*$K$7,0))</f>
        <v/>
      </c>
      <c r="L56" s="29" t="str">
        <f t="array" ref="L56">IF(J56="","",ROUND(J56+K56,0))</f>
        <v/>
      </c>
      <c r="M56" s="30" t="str">
        <f>IF(J56="","",J56)</f>
        <v/>
      </c>
      <c r="N56" s="6" t="str">
        <f t="array" ref="N56">IF(M56="","",ROUND(M56*$N$7,0))</f>
        <v/>
      </c>
      <c r="O56" s="29" t="str">
        <f t="array" ref="O56">IF(M56="","",ROUND(M56+N56,0))</f>
        <v/>
      </c>
      <c r="P56" s="31" t="str">
        <f t="array" ref="P56">IF(J56="","",ROUND(J56-M56,0))</f>
        <v/>
      </c>
      <c r="Q56" s="6" t="str">
        <f t="array" ref="Q56">IF(J56="","",ROUND(K56-N56,0))</f>
        <v/>
      </c>
      <c r="R56" s="29" t="str">
        <f t="array" ref="R56">IF(J56="","",ROUND(P56+Q56,0))</f>
        <v/>
      </c>
      <c r="S56" s="7" t="str">
        <f t="array" ref="S56">IF(J56="","",IF($H56="Before-2004",Q56,0))</f>
        <v/>
      </c>
      <c r="T56" s="8" t="str">
        <f t="array" ref="T56">IF(J56="","",ROUND(R56-S56,0))</f>
        <v/>
      </c>
      <c r="U56" s="8" t="str">
        <f t="array" ref="U56">IF(J56="","",ROUND(S56+T56,0))</f>
        <v/>
      </c>
      <c r="V56" s="8" t="str">
        <f t="array" ref="V56">IF(J56="","",ROUND(R56-U56,0))</f>
        <v/>
      </c>
      <c r="W56" s="47"/>
      <c r="X56" s="48"/>
      <c r="Y56" s="221"/>
    </row>
    <row r="57" spans="1:25" s="4" customFormat="1" ht="20.25" customHeight="1">
      <c r="A57" s="252"/>
      <c r="B57" s="217"/>
      <c r="C57" s="256"/>
      <c r="D57" s="261"/>
      <c r="E57" s="262"/>
      <c r="F57" s="263"/>
      <c r="G57" s="268"/>
      <c r="H57" s="270"/>
      <c r="I57" s="32" t="str">
        <f>IF(A56="n","","Aug-2025")</f>
        <v/>
      </c>
      <c r="J57" s="33" t="str">
        <f>IF($J56="","",$J56)</f>
        <v/>
      </c>
      <c r="K57" s="12" t="str">
        <f t="array" ref="K57">IF(J57="","",ROUND(J57*$K$7,0))</f>
        <v/>
      </c>
      <c r="L57" s="34" t="str">
        <f t="array" ref="L57">IF(J57="","",ROUND(J57+K57,0))</f>
        <v/>
      </c>
      <c r="M57" s="33" t="str">
        <f>IF(J57="","",J57)</f>
        <v/>
      </c>
      <c r="N57" s="12" t="str">
        <f t="array" ref="N57">IF(M57="","",ROUND(M57*$N$7,0))</f>
        <v/>
      </c>
      <c r="O57" s="34" t="str">
        <f t="array" ref="O57">IF(M57="","",ROUND(M57+N57,0))</f>
        <v/>
      </c>
      <c r="P57" s="35" t="str">
        <f t="array" ref="P57">IF(J57="","",ROUND(J57-M57,0))</f>
        <v/>
      </c>
      <c r="Q57" s="12" t="str">
        <f t="array" ref="Q57">IF(J57="","",ROUND(K57-N57,0))</f>
        <v/>
      </c>
      <c r="R57" s="34" t="str">
        <f t="array" ref="R57">IF(J57="","",ROUND(P57+Q57,0))</f>
        <v/>
      </c>
      <c r="S57" s="13" t="str">
        <f t="array" ref="S57">IF(J57="","",IF($H56="Before-2004",Q57,0))</f>
        <v/>
      </c>
      <c r="T57" s="14" t="str">
        <f t="array" ref="T57">IF(J57="","",ROUND(R57-S57,0))</f>
        <v/>
      </c>
      <c r="U57" s="13" t="str">
        <f t="array" ref="U57">IF(J57="","",ROUND(S57+T57,0))</f>
        <v/>
      </c>
      <c r="V57" s="14" t="str">
        <f t="array" ref="V57">IF(J57="","",ROUND(R57-U57,0))</f>
        <v/>
      </c>
      <c r="W57" s="49"/>
      <c r="X57" s="50"/>
      <c r="Y57" s="221"/>
    </row>
    <row r="58" spans="1:25" s="4" customFormat="1" ht="20.25" customHeight="1">
      <c r="A58" s="252"/>
      <c r="B58" s="217"/>
      <c r="C58" s="256"/>
      <c r="D58" s="261"/>
      <c r="E58" s="262"/>
      <c r="F58" s="263"/>
      <c r="G58" s="268"/>
      <c r="H58" s="270"/>
      <c r="I58" s="36" t="str">
        <f>IF(A56="n","","Sep-2025")</f>
        <v/>
      </c>
      <c r="J58" s="33" t="str">
        <f>IF($J56="","",$J56)</f>
        <v/>
      </c>
      <c r="K58" s="12" t="str">
        <f t="array" ref="K58">IF(J58="","",ROUND(J58*$K$7,0))</f>
        <v/>
      </c>
      <c r="L58" s="34" t="str">
        <f t="array" ref="L58">IF(J58="","",ROUND(J58+K58,0))</f>
        <v/>
      </c>
      <c r="M58" s="33" t="str">
        <f>IF(J58="","",J58)</f>
        <v/>
      </c>
      <c r="N58" s="12" t="str">
        <f t="array" ref="N58">IF(M58="","",ROUND(M58*$N$7,0))</f>
        <v/>
      </c>
      <c r="O58" s="34" t="str">
        <f t="array" ref="O58">IF(M58="","",ROUND(M58+N58,0))</f>
        <v/>
      </c>
      <c r="P58" s="35" t="str">
        <f t="array" ref="P58">IF(J58="","",ROUND(J58-M58,0))</f>
        <v/>
      </c>
      <c r="Q58" s="12" t="str">
        <f t="array" ref="Q58">IF(J58="","",ROUND(K58-N58,0))</f>
        <v/>
      </c>
      <c r="R58" s="34" t="str">
        <f t="array" ref="R58">IF(J58="","",ROUND(P58+Q58,0))</f>
        <v/>
      </c>
      <c r="S58" s="13" t="str">
        <f t="array" ref="S58">IF(J58="","",IF($H56="Before-2004",Q58,0))</f>
        <v/>
      </c>
      <c r="T58" s="14" t="str">
        <f t="array" ref="T58">IF(J58="","",ROUND(R58-S58,0))</f>
        <v/>
      </c>
      <c r="U58" s="13" t="str">
        <f>IF(J58="","",ROUND(S58+T58,0))</f>
        <v/>
      </c>
      <c r="V58" s="14" t="str">
        <f>IF(J58="","",ROUND(R58-U58,0))</f>
        <v/>
      </c>
      <c r="W58" s="49"/>
      <c r="X58" s="50"/>
      <c r="Y58" s="221"/>
    </row>
    <row r="59" spans="1:25" s="4" customFormat="1" ht="20.25" customHeight="1" thickBot="1">
      <c r="A59" s="252"/>
      <c r="B59" s="217"/>
      <c r="C59" s="257"/>
      <c r="D59" s="264"/>
      <c r="E59" s="265"/>
      <c r="F59" s="266"/>
      <c r="G59" s="51" t="str">
        <f>IF(AND(A56="n",D56=""),"","Surrender Ar.→")</f>
        <v/>
      </c>
      <c r="H59" s="52" t="s">
        <v>46</v>
      </c>
      <c r="I59" s="53" t="s">
        <v>64</v>
      </c>
      <c r="J59" s="54" t="str">
        <f t="array" ref="J59">IF(OR($H59="",$H59="no"),"",IF($I59=$I56,ROUND(J56/2,0),IF($I59=$I57,ROUND(J57/2,0),IF($I59=$I58,ROUND(J58/2,0)))))</f>
        <v/>
      </c>
      <c r="K59" s="55" t="str">
        <f t="array" ref="K59">IF(OR($H59="",$H59="no"),"",IF($I59=$I56,ROUND(K56/2,0),IF($I59=$I57,ROUND(K57/2,0),IF($I59=$I58,ROUND(K58/2,0)))))</f>
        <v/>
      </c>
      <c r="L59" s="56" t="str">
        <f t="array" ref="L59">IF(OR($H59="",$H59="no"),"",ROUND(J59+K59,0))</f>
        <v/>
      </c>
      <c r="M59" s="54" t="str">
        <f t="array" ref="M59">IF(OR($H59="",$H59="no"),"",IF($I59=$I56,ROUND(M56/2,0),IF($I59=$I57,ROUND(M57/2,0),IF($I59=$I58,ROUND(M58/2,0)))))</f>
        <v/>
      </c>
      <c r="N59" s="55" t="str">
        <f t="array" ref="N59">IF(OR($H59="",$H59="no"),"",IF($I59=$I56,ROUND(N56/2,0),IF($I59=$I57,ROUND(N57/2,0),IF($I59=$I58,ROUND(N58/2,0)))))</f>
        <v/>
      </c>
      <c r="O59" s="56" t="str">
        <f t="array" ref="O59">IF(OR($H59="",$H59="no"),"",ROUND(M59+N59,0))</f>
        <v/>
      </c>
      <c r="P59" s="57" t="str">
        <f t="array" ref="P59">IF(OR($H59="",$H59="no"),"",ROUND(J59-M59,0))</f>
        <v/>
      </c>
      <c r="Q59" s="58" t="str">
        <f t="array" ref="Q59">IF(OR($H59="",$H59="no"),"",ROUND(K59-N59,0))</f>
        <v/>
      </c>
      <c r="R59" s="59" t="str">
        <f t="array" ref="R59">IF(OR($H59="",$H59="no"),"",ROUND(P59+Q59,0))</f>
        <v/>
      </c>
      <c r="S59" s="60" t="str">
        <f>IF(OR($H59="",$H59="no"),"",0)</f>
        <v/>
      </c>
      <c r="T59" s="60" t="str">
        <f>IF(OR($H59="",$H59="no"),"",0)</f>
        <v/>
      </c>
      <c r="U59" s="60" t="str">
        <f t="array" ref="U59">IF(OR($H59="",$H59="no"),"",ROUND(S59+T59,0))</f>
        <v/>
      </c>
      <c r="V59" s="60" t="str">
        <f t="array" ref="V59">IF(OR($H59="",$H59="no"),"",ROUND(R59-U59,0))</f>
        <v/>
      </c>
      <c r="W59" s="61"/>
      <c r="X59" s="62"/>
      <c r="Y59" s="221"/>
    </row>
    <row r="60" spans="1:25" s="4" customFormat="1" ht="20.25" customHeight="1">
      <c r="A60" s="252" t="str">
        <f>IF(D60="","n","y")</f>
        <v>n</v>
      </c>
      <c r="B60" s="217"/>
      <c r="C60" s="255">
        <v>14</v>
      </c>
      <c r="D60" s="258"/>
      <c r="E60" s="259"/>
      <c r="F60" s="260"/>
      <c r="G60" s="267"/>
      <c r="H60" s="269"/>
      <c r="I60" s="27" t="str">
        <f>IF(A60="n","","Jul-2025")</f>
        <v/>
      </c>
      <c r="J60" s="28"/>
      <c r="K60" s="6" t="str">
        <f t="array" ref="K60">IF(J60="","",ROUND(J60*$K$7,0))</f>
        <v/>
      </c>
      <c r="L60" s="29" t="str">
        <f t="array" ref="L60">IF(J60="","",ROUND(J60+K60,0))</f>
        <v/>
      </c>
      <c r="M60" s="30" t="str">
        <f>IF(J60="","",J60)</f>
        <v/>
      </c>
      <c r="N60" s="6" t="str">
        <f t="array" ref="N60">IF(M60="","",ROUND(M60*$N$7,0))</f>
        <v/>
      </c>
      <c r="O60" s="29" t="str">
        <f t="array" ref="O60">IF(M60="","",ROUND(M60+N60,0))</f>
        <v/>
      </c>
      <c r="P60" s="31" t="str">
        <f t="array" ref="P60">IF(J60="","",ROUND(J60-M60,0))</f>
        <v/>
      </c>
      <c r="Q60" s="6" t="str">
        <f t="array" ref="Q60">IF(J60="","",ROUND(K60-N60,0))</f>
        <v/>
      </c>
      <c r="R60" s="29" t="str">
        <f t="array" ref="R60">IF(J60="","",ROUND(P60+Q60,0))</f>
        <v/>
      </c>
      <c r="S60" s="7" t="str">
        <f t="array" ref="S60">IF(J60="","",IF($H60="Before-2004",Q60,0))</f>
        <v/>
      </c>
      <c r="T60" s="8" t="str">
        <f t="array" ref="T60">IF(J60="","",ROUND(R60-S60,0))</f>
        <v/>
      </c>
      <c r="U60" s="8" t="str">
        <f t="array" ref="U60">IF(J60="","",ROUND(S60+T60,0))</f>
        <v/>
      </c>
      <c r="V60" s="8" t="str">
        <f t="array" ref="V60">IF(J60="","",ROUND(R60-U60,0))</f>
        <v/>
      </c>
      <c r="W60" s="47"/>
      <c r="X60" s="48"/>
      <c r="Y60" s="221"/>
    </row>
    <row r="61" spans="1:25" s="4" customFormat="1" ht="20.25" customHeight="1">
      <c r="A61" s="252"/>
      <c r="B61" s="217"/>
      <c r="C61" s="256"/>
      <c r="D61" s="261"/>
      <c r="E61" s="262"/>
      <c r="F61" s="263"/>
      <c r="G61" s="268"/>
      <c r="H61" s="270"/>
      <c r="I61" s="32" t="str">
        <f>IF(A60="n","","Aug-2025")</f>
        <v/>
      </c>
      <c r="J61" s="33" t="str">
        <f>IF($J60="","",$J60)</f>
        <v/>
      </c>
      <c r="K61" s="12" t="str">
        <f t="array" ref="K61">IF(J61="","",ROUND(J61*$K$7,0))</f>
        <v/>
      </c>
      <c r="L61" s="34" t="str">
        <f t="array" ref="L61">IF(J61="","",ROUND(J61+K61,0))</f>
        <v/>
      </c>
      <c r="M61" s="33" t="str">
        <f>IF(J61="","",J61)</f>
        <v/>
      </c>
      <c r="N61" s="12" t="str">
        <f t="array" ref="N61">IF(M61="","",ROUND(M61*$N$7,0))</f>
        <v/>
      </c>
      <c r="O61" s="34" t="str">
        <f t="array" ref="O61">IF(M61="","",ROUND(M61+N61,0))</f>
        <v/>
      </c>
      <c r="P61" s="35" t="str">
        <f t="array" ref="P61">IF(J61="","",ROUND(J61-M61,0))</f>
        <v/>
      </c>
      <c r="Q61" s="12" t="str">
        <f t="array" ref="Q61">IF(J61="","",ROUND(K61-N61,0))</f>
        <v/>
      </c>
      <c r="R61" s="34" t="str">
        <f t="array" ref="R61">IF(J61="","",ROUND(P61+Q61,0))</f>
        <v/>
      </c>
      <c r="S61" s="13" t="str">
        <f t="array" ref="S61">IF(J61="","",IF($H60="Before-2004",Q61,0))</f>
        <v/>
      </c>
      <c r="T61" s="14" t="str">
        <f t="array" ref="T61">IF(J61="","",ROUND(R61-S61,0))</f>
        <v/>
      </c>
      <c r="U61" s="13" t="str">
        <f t="array" ref="U61">IF(J61="","",ROUND(S61+T61,0))</f>
        <v/>
      </c>
      <c r="V61" s="14" t="str">
        <f t="array" ref="V61">IF(J61="","",ROUND(R61-U61,0))</f>
        <v/>
      </c>
      <c r="W61" s="49"/>
      <c r="X61" s="50"/>
      <c r="Y61" s="221"/>
    </row>
    <row r="62" spans="1:25" s="4" customFormat="1" ht="20.25" customHeight="1">
      <c r="A62" s="252"/>
      <c r="B62" s="217"/>
      <c r="C62" s="256"/>
      <c r="D62" s="261"/>
      <c r="E62" s="262"/>
      <c r="F62" s="263"/>
      <c r="G62" s="268"/>
      <c r="H62" s="270"/>
      <c r="I62" s="36" t="str">
        <f>IF(A60="n","","Sep-2025")</f>
        <v/>
      </c>
      <c r="J62" s="33" t="str">
        <f>IF($J60="","",$J60)</f>
        <v/>
      </c>
      <c r="K62" s="12" t="str">
        <f t="array" ref="K62">IF(J62="","",ROUND(J62*$K$7,0))</f>
        <v/>
      </c>
      <c r="L62" s="34" t="str">
        <f t="array" ref="L62">IF(J62="","",ROUND(J62+K62,0))</f>
        <v/>
      </c>
      <c r="M62" s="33" t="str">
        <f>IF(J62="","",J62)</f>
        <v/>
      </c>
      <c r="N62" s="12" t="str">
        <f t="array" ref="N62">IF(M62="","",ROUND(M62*$N$7,0))</f>
        <v/>
      </c>
      <c r="O62" s="34" t="str">
        <f t="array" ref="O62">IF(M62="","",ROUND(M62+N62,0))</f>
        <v/>
      </c>
      <c r="P62" s="35" t="str">
        <f t="array" ref="P62">IF(J62="","",ROUND(J62-M62,0))</f>
        <v/>
      </c>
      <c r="Q62" s="12" t="str">
        <f t="array" ref="Q62">IF(J62="","",ROUND(K62-N62,0))</f>
        <v/>
      </c>
      <c r="R62" s="34" t="str">
        <f t="array" ref="R62">IF(J62="","",ROUND(P62+Q62,0))</f>
        <v/>
      </c>
      <c r="S62" s="13" t="str">
        <f t="array" ref="S62">IF(J62="","",IF($H60="Before-2004",Q62,0))</f>
        <v/>
      </c>
      <c r="T62" s="14" t="str">
        <f t="array" ref="T62">IF(J62="","",ROUND(R62-S62,0))</f>
        <v/>
      </c>
      <c r="U62" s="13" t="str">
        <f>IF(J62="","",ROUND(S62+T62,0))</f>
        <v/>
      </c>
      <c r="V62" s="14" t="str">
        <f>IF(J62="","",ROUND(R62-U62,0))</f>
        <v/>
      </c>
      <c r="W62" s="49"/>
      <c r="X62" s="50"/>
      <c r="Y62" s="221"/>
    </row>
    <row r="63" spans="1:25" s="4" customFormat="1" ht="20.25" customHeight="1" thickBot="1">
      <c r="A63" s="252"/>
      <c r="B63" s="217"/>
      <c r="C63" s="257"/>
      <c r="D63" s="264"/>
      <c r="E63" s="265"/>
      <c r="F63" s="266"/>
      <c r="G63" s="51" t="str">
        <f>IF(AND(A60="n",D60=""),"","Surrender Ar.→")</f>
        <v/>
      </c>
      <c r="H63" s="52" t="s">
        <v>46</v>
      </c>
      <c r="I63" s="53" t="s">
        <v>64</v>
      </c>
      <c r="J63" s="54" t="str">
        <f t="array" ref="J63">IF(OR($H63="",$H63="no"),"",IF($I63=$I60,ROUND(J60/2,0),IF($I63=$I61,ROUND(J61/2,0),IF($I63=$I62,ROUND(J62/2,0)))))</f>
        <v/>
      </c>
      <c r="K63" s="55" t="str">
        <f t="array" ref="K63">IF(OR($H63="",$H63="no"),"",IF($I63=$I60,ROUND(K60/2,0),IF($I63=$I61,ROUND(K61/2,0),IF($I63=$I62,ROUND(K62/2,0)))))</f>
        <v/>
      </c>
      <c r="L63" s="56" t="str">
        <f t="array" ref="L63">IF(OR($H63="",$H63="no"),"",ROUND(J63+K63,0))</f>
        <v/>
      </c>
      <c r="M63" s="54" t="str">
        <f t="array" ref="M63">IF(OR($H63="",$H63="no"),"",IF($I63=$I60,ROUND(M60/2,0),IF($I63=$I61,ROUND(M61/2,0),IF($I63=$I62,ROUND(M62/2,0)))))</f>
        <v/>
      </c>
      <c r="N63" s="55" t="str">
        <f t="array" ref="N63">IF(OR($H63="",$H63="no"),"",IF($I63=$I60,ROUND(N60/2,0),IF($I63=$I61,ROUND(N61/2,0),IF($I63=$I62,ROUND(N62/2,0)))))</f>
        <v/>
      </c>
      <c r="O63" s="56" t="str">
        <f t="array" ref="O63">IF(OR($H63="",$H63="no"),"",ROUND(M63+N63,0))</f>
        <v/>
      </c>
      <c r="P63" s="57" t="str">
        <f t="array" ref="P63">IF(OR($H63="",$H63="no"),"",ROUND(J63-M63,0))</f>
        <v/>
      </c>
      <c r="Q63" s="58" t="str">
        <f t="array" ref="Q63">IF(OR($H63="",$H63="no"),"",ROUND(K63-N63,0))</f>
        <v/>
      </c>
      <c r="R63" s="59" t="str">
        <f t="array" ref="R63">IF(OR($H63="",$H63="no"),"",ROUND(P63+Q63,0))</f>
        <v/>
      </c>
      <c r="S63" s="60" t="str">
        <f>IF(OR($H63="",$H63="no"),"",0)</f>
        <v/>
      </c>
      <c r="T63" s="60" t="str">
        <f>IF(OR($H63="",$H63="no"),"",0)</f>
        <v/>
      </c>
      <c r="U63" s="60" t="str">
        <f t="array" ref="U63">IF(OR($H63="",$H63="no"),"",ROUND(S63+T63,0))</f>
        <v/>
      </c>
      <c r="V63" s="60" t="str">
        <f t="array" ref="V63">IF(OR($H63="",$H63="no"),"",ROUND(R63-U63,0))</f>
        <v/>
      </c>
      <c r="W63" s="61"/>
      <c r="X63" s="62"/>
      <c r="Y63" s="221"/>
    </row>
    <row r="64" spans="1:25" s="4" customFormat="1" ht="20.25" customHeight="1">
      <c r="A64" s="252" t="str">
        <f>IF(D64="","n","y")</f>
        <v>n</v>
      </c>
      <c r="B64" s="217"/>
      <c r="C64" s="255">
        <v>15</v>
      </c>
      <c r="D64" s="258"/>
      <c r="E64" s="259"/>
      <c r="F64" s="260"/>
      <c r="G64" s="267"/>
      <c r="H64" s="269"/>
      <c r="I64" s="27" t="str">
        <f>IF(A64="n","","Jul-2025")</f>
        <v/>
      </c>
      <c r="J64" s="28"/>
      <c r="K64" s="6" t="str">
        <f t="array" ref="K64">IF(J64="","",ROUND(J64*$K$7,0))</f>
        <v/>
      </c>
      <c r="L64" s="29" t="str">
        <f t="array" ref="L64">IF(J64="","",ROUND(J64+K64,0))</f>
        <v/>
      </c>
      <c r="M64" s="30" t="str">
        <f>IF(J64="","",J64)</f>
        <v/>
      </c>
      <c r="N64" s="6" t="str">
        <f t="array" ref="N64">IF(M64="","",ROUND(M64*$N$7,0))</f>
        <v/>
      </c>
      <c r="O64" s="29" t="str">
        <f t="array" ref="O64">IF(M64="","",ROUND(M64+N64,0))</f>
        <v/>
      </c>
      <c r="P64" s="31" t="str">
        <f t="array" ref="P64">IF(J64="","",ROUND(J64-M64,0))</f>
        <v/>
      </c>
      <c r="Q64" s="6" t="str">
        <f t="array" ref="Q64">IF(J64="","",ROUND(K64-N64,0))</f>
        <v/>
      </c>
      <c r="R64" s="29" t="str">
        <f t="array" ref="R64">IF(J64="","",ROUND(P64+Q64,0))</f>
        <v/>
      </c>
      <c r="S64" s="7" t="str">
        <f t="array" ref="S64">IF(J64="","",IF($H64="Before-2004",Q64,0))</f>
        <v/>
      </c>
      <c r="T64" s="8" t="str">
        <f t="array" ref="T64">IF(J64="","",ROUND(R64-S64,0))</f>
        <v/>
      </c>
      <c r="U64" s="8" t="str">
        <f t="array" ref="U64">IF(J64="","",ROUND(S64+T64,0))</f>
        <v/>
      </c>
      <c r="V64" s="8" t="str">
        <f t="array" ref="V64">IF(J64="","",ROUND(R64-U64,0))</f>
        <v/>
      </c>
      <c r="W64" s="47"/>
      <c r="X64" s="48"/>
      <c r="Y64" s="221"/>
    </row>
    <row r="65" spans="1:25" s="4" customFormat="1" ht="20.25" customHeight="1">
      <c r="A65" s="252"/>
      <c r="B65" s="217"/>
      <c r="C65" s="256"/>
      <c r="D65" s="261"/>
      <c r="E65" s="262"/>
      <c r="F65" s="263"/>
      <c r="G65" s="268"/>
      <c r="H65" s="270"/>
      <c r="I65" s="32" t="str">
        <f>IF(A64="n","","Aug-2025")</f>
        <v/>
      </c>
      <c r="J65" s="33" t="str">
        <f>IF($J64="","",$J64)</f>
        <v/>
      </c>
      <c r="K65" s="12" t="str">
        <f t="array" ref="K65">IF(J65="","",ROUND(J65*$K$7,0))</f>
        <v/>
      </c>
      <c r="L65" s="34" t="str">
        <f t="array" ref="L65">IF(J65="","",ROUND(J65+K65,0))</f>
        <v/>
      </c>
      <c r="M65" s="33" t="str">
        <f>IF(J65="","",J65)</f>
        <v/>
      </c>
      <c r="N65" s="12" t="str">
        <f t="array" ref="N65">IF(M65="","",ROUND(M65*$N$7,0))</f>
        <v/>
      </c>
      <c r="O65" s="34" t="str">
        <f t="array" ref="O65">IF(M65="","",ROUND(M65+N65,0))</f>
        <v/>
      </c>
      <c r="P65" s="35" t="str">
        <f t="array" ref="P65">IF(J65="","",ROUND(J65-M65,0))</f>
        <v/>
      </c>
      <c r="Q65" s="12" t="str">
        <f t="array" ref="Q65">IF(J65="","",ROUND(K65-N65,0))</f>
        <v/>
      </c>
      <c r="R65" s="34" t="str">
        <f t="array" ref="R65">IF(J65="","",ROUND(P65+Q65,0))</f>
        <v/>
      </c>
      <c r="S65" s="13" t="str">
        <f t="array" ref="S65">IF(J65="","",IF($H64="Before-2004",Q65,0))</f>
        <v/>
      </c>
      <c r="T65" s="14" t="str">
        <f t="array" ref="T65">IF(J65="","",ROUND(R65-S65,0))</f>
        <v/>
      </c>
      <c r="U65" s="13" t="str">
        <f t="array" ref="U65">IF(J65="","",ROUND(S65+T65,0))</f>
        <v/>
      </c>
      <c r="V65" s="14" t="str">
        <f t="array" ref="V65">IF(J65="","",ROUND(R65-U65,0))</f>
        <v/>
      </c>
      <c r="W65" s="49"/>
      <c r="X65" s="50"/>
      <c r="Y65" s="221"/>
    </row>
    <row r="66" spans="1:25" s="4" customFormat="1" ht="20.25" customHeight="1">
      <c r="A66" s="252"/>
      <c r="B66" s="217"/>
      <c r="C66" s="256"/>
      <c r="D66" s="261"/>
      <c r="E66" s="262"/>
      <c r="F66" s="263"/>
      <c r="G66" s="268"/>
      <c r="H66" s="270"/>
      <c r="I66" s="36" t="str">
        <f>IF(A64="n","","Sep-2025")</f>
        <v/>
      </c>
      <c r="J66" s="33" t="str">
        <f>IF($J64="","",$J64)</f>
        <v/>
      </c>
      <c r="K66" s="12" t="str">
        <f t="array" ref="K66">IF(J66="","",ROUND(J66*$K$7,0))</f>
        <v/>
      </c>
      <c r="L66" s="34" t="str">
        <f t="array" ref="L66">IF(J66="","",ROUND(J66+K66,0))</f>
        <v/>
      </c>
      <c r="M66" s="33" t="str">
        <f>IF(J66="","",J66)</f>
        <v/>
      </c>
      <c r="N66" s="12" t="str">
        <f t="array" ref="N66">IF(M66="","",ROUND(M66*$N$7,0))</f>
        <v/>
      </c>
      <c r="O66" s="34" t="str">
        <f t="array" ref="O66">IF(M66="","",ROUND(M66+N66,0))</f>
        <v/>
      </c>
      <c r="P66" s="35" t="str">
        <f t="array" ref="P66">IF(J66="","",ROUND(J66-M66,0))</f>
        <v/>
      </c>
      <c r="Q66" s="12" t="str">
        <f t="array" ref="Q66">IF(J66="","",ROUND(K66-N66,0))</f>
        <v/>
      </c>
      <c r="R66" s="34" t="str">
        <f t="array" ref="R66">IF(J66="","",ROUND(P66+Q66,0))</f>
        <v/>
      </c>
      <c r="S66" s="13" t="str">
        <f t="array" ref="S66">IF(J66="","",IF($H64="Before-2004",Q66,0))</f>
        <v/>
      </c>
      <c r="T66" s="14" t="str">
        <f t="array" ref="T66">IF(J66="","",ROUND(R66-S66,0))</f>
        <v/>
      </c>
      <c r="U66" s="13" t="str">
        <f>IF(J66="","",ROUND(S66+T66,0))</f>
        <v/>
      </c>
      <c r="V66" s="14" t="str">
        <f>IF(J66="","",ROUND(R66-U66,0))</f>
        <v/>
      </c>
      <c r="W66" s="49"/>
      <c r="X66" s="50"/>
      <c r="Y66" s="221"/>
    </row>
    <row r="67" spans="1:25" s="4" customFormat="1" ht="20.25" customHeight="1" thickBot="1">
      <c r="A67" s="252"/>
      <c r="B67" s="217"/>
      <c r="C67" s="257"/>
      <c r="D67" s="264"/>
      <c r="E67" s="265"/>
      <c r="F67" s="266"/>
      <c r="G67" s="51" t="str">
        <f>IF(AND(A64="n",D64=""),"","Surrender Ar.→")</f>
        <v/>
      </c>
      <c r="H67" s="52" t="s">
        <v>46</v>
      </c>
      <c r="I67" s="53" t="s">
        <v>64</v>
      </c>
      <c r="J67" s="54" t="str">
        <f t="array" ref="J67">IF(OR($H67="",$H67="no"),"",IF($I67=$I64,ROUND(J64/2,0),IF($I67=$I65,ROUND(J65/2,0),IF($I67=$I66,ROUND(J66/2,0)))))</f>
        <v/>
      </c>
      <c r="K67" s="55" t="str">
        <f t="array" ref="K67">IF(OR($H67="",$H67="no"),"",IF($I67=$I64,ROUND(K64/2,0),IF($I67=$I65,ROUND(K65/2,0),IF($I67=$I66,ROUND(K66/2,0)))))</f>
        <v/>
      </c>
      <c r="L67" s="56" t="str">
        <f t="array" ref="L67">IF(OR($H67="",$H67="no"),"",ROUND(J67+K67,0))</f>
        <v/>
      </c>
      <c r="M67" s="54" t="str">
        <f t="array" ref="M67">IF(OR($H67="",$H67="no"),"",IF($I67=$I64,ROUND(M64/2,0),IF($I67=$I65,ROUND(M65/2,0),IF($I67=$I66,ROUND(M66/2,0)))))</f>
        <v/>
      </c>
      <c r="N67" s="55" t="str">
        <f t="array" ref="N67">IF(OR($H67="",$H67="no"),"",IF($I67=$I64,ROUND(N64/2,0),IF($I67=$I65,ROUND(N65/2,0),IF($I67=$I66,ROUND(N66/2,0)))))</f>
        <v/>
      </c>
      <c r="O67" s="56" t="str">
        <f t="array" ref="O67">IF(OR($H67="",$H67="no"),"",ROUND(M67+N67,0))</f>
        <v/>
      </c>
      <c r="P67" s="57" t="str">
        <f t="array" ref="P67">IF(OR($H67="",$H67="no"),"",ROUND(J67-M67,0))</f>
        <v/>
      </c>
      <c r="Q67" s="58" t="str">
        <f t="array" ref="Q67">IF(OR($H67="",$H67="no"),"",ROUND(K67-N67,0))</f>
        <v/>
      </c>
      <c r="R67" s="59" t="str">
        <f t="array" ref="R67">IF(OR($H67="",$H67="no"),"",ROUND(P67+Q67,0))</f>
        <v/>
      </c>
      <c r="S67" s="60" t="str">
        <f>IF(OR($H67="",$H67="no"),"",0)</f>
        <v/>
      </c>
      <c r="T67" s="60" t="str">
        <f>IF(OR($H67="",$H67="no"),"",0)</f>
        <v/>
      </c>
      <c r="U67" s="60" t="str">
        <f t="array" ref="U67">IF(OR($H67="",$H67="no"),"",ROUND(S67+T67,0))</f>
        <v/>
      </c>
      <c r="V67" s="60" t="str">
        <f t="array" ref="V67">IF(OR($H67="",$H67="no"),"",ROUND(R67-U67,0))</f>
        <v/>
      </c>
      <c r="W67" s="61"/>
      <c r="X67" s="62"/>
      <c r="Y67" s="221"/>
    </row>
    <row r="68" spans="1:25" s="4" customFormat="1" ht="20.25" customHeight="1">
      <c r="A68" s="252" t="str">
        <f>IF(D68="","n","y")</f>
        <v>n</v>
      </c>
      <c r="B68" s="217"/>
      <c r="C68" s="255">
        <v>16</v>
      </c>
      <c r="D68" s="258"/>
      <c r="E68" s="259"/>
      <c r="F68" s="260"/>
      <c r="G68" s="267"/>
      <c r="H68" s="269"/>
      <c r="I68" s="27" t="str">
        <f>IF(A68="n","","Jul-2025")</f>
        <v/>
      </c>
      <c r="J68" s="28"/>
      <c r="K68" s="6" t="str">
        <f t="array" ref="K68">IF(J68="","",ROUND(J68*$K$7,0))</f>
        <v/>
      </c>
      <c r="L68" s="29" t="str">
        <f t="array" ref="L68">IF(J68="","",ROUND(J68+K68,0))</f>
        <v/>
      </c>
      <c r="M68" s="30" t="str">
        <f>IF(J68="","",J68)</f>
        <v/>
      </c>
      <c r="N68" s="6" t="str">
        <f t="array" ref="N68">IF(M68="","",ROUND(M68*$N$7,0))</f>
        <v/>
      </c>
      <c r="O68" s="29" t="str">
        <f t="array" ref="O68">IF(M68="","",ROUND(M68+N68,0))</f>
        <v/>
      </c>
      <c r="P68" s="31" t="str">
        <f t="array" ref="P68">IF(J68="","",ROUND(J68-M68,0))</f>
        <v/>
      </c>
      <c r="Q68" s="6" t="str">
        <f t="array" ref="Q68">IF(J68="","",ROUND(K68-N68,0))</f>
        <v/>
      </c>
      <c r="R68" s="29" t="str">
        <f t="array" ref="R68">IF(J68="","",ROUND(P68+Q68,0))</f>
        <v/>
      </c>
      <c r="S68" s="7" t="str">
        <f t="array" ref="S68">IF(J68="","",IF($H68="Before-2004",Q68,0))</f>
        <v/>
      </c>
      <c r="T68" s="8" t="str">
        <f t="array" ref="T68">IF(J68="","",ROUND(R68-S68,0))</f>
        <v/>
      </c>
      <c r="U68" s="8" t="str">
        <f t="array" ref="U68">IF(J68="","",ROUND(S68+T68,0))</f>
        <v/>
      </c>
      <c r="V68" s="8" t="str">
        <f t="array" ref="V68">IF(J68="","",ROUND(R68-U68,0))</f>
        <v/>
      </c>
      <c r="W68" s="47"/>
      <c r="X68" s="48"/>
      <c r="Y68" s="221"/>
    </row>
    <row r="69" spans="1:25" s="4" customFormat="1" ht="20.25" customHeight="1">
      <c r="A69" s="252"/>
      <c r="B69" s="217"/>
      <c r="C69" s="256"/>
      <c r="D69" s="261"/>
      <c r="E69" s="262"/>
      <c r="F69" s="263"/>
      <c r="G69" s="268"/>
      <c r="H69" s="270"/>
      <c r="I69" s="32" t="str">
        <f>IF(A68="n","","Aug-2025")</f>
        <v/>
      </c>
      <c r="J69" s="33" t="str">
        <f>IF($J68="","",$J68)</f>
        <v/>
      </c>
      <c r="K69" s="12" t="str">
        <f t="array" ref="K69">IF(J69="","",ROUND(J69*$K$7,0))</f>
        <v/>
      </c>
      <c r="L69" s="34" t="str">
        <f t="array" ref="L69">IF(J69="","",ROUND(J69+K69,0))</f>
        <v/>
      </c>
      <c r="M69" s="33" t="str">
        <f>IF(J69="","",J69)</f>
        <v/>
      </c>
      <c r="N69" s="12" t="str">
        <f t="array" ref="N69">IF(M69="","",ROUND(M69*$N$7,0))</f>
        <v/>
      </c>
      <c r="O69" s="34" t="str">
        <f t="array" ref="O69">IF(M69="","",ROUND(M69+N69,0))</f>
        <v/>
      </c>
      <c r="P69" s="35" t="str">
        <f t="array" ref="P69">IF(J69="","",ROUND(J69-M69,0))</f>
        <v/>
      </c>
      <c r="Q69" s="12" t="str">
        <f t="array" ref="Q69">IF(J69="","",ROUND(K69-N69,0))</f>
        <v/>
      </c>
      <c r="R69" s="34" t="str">
        <f t="array" ref="R69">IF(J69="","",ROUND(P69+Q69,0))</f>
        <v/>
      </c>
      <c r="S69" s="13" t="str">
        <f t="array" ref="S69">IF(J69="","",IF($H68="Before-2004",Q69,0))</f>
        <v/>
      </c>
      <c r="T69" s="14" t="str">
        <f t="array" ref="T69">IF(J69="","",ROUND(R69-S69,0))</f>
        <v/>
      </c>
      <c r="U69" s="13" t="str">
        <f t="array" ref="U69">IF(J69="","",ROUND(S69+T69,0))</f>
        <v/>
      </c>
      <c r="V69" s="14" t="str">
        <f t="array" ref="V69">IF(J69="","",ROUND(R69-U69,0))</f>
        <v/>
      </c>
      <c r="W69" s="49"/>
      <c r="X69" s="50"/>
      <c r="Y69" s="221"/>
    </row>
    <row r="70" spans="1:25" s="4" customFormat="1" ht="20.25" customHeight="1">
      <c r="A70" s="252"/>
      <c r="B70" s="217"/>
      <c r="C70" s="256"/>
      <c r="D70" s="261"/>
      <c r="E70" s="262"/>
      <c r="F70" s="263"/>
      <c r="G70" s="268"/>
      <c r="H70" s="270"/>
      <c r="I70" s="36" t="str">
        <f>IF(A68="n","","Sep-2025")</f>
        <v/>
      </c>
      <c r="J70" s="33" t="str">
        <f>IF($J68="","",$J68)</f>
        <v/>
      </c>
      <c r="K70" s="12" t="str">
        <f t="array" ref="K70">IF(J70="","",ROUND(J70*$K$7,0))</f>
        <v/>
      </c>
      <c r="L70" s="34" t="str">
        <f t="array" ref="L70">IF(J70="","",ROUND(J70+K70,0))</f>
        <v/>
      </c>
      <c r="M70" s="33" t="str">
        <f>IF(J70="","",J70)</f>
        <v/>
      </c>
      <c r="N70" s="12" t="str">
        <f t="array" ref="N70">IF(M70="","",ROUND(M70*$N$7,0))</f>
        <v/>
      </c>
      <c r="O70" s="34" t="str">
        <f t="array" ref="O70">IF(M70="","",ROUND(M70+N70,0))</f>
        <v/>
      </c>
      <c r="P70" s="35" t="str">
        <f t="array" ref="P70">IF(J70="","",ROUND(J70-M70,0))</f>
        <v/>
      </c>
      <c r="Q70" s="12" t="str">
        <f t="array" ref="Q70">IF(J70="","",ROUND(K70-N70,0))</f>
        <v/>
      </c>
      <c r="R70" s="34" t="str">
        <f t="array" ref="R70">IF(J70="","",ROUND(P70+Q70,0))</f>
        <v/>
      </c>
      <c r="S70" s="13" t="str">
        <f t="array" ref="S70">IF(J70="","",IF($H68="Before-2004",Q70,0))</f>
        <v/>
      </c>
      <c r="T70" s="14" t="str">
        <f t="array" ref="T70">IF(J70="","",ROUND(R70-S70,0))</f>
        <v/>
      </c>
      <c r="U70" s="13" t="str">
        <f>IF(J70="","",ROUND(S70+T70,0))</f>
        <v/>
      </c>
      <c r="V70" s="14" t="str">
        <f>IF(J70="","",ROUND(R70-U70,0))</f>
        <v/>
      </c>
      <c r="W70" s="49"/>
      <c r="X70" s="50"/>
      <c r="Y70" s="221"/>
    </row>
    <row r="71" spans="1:25" s="4" customFormat="1" ht="20.25" customHeight="1" thickBot="1">
      <c r="A71" s="252"/>
      <c r="B71" s="217"/>
      <c r="C71" s="257"/>
      <c r="D71" s="264"/>
      <c r="E71" s="265"/>
      <c r="F71" s="266"/>
      <c r="G71" s="51" t="str">
        <f>IF(AND(A68="n",D68=""),"","Surrender Ar.→")</f>
        <v/>
      </c>
      <c r="H71" s="52" t="s">
        <v>46</v>
      </c>
      <c r="I71" s="53" t="s">
        <v>64</v>
      </c>
      <c r="J71" s="54" t="str">
        <f t="array" ref="J71">IF(OR($H71="",$H71="no"),"",IF($I71=$I68,ROUND(J68/2,0),IF($I71=$I69,ROUND(J69/2,0),IF($I71=$I70,ROUND(J70/2,0)))))</f>
        <v/>
      </c>
      <c r="K71" s="55" t="str">
        <f t="array" ref="K71">IF(OR($H71="",$H71="no"),"",IF($I71=$I68,ROUND(K68/2,0),IF($I71=$I69,ROUND(K69/2,0),IF($I71=$I70,ROUND(K70/2,0)))))</f>
        <v/>
      </c>
      <c r="L71" s="56" t="str">
        <f t="array" ref="L71">IF(OR($H71="",$H71="no"),"",ROUND(J71+K71,0))</f>
        <v/>
      </c>
      <c r="M71" s="54" t="str">
        <f t="array" ref="M71">IF(OR($H71="",$H71="no"),"",IF($I71=$I68,ROUND(M68/2,0),IF($I71=$I69,ROUND(M69/2,0),IF($I71=$I70,ROUND(M70/2,0)))))</f>
        <v/>
      </c>
      <c r="N71" s="55" t="str">
        <f t="array" ref="N71">IF(OR($H71="",$H71="no"),"",IF($I71=$I68,ROUND(N68/2,0),IF($I71=$I69,ROUND(N69/2,0),IF($I71=$I70,ROUND(N70/2,0)))))</f>
        <v/>
      </c>
      <c r="O71" s="56" t="str">
        <f t="array" ref="O71">IF(OR($H71="",$H71="no"),"",ROUND(M71+N71,0))</f>
        <v/>
      </c>
      <c r="P71" s="57" t="str">
        <f t="array" ref="P71">IF(OR($H71="",$H71="no"),"",ROUND(J71-M71,0))</f>
        <v/>
      </c>
      <c r="Q71" s="58" t="str">
        <f t="array" ref="Q71">IF(OR($H71="",$H71="no"),"",ROUND(K71-N71,0))</f>
        <v/>
      </c>
      <c r="R71" s="59" t="str">
        <f t="array" ref="R71">IF(OR($H71="",$H71="no"),"",ROUND(P71+Q71,0))</f>
        <v/>
      </c>
      <c r="S71" s="60" t="str">
        <f>IF(OR($H71="",$H71="no"),"",0)</f>
        <v/>
      </c>
      <c r="T71" s="60" t="str">
        <f>IF(OR($H71="",$H71="no"),"",0)</f>
        <v/>
      </c>
      <c r="U71" s="60" t="str">
        <f t="array" ref="U71">IF(OR($H71="",$H71="no"),"",ROUND(S71+T71,0))</f>
        <v/>
      </c>
      <c r="V71" s="60" t="str">
        <f t="array" ref="V71">IF(OR($H71="",$H71="no"),"",ROUND(R71-U71,0))</f>
        <v/>
      </c>
      <c r="W71" s="61"/>
      <c r="X71" s="62"/>
      <c r="Y71" s="221"/>
    </row>
    <row r="72" spans="1:25" s="4" customFormat="1" ht="20.25" customHeight="1">
      <c r="A72" s="252" t="str">
        <f>IF(D72="","n","y")</f>
        <v>n</v>
      </c>
      <c r="B72" s="217"/>
      <c r="C72" s="255">
        <v>17</v>
      </c>
      <c r="D72" s="258"/>
      <c r="E72" s="259"/>
      <c r="F72" s="260"/>
      <c r="G72" s="267"/>
      <c r="H72" s="269"/>
      <c r="I72" s="27" t="str">
        <f>IF(A72="n","","Jul-2025")</f>
        <v/>
      </c>
      <c r="J72" s="28"/>
      <c r="K72" s="6" t="str">
        <f t="array" ref="K72">IF(J72="","",ROUND(J72*$K$7,0))</f>
        <v/>
      </c>
      <c r="L72" s="29" t="str">
        <f t="array" ref="L72">IF(J72="","",ROUND(J72+K72,0))</f>
        <v/>
      </c>
      <c r="M72" s="30" t="str">
        <f>IF(J72="","",J72)</f>
        <v/>
      </c>
      <c r="N72" s="6" t="str">
        <f t="array" ref="N72">IF(M72="","",ROUND(M72*$N$7,0))</f>
        <v/>
      </c>
      <c r="O72" s="29" t="str">
        <f t="array" ref="O72">IF(M72="","",ROUND(M72+N72,0))</f>
        <v/>
      </c>
      <c r="P72" s="31" t="str">
        <f t="array" ref="P72">IF(J72="","",ROUND(J72-M72,0))</f>
        <v/>
      </c>
      <c r="Q72" s="6" t="str">
        <f t="array" ref="Q72">IF(J72="","",ROUND(K72-N72,0))</f>
        <v/>
      </c>
      <c r="R72" s="29" t="str">
        <f t="array" ref="R72">IF(J72="","",ROUND(P72+Q72,0))</f>
        <v/>
      </c>
      <c r="S72" s="7" t="str">
        <f t="array" ref="S72">IF(J72="","",IF($H72="Before-2004",Q72,0))</f>
        <v/>
      </c>
      <c r="T72" s="8" t="str">
        <f t="array" ref="T72">IF(J72="","",ROUND(R72-S72,0))</f>
        <v/>
      </c>
      <c r="U72" s="8" t="str">
        <f t="array" ref="U72">IF(J72="","",ROUND(S72+T72,0))</f>
        <v/>
      </c>
      <c r="V72" s="8" t="str">
        <f t="array" ref="V72">IF(J72="","",ROUND(R72-U72,0))</f>
        <v/>
      </c>
      <c r="W72" s="47"/>
      <c r="X72" s="48"/>
      <c r="Y72" s="221"/>
    </row>
    <row r="73" spans="1:25" s="4" customFormat="1" ht="20.25" customHeight="1">
      <c r="A73" s="252"/>
      <c r="B73" s="217"/>
      <c r="C73" s="256"/>
      <c r="D73" s="261"/>
      <c r="E73" s="262"/>
      <c r="F73" s="263"/>
      <c r="G73" s="268"/>
      <c r="H73" s="270"/>
      <c r="I73" s="32" t="str">
        <f>IF(A72="n","","Aug-2025")</f>
        <v/>
      </c>
      <c r="J73" s="33" t="str">
        <f>IF($J72="","",$J72)</f>
        <v/>
      </c>
      <c r="K73" s="12" t="str">
        <f t="array" ref="K73">IF(J73="","",ROUND(J73*$K$7,0))</f>
        <v/>
      </c>
      <c r="L73" s="34" t="str">
        <f t="array" ref="L73">IF(J73="","",ROUND(J73+K73,0))</f>
        <v/>
      </c>
      <c r="M73" s="33" t="str">
        <f>IF(J73="","",J73)</f>
        <v/>
      </c>
      <c r="N73" s="12" t="str">
        <f t="array" ref="N73">IF(M73="","",ROUND(M73*$N$7,0))</f>
        <v/>
      </c>
      <c r="O73" s="34" t="str">
        <f t="array" ref="O73">IF(M73="","",ROUND(M73+N73,0))</f>
        <v/>
      </c>
      <c r="P73" s="35" t="str">
        <f t="array" ref="P73">IF(J73="","",ROUND(J73-M73,0))</f>
        <v/>
      </c>
      <c r="Q73" s="12" t="str">
        <f t="array" ref="Q73">IF(J73="","",ROUND(K73-N73,0))</f>
        <v/>
      </c>
      <c r="R73" s="34" t="str">
        <f t="array" ref="R73">IF(J73="","",ROUND(P73+Q73,0))</f>
        <v/>
      </c>
      <c r="S73" s="13" t="str">
        <f t="array" ref="S73">IF(J73="","",IF($H72="Before-2004",Q73,0))</f>
        <v/>
      </c>
      <c r="T73" s="14" t="str">
        <f t="array" ref="T73">IF(J73="","",ROUND(R73-S73,0))</f>
        <v/>
      </c>
      <c r="U73" s="13" t="str">
        <f t="array" ref="U73">IF(J73="","",ROUND(S73+T73,0))</f>
        <v/>
      </c>
      <c r="V73" s="14" t="str">
        <f t="array" ref="V73">IF(J73="","",ROUND(R73-U73,0))</f>
        <v/>
      </c>
      <c r="W73" s="49"/>
      <c r="X73" s="50"/>
      <c r="Y73" s="221"/>
    </row>
    <row r="74" spans="1:25" s="4" customFormat="1" ht="20.25" customHeight="1">
      <c r="A74" s="252"/>
      <c r="B74" s="217"/>
      <c r="C74" s="256"/>
      <c r="D74" s="261"/>
      <c r="E74" s="262"/>
      <c r="F74" s="263"/>
      <c r="G74" s="268"/>
      <c r="H74" s="270"/>
      <c r="I74" s="36" t="str">
        <f>IF(A72="n","","Sep-2025")</f>
        <v/>
      </c>
      <c r="J74" s="33" t="str">
        <f>IF($J72="","",$J72)</f>
        <v/>
      </c>
      <c r="K74" s="12" t="str">
        <f t="array" ref="K74">IF(J74="","",ROUND(J74*$K$7,0))</f>
        <v/>
      </c>
      <c r="L74" s="34" t="str">
        <f t="array" ref="L74">IF(J74="","",ROUND(J74+K74,0))</f>
        <v/>
      </c>
      <c r="M74" s="33" t="str">
        <f>IF(J74="","",J74)</f>
        <v/>
      </c>
      <c r="N74" s="12" t="str">
        <f t="array" ref="N74">IF(M74="","",ROUND(M74*$N$7,0))</f>
        <v/>
      </c>
      <c r="O74" s="34" t="str">
        <f t="array" ref="O74">IF(M74="","",ROUND(M74+N74,0))</f>
        <v/>
      </c>
      <c r="P74" s="35" t="str">
        <f t="array" ref="P74">IF(J74="","",ROUND(J74-M74,0))</f>
        <v/>
      </c>
      <c r="Q74" s="12" t="str">
        <f t="array" ref="Q74">IF(J74="","",ROUND(K74-N74,0))</f>
        <v/>
      </c>
      <c r="R74" s="34" t="str">
        <f t="array" ref="R74">IF(J74="","",ROUND(P74+Q74,0))</f>
        <v/>
      </c>
      <c r="S74" s="13" t="str">
        <f t="array" ref="S74">IF(J74="","",IF($H72="Before-2004",Q74,0))</f>
        <v/>
      </c>
      <c r="T74" s="14" t="str">
        <f t="array" ref="T74">IF(J74="","",ROUND(R74-S74,0))</f>
        <v/>
      </c>
      <c r="U74" s="13" t="str">
        <f>IF(J74="","",ROUND(S74+T74,0))</f>
        <v/>
      </c>
      <c r="V74" s="14" t="str">
        <f>IF(J74="","",ROUND(R74-U74,0))</f>
        <v/>
      </c>
      <c r="W74" s="49"/>
      <c r="X74" s="50"/>
      <c r="Y74" s="221"/>
    </row>
    <row r="75" spans="1:25" s="4" customFormat="1" ht="20.25" customHeight="1" thickBot="1">
      <c r="A75" s="252"/>
      <c r="B75" s="217"/>
      <c r="C75" s="257"/>
      <c r="D75" s="264"/>
      <c r="E75" s="265"/>
      <c r="F75" s="266"/>
      <c r="G75" s="51" t="str">
        <f>IF(AND(A72="n",D72=""),"","Surrender Ar.→")</f>
        <v/>
      </c>
      <c r="H75" s="52" t="s">
        <v>46</v>
      </c>
      <c r="I75" s="53" t="s">
        <v>64</v>
      </c>
      <c r="J75" s="54" t="str">
        <f t="array" ref="J75">IF(OR($H75="",$H75="no"),"",IF($I75=$I72,ROUND(J72/2,0),IF($I75=$I73,ROUND(J73/2,0),IF($I75=$I74,ROUND(J74/2,0)))))</f>
        <v/>
      </c>
      <c r="K75" s="55" t="str">
        <f t="array" ref="K75">IF(OR($H75="",$H75="no"),"",IF($I75=$I72,ROUND(K72/2,0),IF($I75=$I73,ROUND(K73/2,0),IF($I75=$I74,ROUND(K74/2,0)))))</f>
        <v/>
      </c>
      <c r="L75" s="56" t="str">
        <f t="array" ref="L75">IF(OR($H75="",$H75="no"),"",ROUND(J75+K75,0))</f>
        <v/>
      </c>
      <c r="M75" s="54" t="str">
        <f t="array" ref="M75">IF(OR($H75="",$H75="no"),"",IF($I75=$I72,ROUND(M72/2,0),IF($I75=$I73,ROUND(M73/2,0),IF($I75=$I74,ROUND(M74/2,0)))))</f>
        <v/>
      </c>
      <c r="N75" s="55" t="str">
        <f t="array" ref="N75">IF(OR($H75="",$H75="no"),"",IF($I75=$I72,ROUND(N72/2,0),IF($I75=$I73,ROUND(N73/2,0),IF($I75=$I74,ROUND(N74/2,0)))))</f>
        <v/>
      </c>
      <c r="O75" s="56" t="str">
        <f t="array" ref="O75">IF(OR($H75="",$H75="no"),"",ROUND(M75+N75,0))</f>
        <v/>
      </c>
      <c r="P75" s="57" t="str">
        <f t="array" ref="P75">IF(OR($H75="",$H75="no"),"",ROUND(J75-M75,0))</f>
        <v/>
      </c>
      <c r="Q75" s="58" t="str">
        <f t="array" ref="Q75">IF(OR($H75="",$H75="no"),"",ROUND(K75-N75,0))</f>
        <v/>
      </c>
      <c r="R75" s="59" t="str">
        <f t="array" ref="R75">IF(OR($H75="",$H75="no"),"",ROUND(P75+Q75,0))</f>
        <v/>
      </c>
      <c r="S75" s="60" t="str">
        <f>IF(OR($H75="",$H75="no"),"",0)</f>
        <v/>
      </c>
      <c r="T75" s="60" t="str">
        <f>IF(OR($H75="",$H75="no"),"",0)</f>
        <v/>
      </c>
      <c r="U75" s="60" t="str">
        <f t="array" ref="U75">IF(OR($H75="",$H75="no"),"",ROUND(S75+T75,0))</f>
        <v/>
      </c>
      <c r="V75" s="60" t="str">
        <f t="array" ref="V75">IF(OR($H75="",$H75="no"),"",ROUND(R75-U75,0))</f>
        <v/>
      </c>
      <c r="W75" s="61"/>
      <c r="X75" s="62"/>
      <c r="Y75" s="221"/>
    </row>
    <row r="76" spans="1:25" s="4" customFormat="1" ht="20.25" customHeight="1">
      <c r="A76" s="252" t="str">
        <f>IF(D76="","n","y")</f>
        <v>n</v>
      </c>
      <c r="B76" s="217"/>
      <c r="C76" s="255">
        <v>18</v>
      </c>
      <c r="D76" s="258"/>
      <c r="E76" s="259"/>
      <c r="F76" s="260"/>
      <c r="G76" s="267"/>
      <c r="H76" s="269"/>
      <c r="I76" s="27" t="str">
        <f>IF(A76="n","","Jul-2025")</f>
        <v/>
      </c>
      <c r="J76" s="28"/>
      <c r="K76" s="6" t="str">
        <f t="array" ref="K76">IF(J76="","",ROUND(J76*$K$7,0))</f>
        <v/>
      </c>
      <c r="L76" s="29" t="str">
        <f t="array" ref="L76">IF(J76="","",ROUND(J76+K76,0))</f>
        <v/>
      </c>
      <c r="M76" s="30" t="str">
        <f>IF(J76="","",J76)</f>
        <v/>
      </c>
      <c r="N76" s="6" t="str">
        <f t="array" ref="N76">IF(M76="","",ROUND(M76*$N$7,0))</f>
        <v/>
      </c>
      <c r="O76" s="29" t="str">
        <f t="array" ref="O76">IF(M76="","",ROUND(M76+N76,0))</f>
        <v/>
      </c>
      <c r="P76" s="31" t="str">
        <f t="array" ref="P76">IF(J76="","",ROUND(J76-M76,0))</f>
        <v/>
      </c>
      <c r="Q76" s="6" t="str">
        <f t="array" ref="Q76">IF(J76="","",ROUND(K76-N76,0))</f>
        <v/>
      </c>
      <c r="R76" s="29" t="str">
        <f t="array" ref="R76">IF(J76="","",ROUND(P76+Q76,0))</f>
        <v/>
      </c>
      <c r="S76" s="7" t="str">
        <f t="array" ref="S76">IF(J76="","",IF($H76="Before-2004",Q76,0))</f>
        <v/>
      </c>
      <c r="T76" s="8" t="str">
        <f t="array" ref="T76">IF(J76="","",ROUND(R76-S76,0))</f>
        <v/>
      </c>
      <c r="U76" s="8" t="str">
        <f t="array" ref="U76">IF(J76="","",ROUND(S76+T76,0))</f>
        <v/>
      </c>
      <c r="V76" s="8" t="str">
        <f t="array" ref="V76">IF(J76="","",ROUND(R76-U76,0))</f>
        <v/>
      </c>
      <c r="W76" s="47"/>
      <c r="X76" s="48"/>
      <c r="Y76" s="221"/>
    </row>
    <row r="77" spans="1:25" s="4" customFormat="1" ht="20.25" customHeight="1">
      <c r="A77" s="252"/>
      <c r="B77" s="217"/>
      <c r="C77" s="256"/>
      <c r="D77" s="261"/>
      <c r="E77" s="262"/>
      <c r="F77" s="263"/>
      <c r="G77" s="268"/>
      <c r="H77" s="270"/>
      <c r="I77" s="32" t="str">
        <f>IF(A76="n","","Aug-2025")</f>
        <v/>
      </c>
      <c r="J77" s="33" t="str">
        <f>IF($J76="","",$J76)</f>
        <v/>
      </c>
      <c r="K77" s="12" t="str">
        <f t="array" ref="K77">IF(J77="","",ROUND(J77*$K$7,0))</f>
        <v/>
      </c>
      <c r="L77" s="34" t="str">
        <f t="array" ref="L77">IF(J77="","",ROUND(J77+K77,0))</f>
        <v/>
      </c>
      <c r="M77" s="33" t="str">
        <f>IF(J77="","",J77)</f>
        <v/>
      </c>
      <c r="N77" s="12" t="str">
        <f t="array" ref="N77">IF(M77="","",ROUND(M77*$N$7,0))</f>
        <v/>
      </c>
      <c r="O77" s="34" t="str">
        <f t="array" ref="O77">IF(M77="","",ROUND(M77+N77,0))</f>
        <v/>
      </c>
      <c r="P77" s="35" t="str">
        <f t="array" ref="P77">IF(J77="","",ROUND(J77-M77,0))</f>
        <v/>
      </c>
      <c r="Q77" s="12" t="str">
        <f t="array" ref="Q77">IF(J77="","",ROUND(K77-N77,0))</f>
        <v/>
      </c>
      <c r="R77" s="34" t="str">
        <f t="array" ref="R77">IF(J77="","",ROUND(P77+Q77,0))</f>
        <v/>
      </c>
      <c r="S77" s="13" t="str">
        <f t="array" ref="S77">IF(J77="","",IF($H76="Before-2004",Q77,0))</f>
        <v/>
      </c>
      <c r="T77" s="14" t="str">
        <f t="array" ref="T77">IF(J77="","",ROUND(R77-S77,0))</f>
        <v/>
      </c>
      <c r="U77" s="13" t="str">
        <f t="array" ref="U77">IF(J77="","",ROUND(S77+T77,0))</f>
        <v/>
      </c>
      <c r="V77" s="14" t="str">
        <f t="array" ref="V77">IF(J77="","",ROUND(R77-U77,0))</f>
        <v/>
      </c>
      <c r="W77" s="49"/>
      <c r="X77" s="50"/>
      <c r="Y77" s="221"/>
    </row>
    <row r="78" spans="1:25" s="4" customFormat="1" ht="20.25" customHeight="1">
      <c r="A78" s="252"/>
      <c r="B78" s="217"/>
      <c r="C78" s="256"/>
      <c r="D78" s="261"/>
      <c r="E78" s="262"/>
      <c r="F78" s="263"/>
      <c r="G78" s="268"/>
      <c r="H78" s="270"/>
      <c r="I78" s="36" t="str">
        <f>IF(A76="n","","Sep-2025")</f>
        <v/>
      </c>
      <c r="J78" s="33" t="str">
        <f>IF($J76="","",$J76)</f>
        <v/>
      </c>
      <c r="K78" s="12" t="str">
        <f t="array" ref="K78">IF(J78="","",ROUND(J78*$K$7,0))</f>
        <v/>
      </c>
      <c r="L78" s="34" t="str">
        <f t="array" ref="L78">IF(J78="","",ROUND(J78+K78,0))</f>
        <v/>
      </c>
      <c r="M78" s="33" t="str">
        <f>IF(J78="","",J78)</f>
        <v/>
      </c>
      <c r="N78" s="12" t="str">
        <f t="array" ref="N78">IF(M78="","",ROUND(M78*$N$7,0))</f>
        <v/>
      </c>
      <c r="O78" s="34" t="str">
        <f t="array" ref="O78">IF(M78="","",ROUND(M78+N78,0))</f>
        <v/>
      </c>
      <c r="P78" s="35" t="str">
        <f t="array" ref="P78">IF(J78="","",ROUND(J78-M78,0))</f>
        <v/>
      </c>
      <c r="Q78" s="12" t="str">
        <f t="array" ref="Q78">IF(J78="","",ROUND(K78-N78,0))</f>
        <v/>
      </c>
      <c r="R78" s="34" t="str">
        <f t="array" ref="R78">IF(J78="","",ROUND(P78+Q78,0))</f>
        <v/>
      </c>
      <c r="S78" s="13" t="str">
        <f t="array" ref="S78">IF(J78="","",IF($H76="Before-2004",Q78,0))</f>
        <v/>
      </c>
      <c r="T78" s="14" t="str">
        <f t="array" ref="T78">IF(J78="","",ROUND(R78-S78,0))</f>
        <v/>
      </c>
      <c r="U78" s="13" t="str">
        <f>IF(J78="","",ROUND(S78+T78,0))</f>
        <v/>
      </c>
      <c r="V78" s="14" t="str">
        <f>IF(J78="","",ROUND(R78-U78,0))</f>
        <v/>
      </c>
      <c r="W78" s="49"/>
      <c r="X78" s="50"/>
      <c r="Y78" s="221"/>
    </row>
    <row r="79" spans="1:25" s="4" customFormat="1" ht="20.25" customHeight="1" thickBot="1">
      <c r="A79" s="252"/>
      <c r="B79" s="217"/>
      <c r="C79" s="257"/>
      <c r="D79" s="264"/>
      <c r="E79" s="265"/>
      <c r="F79" s="266"/>
      <c r="G79" s="51" t="str">
        <f>IF(AND(A76="n",D76=""),"","Surrender Ar.→")</f>
        <v/>
      </c>
      <c r="H79" s="52" t="s">
        <v>46</v>
      </c>
      <c r="I79" s="53" t="s">
        <v>64</v>
      </c>
      <c r="J79" s="54" t="str">
        <f t="array" ref="J79">IF(OR($H79="",$H79="no"),"",IF($I79=$I76,ROUND(J76/2,0),IF($I79=$I77,ROUND(J77/2,0),IF($I79=$I78,ROUND(J78/2,0)))))</f>
        <v/>
      </c>
      <c r="K79" s="55" t="str">
        <f t="array" ref="K79">IF(OR($H79="",$H79="no"),"",IF($I79=$I76,ROUND(K76/2,0),IF($I79=$I77,ROUND(K77/2,0),IF($I79=$I78,ROUND(K78/2,0)))))</f>
        <v/>
      </c>
      <c r="L79" s="56" t="str">
        <f t="array" ref="L79">IF(OR($H79="",$H79="no"),"",ROUND(J79+K79,0))</f>
        <v/>
      </c>
      <c r="M79" s="54" t="str">
        <f t="array" ref="M79">IF(OR($H79="",$H79="no"),"",IF($I79=$I76,ROUND(M76/2,0),IF($I79=$I77,ROUND(M77/2,0),IF($I79=$I78,ROUND(M78/2,0)))))</f>
        <v/>
      </c>
      <c r="N79" s="55" t="str">
        <f t="array" ref="N79">IF(OR($H79="",$H79="no"),"",IF($I79=$I76,ROUND(N76/2,0),IF($I79=$I77,ROUND(N77/2,0),IF($I79=$I78,ROUND(N78/2,0)))))</f>
        <v/>
      </c>
      <c r="O79" s="56" t="str">
        <f t="array" ref="O79">IF(OR($H79="",$H79="no"),"",ROUND(M79+N79,0))</f>
        <v/>
      </c>
      <c r="P79" s="57" t="str">
        <f t="array" ref="P79">IF(OR($H79="",$H79="no"),"",ROUND(J79-M79,0))</f>
        <v/>
      </c>
      <c r="Q79" s="58" t="str">
        <f t="array" ref="Q79">IF(OR($H79="",$H79="no"),"",ROUND(K79-N79,0))</f>
        <v/>
      </c>
      <c r="R79" s="59" t="str">
        <f t="array" ref="R79">IF(OR($H79="",$H79="no"),"",ROUND(P79+Q79,0))</f>
        <v/>
      </c>
      <c r="S79" s="60" t="str">
        <f>IF(OR($H79="",$H79="no"),"",0)</f>
        <v/>
      </c>
      <c r="T79" s="60" t="str">
        <f>IF(OR($H79="",$H79="no"),"",0)</f>
        <v/>
      </c>
      <c r="U79" s="60" t="str">
        <f t="array" ref="U79">IF(OR($H79="",$H79="no"),"",ROUND(S79+T79,0))</f>
        <v/>
      </c>
      <c r="V79" s="60" t="str">
        <f t="array" ref="V79">IF(OR($H79="",$H79="no"),"",ROUND(R79-U79,0))</f>
        <v/>
      </c>
      <c r="W79" s="61"/>
      <c r="X79" s="62"/>
      <c r="Y79" s="221"/>
    </row>
    <row r="80" spans="1:25" s="4" customFormat="1" ht="20.25" customHeight="1">
      <c r="A80" s="252" t="str">
        <f>IF(D80="","n","y")</f>
        <v>n</v>
      </c>
      <c r="B80" s="217"/>
      <c r="C80" s="255">
        <v>19</v>
      </c>
      <c r="D80" s="258"/>
      <c r="E80" s="259"/>
      <c r="F80" s="260"/>
      <c r="G80" s="267"/>
      <c r="H80" s="269"/>
      <c r="I80" s="27" t="str">
        <f>IF(A80="n","","Jul-2025")</f>
        <v/>
      </c>
      <c r="J80" s="28"/>
      <c r="K80" s="6" t="str">
        <f t="array" ref="K80">IF(J80="","",ROUND(J80*$K$7,0))</f>
        <v/>
      </c>
      <c r="L80" s="29" t="str">
        <f t="array" ref="L80">IF(J80="","",ROUND(J80+K80,0))</f>
        <v/>
      </c>
      <c r="M80" s="30" t="str">
        <f>IF(J80="","",J80)</f>
        <v/>
      </c>
      <c r="N80" s="6" t="str">
        <f t="array" ref="N80">IF(M80="","",ROUND(M80*$N$7,0))</f>
        <v/>
      </c>
      <c r="O80" s="29" t="str">
        <f t="array" ref="O80">IF(M80="","",ROUND(M80+N80,0))</f>
        <v/>
      </c>
      <c r="P80" s="31" t="str">
        <f t="array" ref="P80">IF(J80="","",ROUND(J80-M80,0))</f>
        <v/>
      </c>
      <c r="Q80" s="6" t="str">
        <f t="array" ref="Q80">IF(J80="","",ROUND(K80-N80,0))</f>
        <v/>
      </c>
      <c r="R80" s="29" t="str">
        <f t="array" ref="R80">IF(J80="","",ROUND(P80+Q80,0))</f>
        <v/>
      </c>
      <c r="S80" s="7" t="str">
        <f t="array" ref="S80">IF(J80="","",IF($H80="Before-2004",Q80,0))</f>
        <v/>
      </c>
      <c r="T80" s="8" t="str">
        <f t="array" ref="T80">IF(J80="","",ROUND(R80-S80,0))</f>
        <v/>
      </c>
      <c r="U80" s="8" t="str">
        <f t="array" ref="U80">IF(J80="","",ROUND(S80+T80,0))</f>
        <v/>
      </c>
      <c r="V80" s="8" t="str">
        <f t="array" ref="V80">IF(J80="","",ROUND(R80-U80,0))</f>
        <v/>
      </c>
      <c r="W80" s="47"/>
      <c r="X80" s="48"/>
      <c r="Y80" s="221"/>
    </row>
    <row r="81" spans="1:25" s="4" customFormat="1" ht="20.25" customHeight="1">
      <c r="A81" s="252"/>
      <c r="B81" s="217"/>
      <c r="C81" s="256"/>
      <c r="D81" s="261"/>
      <c r="E81" s="262"/>
      <c r="F81" s="263"/>
      <c r="G81" s="268"/>
      <c r="H81" s="270"/>
      <c r="I81" s="32" t="str">
        <f>IF(A80="n","","Aug-2025")</f>
        <v/>
      </c>
      <c r="J81" s="33" t="str">
        <f>IF($J80="","",$J80)</f>
        <v/>
      </c>
      <c r="K81" s="12" t="str">
        <f t="array" ref="K81">IF(J81="","",ROUND(J81*$K$7,0))</f>
        <v/>
      </c>
      <c r="L81" s="34" t="str">
        <f t="array" ref="L81">IF(J81="","",ROUND(J81+K81,0))</f>
        <v/>
      </c>
      <c r="M81" s="33" t="str">
        <f>IF(J81="","",J81)</f>
        <v/>
      </c>
      <c r="N81" s="12" t="str">
        <f t="array" ref="N81">IF(M81="","",ROUND(M81*$N$7,0))</f>
        <v/>
      </c>
      <c r="O81" s="34" t="str">
        <f t="array" ref="O81">IF(M81="","",ROUND(M81+N81,0))</f>
        <v/>
      </c>
      <c r="P81" s="35" t="str">
        <f t="array" ref="P81">IF(J81="","",ROUND(J81-M81,0))</f>
        <v/>
      </c>
      <c r="Q81" s="12" t="str">
        <f t="array" ref="Q81">IF(J81="","",ROUND(K81-N81,0))</f>
        <v/>
      </c>
      <c r="R81" s="34" t="str">
        <f t="array" ref="R81">IF(J81="","",ROUND(P81+Q81,0))</f>
        <v/>
      </c>
      <c r="S81" s="13" t="str">
        <f t="array" ref="S81">IF(J81="","",IF($H80="Before-2004",Q81,0))</f>
        <v/>
      </c>
      <c r="T81" s="14" t="str">
        <f t="array" ref="T81">IF(J81="","",ROUND(R81-S81,0))</f>
        <v/>
      </c>
      <c r="U81" s="13" t="str">
        <f t="array" ref="U81">IF(J81="","",ROUND(S81+T81,0))</f>
        <v/>
      </c>
      <c r="V81" s="14" t="str">
        <f t="array" ref="V81">IF(J81="","",ROUND(R81-U81,0))</f>
        <v/>
      </c>
      <c r="W81" s="49"/>
      <c r="X81" s="50"/>
      <c r="Y81" s="221"/>
    </row>
    <row r="82" spans="1:25" s="4" customFormat="1" ht="20.25" customHeight="1">
      <c r="A82" s="252"/>
      <c r="B82" s="217"/>
      <c r="C82" s="256"/>
      <c r="D82" s="261"/>
      <c r="E82" s="262"/>
      <c r="F82" s="263"/>
      <c r="G82" s="268"/>
      <c r="H82" s="270"/>
      <c r="I82" s="36" t="str">
        <f>IF(A80="n","","Sep-2025")</f>
        <v/>
      </c>
      <c r="J82" s="33" t="str">
        <f>IF($J80="","",$J80)</f>
        <v/>
      </c>
      <c r="K82" s="12" t="str">
        <f t="array" ref="K82">IF(J82="","",ROUND(J82*$K$7,0))</f>
        <v/>
      </c>
      <c r="L82" s="34" t="str">
        <f t="array" ref="L82">IF(J82="","",ROUND(J82+K82,0))</f>
        <v/>
      </c>
      <c r="M82" s="33" t="str">
        <f>IF(J82="","",J82)</f>
        <v/>
      </c>
      <c r="N82" s="12" t="str">
        <f t="array" ref="N82">IF(M82="","",ROUND(M82*$N$7,0))</f>
        <v/>
      </c>
      <c r="O82" s="34" t="str">
        <f t="array" ref="O82">IF(M82="","",ROUND(M82+N82,0))</f>
        <v/>
      </c>
      <c r="P82" s="35" t="str">
        <f t="array" ref="P82">IF(J82="","",ROUND(J82-M82,0))</f>
        <v/>
      </c>
      <c r="Q82" s="12" t="str">
        <f t="array" ref="Q82">IF(J82="","",ROUND(K82-N82,0))</f>
        <v/>
      </c>
      <c r="R82" s="34" t="str">
        <f t="array" ref="R82">IF(J82="","",ROUND(P82+Q82,0))</f>
        <v/>
      </c>
      <c r="S82" s="13" t="str">
        <f t="array" ref="S82">IF(J82="","",IF($H80="Before-2004",Q82,0))</f>
        <v/>
      </c>
      <c r="T82" s="14" t="str">
        <f t="array" ref="T82">IF(J82="","",ROUND(R82-S82,0))</f>
        <v/>
      </c>
      <c r="U82" s="13" t="str">
        <f>IF(J82="","",ROUND(S82+T82,0))</f>
        <v/>
      </c>
      <c r="V82" s="14" t="str">
        <f>IF(J82="","",ROUND(R82-U82,0))</f>
        <v/>
      </c>
      <c r="W82" s="49"/>
      <c r="X82" s="50"/>
      <c r="Y82" s="221"/>
    </row>
    <row r="83" spans="1:25" s="4" customFormat="1" ht="20.25" customHeight="1" thickBot="1">
      <c r="A83" s="252"/>
      <c r="B83" s="217"/>
      <c r="C83" s="257"/>
      <c r="D83" s="264"/>
      <c r="E83" s="265"/>
      <c r="F83" s="266"/>
      <c r="G83" s="51" t="str">
        <f>IF(AND(A80="n",D80=""),"","Surrender Ar.→")</f>
        <v/>
      </c>
      <c r="H83" s="52" t="s">
        <v>46</v>
      </c>
      <c r="I83" s="53" t="s">
        <v>64</v>
      </c>
      <c r="J83" s="54" t="str">
        <f t="array" ref="J83">IF(OR($H83="",$H83="no"),"",IF($I83=$I80,ROUND(J80/2,0),IF($I83=$I81,ROUND(J81/2,0),IF($I83=$I82,ROUND(J82/2,0)))))</f>
        <v/>
      </c>
      <c r="K83" s="55" t="str">
        <f t="array" ref="K83">IF(OR($H83="",$H83="no"),"",IF($I83=$I80,ROUND(K80/2,0),IF($I83=$I81,ROUND(K81/2,0),IF($I83=$I82,ROUND(K82/2,0)))))</f>
        <v/>
      </c>
      <c r="L83" s="56" t="str">
        <f t="array" ref="L83">IF(OR($H83="",$H83="no"),"",ROUND(J83+K83,0))</f>
        <v/>
      </c>
      <c r="M83" s="54" t="str">
        <f t="array" ref="M83">IF(OR($H83="",$H83="no"),"",IF($I83=$I80,ROUND(M80/2,0),IF($I83=$I81,ROUND(M81/2,0),IF($I83=$I82,ROUND(M82/2,0)))))</f>
        <v/>
      </c>
      <c r="N83" s="55" t="str">
        <f t="array" ref="N83">IF(OR($H83="",$H83="no"),"",IF($I83=$I80,ROUND(N80/2,0),IF($I83=$I81,ROUND(N81/2,0),IF($I83=$I82,ROUND(N82/2,0)))))</f>
        <v/>
      </c>
      <c r="O83" s="56" t="str">
        <f t="array" ref="O83">IF(OR($H83="",$H83="no"),"",ROUND(M83+N83,0))</f>
        <v/>
      </c>
      <c r="P83" s="57" t="str">
        <f t="array" ref="P83">IF(OR($H83="",$H83="no"),"",ROUND(J83-M83,0))</f>
        <v/>
      </c>
      <c r="Q83" s="58" t="str">
        <f t="array" ref="Q83">IF(OR($H83="",$H83="no"),"",ROUND(K83-N83,0))</f>
        <v/>
      </c>
      <c r="R83" s="59" t="str">
        <f t="array" ref="R83">IF(OR($H83="",$H83="no"),"",ROUND(P83+Q83,0))</f>
        <v/>
      </c>
      <c r="S83" s="60" t="str">
        <f>IF(OR($H83="",$H83="no"),"",0)</f>
        <v/>
      </c>
      <c r="T83" s="60" t="str">
        <f>IF(OR($H83="",$H83="no"),"",0)</f>
        <v/>
      </c>
      <c r="U83" s="60" t="str">
        <f t="array" ref="U83">IF(OR($H83="",$H83="no"),"",ROUND(S83+T83,0))</f>
        <v/>
      </c>
      <c r="V83" s="60" t="str">
        <f t="array" ref="V83">IF(OR($H83="",$H83="no"),"",ROUND(R83-U83,0))</f>
        <v/>
      </c>
      <c r="W83" s="61"/>
      <c r="X83" s="62"/>
      <c r="Y83" s="221"/>
    </row>
    <row r="84" spans="1:25" s="4" customFormat="1" ht="20.25" customHeight="1">
      <c r="A84" s="252" t="str">
        <f>IF(D84="","n","y")</f>
        <v>n</v>
      </c>
      <c r="B84" s="217"/>
      <c r="C84" s="255">
        <v>20</v>
      </c>
      <c r="D84" s="258"/>
      <c r="E84" s="259"/>
      <c r="F84" s="260"/>
      <c r="G84" s="267"/>
      <c r="H84" s="269"/>
      <c r="I84" s="27" t="str">
        <f>IF(A84="n","","Jul-2025")</f>
        <v/>
      </c>
      <c r="J84" s="28"/>
      <c r="K84" s="6" t="str">
        <f t="array" ref="K84">IF(J84="","",ROUND(J84*$K$7,0))</f>
        <v/>
      </c>
      <c r="L84" s="29" t="str">
        <f t="array" ref="L84">IF(J84="","",ROUND(J84+K84,0))</f>
        <v/>
      </c>
      <c r="M84" s="30" t="str">
        <f>IF(J84="","",J84)</f>
        <v/>
      </c>
      <c r="N84" s="6" t="str">
        <f t="array" ref="N84">IF(M84="","",ROUND(M84*$N$7,0))</f>
        <v/>
      </c>
      <c r="O84" s="29" t="str">
        <f t="array" ref="O84">IF(M84="","",ROUND(M84+N84,0))</f>
        <v/>
      </c>
      <c r="P84" s="31" t="str">
        <f t="array" ref="P84">IF(J84="","",ROUND(J84-M84,0))</f>
        <v/>
      </c>
      <c r="Q84" s="6" t="str">
        <f t="array" ref="Q84">IF(J84="","",ROUND(K84-N84,0))</f>
        <v/>
      </c>
      <c r="R84" s="29" t="str">
        <f t="array" ref="R84">IF(J84="","",ROUND(P84+Q84,0))</f>
        <v/>
      </c>
      <c r="S84" s="7" t="str">
        <f t="array" ref="S84">IF(J84="","",IF($H84="Before-2004",Q84,0))</f>
        <v/>
      </c>
      <c r="T84" s="8" t="str">
        <f t="array" ref="T84">IF(J84="","",ROUND(R84-S84,0))</f>
        <v/>
      </c>
      <c r="U84" s="8" t="str">
        <f t="array" ref="U84">IF(J84="","",ROUND(S84+T84,0))</f>
        <v/>
      </c>
      <c r="V84" s="8" t="str">
        <f t="array" ref="V84">IF(J84="","",ROUND(R84-U84,0))</f>
        <v/>
      </c>
      <c r="W84" s="47"/>
      <c r="X84" s="48"/>
      <c r="Y84" s="221"/>
    </row>
    <row r="85" spans="1:25" s="4" customFormat="1" ht="20.25" customHeight="1">
      <c r="A85" s="252"/>
      <c r="B85" s="217"/>
      <c r="C85" s="256"/>
      <c r="D85" s="261"/>
      <c r="E85" s="262"/>
      <c r="F85" s="263"/>
      <c r="G85" s="268"/>
      <c r="H85" s="270"/>
      <c r="I85" s="32" t="str">
        <f>IF(A84="n","","Aug-2025")</f>
        <v/>
      </c>
      <c r="J85" s="33" t="str">
        <f>IF($J84="","",$J84)</f>
        <v/>
      </c>
      <c r="K85" s="12" t="str">
        <f t="array" ref="K85">IF(J85="","",ROUND(J85*$K$7,0))</f>
        <v/>
      </c>
      <c r="L85" s="34" t="str">
        <f t="array" ref="L85">IF(J85="","",ROUND(J85+K85,0))</f>
        <v/>
      </c>
      <c r="M85" s="33" t="str">
        <f>IF(J85="","",J85)</f>
        <v/>
      </c>
      <c r="N85" s="12" t="str">
        <f t="array" ref="N85">IF(M85="","",ROUND(M85*$N$7,0))</f>
        <v/>
      </c>
      <c r="O85" s="34" t="str">
        <f t="array" ref="O85">IF(M85="","",ROUND(M85+N85,0))</f>
        <v/>
      </c>
      <c r="P85" s="35" t="str">
        <f t="array" ref="P85">IF(J85="","",ROUND(J85-M85,0))</f>
        <v/>
      </c>
      <c r="Q85" s="12" t="str">
        <f t="array" ref="Q85">IF(J85="","",ROUND(K85-N85,0))</f>
        <v/>
      </c>
      <c r="R85" s="34" t="str">
        <f t="array" ref="R85">IF(J85="","",ROUND(P85+Q85,0))</f>
        <v/>
      </c>
      <c r="S85" s="13" t="str">
        <f t="array" ref="S85">IF(J85="","",IF($H84="Before-2004",Q85,0))</f>
        <v/>
      </c>
      <c r="T85" s="14" t="str">
        <f t="array" ref="T85">IF(J85="","",ROUND(R85-S85,0))</f>
        <v/>
      </c>
      <c r="U85" s="13" t="str">
        <f t="array" ref="U85">IF(J85="","",ROUND(S85+T85,0))</f>
        <v/>
      </c>
      <c r="V85" s="14" t="str">
        <f t="array" ref="V85">IF(J85="","",ROUND(R85-U85,0))</f>
        <v/>
      </c>
      <c r="W85" s="49"/>
      <c r="X85" s="50"/>
      <c r="Y85" s="221"/>
    </row>
    <row r="86" spans="1:25" s="4" customFormat="1" ht="20.25" customHeight="1">
      <c r="A86" s="252"/>
      <c r="B86" s="217"/>
      <c r="C86" s="256"/>
      <c r="D86" s="261"/>
      <c r="E86" s="262"/>
      <c r="F86" s="263"/>
      <c r="G86" s="268"/>
      <c r="H86" s="270"/>
      <c r="I86" s="36" t="str">
        <f>IF(A84="n","","Sep-2025")</f>
        <v/>
      </c>
      <c r="J86" s="33" t="str">
        <f>IF($J84="","",$J84)</f>
        <v/>
      </c>
      <c r="K86" s="12" t="str">
        <f t="array" ref="K86">IF(J86="","",ROUND(J86*$K$7,0))</f>
        <v/>
      </c>
      <c r="L86" s="34" t="str">
        <f t="array" ref="L86">IF(J86="","",ROUND(J86+K86,0))</f>
        <v/>
      </c>
      <c r="M86" s="33" t="str">
        <f>IF(J86="","",J86)</f>
        <v/>
      </c>
      <c r="N86" s="12" t="str">
        <f t="array" ref="N86">IF(M86="","",ROUND(M86*$N$7,0))</f>
        <v/>
      </c>
      <c r="O86" s="34" t="str">
        <f t="array" ref="O86">IF(M86="","",ROUND(M86+N86,0))</f>
        <v/>
      </c>
      <c r="P86" s="35" t="str">
        <f t="array" ref="P86">IF(J86="","",ROUND(J86-M86,0))</f>
        <v/>
      </c>
      <c r="Q86" s="12" t="str">
        <f t="array" ref="Q86">IF(J86="","",ROUND(K86-N86,0))</f>
        <v/>
      </c>
      <c r="R86" s="34" t="str">
        <f t="array" ref="R86">IF(J86="","",ROUND(P86+Q86,0))</f>
        <v/>
      </c>
      <c r="S86" s="13" t="str">
        <f t="array" ref="S86">IF(J86="","",IF($H84="Before-2004",Q86,0))</f>
        <v/>
      </c>
      <c r="T86" s="14" t="str">
        <f t="array" ref="T86">IF(J86="","",ROUND(R86-S86,0))</f>
        <v/>
      </c>
      <c r="U86" s="13" t="str">
        <f>IF(J86="","",ROUND(S86+T86,0))</f>
        <v/>
      </c>
      <c r="V86" s="14" t="str">
        <f>IF(J86="","",ROUND(R86-U86,0))</f>
        <v/>
      </c>
      <c r="W86" s="49"/>
      <c r="X86" s="50"/>
      <c r="Y86" s="221"/>
    </row>
    <row r="87" spans="1:25" s="4" customFormat="1" ht="20.25" customHeight="1" thickBot="1">
      <c r="A87" s="252"/>
      <c r="B87" s="217"/>
      <c r="C87" s="257"/>
      <c r="D87" s="264"/>
      <c r="E87" s="265"/>
      <c r="F87" s="266"/>
      <c r="G87" s="51" t="str">
        <f>IF(AND(A84="n",D84=""),"","Surrender Ar.→")</f>
        <v/>
      </c>
      <c r="H87" s="52" t="s">
        <v>46</v>
      </c>
      <c r="I87" s="53" t="s">
        <v>64</v>
      </c>
      <c r="J87" s="54" t="str">
        <f t="array" ref="J87">IF(OR($H87="",$H87="no"),"",IF($I87=$I84,ROUND(J84/2,0),IF($I87=$I85,ROUND(J85/2,0),IF($I87=$I86,ROUND(J86/2,0)))))</f>
        <v/>
      </c>
      <c r="K87" s="55" t="str">
        <f t="array" ref="K87">IF(OR($H87="",$H87="no"),"",IF($I87=$I84,ROUND(K84/2,0),IF($I87=$I85,ROUND(K85/2,0),IF($I87=$I86,ROUND(K86/2,0)))))</f>
        <v/>
      </c>
      <c r="L87" s="56" t="str">
        <f t="array" ref="L87">IF(OR($H87="",$H87="no"),"",ROUND(J87+K87,0))</f>
        <v/>
      </c>
      <c r="M87" s="54" t="str">
        <f t="array" ref="M87">IF(OR($H87="",$H87="no"),"",IF($I87=$I84,ROUND(M84/2,0),IF($I87=$I85,ROUND(M85/2,0),IF($I87=$I86,ROUND(M86/2,0)))))</f>
        <v/>
      </c>
      <c r="N87" s="55" t="str">
        <f t="array" ref="N87">IF(OR($H87="",$H87="no"),"",IF($I87=$I84,ROUND(N84/2,0),IF($I87=$I85,ROUND(N85/2,0),IF($I87=$I86,ROUND(N86/2,0)))))</f>
        <v/>
      </c>
      <c r="O87" s="56" t="str">
        <f t="array" ref="O87">IF(OR($H87="",$H87="no"),"",ROUND(M87+N87,0))</f>
        <v/>
      </c>
      <c r="P87" s="57" t="str">
        <f t="array" ref="P87">IF(OR($H87="",$H87="no"),"",ROUND(J87-M87,0))</f>
        <v/>
      </c>
      <c r="Q87" s="58" t="str">
        <f t="array" ref="Q87">IF(OR($H87="",$H87="no"),"",ROUND(K87-N87,0))</f>
        <v/>
      </c>
      <c r="R87" s="59" t="str">
        <f t="array" ref="R87">IF(OR($H87="",$H87="no"),"",ROUND(P87+Q87,0))</f>
        <v/>
      </c>
      <c r="S87" s="60" t="str">
        <f>IF(OR($H87="",$H87="no"),"",0)</f>
        <v/>
      </c>
      <c r="T87" s="60" t="str">
        <f>IF(OR($H87="",$H87="no"),"",0)</f>
        <v/>
      </c>
      <c r="U87" s="60" t="str">
        <f t="array" ref="U87">IF(OR($H87="",$H87="no"),"",ROUND(S87+T87,0))</f>
        <v/>
      </c>
      <c r="V87" s="60" t="str">
        <f t="array" ref="V87">IF(OR($H87="",$H87="no"),"",ROUND(R87-U87,0))</f>
        <v/>
      </c>
      <c r="W87" s="61"/>
      <c r="X87" s="62"/>
      <c r="Y87" s="221"/>
    </row>
    <row r="88" spans="1:25" ht="73.5" customHeight="1" thickBot="1">
      <c r="B88" s="217"/>
      <c r="C88" s="253" t="s">
        <v>3</v>
      </c>
      <c r="D88" s="254"/>
      <c r="E88" s="254"/>
      <c r="F88" s="254"/>
      <c r="G88" s="254"/>
      <c r="H88" s="63"/>
      <c r="I88" s="64"/>
      <c r="J88" s="65">
        <f t="array" ref="J88">SUM(J8:J87)</f>
        <v>311350</v>
      </c>
      <c r="K88" s="66">
        <f t="array" ref="K88">SUM(K8:K87)</f>
        <v>180583</v>
      </c>
      <c r="L88" s="67">
        <f t="array" ref="L88">SUM(L8:L87)</f>
        <v>491933</v>
      </c>
      <c r="M88" s="65">
        <f t="array" ref="M88">SUM(M8:M87)</f>
        <v>311350</v>
      </c>
      <c r="N88" s="66">
        <f t="array" ref="N88">SUM(N8:N87)</f>
        <v>171243</v>
      </c>
      <c r="O88" s="67">
        <f t="array" ref="O88">SUM(O8:O87)</f>
        <v>482593</v>
      </c>
      <c r="P88" s="65">
        <f t="array" ref="P88">SUM(P8:P87)</f>
        <v>0</v>
      </c>
      <c r="Q88" s="66">
        <f t="array" ref="Q88">SUM(Q8:Q87)</f>
        <v>9340</v>
      </c>
      <c r="R88" s="68">
        <f t="array" ref="R88">SUM(R8:R87)</f>
        <v>9340</v>
      </c>
      <c r="S88" s="69">
        <f t="array" ref="S88">SUM(S8:S87)</f>
        <v>4311</v>
      </c>
      <c r="T88" s="70">
        <f t="array" ref="T88">SUM(T8:T87)</f>
        <v>4311</v>
      </c>
      <c r="U88" s="70">
        <f t="array" ref="U88">SUM(U8:U87)</f>
        <v>8622</v>
      </c>
      <c r="V88" s="70">
        <f t="array" ref="V88">SUM(V8:V87)</f>
        <v>718</v>
      </c>
      <c r="W88" s="71"/>
      <c r="X88" s="72"/>
      <c r="Y88" s="221"/>
    </row>
    <row r="89" spans="1:25" ht="22.5" customHeight="1">
      <c r="B89" s="217"/>
      <c r="C89" s="192" t="s">
        <v>8</v>
      </c>
      <c r="D89" s="193"/>
      <c r="E89" s="193"/>
      <c r="F89" s="193"/>
      <c r="G89" s="193"/>
      <c r="H89" s="193"/>
      <c r="I89" s="194"/>
      <c r="J89" s="194"/>
      <c r="K89" s="194"/>
      <c r="L89" s="194"/>
      <c r="M89" s="194"/>
      <c r="N89" s="194"/>
      <c r="O89" s="194"/>
      <c r="P89" s="194"/>
      <c r="Q89" s="194"/>
      <c r="R89" s="231" t="s">
        <v>17</v>
      </c>
      <c r="S89" s="232"/>
      <c r="T89" s="232"/>
      <c r="U89" s="232"/>
      <c r="V89" s="232"/>
      <c r="W89" s="232"/>
      <c r="X89" s="233"/>
      <c r="Y89" s="221"/>
    </row>
    <row r="90" spans="1:25" ht="22.5" customHeight="1">
      <c r="B90" s="217"/>
      <c r="C90" s="21" t="s">
        <v>4</v>
      </c>
      <c r="D90" s="234" t="s">
        <v>11</v>
      </c>
      <c r="E90" s="235"/>
      <c r="F90" s="235"/>
      <c r="G90" s="235"/>
      <c r="H90" s="235"/>
      <c r="I90" s="236"/>
      <c r="J90" s="210" t="s">
        <v>6</v>
      </c>
      <c r="K90" s="210"/>
      <c r="L90" s="210"/>
      <c r="M90" s="210"/>
      <c r="N90" s="208">
        <f>P88</f>
        <v>0</v>
      </c>
      <c r="O90" s="209"/>
      <c r="P90" s="209"/>
      <c r="Q90" s="209"/>
      <c r="R90" s="243" t="s">
        <v>19</v>
      </c>
      <c r="S90" s="244"/>
      <c r="T90" s="244"/>
      <c r="U90" s="244"/>
      <c r="V90" s="244"/>
      <c r="W90" s="244"/>
      <c r="X90" s="245"/>
      <c r="Y90" s="221"/>
    </row>
    <row r="91" spans="1:25" ht="22.5" customHeight="1">
      <c r="B91" s="217"/>
      <c r="C91" s="22" t="s">
        <v>5</v>
      </c>
      <c r="D91" s="237"/>
      <c r="E91" s="238"/>
      <c r="F91" s="238"/>
      <c r="G91" s="238"/>
      <c r="H91" s="238"/>
      <c r="I91" s="239"/>
      <c r="J91" s="210" t="s">
        <v>7</v>
      </c>
      <c r="K91" s="210"/>
      <c r="L91" s="210"/>
      <c r="M91" s="210"/>
      <c r="N91" s="208">
        <f>Q88</f>
        <v>9340</v>
      </c>
      <c r="O91" s="209"/>
      <c r="P91" s="209"/>
      <c r="Q91" s="209"/>
      <c r="R91" s="243"/>
      <c r="S91" s="244"/>
      <c r="T91" s="244"/>
      <c r="U91" s="244"/>
      <c r="V91" s="244"/>
      <c r="W91" s="244"/>
      <c r="X91" s="245"/>
      <c r="Y91" s="221"/>
    </row>
    <row r="92" spans="1:25" ht="22.5" customHeight="1">
      <c r="B92" s="217"/>
      <c r="C92" s="23"/>
      <c r="D92" s="240"/>
      <c r="E92" s="241"/>
      <c r="F92" s="241"/>
      <c r="G92" s="241"/>
      <c r="H92" s="241"/>
      <c r="I92" s="242"/>
      <c r="J92" s="214" t="s">
        <v>15</v>
      </c>
      <c r="K92" s="214"/>
      <c r="L92" s="214"/>
      <c r="M92" s="214"/>
      <c r="N92" s="215">
        <f>R88</f>
        <v>9340</v>
      </c>
      <c r="O92" s="215"/>
      <c r="P92" s="215"/>
      <c r="Q92" s="215"/>
      <c r="R92" s="246" t="s">
        <v>18</v>
      </c>
      <c r="S92" s="247"/>
      <c r="T92" s="247"/>
      <c r="U92" s="247"/>
      <c r="V92" s="247"/>
      <c r="W92" s="247"/>
      <c r="X92" s="248"/>
      <c r="Y92" s="221"/>
    </row>
    <row r="93" spans="1:25" ht="22.5" customHeight="1">
      <c r="B93" s="217"/>
      <c r="C93" s="21" t="s">
        <v>4</v>
      </c>
      <c r="D93" s="196" t="s">
        <v>9</v>
      </c>
      <c r="E93" s="197"/>
      <c r="F93" s="197"/>
      <c r="G93" s="197"/>
      <c r="H93" s="197"/>
      <c r="I93" s="198"/>
      <c r="J93" s="205" t="s">
        <v>26</v>
      </c>
      <c r="K93" s="206"/>
      <c r="L93" s="206"/>
      <c r="M93" s="207"/>
      <c r="N93" s="208">
        <f>S88</f>
        <v>4311</v>
      </c>
      <c r="O93" s="209"/>
      <c r="P93" s="209"/>
      <c r="Q93" s="209"/>
      <c r="R93" s="246"/>
      <c r="S93" s="247"/>
      <c r="T93" s="247"/>
      <c r="U93" s="247"/>
      <c r="V93" s="247"/>
      <c r="W93" s="247"/>
      <c r="X93" s="248"/>
      <c r="Y93" s="221"/>
    </row>
    <row r="94" spans="1:25" ht="22.5" customHeight="1">
      <c r="B94" s="217"/>
      <c r="C94" s="21" t="s">
        <v>5</v>
      </c>
      <c r="D94" s="199"/>
      <c r="E94" s="200"/>
      <c r="F94" s="200"/>
      <c r="G94" s="200"/>
      <c r="H94" s="200"/>
      <c r="I94" s="201"/>
      <c r="J94" s="210" t="s">
        <v>22</v>
      </c>
      <c r="K94" s="210"/>
      <c r="L94" s="210"/>
      <c r="M94" s="210"/>
      <c r="N94" s="211">
        <f>T88</f>
        <v>4311</v>
      </c>
      <c r="O94" s="212"/>
      <c r="P94" s="212"/>
      <c r="Q94" s="213"/>
      <c r="R94" s="246"/>
      <c r="S94" s="247"/>
      <c r="T94" s="247"/>
      <c r="U94" s="247"/>
      <c r="V94" s="247"/>
      <c r="W94" s="247"/>
      <c r="X94" s="248"/>
      <c r="Y94" s="221"/>
    </row>
    <row r="95" spans="1:25" ht="22.5" customHeight="1" thickBot="1">
      <c r="B95" s="217"/>
      <c r="C95" s="24"/>
      <c r="D95" s="202"/>
      <c r="E95" s="203"/>
      <c r="F95" s="203"/>
      <c r="G95" s="203"/>
      <c r="H95" s="203"/>
      <c r="I95" s="204"/>
      <c r="J95" s="214" t="s">
        <v>16</v>
      </c>
      <c r="K95" s="214"/>
      <c r="L95" s="214"/>
      <c r="M95" s="214"/>
      <c r="N95" s="215">
        <f>U88</f>
        <v>8622</v>
      </c>
      <c r="O95" s="216"/>
      <c r="P95" s="216"/>
      <c r="Q95" s="216"/>
      <c r="R95" s="246"/>
      <c r="S95" s="247"/>
      <c r="T95" s="247"/>
      <c r="U95" s="247"/>
      <c r="V95" s="247"/>
      <c r="W95" s="247"/>
      <c r="X95" s="248"/>
      <c r="Y95" s="221"/>
    </row>
    <row r="96" spans="1:25" ht="21" customHeight="1" thickBot="1">
      <c r="B96" s="217"/>
      <c r="C96" s="185" t="s">
        <v>10</v>
      </c>
      <c r="D96" s="186"/>
      <c r="E96" s="186"/>
      <c r="F96" s="186"/>
      <c r="G96" s="186"/>
      <c r="H96" s="186"/>
      <c r="I96" s="186"/>
      <c r="J96" s="186"/>
      <c r="K96" s="186"/>
      <c r="L96" s="186"/>
      <c r="M96" s="187"/>
      <c r="N96" s="188">
        <f>ROUND(N92-N95,0)</f>
        <v>718</v>
      </c>
      <c r="O96" s="189"/>
      <c r="P96" s="189"/>
      <c r="Q96" s="189"/>
      <c r="R96" s="249"/>
      <c r="S96" s="250"/>
      <c r="T96" s="250"/>
      <c r="U96" s="250"/>
      <c r="V96" s="250"/>
      <c r="W96" s="250"/>
      <c r="X96" s="251"/>
      <c r="Y96" s="221"/>
    </row>
    <row r="97" spans="2:25" ht="12.75">
      <c r="B97" s="195"/>
      <c r="C97" s="195"/>
      <c r="D97" s="195"/>
      <c r="E97" s="195"/>
      <c r="F97" s="195"/>
      <c r="G97" s="195"/>
      <c r="H97" s="195"/>
      <c r="I97" s="195"/>
      <c r="J97" s="195"/>
      <c r="K97" s="195"/>
      <c r="L97" s="195"/>
      <c r="M97" s="195"/>
      <c r="N97" s="195"/>
      <c r="O97" s="195"/>
      <c r="P97" s="195"/>
      <c r="Q97" s="195"/>
      <c r="R97" s="195"/>
      <c r="S97" s="195"/>
      <c r="T97" s="195"/>
      <c r="U97" s="195"/>
      <c r="V97" s="195"/>
      <c r="W97" s="195"/>
      <c r="X97" s="195"/>
      <c r="Y97" s="195"/>
    </row>
    <row r="98" spans="2:25" ht="12.75" hidden="1"/>
    <row r="99" spans="2:25" ht="12.75" hidden="1"/>
    <row r="100" spans="2:25" ht="12.75" hidden="1"/>
    <row r="101" spans="2:25" ht="12.75" hidden="1"/>
    <row r="102" spans="2:25" ht="12.75" hidden="1"/>
    <row r="103" spans="2:25" ht="12.75" hidden="1"/>
    <row r="104" spans="2:25" ht="12.75" hidden="1"/>
    <row r="105" spans="2:25" ht="12.75" hidden="1"/>
    <row r="106" spans="2:25" ht="12.75" hidden="1"/>
    <row r="107" spans="2:25" ht="12.75" hidden="1"/>
    <row r="108" spans="2:25" ht="12.75" hidden="1"/>
    <row r="109" spans="2:25" ht="12.75" hidden="1"/>
    <row r="110" spans="2:25" ht="12.75" hidden="1"/>
    <row r="111" spans="2:25" ht="12.75" hidden="1"/>
    <row r="112" spans="2:25" ht="12.75" hidden="1"/>
    <row r="113" ht="12.75" hidden="1"/>
    <row r="114" ht="12.75" hidden="1"/>
    <row r="115" ht="12.75" hidden="1"/>
    <row r="116" ht="12.75" hidden="1"/>
    <row r="117" ht="12.75" hidden="1"/>
    <row r="118" ht="12.75" hidden="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row r="154" ht="12.75" hidden="1"/>
    <row r="155" ht="12.75" hidden="1"/>
    <row r="156" ht="12.75" hidden="1"/>
    <row r="157" ht="12.75" hidden="1"/>
    <row r="158" ht="12.75" hidden="1"/>
    <row r="159" ht="12.75" hidden="1"/>
    <row r="160" ht="12.75" hidden="1"/>
    <row r="161" ht="12.75" hidden="1"/>
    <row r="162" ht="12.75" hidden="1"/>
    <row r="163" ht="12.75" hidden="1"/>
    <row r="164" ht="12.75" hidden="1"/>
    <row r="165" ht="12.75" hidden="1"/>
    <row r="166" ht="12.75" hidden="1"/>
    <row r="167" ht="12.75" hidden="1"/>
    <row r="168" ht="12.75" hidden="1"/>
    <row r="169" ht="12.75" hidden="1"/>
    <row r="170" ht="12.75" hidden="1"/>
    <row r="171" ht="12.75" hidden="1"/>
    <row r="172" ht="12.75" hidden="1"/>
    <row r="173" ht="12.75" hidden="1"/>
    <row r="174" ht="12.75" hidden="1"/>
    <row r="175" ht="12.75" hidden="1"/>
    <row r="176" ht="12.75" hidden="1"/>
    <row r="177" ht="12.75" hidden="1"/>
    <row r="178" ht="12.75" hidden="1"/>
    <row r="179" ht="12.75" hidden="1"/>
    <row r="180" ht="12.75" hidden="1"/>
    <row r="181" ht="12.75" hidden="1"/>
    <row r="182" ht="12.75" hidden="1"/>
    <row r="183" ht="12.75" hidden="1"/>
    <row r="184" ht="12.75" hidden="1"/>
    <row r="185" ht="12.75" hidden="1"/>
    <row r="186" ht="12.75" hidden="1"/>
    <row r="187" ht="12.75" hidden="1"/>
    <row r="188" ht="12.75" hidden="1"/>
    <row r="189" ht="12.75" hidden="1"/>
    <row r="190" ht="12.75" hidden="1"/>
    <row r="191" ht="12.75" hidden="1"/>
    <row r="192" ht="12.75" hidden="1"/>
    <row r="193" ht="12.75" hidden="1"/>
    <row r="194" ht="12.75" hidden="1"/>
    <row r="195" ht="12.75" hidden="1"/>
    <row r="196" ht="12.75" hidden="1"/>
    <row r="197" ht="12.75" hidden="1"/>
    <row r="198" ht="12.75" hidden="1"/>
    <row r="199" ht="12.75" hidden="1"/>
    <row r="200" ht="12.75" hidden="1"/>
    <row r="201" ht="12.75" hidden="1"/>
    <row r="202" ht="12.75" hidden="1"/>
    <row r="203" ht="12.75" hidden="1"/>
    <row r="204" ht="12.75" hidden="1"/>
    <row r="205" ht="12.75" hidden="1"/>
    <row r="206" ht="12.75" hidden="1"/>
    <row r="207" ht="12.75" hidden="1"/>
    <row r="208" ht="12.75" hidden="1"/>
    <row r="209" ht="12.75" hidden="1"/>
    <row r="210" ht="12.75" hidden="1"/>
    <row r="211" ht="12.75" hidden="1"/>
    <row r="212" ht="12.75" hidden="1"/>
    <row r="213" ht="12.75" hidden="1"/>
    <row r="214" ht="12.75" hidden="1"/>
    <row r="215" ht="12.75" hidden="1"/>
    <row r="216" ht="12.75" hidden="1"/>
    <row r="217" ht="12.75" hidden="1"/>
    <row r="218" ht="12.75" hidden="1"/>
    <row r="219" ht="12.75" hidden="1"/>
    <row r="220" ht="12.75" hidden="1"/>
    <row r="221" ht="12.75" hidden="1"/>
    <row r="222" ht="12.75" hidden="1"/>
    <row r="223" ht="12.75" hidden="1"/>
    <row r="224" ht="12.75" hidden="1"/>
    <row r="225" ht="12.75" hidden="1"/>
    <row r="226" ht="12.75" hidden="1"/>
    <row r="227" ht="12.75" hidden="1"/>
    <row r="228" ht="12.75" hidden="1"/>
    <row r="229" ht="12.75" hidden="1"/>
    <row r="230" ht="12.75" hidden="1"/>
    <row r="231" ht="12.75" hidden="1"/>
    <row r="232" ht="12.75" hidden="1"/>
    <row r="233" ht="12.75" hidden="1"/>
    <row r="234" ht="12.75" hidden="1"/>
    <row r="235" ht="12.75" hidden="1"/>
    <row r="236" ht="12.75" hidden="1"/>
    <row r="237" ht="12.75" hidden="1"/>
    <row r="238" ht="12.75" hidden="1"/>
    <row r="239" ht="12.75" hidden="1"/>
    <row r="240" ht="12.75" hidden="1"/>
    <row r="241" ht="12.75" hidden="1"/>
    <row r="242" ht="12.75" hidden="1"/>
    <row r="243" ht="12.75" hidden="1"/>
    <row r="244" ht="12.75" hidden="1"/>
    <row r="245" ht="12.75" hidden="1"/>
    <row r="246" ht="12.75" hidden="1"/>
    <row r="247" ht="12.75" hidden="1"/>
    <row r="248" ht="12.75" hidden="1"/>
    <row r="249" ht="12.75" hidden="1"/>
    <row r="250" ht="12.75" hidden="1"/>
    <row r="251" ht="12.75" hidden="1"/>
    <row r="252" ht="12.75" hidden="1"/>
    <row r="253" ht="12.75" hidden="1"/>
    <row r="254" ht="12.75" hidden="1"/>
    <row r="255" ht="12.75" hidden="1"/>
    <row r="256" ht="12.75" hidden="1"/>
    <row r="257" ht="12.75" hidden="1"/>
    <row r="258" ht="0" hidden="1" customHeight="1"/>
    <row r="259" ht="0" hidden="1" customHeight="1"/>
    <row r="260" ht="0" hidden="1" customHeight="1"/>
    <row r="261" ht="0" hidden="1" customHeight="1"/>
    <row r="262" ht="0" hidden="1" customHeight="1"/>
    <row r="263" ht="0" hidden="1" customHeight="1"/>
    <row r="264" ht="0" hidden="1" customHeight="1"/>
  </sheetData>
  <sheetProtection password="E8FA" sheet="1" objects="1" scenarios="1" formatCells="0" formatColumns="0" formatRows="0"/>
  <mergeCells count="149">
    <mergeCell ref="A80:A83"/>
    <mergeCell ref="A84:A87"/>
    <mergeCell ref="A44:A47"/>
    <mergeCell ref="A48:A51"/>
    <mergeCell ref="A52:A55"/>
    <mergeCell ref="A56:A59"/>
    <mergeCell ref="A60:A63"/>
    <mergeCell ref="A64:A67"/>
    <mergeCell ref="A68:A71"/>
    <mergeCell ref="A72:A75"/>
    <mergeCell ref="A76:A79"/>
    <mergeCell ref="A8:A11"/>
    <mergeCell ref="A12:A15"/>
    <mergeCell ref="A16:A19"/>
    <mergeCell ref="A20:A23"/>
    <mergeCell ref="A24:A27"/>
    <mergeCell ref="A28:A31"/>
    <mergeCell ref="A32:A35"/>
    <mergeCell ref="A36:A39"/>
    <mergeCell ref="A40:A43"/>
    <mergeCell ref="B1:B96"/>
    <mergeCell ref="G64:G66"/>
    <mergeCell ref="H64:H66"/>
    <mergeCell ref="C68:C71"/>
    <mergeCell ref="D68:F71"/>
    <mergeCell ref="G68:G70"/>
    <mergeCell ref="H68:H70"/>
    <mergeCell ref="C72:C75"/>
    <mergeCell ref="D72:F75"/>
    <mergeCell ref="C76:C79"/>
    <mergeCell ref="D76:F79"/>
    <mergeCell ref="G76:G78"/>
    <mergeCell ref="H76:H78"/>
    <mergeCell ref="D32:F35"/>
    <mergeCell ref="G32:G34"/>
    <mergeCell ref="H32:H34"/>
    <mergeCell ref="C36:C39"/>
    <mergeCell ref="D36:F39"/>
    <mergeCell ref="G36:G38"/>
    <mergeCell ref="H36:H38"/>
    <mergeCell ref="C40:C43"/>
    <mergeCell ref="D40:F43"/>
    <mergeCell ref="C1:X1"/>
    <mergeCell ref="D90:I92"/>
    <mergeCell ref="C60:C63"/>
    <mergeCell ref="D60:F63"/>
    <mergeCell ref="G60:G62"/>
    <mergeCell ref="H60:H62"/>
    <mergeCell ref="D93:I95"/>
    <mergeCell ref="C8:C11"/>
    <mergeCell ref="D8:F11"/>
    <mergeCell ref="C12:C15"/>
    <mergeCell ref="D12:F15"/>
    <mergeCell ref="G12:G14"/>
    <mergeCell ref="H12:H14"/>
    <mergeCell ref="C16:C19"/>
    <mergeCell ref="D16:F19"/>
    <mergeCell ref="G16:G18"/>
    <mergeCell ref="H16:H18"/>
    <mergeCell ref="C20:C23"/>
    <mergeCell ref="D20:F23"/>
    <mergeCell ref="G20:G22"/>
    <mergeCell ref="H20:H22"/>
    <mergeCell ref="C24:C27"/>
    <mergeCell ref="D24:F27"/>
    <mergeCell ref="C28:C31"/>
    <mergeCell ref="D28:F31"/>
    <mergeCell ref="G28:G30"/>
    <mergeCell ref="C52:C55"/>
    <mergeCell ref="D52:F55"/>
    <mergeCell ref="G52:G54"/>
    <mergeCell ref="H52:H54"/>
    <mergeCell ref="C56:C59"/>
    <mergeCell ref="D56:F59"/>
    <mergeCell ref="G56:G58"/>
    <mergeCell ref="H56:H58"/>
    <mergeCell ref="G8:G10"/>
    <mergeCell ref="H8:H10"/>
    <mergeCell ref="G24:G26"/>
    <mergeCell ref="H24:H26"/>
    <mergeCell ref="G40:G42"/>
    <mergeCell ref="H40:H42"/>
    <mergeCell ref="C44:C47"/>
    <mergeCell ref="D44:F47"/>
    <mergeCell ref="G44:G46"/>
    <mergeCell ref="H44:H46"/>
    <mergeCell ref="C48:C51"/>
    <mergeCell ref="D48:F51"/>
    <mergeCell ref="G48:G50"/>
    <mergeCell ref="H48:H50"/>
    <mergeCell ref="H28:H30"/>
    <mergeCell ref="C32:C35"/>
    <mergeCell ref="X5:X7"/>
    <mergeCell ref="J6:J7"/>
    <mergeCell ref="L6:L7"/>
    <mergeCell ref="M6:M7"/>
    <mergeCell ref="O6:O7"/>
    <mergeCell ref="P6:P7"/>
    <mergeCell ref="Q6:Q7"/>
    <mergeCell ref="R6:R7"/>
    <mergeCell ref="S5:S7"/>
    <mergeCell ref="T5:T7"/>
    <mergeCell ref="U5:U7"/>
    <mergeCell ref="V5:V7"/>
    <mergeCell ref="W5:W7"/>
    <mergeCell ref="J90:M90"/>
    <mergeCell ref="N90:Q90"/>
    <mergeCell ref="R90:X91"/>
    <mergeCell ref="J91:M91"/>
    <mergeCell ref="N91:Q91"/>
    <mergeCell ref="C88:G88"/>
    <mergeCell ref="C89:Q89"/>
    <mergeCell ref="R89:X89"/>
    <mergeCell ref="C64:C67"/>
    <mergeCell ref="D64:F67"/>
    <mergeCell ref="G72:G74"/>
    <mergeCell ref="H72:H74"/>
    <mergeCell ref="C80:C83"/>
    <mergeCell ref="D80:F83"/>
    <mergeCell ref="G80:G82"/>
    <mergeCell ref="H80:H82"/>
    <mergeCell ref="C84:C87"/>
    <mergeCell ref="D84:F87"/>
    <mergeCell ref="G84:G86"/>
    <mergeCell ref="H84:H86"/>
    <mergeCell ref="J92:M92"/>
    <mergeCell ref="N95:Q95"/>
    <mergeCell ref="C96:M96"/>
    <mergeCell ref="N96:Q96"/>
    <mergeCell ref="B97:Y97"/>
    <mergeCell ref="N92:Q92"/>
    <mergeCell ref="R92:X96"/>
    <mergeCell ref="J93:M93"/>
    <mergeCell ref="N93:Q93"/>
    <mergeCell ref="J94:M94"/>
    <mergeCell ref="N94:Q94"/>
    <mergeCell ref="J95:M95"/>
    <mergeCell ref="Y1:Y96"/>
    <mergeCell ref="C2:X2"/>
    <mergeCell ref="C3:X3"/>
    <mergeCell ref="C4:X4"/>
    <mergeCell ref="C5:C7"/>
    <mergeCell ref="D5:F7"/>
    <mergeCell ref="G5:G7"/>
    <mergeCell ref="H5:H7"/>
    <mergeCell ref="I5:I7"/>
    <mergeCell ref="J5:L5"/>
    <mergeCell ref="M5:O5"/>
    <mergeCell ref="P5:R5"/>
  </mergeCells>
  <conditionalFormatting sqref="A8 B8:B87 A12:A87 I8:X87">
    <cfRule type="expression" dxfId="43" priority="43">
      <formula>$A8="N"</formula>
    </cfRule>
  </conditionalFormatting>
  <conditionalFormatting sqref="H11:I87">
    <cfRule type="expression" dxfId="42" priority="42">
      <formula>$H11="No"</formula>
    </cfRule>
  </conditionalFormatting>
  <conditionalFormatting sqref="G16:G18 G12:G14 G8:G10 A8 D8:F87 B8:B87 A12:A87 G20:G22 G24:G26 G28:G30 G32:G34 G36:G38 G40:G42 G44:G46 G48:G50 G52:G54 G56:G58 G60:G62 G64:G66 G68:G70 G72:G74 G76:G78 G80:G82 G84:G86 H8:X87">
    <cfRule type="expression" dxfId="41" priority="40">
      <formula>$A8="n"</formula>
    </cfRule>
  </conditionalFormatting>
  <conditionalFormatting sqref="I8:V10">
    <cfRule type="expression" dxfId="40" priority="39">
      <formula>$A8="N"</formula>
    </cfRule>
  </conditionalFormatting>
  <conditionalFormatting sqref="I12:V14 I16:V18">
    <cfRule type="expression" dxfId="39" priority="38">
      <formula>$A12="N"</formula>
    </cfRule>
  </conditionalFormatting>
  <conditionalFormatting sqref="S12:V14 S16:V18 S20:V22">
    <cfRule type="expression" dxfId="38" priority="37">
      <formula>$A12="N"</formula>
    </cfRule>
  </conditionalFormatting>
  <conditionalFormatting sqref="I20:V22">
    <cfRule type="expression" dxfId="37" priority="36">
      <formula>$A20="N"</formula>
    </cfRule>
  </conditionalFormatting>
  <conditionalFormatting sqref="I24:V26">
    <cfRule type="expression" dxfId="36" priority="35">
      <formula>$A24="N"</formula>
    </cfRule>
  </conditionalFormatting>
  <conditionalFormatting sqref="S24:V26">
    <cfRule type="expression" dxfId="35" priority="34">
      <formula>$A24="N"</formula>
    </cfRule>
  </conditionalFormatting>
  <conditionalFormatting sqref="I28:V30">
    <cfRule type="expression" dxfId="34" priority="33">
      <formula>$A28="N"</formula>
    </cfRule>
  </conditionalFormatting>
  <conditionalFormatting sqref="S28:V30">
    <cfRule type="expression" dxfId="33" priority="32">
      <formula>$A28="N"</formula>
    </cfRule>
  </conditionalFormatting>
  <conditionalFormatting sqref="I32:V34">
    <cfRule type="expression" dxfId="32" priority="31">
      <formula>$A32="N"</formula>
    </cfRule>
  </conditionalFormatting>
  <conditionalFormatting sqref="S32:V34">
    <cfRule type="expression" dxfId="31" priority="30">
      <formula>$A32="N"</formula>
    </cfRule>
  </conditionalFormatting>
  <conditionalFormatting sqref="I36:V38">
    <cfRule type="expression" dxfId="30" priority="29">
      <formula>$A36="N"</formula>
    </cfRule>
  </conditionalFormatting>
  <conditionalFormatting sqref="S36:V38">
    <cfRule type="expression" dxfId="29" priority="28">
      <formula>$A36="N"</formula>
    </cfRule>
  </conditionalFormatting>
  <conditionalFormatting sqref="I40:V42">
    <cfRule type="expression" dxfId="28" priority="27">
      <formula>$A40="N"</formula>
    </cfRule>
  </conditionalFormatting>
  <conditionalFormatting sqref="S40:V42">
    <cfRule type="expression" dxfId="27" priority="26">
      <formula>$A40="N"</formula>
    </cfRule>
  </conditionalFormatting>
  <conditionalFormatting sqref="I44:V46">
    <cfRule type="expression" dxfId="26" priority="25">
      <formula>$A44="N"</formula>
    </cfRule>
  </conditionalFormatting>
  <conditionalFormatting sqref="S44:V46">
    <cfRule type="expression" dxfId="25" priority="24">
      <formula>$A44="N"</formula>
    </cfRule>
  </conditionalFormatting>
  <conditionalFormatting sqref="I48:V50">
    <cfRule type="expression" dxfId="24" priority="23">
      <formula>$A48="N"</formula>
    </cfRule>
  </conditionalFormatting>
  <conditionalFormatting sqref="S48:V50">
    <cfRule type="expression" dxfId="23" priority="22">
      <formula>$A48="N"</formula>
    </cfRule>
  </conditionalFormatting>
  <conditionalFormatting sqref="I52:V54">
    <cfRule type="expression" dxfId="22" priority="21">
      <formula>$A52="N"</formula>
    </cfRule>
  </conditionalFormatting>
  <conditionalFormatting sqref="S52:V54">
    <cfRule type="expression" dxfId="21" priority="20">
      <formula>$A52="N"</formula>
    </cfRule>
  </conditionalFormatting>
  <conditionalFormatting sqref="I56:V58">
    <cfRule type="expression" dxfId="20" priority="19">
      <formula>$A56="N"</formula>
    </cfRule>
  </conditionalFormatting>
  <conditionalFormatting sqref="S56:V58">
    <cfRule type="expression" dxfId="19" priority="18">
      <formula>$A56="N"</formula>
    </cfRule>
  </conditionalFormatting>
  <conditionalFormatting sqref="I60:V62">
    <cfRule type="expression" dxfId="18" priority="17">
      <formula>$A60="N"</formula>
    </cfRule>
  </conditionalFormatting>
  <conditionalFormatting sqref="S60:V62">
    <cfRule type="expression" dxfId="17" priority="16">
      <formula>$A60="N"</formula>
    </cfRule>
  </conditionalFormatting>
  <conditionalFormatting sqref="I64:V66">
    <cfRule type="expression" dxfId="16" priority="15">
      <formula>$A64="N"</formula>
    </cfRule>
  </conditionalFormatting>
  <conditionalFormatting sqref="S64:V66">
    <cfRule type="expression" dxfId="15" priority="14">
      <formula>$A64="N"</formula>
    </cfRule>
  </conditionalFormatting>
  <conditionalFormatting sqref="I68:V70">
    <cfRule type="expression" dxfId="14" priority="13">
      <formula>$A68="N"</formula>
    </cfRule>
  </conditionalFormatting>
  <conditionalFormatting sqref="S68:V70">
    <cfRule type="expression" dxfId="13" priority="12">
      <formula>$A68="N"</formula>
    </cfRule>
  </conditionalFormatting>
  <conditionalFormatting sqref="I72:V74">
    <cfRule type="expression" dxfId="12" priority="11">
      <formula>$A72="N"</formula>
    </cfRule>
  </conditionalFormatting>
  <conditionalFormatting sqref="S72:V74">
    <cfRule type="expression" dxfId="11" priority="10">
      <formula>$A72="N"</formula>
    </cfRule>
  </conditionalFormatting>
  <conditionalFormatting sqref="I76:V78">
    <cfRule type="expression" dxfId="10" priority="9">
      <formula>$A76="N"</formula>
    </cfRule>
  </conditionalFormatting>
  <conditionalFormatting sqref="S76:V78">
    <cfRule type="expression" dxfId="9" priority="8">
      <formula>$A76="N"</formula>
    </cfRule>
  </conditionalFormatting>
  <conditionalFormatting sqref="I80:V82">
    <cfRule type="expression" dxfId="8" priority="7">
      <formula>$A80="N"</formula>
    </cfRule>
  </conditionalFormatting>
  <conditionalFormatting sqref="S80:V82">
    <cfRule type="expression" dxfId="7" priority="6">
      <formula>$A80="N"</formula>
    </cfRule>
  </conditionalFormatting>
  <conditionalFormatting sqref="I84:V86">
    <cfRule type="expression" dxfId="6" priority="5">
      <formula>$A84="N"</formula>
    </cfRule>
  </conditionalFormatting>
  <conditionalFormatting sqref="S84:V86">
    <cfRule type="expression" dxfId="5" priority="4">
      <formula>$A84="N"</formula>
    </cfRule>
  </conditionalFormatting>
  <conditionalFormatting sqref="S12:S14 S16:S18 S20:S22 S24:S26">
    <cfRule type="expression" dxfId="4" priority="3">
      <formula>$A12="N"</formula>
    </cfRule>
  </conditionalFormatting>
  <conditionalFormatting sqref="S28:S30 S32:S34 S36:S38 S40:S42 S44:S46 S48:S50 S52:S54 S56:S58 S60:S62 S64:S66 S68:S70 S72:S74 S76:S78 S80:S82 S84:S86">
    <cfRule type="expression" dxfId="3" priority="2">
      <formula>$A28="N"</formula>
    </cfRule>
  </conditionalFormatting>
  <conditionalFormatting sqref="I12:I14 I16:I18 I20:I22 I24:I26 I28:I30 I32:I34 I36:I38 I40:I42 I44:I46 I48:I50 I52:I54 I56:I58 I60:I62 I64:I66 I68:I70 I72:I74 I76:I78 I80:I82 I84:I86">
    <cfRule type="expression" dxfId="0" priority="1">
      <formula>$A12="N"</formula>
    </cfRule>
  </conditionalFormatting>
  <dataValidations count="4">
    <dataValidation type="list" allowBlank="1" showInputMessage="1" showErrorMessage="1" sqref="I23 I19 I15 I83 I27 I11 I79 I75 I71 I67 I63 I59 I55 I51 I47 I43 I39 I35 I31 I87">
      <formula1>$I8:$I10</formula1>
    </dataValidation>
    <dataValidation type="list" allowBlank="1" showInputMessage="1" showErrorMessage="1" sqref="H80:H82 H76:H78 H72:H74 H68:H70 H64:H66 H60:H62 H56:H58 H52:H54 H48:H50 H44:H46 H40:H42 H36:H38 H32:H34 H8:H10 H12:H14 H16:H18 H28:H30 H20:H22 H24:H26 H84:H86">
      <formula1>"After-2004,Before-2004"</formula1>
    </dataValidation>
    <dataValidation type="list" allowBlank="1" showInputMessage="1" showErrorMessage="1" sqref="H83 H79 H75 H71 H67 H63 H59 H55 H51 H47 H43 H39 H35 H31 H11 H15 H19 H27 H23 H87">
      <formula1>"Yes,No"</formula1>
    </dataValidation>
    <dataValidation type="list" allowBlank="1" showInputMessage="1" showErrorMessage="1" sqref="C3:X3">
      <formula1>"DA AREAR,SURENDER AREAR"</formula1>
    </dataValidation>
  </dataValidations>
  <pageMargins left="0.35433070866141736" right="0.15748031496062992" top="0.19685039370078741" bottom="0.19685039370078741" header="0.15748031496062992" footer="0.15748031496062992"/>
  <pageSetup paperSize="9" scale="59" orientation="landscape" r:id="rId1"/>
</worksheet>
</file>

<file path=xl/worksheets/sheet4.xml><?xml version="1.0" encoding="utf-8"?>
<worksheet xmlns="http://schemas.openxmlformats.org/spreadsheetml/2006/main" xmlns:r="http://schemas.openxmlformats.org/officeDocument/2006/relationships">
  <sheetPr>
    <tabColor rgb="FFFF0000"/>
  </sheetPr>
  <dimension ref="A1:XEN194"/>
  <sheetViews>
    <sheetView topLeftCell="B1" zoomScale="70" workbookViewId="0">
      <selection activeCell="H5" sqref="H5:H7"/>
    </sheetView>
  </sheetViews>
  <sheetFormatPr defaultColWidth="0" defaultRowHeight="0" customHeight="1" zeroHeight="1"/>
  <cols>
    <col min="1" max="1" width="7.5703125" style="1" hidden="1" customWidth="1"/>
    <col min="2" max="2" width="7.42578125" style="1" customWidth="1"/>
    <col min="3" max="3" width="5.42578125" style="1" customWidth="1"/>
    <col min="4" max="4" width="2.5703125" style="1" customWidth="1"/>
    <col min="5" max="6" width="17.85546875" style="1" customWidth="1"/>
    <col min="7" max="7" width="21.85546875" style="1" customWidth="1"/>
    <col min="8" max="8" width="17.5703125" style="1" customWidth="1"/>
    <col min="9" max="9" width="12.85546875" style="1" customWidth="1"/>
    <col min="10" max="20" width="9.5703125" style="1" customWidth="1"/>
    <col min="21" max="21" width="10.7109375" style="1" customWidth="1"/>
    <col min="22" max="22" width="12.7109375" style="1" customWidth="1"/>
    <col min="23" max="23" width="16" style="1" customWidth="1"/>
    <col min="24" max="24" width="7.85546875" style="1" customWidth="1"/>
    <col min="25" max="16368" width="7.85546875" style="1" hidden="1"/>
    <col min="16369" max="16384" width="4" style="1" hidden="1"/>
  </cols>
  <sheetData>
    <row r="1" spans="1:24" ht="15" customHeight="1" thickBot="1">
      <c r="B1" s="195"/>
      <c r="C1" s="310"/>
      <c r="D1" s="311"/>
      <c r="E1" s="311"/>
      <c r="F1" s="311"/>
      <c r="G1" s="311"/>
      <c r="H1" s="311"/>
      <c r="I1" s="311"/>
      <c r="J1" s="311"/>
      <c r="K1" s="311"/>
      <c r="L1" s="311"/>
      <c r="M1" s="311"/>
      <c r="N1" s="311"/>
      <c r="O1" s="311"/>
      <c r="P1" s="311"/>
      <c r="Q1" s="311"/>
      <c r="R1" s="311"/>
      <c r="S1" s="311"/>
      <c r="T1" s="311"/>
      <c r="U1" s="311"/>
      <c r="V1" s="311"/>
      <c r="W1" s="312"/>
      <c r="X1" s="2"/>
    </row>
    <row r="2" spans="1:24" ht="34.5" customHeight="1">
      <c r="B2" s="195"/>
      <c r="C2" s="322" t="s">
        <v>50</v>
      </c>
      <c r="D2" s="323"/>
      <c r="E2" s="323"/>
      <c r="F2" s="323"/>
      <c r="G2" s="323"/>
      <c r="H2" s="323"/>
      <c r="I2" s="323"/>
      <c r="J2" s="323"/>
      <c r="K2" s="323"/>
      <c r="L2" s="323"/>
      <c r="M2" s="323"/>
      <c r="N2" s="323"/>
      <c r="O2" s="323"/>
      <c r="P2" s="323"/>
      <c r="Q2" s="323"/>
      <c r="R2" s="323"/>
      <c r="S2" s="323"/>
      <c r="T2" s="323"/>
      <c r="U2" s="323"/>
      <c r="V2" s="323"/>
      <c r="W2" s="324"/>
      <c r="X2" s="87"/>
    </row>
    <row r="3" spans="1:24" ht="18.75" customHeight="1">
      <c r="B3" s="195"/>
      <c r="C3" s="325" t="s">
        <v>37</v>
      </c>
      <c r="D3" s="326"/>
      <c r="E3" s="326"/>
      <c r="F3" s="326"/>
      <c r="G3" s="326"/>
      <c r="H3" s="326"/>
      <c r="I3" s="326"/>
      <c r="J3" s="326"/>
      <c r="K3" s="326"/>
      <c r="L3" s="326"/>
      <c r="M3" s="326"/>
      <c r="N3" s="326"/>
      <c r="O3" s="326"/>
      <c r="P3" s="326"/>
      <c r="Q3" s="326"/>
      <c r="R3" s="326"/>
      <c r="S3" s="326"/>
      <c r="T3" s="326"/>
      <c r="U3" s="326"/>
      <c r="V3" s="326"/>
      <c r="W3" s="327"/>
      <c r="X3" s="87"/>
    </row>
    <row r="4" spans="1:24" ht="64.5" customHeight="1" thickBot="1">
      <c r="B4" s="195"/>
      <c r="C4" s="328" t="s">
        <v>65</v>
      </c>
      <c r="D4" s="329"/>
      <c r="E4" s="329"/>
      <c r="F4" s="329"/>
      <c r="G4" s="329"/>
      <c r="H4" s="329"/>
      <c r="I4" s="329"/>
      <c r="J4" s="329"/>
      <c r="K4" s="329"/>
      <c r="L4" s="329"/>
      <c r="M4" s="329"/>
      <c r="N4" s="329"/>
      <c r="O4" s="329"/>
      <c r="P4" s="329"/>
      <c r="Q4" s="329"/>
      <c r="R4" s="329"/>
      <c r="S4" s="329"/>
      <c r="T4" s="329"/>
      <c r="U4" s="329"/>
      <c r="V4" s="329"/>
      <c r="W4" s="330"/>
      <c r="X4" s="87"/>
    </row>
    <row r="5" spans="1:24" ht="32.25" customHeight="1">
      <c r="B5" s="195"/>
      <c r="C5" s="277" t="s">
        <v>12</v>
      </c>
      <c r="D5" s="281" t="s">
        <v>20</v>
      </c>
      <c r="E5" s="281"/>
      <c r="F5" s="281"/>
      <c r="G5" s="281" t="s">
        <v>21</v>
      </c>
      <c r="H5" s="281" t="s">
        <v>38</v>
      </c>
      <c r="I5" s="348" t="s">
        <v>36</v>
      </c>
      <c r="J5" s="176" t="s">
        <v>23</v>
      </c>
      <c r="K5" s="177"/>
      <c r="L5" s="178"/>
      <c r="M5" s="176" t="s">
        <v>24</v>
      </c>
      <c r="N5" s="177"/>
      <c r="O5" s="178"/>
      <c r="P5" s="176" t="s">
        <v>25</v>
      </c>
      <c r="Q5" s="177"/>
      <c r="R5" s="178"/>
      <c r="S5" s="342" t="s">
        <v>40</v>
      </c>
      <c r="T5" s="271" t="s">
        <v>13</v>
      </c>
      <c r="U5" s="306" t="s">
        <v>14</v>
      </c>
      <c r="V5" s="271" t="s">
        <v>30</v>
      </c>
      <c r="W5" s="290" t="s">
        <v>31</v>
      </c>
      <c r="X5" s="87"/>
    </row>
    <row r="6" spans="1:24" ht="32.25" customHeight="1">
      <c r="B6" s="195"/>
      <c r="C6" s="278"/>
      <c r="D6" s="282"/>
      <c r="E6" s="282"/>
      <c r="F6" s="282"/>
      <c r="G6" s="282"/>
      <c r="H6" s="293"/>
      <c r="I6" s="349"/>
      <c r="J6" s="302" t="s">
        <v>0</v>
      </c>
      <c r="K6" s="89" t="s">
        <v>1</v>
      </c>
      <c r="L6" s="304" t="s">
        <v>2</v>
      </c>
      <c r="M6" s="302" t="s">
        <v>0</v>
      </c>
      <c r="N6" s="89" t="s">
        <v>1</v>
      </c>
      <c r="O6" s="304" t="s">
        <v>2</v>
      </c>
      <c r="P6" s="302" t="s">
        <v>0</v>
      </c>
      <c r="Q6" s="298" t="s">
        <v>1</v>
      </c>
      <c r="R6" s="304" t="s">
        <v>2</v>
      </c>
      <c r="S6" s="343"/>
      <c r="T6" s="272"/>
      <c r="U6" s="307"/>
      <c r="V6" s="272"/>
      <c r="W6" s="291"/>
      <c r="X6" s="87"/>
    </row>
    <row r="7" spans="1:24" ht="32.25" customHeight="1" thickBot="1">
      <c r="B7" s="195"/>
      <c r="C7" s="279"/>
      <c r="D7" s="283"/>
      <c r="E7" s="283"/>
      <c r="F7" s="283"/>
      <c r="G7" s="283"/>
      <c r="H7" s="294"/>
      <c r="I7" s="350"/>
      <c r="J7" s="303"/>
      <c r="K7" s="99">
        <v>0.57999999999999996</v>
      </c>
      <c r="L7" s="305"/>
      <c r="M7" s="303"/>
      <c r="N7" s="99">
        <v>0.55000000000000004</v>
      </c>
      <c r="O7" s="305"/>
      <c r="P7" s="303"/>
      <c r="Q7" s="299"/>
      <c r="R7" s="305"/>
      <c r="S7" s="344"/>
      <c r="T7" s="273"/>
      <c r="U7" s="308"/>
      <c r="V7" s="273"/>
      <c r="W7" s="292"/>
      <c r="X7" s="87"/>
    </row>
    <row r="8" spans="1:24" s="4" customFormat="1" ht="55.5" customHeight="1">
      <c r="A8" s="5" t="str">
        <f>IF(C8&gt;=1,"y","n")</f>
        <v>y</v>
      </c>
      <c r="B8" s="85"/>
      <c r="C8" s="113">
        <v>1</v>
      </c>
      <c r="D8" s="332" t="s">
        <v>44</v>
      </c>
      <c r="E8" s="332"/>
      <c r="F8" s="332"/>
      <c r="G8" s="96" t="s">
        <v>51</v>
      </c>
      <c r="H8" s="96">
        <v>25500</v>
      </c>
      <c r="I8" s="101">
        <v>45839</v>
      </c>
      <c r="J8" s="104">
        <f>ROUND(H8/2,0)</f>
        <v>12750</v>
      </c>
      <c r="K8" s="12">
        <f t="array" ref="K8">ROUND(J8*$K$7,0)</f>
        <v>7395</v>
      </c>
      <c r="L8" s="34">
        <f t="array" ref="L8">ROUND(J8+K8,0)</f>
        <v>20145</v>
      </c>
      <c r="M8" s="35">
        <f t="array" ref="M8">J8</f>
        <v>12750</v>
      </c>
      <c r="N8" s="12">
        <f t="array" ref="N8">ROUND(M8*$N$7,0)</f>
        <v>7013</v>
      </c>
      <c r="O8" s="34">
        <f t="array" ref="O8">ROUND(M8+N8,0)</f>
        <v>19763</v>
      </c>
      <c r="P8" s="35">
        <f t="array" ref="P8">ROUND(J8-M8,0)</f>
        <v>0</v>
      </c>
      <c r="Q8" s="12">
        <f t="array" ref="Q8">ROUND(K8-N8,0)</f>
        <v>382</v>
      </c>
      <c r="R8" s="34">
        <f t="array" ref="R8">ROUND(P8+Q8,0)</f>
        <v>382</v>
      </c>
      <c r="S8" s="103">
        <v>0</v>
      </c>
      <c r="T8" s="97">
        <f>S8</f>
        <v>0</v>
      </c>
      <c r="U8" s="97">
        <f t="array" ref="U8">ROUND(R8-T8,0)</f>
        <v>382</v>
      </c>
      <c r="V8" s="100"/>
      <c r="W8" s="120"/>
      <c r="X8" s="11"/>
    </row>
    <row r="9" spans="1:24" s="4" customFormat="1" ht="55.5" customHeight="1">
      <c r="A9" s="5" t="str">
        <f>IF(C9&gt;=1,"y","n")</f>
        <v>y</v>
      </c>
      <c r="B9" s="85"/>
      <c r="C9" s="114">
        <v>2</v>
      </c>
      <c r="D9" s="280" t="s">
        <v>43</v>
      </c>
      <c r="E9" s="280"/>
      <c r="F9" s="280"/>
      <c r="G9" s="90" t="s">
        <v>52</v>
      </c>
      <c r="H9" s="90">
        <v>67000</v>
      </c>
      <c r="I9" s="102">
        <v>45870</v>
      </c>
      <c r="J9" s="105">
        <f>ROUND(H9/2,0)</f>
        <v>33500</v>
      </c>
      <c r="K9" s="91">
        <f t="array" ref="K9">ROUND(J9*$K$7,0)</f>
        <v>19430</v>
      </c>
      <c r="L9" s="106">
        <f t="array" ref="L9">ROUND(J9+K9,0)</f>
        <v>52930</v>
      </c>
      <c r="M9" s="107">
        <f t="array" ref="M9">J9</f>
        <v>33500</v>
      </c>
      <c r="N9" s="91">
        <f t="array" ref="N9">ROUND(M9*$N$7,0)</f>
        <v>18425</v>
      </c>
      <c r="O9" s="106">
        <f t="array" ref="O9">ROUND(M9+N9,0)</f>
        <v>51925</v>
      </c>
      <c r="P9" s="107">
        <f t="array" ref="P9">ROUND(J9-M9,0)</f>
        <v>0</v>
      </c>
      <c r="Q9" s="91">
        <f t="array" ref="Q9">ROUND(K9-N9,0)</f>
        <v>1005</v>
      </c>
      <c r="R9" s="106">
        <f t="array" ref="R9">ROUND(P9+Q9,0)</f>
        <v>1005</v>
      </c>
      <c r="S9" s="103">
        <v>0</v>
      </c>
      <c r="T9" s="92">
        <f t="shared" ref="T9:T17" si="0">S9</f>
        <v>0</v>
      </c>
      <c r="U9" s="92">
        <f t="array" ref="U9">ROUND(R9-T9,0)</f>
        <v>1005</v>
      </c>
      <c r="V9" s="94"/>
      <c r="W9" s="121"/>
      <c r="X9" s="17"/>
    </row>
    <row r="10" spans="1:24" s="4" customFormat="1" ht="55.5" customHeight="1">
      <c r="A10" s="5" t="str">
        <f>IF(C10&gt;=1,"y","n")</f>
        <v>n</v>
      </c>
      <c r="B10" s="85"/>
      <c r="C10" s="114"/>
      <c r="D10" s="280"/>
      <c r="E10" s="280"/>
      <c r="F10" s="280"/>
      <c r="G10" s="90"/>
      <c r="H10" s="90"/>
      <c r="I10" s="102"/>
      <c r="J10" s="105">
        <f>ROUND(H10/2,0)</f>
        <v>0</v>
      </c>
      <c r="K10" s="91">
        <f t="array" ref="K10">ROUND(J10*$K$7,0)</f>
        <v>0</v>
      </c>
      <c r="L10" s="106">
        <f t="array" ref="L10">ROUND(J10+K10,0)</f>
        <v>0</v>
      </c>
      <c r="M10" s="107">
        <f t="array" ref="M10">J10</f>
        <v>0</v>
      </c>
      <c r="N10" s="91">
        <f t="array" ref="N10">ROUND(M10*$N$7,0)</f>
        <v>0</v>
      </c>
      <c r="O10" s="106">
        <f t="array" ref="O10">ROUND(M10+N10,0)</f>
        <v>0</v>
      </c>
      <c r="P10" s="107">
        <f t="array" ref="P10">ROUND(J10-M10,0)</f>
        <v>0</v>
      </c>
      <c r="Q10" s="91">
        <f t="array" ref="Q10">ROUND(K10-N10,0)</f>
        <v>0</v>
      </c>
      <c r="R10" s="106">
        <f t="array" ref="R10">ROUND(P10+Q10,0)</f>
        <v>0</v>
      </c>
      <c r="S10" s="103">
        <v>0</v>
      </c>
      <c r="T10" s="92">
        <f t="shared" si="0"/>
        <v>0</v>
      </c>
      <c r="U10" s="92">
        <f t="array" ref="U10">ROUND(R10-T10,0)</f>
        <v>0</v>
      </c>
      <c r="V10" s="94"/>
      <c r="W10" s="121"/>
      <c r="X10" s="17"/>
    </row>
    <row r="11" spans="1:24" s="4" customFormat="1" ht="43.5" customHeight="1">
      <c r="A11" s="5" t="str">
        <f>IF(C11&gt;=1,"y","n")</f>
        <v>n</v>
      </c>
      <c r="B11" s="85"/>
      <c r="C11" s="114"/>
      <c r="D11" s="280"/>
      <c r="E11" s="280"/>
      <c r="F11" s="280"/>
      <c r="G11" s="90"/>
      <c r="H11" s="95"/>
      <c r="I11" s="102"/>
      <c r="J11" s="105">
        <f t="shared" ref="J11:J17" si="1">ROUND(H11/2,0)</f>
        <v>0</v>
      </c>
      <c r="K11" s="91">
        <f t="array" ref="K11">ROUND(J11*$K$7,0)</f>
        <v>0</v>
      </c>
      <c r="L11" s="106">
        <f t="array" ref="L11">ROUND(J11+K11,0)</f>
        <v>0</v>
      </c>
      <c r="M11" s="107">
        <f t="array" ref="M11">J11</f>
        <v>0</v>
      </c>
      <c r="N11" s="91">
        <f t="array" ref="N11">ROUND(M11*$N$7,0)</f>
        <v>0</v>
      </c>
      <c r="O11" s="106">
        <f t="array" ref="O11">ROUND(M11+N11,0)</f>
        <v>0</v>
      </c>
      <c r="P11" s="107">
        <f t="array" ref="P11">ROUND(J11-M11,0)</f>
        <v>0</v>
      </c>
      <c r="Q11" s="91">
        <f t="array" ref="Q11">ROUND(K11-N11,0)</f>
        <v>0</v>
      </c>
      <c r="R11" s="106">
        <f t="array" ref="R11">ROUND(P11+Q11,0)</f>
        <v>0</v>
      </c>
      <c r="S11" s="103">
        <v>0</v>
      </c>
      <c r="T11" s="92">
        <f t="shared" si="0"/>
        <v>0</v>
      </c>
      <c r="U11" s="92">
        <f t="array" ref="U11">ROUND(R11-T11,0)</f>
        <v>0</v>
      </c>
      <c r="V11" s="93"/>
      <c r="W11" s="115"/>
      <c r="X11" s="17"/>
    </row>
    <row r="12" spans="1:24" s="4" customFormat="1" ht="43.5" customHeight="1">
      <c r="A12" s="5"/>
      <c r="B12" s="85"/>
      <c r="C12" s="114"/>
      <c r="D12" s="280"/>
      <c r="E12" s="280"/>
      <c r="F12" s="280"/>
      <c r="G12" s="90"/>
      <c r="H12" s="90"/>
      <c r="I12" s="102"/>
      <c r="J12" s="105">
        <f t="shared" si="1"/>
        <v>0</v>
      </c>
      <c r="K12" s="91">
        <f t="array" ref="K12">ROUND(J12*$K$7,0)</f>
        <v>0</v>
      </c>
      <c r="L12" s="106">
        <f t="array" ref="L12">ROUND(J12+K12,0)</f>
        <v>0</v>
      </c>
      <c r="M12" s="107">
        <f t="array" ref="M12">J12</f>
        <v>0</v>
      </c>
      <c r="N12" s="91">
        <f t="array" ref="N12">ROUND(M12*$N$7,0)</f>
        <v>0</v>
      </c>
      <c r="O12" s="106">
        <f t="array" ref="O12">ROUND(M12+N12,0)</f>
        <v>0</v>
      </c>
      <c r="P12" s="107">
        <f t="array" ref="P12">ROUND(J12-M12,0)</f>
        <v>0</v>
      </c>
      <c r="Q12" s="91">
        <f t="array" ref="Q12">ROUND(K12-N12,0)</f>
        <v>0</v>
      </c>
      <c r="R12" s="106">
        <f t="array" ref="R12">ROUND(P12+Q12,0)</f>
        <v>0</v>
      </c>
      <c r="S12" s="103">
        <v>0</v>
      </c>
      <c r="T12" s="92">
        <f t="shared" si="0"/>
        <v>0</v>
      </c>
      <c r="U12" s="92">
        <f t="array" ref="U12">ROUND(R12-T12,0)</f>
        <v>0</v>
      </c>
      <c r="V12" s="93"/>
      <c r="W12" s="115"/>
      <c r="X12" s="17"/>
    </row>
    <row r="13" spans="1:24" s="4" customFormat="1" ht="43.5" customHeight="1">
      <c r="A13" s="5"/>
      <c r="B13" s="85"/>
      <c r="C13" s="114"/>
      <c r="D13" s="280"/>
      <c r="E13" s="280"/>
      <c r="F13" s="280"/>
      <c r="G13" s="90"/>
      <c r="H13" s="90"/>
      <c r="I13" s="102"/>
      <c r="J13" s="105">
        <f t="shared" si="1"/>
        <v>0</v>
      </c>
      <c r="K13" s="91">
        <f t="array" ref="K13">ROUND(J13*$K$7,0)</f>
        <v>0</v>
      </c>
      <c r="L13" s="106">
        <f t="array" ref="L13">ROUND(J13+K13,0)</f>
        <v>0</v>
      </c>
      <c r="M13" s="107">
        <f t="array" ref="M13">J13</f>
        <v>0</v>
      </c>
      <c r="N13" s="91">
        <f t="array" ref="N13">ROUND(M13*$N$7,0)</f>
        <v>0</v>
      </c>
      <c r="O13" s="106">
        <f t="array" ref="O13">ROUND(M13+N13,0)</f>
        <v>0</v>
      </c>
      <c r="P13" s="107">
        <f t="array" ref="P13">ROUND(J13-M13,0)</f>
        <v>0</v>
      </c>
      <c r="Q13" s="91">
        <f t="array" ref="Q13">ROUND(K13-N13,0)</f>
        <v>0</v>
      </c>
      <c r="R13" s="106">
        <f t="array" ref="R13">ROUND(P13+Q13,0)</f>
        <v>0</v>
      </c>
      <c r="S13" s="103">
        <v>0</v>
      </c>
      <c r="T13" s="92">
        <f t="shared" si="0"/>
        <v>0</v>
      </c>
      <c r="U13" s="92">
        <f t="array" ref="U13">ROUND(R13-T13,0)</f>
        <v>0</v>
      </c>
      <c r="V13" s="93"/>
      <c r="W13" s="115"/>
      <c r="X13" s="17"/>
    </row>
    <row r="14" spans="1:24" s="4" customFormat="1" ht="43.5" customHeight="1">
      <c r="A14" s="5"/>
      <c r="B14" s="85"/>
      <c r="C14" s="114"/>
      <c r="D14" s="280"/>
      <c r="E14" s="280"/>
      <c r="F14" s="280"/>
      <c r="G14" s="90"/>
      <c r="H14" s="90"/>
      <c r="I14" s="102"/>
      <c r="J14" s="105">
        <f t="shared" si="1"/>
        <v>0</v>
      </c>
      <c r="K14" s="91">
        <f t="array" ref="K14">ROUND(J14*$K$7,0)</f>
        <v>0</v>
      </c>
      <c r="L14" s="106">
        <f t="array" ref="L14">ROUND(J14+K14,0)</f>
        <v>0</v>
      </c>
      <c r="M14" s="107">
        <f t="array" ref="M14">J14</f>
        <v>0</v>
      </c>
      <c r="N14" s="91">
        <f t="array" ref="N14">ROUND(M14*$N$7,0)</f>
        <v>0</v>
      </c>
      <c r="O14" s="106">
        <f t="array" ref="O14">ROUND(M14+N14,0)</f>
        <v>0</v>
      </c>
      <c r="P14" s="107">
        <f t="array" ref="P14">ROUND(J14-M14,0)</f>
        <v>0</v>
      </c>
      <c r="Q14" s="91">
        <f t="array" ref="Q14">ROUND(K14-N14,0)</f>
        <v>0</v>
      </c>
      <c r="R14" s="106">
        <f t="array" ref="R14">ROUND(P14+Q14,0)</f>
        <v>0</v>
      </c>
      <c r="S14" s="103">
        <v>0</v>
      </c>
      <c r="T14" s="92">
        <f t="shared" si="0"/>
        <v>0</v>
      </c>
      <c r="U14" s="92">
        <f t="array" ref="U14">ROUND(R14-T14,0)</f>
        <v>0</v>
      </c>
      <c r="V14" s="93"/>
      <c r="W14" s="115"/>
      <c r="X14" s="17"/>
    </row>
    <row r="15" spans="1:24" s="4" customFormat="1" ht="43.5" customHeight="1">
      <c r="A15" s="5"/>
      <c r="B15" s="85"/>
      <c r="C15" s="114"/>
      <c r="D15" s="280"/>
      <c r="E15" s="280"/>
      <c r="F15" s="280"/>
      <c r="G15" s="90"/>
      <c r="H15" s="90"/>
      <c r="I15" s="102"/>
      <c r="J15" s="105">
        <f t="shared" si="1"/>
        <v>0</v>
      </c>
      <c r="K15" s="91">
        <f t="array" ref="K15">ROUND(J15*$K$7,0)</f>
        <v>0</v>
      </c>
      <c r="L15" s="106">
        <f t="array" ref="L15">ROUND(J15+K15,0)</f>
        <v>0</v>
      </c>
      <c r="M15" s="107">
        <f t="array" ref="M15">J15</f>
        <v>0</v>
      </c>
      <c r="N15" s="91">
        <f t="array" ref="N15">ROUND(M15*$N$7,0)</f>
        <v>0</v>
      </c>
      <c r="O15" s="106">
        <f t="array" ref="O15">ROUND(M15+N15,0)</f>
        <v>0</v>
      </c>
      <c r="P15" s="107">
        <f t="array" ref="P15">ROUND(J15-M15,0)</f>
        <v>0</v>
      </c>
      <c r="Q15" s="91">
        <f t="array" ref="Q15">ROUND(K15-N15,0)</f>
        <v>0</v>
      </c>
      <c r="R15" s="106">
        <f t="array" ref="R15">ROUND(P15+Q15,0)</f>
        <v>0</v>
      </c>
      <c r="S15" s="103">
        <v>0</v>
      </c>
      <c r="T15" s="92">
        <f t="shared" si="0"/>
        <v>0</v>
      </c>
      <c r="U15" s="92">
        <f t="array" ref="U15">ROUND(R15-T15,0)</f>
        <v>0</v>
      </c>
      <c r="V15" s="93"/>
      <c r="W15" s="115"/>
      <c r="X15" s="17"/>
    </row>
    <row r="16" spans="1:24" s="4" customFormat="1" ht="43.5" customHeight="1">
      <c r="A16" s="5"/>
      <c r="B16" s="85"/>
      <c r="C16" s="114"/>
      <c r="D16" s="280"/>
      <c r="E16" s="280"/>
      <c r="F16" s="280"/>
      <c r="G16" s="90"/>
      <c r="H16" s="90"/>
      <c r="I16" s="102"/>
      <c r="J16" s="105">
        <f t="shared" si="1"/>
        <v>0</v>
      </c>
      <c r="K16" s="91">
        <f t="array" ref="K16">ROUND(J16*$K$7,0)</f>
        <v>0</v>
      </c>
      <c r="L16" s="106">
        <f t="array" ref="L16">ROUND(J16+K16,0)</f>
        <v>0</v>
      </c>
      <c r="M16" s="107">
        <f t="array" ref="M16">J16</f>
        <v>0</v>
      </c>
      <c r="N16" s="91">
        <f t="array" ref="N16">ROUND(M16*$N$7,0)</f>
        <v>0</v>
      </c>
      <c r="O16" s="106">
        <f t="array" ref="O16">ROUND(M16+N16,0)</f>
        <v>0</v>
      </c>
      <c r="P16" s="107">
        <f t="array" ref="P16">ROUND(J16-M16,0)</f>
        <v>0</v>
      </c>
      <c r="Q16" s="91">
        <f t="array" ref="Q16">ROUND(K16-N16,0)</f>
        <v>0</v>
      </c>
      <c r="R16" s="106">
        <f t="array" ref="R16">ROUND(P16+Q16,0)</f>
        <v>0</v>
      </c>
      <c r="S16" s="103">
        <v>0</v>
      </c>
      <c r="T16" s="92">
        <f t="shared" si="0"/>
        <v>0</v>
      </c>
      <c r="U16" s="92">
        <f t="array" ref="U16">ROUND(R16-T16,0)</f>
        <v>0</v>
      </c>
      <c r="V16" s="93"/>
      <c r="W16" s="115"/>
      <c r="X16" s="17"/>
    </row>
    <row r="17" spans="1:24" s="4" customFormat="1" ht="43.5" customHeight="1" thickBot="1">
      <c r="A17" s="5" t="str">
        <f>IF(C17&gt;=1,"y","n")</f>
        <v>n</v>
      </c>
      <c r="B17" s="85"/>
      <c r="C17" s="116"/>
      <c r="D17" s="284"/>
      <c r="E17" s="284"/>
      <c r="F17" s="284"/>
      <c r="G17" s="109"/>
      <c r="H17" s="109"/>
      <c r="I17" s="118"/>
      <c r="J17" s="119">
        <f t="shared" si="1"/>
        <v>0</v>
      </c>
      <c r="K17" s="39">
        <f t="array" ref="K17">ROUND(J17*$K$7,0)</f>
        <v>0</v>
      </c>
      <c r="L17" s="37">
        <f t="array" ref="L17">ROUND(J17+K17,0)</f>
        <v>0</v>
      </c>
      <c r="M17" s="38">
        <f t="array" ref="M17">J17</f>
        <v>0</v>
      </c>
      <c r="N17" s="39">
        <f t="array" ref="N17">ROUND(M17*$N$7,0)</f>
        <v>0</v>
      </c>
      <c r="O17" s="37">
        <f t="array" ref="O17">ROUND(M17+N17,0)</f>
        <v>0</v>
      </c>
      <c r="P17" s="38">
        <f t="array" ref="P17">ROUND(J17-M17,0)</f>
        <v>0</v>
      </c>
      <c r="Q17" s="39">
        <f t="array" ref="Q17">ROUND(K17-N17,0)</f>
        <v>0</v>
      </c>
      <c r="R17" s="37">
        <f t="array" ref="R17">ROUND(P17+Q17,0)</f>
        <v>0</v>
      </c>
      <c r="S17" s="103">
        <v>0</v>
      </c>
      <c r="T17" s="108">
        <f t="shared" si="0"/>
        <v>0</v>
      </c>
      <c r="U17" s="108">
        <f t="array" ref="U17">ROUND(R17-T17,0)</f>
        <v>0</v>
      </c>
      <c r="V17" s="110"/>
      <c r="W17" s="117"/>
      <c r="X17" s="17"/>
    </row>
    <row r="18" spans="1:24" ht="69" customHeight="1" thickBot="1">
      <c r="B18" s="331"/>
      <c r="C18" s="295" t="s">
        <v>3</v>
      </c>
      <c r="D18" s="296"/>
      <c r="E18" s="296"/>
      <c r="F18" s="296"/>
      <c r="G18" s="296"/>
      <c r="H18" s="296"/>
      <c r="I18" s="297"/>
      <c r="J18" s="81">
        <f>SUM(J8:J10)</f>
        <v>46250</v>
      </c>
      <c r="K18" s="82">
        <f t="shared" ref="K18:U18" si="2">SUM(K8:K10)</f>
        <v>26825</v>
      </c>
      <c r="L18" s="83">
        <f t="shared" si="2"/>
        <v>73075</v>
      </c>
      <c r="M18" s="81">
        <f t="shared" si="2"/>
        <v>46250</v>
      </c>
      <c r="N18" s="82">
        <f t="shared" si="2"/>
        <v>25438</v>
      </c>
      <c r="O18" s="83">
        <f t="shared" si="2"/>
        <v>71688</v>
      </c>
      <c r="P18" s="81">
        <f t="shared" si="2"/>
        <v>0</v>
      </c>
      <c r="Q18" s="82">
        <f t="shared" si="2"/>
        <v>1387</v>
      </c>
      <c r="R18" s="83">
        <f t="shared" si="2"/>
        <v>1387</v>
      </c>
      <c r="S18" s="84">
        <f t="shared" si="2"/>
        <v>0</v>
      </c>
      <c r="T18" s="82">
        <f t="shared" si="2"/>
        <v>0</v>
      </c>
      <c r="U18" s="82">
        <f t="shared" si="2"/>
        <v>1387</v>
      </c>
      <c r="V18" s="111"/>
      <c r="W18" s="112"/>
      <c r="X18" s="88"/>
    </row>
    <row r="19" spans="1:24" ht="69" customHeight="1" thickBot="1">
      <c r="B19" s="331"/>
      <c r="C19" s="285"/>
      <c r="D19" s="286"/>
      <c r="E19" s="286"/>
      <c r="F19" s="286"/>
      <c r="G19" s="286"/>
      <c r="H19" s="286"/>
      <c r="I19" s="286"/>
      <c r="J19" s="286"/>
      <c r="K19" s="286"/>
      <c r="L19" s="286"/>
      <c r="M19" s="286"/>
      <c r="N19" s="286"/>
      <c r="O19" s="286"/>
      <c r="P19" s="286"/>
      <c r="Q19" s="286"/>
      <c r="R19" s="286"/>
      <c r="S19" s="286"/>
      <c r="T19" s="286"/>
      <c r="U19" s="286"/>
      <c r="V19" s="286"/>
      <c r="W19" s="287"/>
      <c r="X19" s="88"/>
    </row>
    <row r="20" spans="1:24" ht="18" customHeight="1">
      <c r="B20" s="331"/>
      <c r="C20" s="300" t="s">
        <v>8</v>
      </c>
      <c r="D20" s="301"/>
      <c r="E20" s="301"/>
      <c r="F20" s="301"/>
      <c r="G20" s="301"/>
      <c r="H20" s="301"/>
      <c r="I20" s="301"/>
      <c r="J20" s="301"/>
      <c r="K20" s="301"/>
      <c r="L20" s="301"/>
      <c r="M20" s="301"/>
      <c r="N20" s="301"/>
      <c r="O20" s="301"/>
      <c r="P20" s="301"/>
      <c r="Q20" s="301"/>
      <c r="R20" s="274"/>
      <c r="S20" s="275"/>
      <c r="T20" s="275"/>
      <c r="U20" s="275"/>
      <c r="V20" s="275"/>
      <c r="W20" s="276"/>
      <c r="X20" s="88"/>
    </row>
    <row r="21" spans="1:24" ht="24.75" customHeight="1">
      <c r="B21" s="331"/>
      <c r="C21" s="21" t="s">
        <v>4</v>
      </c>
      <c r="D21" s="313" t="s">
        <v>11</v>
      </c>
      <c r="E21" s="314"/>
      <c r="F21" s="314"/>
      <c r="G21" s="314"/>
      <c r="H21" s="314"/>
      <c r="I21" s="315"/>
      <c r="J21" s="210" t="s">
        <v>6</v>
      </c>
      <c r="K21" s="210"/>
      <c r="L21" s="210"/>
      <c r="M21" s="210"/>
      <c r="N21" s="288">
        <f>P18</f>
        <v>0</v>
      </c>
      <c r="O21" s="289"/>
      <c r="P21" s="289"/>
      <c r="Q21" s="289"/>
      <c r="R21" s="243"/>
      <c r="S21" s="244"/>
      <c r="T21" s="244"/>
      <c r="U21" s="244"/>
      <c r="V21" s="244"/>
      <c r="W21" s="245"/>
      <c r="X21" s="88"/>
    </row>
    <row r="22" spans="1:24" ht="24.75" customHeight="1">
      <c r="B22" s="331"/>
      <c r="C22" s="22" t="s">
        <v>5</v>
      </c>
      <c r="D22" s="316"/>
      <c r="E22" s="317"/>
      <c r="F22" s="317"/>
      <c r="G22" s="317"/>
      <c r="H22" s="317"/>
      <c r="I22" s="318"/>
      <c r="J22" s="210" t="s">
        <v>7</v>
      </c>
      <c r="K22" s="210"/>
      <c r="L22" s="210"/>
      <c r="M22" s="210"/>
      <c r="N22" s="288">
        <f>Q18</f>
        <v>1387</v>
      </c>
      <c r="O22" s="289"/>
      <c r="P22" s="289"/>
      <c r="Q22" s="289"/>
      <c r="R22" s="243"/>
      <c r="S22" s="244"/>
      <c r="T22" s="244"/>
      <c r="U22" s="244"/>
      <c r="V22" s="244"/>
      <c r="W22" s="245"/>
      <c r="X22" s="88"/>
    </row>
    <row r="23" spans="1:24" ht="24.75" customHeight="1">
      <c r="B23" s="331"/>
      <c r="C23" s="23"/>
      <c r="D23" s="319"/>
      <c r="E23" s="320"/>
      <c r="F23" s="320"/>
      <c r="G23" s="320"/>
      <c r="H23" s="320"/>
      <c r="I23" s="321"/>
      <c r="J23" s="214" t="s">
        <v>15</v>
      </c>
      <c r="K23" s="214"/>
      <c r="L23" s="214"/>
      <c r="M23" s="214"/>
      <c r="N23" s="309">
        <f>R18</f>
        <v>1387</v>
      </c>
      <c r="O23" s="309"/>
      <c r="P23" s="309"/>
      <c r="Q23" s="309"/>
      <c r="R23" s="246" t="s">
        <v>18</v>
      </c>
      <c r="S23" s="247"/>
      <c r="T23" s="247"/>
      <c r="U23" s="247"/>
      <c r="V23" s="247"/>
      <c r="W23" s="248"/>
      <c r="X23" s="88"/>
    </row>
    <row r="24" spans="1:24" ht="24.75" customHeight="1">
      <c r="B24" s="331"/>
      <c r="C24" s="21" t="s">
        <v>4</v>
      </c>
      <c r="D24" s="333" t="s">
        <v>9</v>
      </c>
      <c r="E24" s="334"/>
      <c r="F24" s="334"/>
      <c r="G24" s="334"/>
      <c r="H24" s="334"/>
      <c r="I24" s="335"/>
      <c r="J24" s="346" t="s">
        <v>39</v>
      </c>
      <c r="K24" s="206"/>
      <c r="L24" s="206"/>
      <c r="M24" s="207"/>
      <c r="N24" s="288">
        <f>S18</f>
        <v>0</v>
      </c>
      <c r="O24" s="289"/>
      <c r="P24" s="289"/>
      <c r="Q24" s="289"/>
      <c r="R24" s="246"/>
      <c r="S24" s="247"/>
      <c r="T24" s="247"/>
      <c r="U24" s="247"/>
      <c r="V24" s="247"/>
      <c r="W24" s="248"/>
      <c r="X24" s="88"/>
    </row>
    <row r="25" spans="1:24" ht="24.75" customHeight="1" thickBot="1">
      <c r="B25" s="331"/>
      <c r="C25" s="24"/>
      <c r="D25" s="336"/>
      <c r="E25" s="337"/>
      <c r="F25" s="337"/>
      <c r="G25" s="337"/>
      <c r="H25" s="337"/>
      <c r="I25" s="338"/>
      <c r="J25" s="214" t="s">
        <v>16</v>
      </c>
      <c r="K25" s="214"/>
      <c r="L25" s="214"/>
      <c r="M25" s="214"/>
      <c r="N25" s="309">
        <f>T18</f>
        <v>0</v>
      </c>
      <c r="O25" s="345"/>
      <c r="P25" s="345"/>
      <c r="Q25" s="345"/>
      <c r="R25" s="246"/>
      <c r="S25" s="247"/>
      <c r="T25" s="247"/>
      <c r="U25" s="247"/>
      <c r="V25" s="247"/>
      <c r="W25" s="248"/>
      <c r="X25" s="88"/>
    </row>
    <row r="26" spans="1:24" ht="33" customHeight="1" thickBot="1">
      <c r="B26" s="331"/>
      <c r="C26" s="339" t="s">
        <v>10</v>
      </c>
      <c r="D26" s="340"/>
      <c r="E26" s="340"/>
      <c r="F26" s="341"/>
      <c r="G26" s="341"/>
      <c r="H26" s="341"/>
      <c r="I26" s="341"/>
      <c r="J26" s="341"/>
      <c r="K26" s="341"/>
      <c r="L26" s="341"/>
      <c r="M26" s="341"/>
      <c r="N26" s="347">
        <f>ROUND(N23-N25,0)</f>
        <v>1387</v>
      </c>
      <c r="O26" s="341"/>
      <c r="P26" s="341"/>
      <c r="Q26" s="341"/>
      <c r="R26" s="249"/>
      <c r="S26" s="250"/>
      <c r="T26" s="250"/>
      <c r="U26" s="250"/>
      <c r="V26" s="250"/>
      <c r="W26" s="251"/>
      <c r="X26" s="88"/>
    </row>
    <row r="27" spans="1:24" ht="12.75">
      <c r="B27" s="195"/>
      <c r="C27" s="195"/>
      <c r="D27" s="195"/>
      <c r="E27" s="195"/>
      <c r="F27" s="195"/>
      <c r="G27" s="195"/>
      <c r="H27" s="195"/>
      <c r="I27" s="195"/>
      <c r="J27" s="195"/>
      <c r="K27" s="195"/>
      <c r="L27" s="195"/>
      <c r="M27" s="195"/>
      <c r="N27" s="195"/>
      <c r="O27" s="195"/>
      <c r="P27" s="195"/>
      <c r="Q27" s="195"/>
      <c r="R27" s="195"/>
      <c r="S27" s="195"/>
      <c r="T27" s="195"/>
      <c r="U27" s="195"/>
      <c r="V27" s="195"/>
      <c r="W27" s="195"/>
      <c r="X27" s="195"/>
    </row>
    <row r="28" spans="1:24" ht="12.75" hidden="1"/>
    <row r="29" spans="1:24" ht="12.75" hidden="1"/>
    <row r="30" spans="1:24" ht="12.75" hidden="1"/>
    <row r="31" spans="1:24" ht="12.75" hidden="1"/>
    <row r="32" spans="1:24" ht="12.75" hidden="1"/>
    <row r="33" ht="12.75" hidden="1"/>
    <row r="34" ht="12.75" hidden="1"/>
    <row r="35" ht="12.75" hidden="1"/>
    <row r="36" ht="12.75" hidden="1"/>
    <row r="37" ht="12.75" hidden="1"/>
    <row r="38" ht="12.75" hidden="1"/>
    <row r="39" ht="12.75" hidden="1"/>
    <row r="40" ht="12.75" hidden="1"/>
    <row r="41" ht="12.75" hidden="1"/>
    <row r="42" ht="12.75" hidden="1"/>
    <row r="43" ht="12.75" hidden="1"/>
    <row r="44" ht="12.75" hidden="1"/>
    <row r="45" ht="12.75" hidden="1"/>
    <row r="46" ht="12.75" hidden="1"/>
    <row r="47" ht="12.75" hidden="1"/>
    <row r="48" ht="12.75" hidden="1"/>
    <row r="49" ht="12.75" hidden="1"/>
    <row r="50" ht="12.75" hidden="1"/>
    <row r="51" ht="12.75" hidden="1"/>
    <row r="52" ht="12.75" hidden="1"/>
    <row r="53" ht="12.75" hidden="1"/>
    <row r="54" ht="12.75" hidden="1"/>
    <row r="55" ht="12.75" hidden="1"/>
    <row r="56" ht="12.75" hidden="1"/>
    <row r="57" ht="12.75" hidden="1"/>
    <row r="58" ht="12.75" hidden="1"/>
    <row r="59" ht="12.75" hidden="1"/>
    <row r="60" ht="12.75" hidden="1"/>
    <row r="61" ht="12.75" hidden="1"/>
    <row r="62" ht="12.75" hidden="1"/>
    <row r="63" ht="12.75" hidden="1"/>
    <row r="64" ht="12.75" hidden="1"/>
    <row r="65" ht="12.75" hidden="1"/>
    <row r="66" ht="12.75" hidden="1"/>
    <row r="67" ht="12.75" hidden="1"/>
    <row r="68" ht="12.75" hidden="1"/>
    <row r="69" ht="12.75" hidden="1"/>
    <row r="70" ht="12.75" hidden="1"/>
    <row r="71" ht="12.75" hidden="1"/>
    <row r="72" ht="12.75" hidden="1"/>
    <row r="73" ht="12.75" hidden="1"/>
    <row r="74" ht="12.75" hidden="1"/>
    <row r="75" ht="12.75" hidden="1"/>
    <row r="76" ht="12.75" hidden="1"/>
    <row r="77" ht="12.75" hidden="1"/>
    <row r="78" ht="12.75" hidden="1"/>
    <row r="79" ht="12.75" hidden="1"/>
    <row r="80" ht="12.75" hidden="1"/>
    <row r="81" ht="12.75" hidden="1"/>
    <row r="82" ht="12.75" hidden="1"/>
    <row r="83" ht="12.75" hidden="1"/>
    <row r="84" ht="12.75" hidden="1"/>
    <row r="85" ht="12.75" hidden="1"/>
    <row r="86" ht="12.75" hidden="1"/>
    <row r="87" ht="12.75" hidden="1"/>
    <row r="88" ht="12.75" hidden="1"/>
    <row r="89" ht="12.75" hidden="1"/>
    <row r="90" ht="12.75" hidden="1"/>
    <row r="91" ht="12.75" hidden="1"/>
    <row r="92" ht="12.75" hidden="1"/>
    <row r="93" ht="12.75" hidden="1"/>
    <row r="94" ht="12.75" hidden="1"/>
    <row r="95" ht="12.75" hidden="1"/>
    <row r="96" ht="12.75" hidden="1"/>
    <row r="97" ht="12.75" hidden="1"/>
    <row r="98" ht="12.75" hidden="1"/>
    <row r="99" ht="12.75" hidden="1"/>
    <row r="100" ht="12.75" hidden="1"/>
    <row r="101" ht="12.75" hidden="1"/>
    <row r="102" ht="12.75" hidden="1"/>
    <row r="103" ht="12.75" hidden="1"/>
    <row r="104" ht="12.75" hidden="1"/>
    <row r="105" ht="12.75" hidden="1"/>
    <row r="106" ht="12.75" hidden="1"/>
    <row r="107" ht="12.75" hidden="1"/>
    <row r="108" ht="12.75" hidden="1"/>
    <row r="109" ht="12.75" hidden="1"/>
    <row r="110" ht="12.75" hidden="1"/>
    <row r="111" ht="12.75" hidden="1"/>
    <row r="112" ht="12.75" hidden="1"/>
    <row r="113" ht="12.75" hidden="1"/>
    <row r="114" ht="12.75" hidden="1"/>
    <row r="115" ht="12.75" hidden="1"/>
    <row r="116" ht="12.75" hidden="1"/>
    <row r="117" ht="12.75" hidden="1"/>
    <row r="118" ht="12.75" hidden="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row r="154" ht="12.75" hidden="1"/>
    <row r="155" ht="12.75" hidden="1"/>
    <row r="156" ht="12.75" hidden="1"/>
    <row r="157" ht="12.75" hidden="1"/>
    <row r="158" ht="12.75" hidden="1"/>
    <row r="159" ht="12.75" hidden="1"/>
    <row r="160" ht="12.75" hidden="1"/>
    <row r="161" ht="12.75" hidden="1"/>
    <row r="162" ht="12.75" hidden="1"/>
    <row r="163" ht="12.75" hidden="1"/>
    <row r="164" ht="12.75" hidden="1"/>
    <row r="165" ht="12.75" hidden="1"/>
    <row r="166" ht="12.75" hidden="1"/>
    <row r="167" ht="12.75" hidden="1"/>
    <row r="168" ht="12.75" hidden="1"/>
    <row r="169" ht="12.75" hidden="1"/>
    <row r="170" ht="12.75" hidden="1"/>
    <row r="171" ht="12.75" hidden="1"/>
    <row r="172" ht="12.75" hidden="1"/>
    <row r="173" ht="12.75" hidden="1"/>
    <row r="174" ht="12.75" hidden="1"/>
    <row r="175" ht="12.75" hidden="1"/>
    <row r="176" ht="12.75" hidden="1"/>
    <row r="177" ht="12.75" hidden="1"/>
    <row r="178" ht="12.75" hidden="1"/>
    <row r="179" ht="12.75" hidden="1"/>
    <row r="180" ht="12.75" hidden="1"/>
    <row r="181" ht="12.75" hidden="1"/>
    <row r="182" ht="12.75" hidden="1"/>
    <row r="183" ht="12.75" hidden="1"/>
    <row r="184" ht="12.75" hidden="1"/>
    <row r="185" ht="12.75" hidden="1"/>
    <row r="186" ht="12.75" hidden="1"/>
    <row r="187" ht="12.75" hidden="1"/>
    <row r="188" ht="0" hidden="1" customHeight="1"/>
    <row r="189" ht="0" hidden="1" customHeight="1"/>
    <row r="190" ht="0" hidden="1" customHeight="1"/>
    <row r="191" ht="0" hidden="1" customHeight="1"/>
    <row r="192" ht="0" hidden="1" customHeight="1"/>
    <row r="193" ht="0" hidden="1" customHeight="1"/>
    <row r="194" ht="0" hidden="1" customHeight="1"/>
  </sheetData>
  <sheetProtection password="E8FA" sheet="1" objects="1" scenarios="1" formatColumns="0" formatRows="0"/>
  <mergeCells count="57">
    <mergeCell ref="D24:I25"/>
    <mergeCell ref="C26:M26"/>
    <mergeCell ref="S5:S7"/>
    <mergeCell ref="N25:Q25"/>
    <mergeCell ref="J25:M25"/>
    <mergeCell ref="P5:R5"/>
    <mergeCell ref="N21:Q21"/>
    <mergeCell ref="J24:M24"/>
    <mergeCell ref="R6:R7"/>
    <mergeCell ref="N26:Q26"/>
    <mergeCell ref="D9:F9"/>
    <mergeCell ref="D10:F10"/>
    <mergeCell ref="G5:G7"/>
    <mergeCell ref="N22:Q22"/>
    <mergeCell ref="I5:I7"/>
    <mergeCell ref="M6:M7"/>
    <mergeCell ref="B1:B7"/>
    <mergeCell ref="U5:U7"/>
    <mergeCell ref="N23:Q23"/>
    <mergeCell ref="C1:W1"/>
    <mergeCell ref="D21:I23"/>
    <mergeCell ref="C2:W2"/>
    <mergeCell ref="C3:W3"/>
    <mergeCell ref="C4:W4"/>
    <mergeCell ref="B18:B26"/>
    <mergeCell ref="R23:W26"/>
    <mergeCell ref="L6:L7"/>
    <mergeCell ref="P6:P7"/>
    <mergeCell ref="R21:W22"/>
    <mergeCell ref="D8:F8"/>
    <mergeCell ref="D13:F13"/>
    <mergeCell ref="D14:F14"/>
    <mergeCell ref="N24:Q24"/>
    <mergeCell ref="J23:M23"/>
    <mergeCell ref="J22:M22"/>
    <mergeCell ref="B27:X27"/>
    <mergeCell ref="W5:W7"/>
    <mergeCell ref="V5:V7"/>
    <mergeCell ref="M5:O5"/>
    <mergeCell ref="J5:L5"/>
    <mergeCell ref="H5:H7"/>
    <mergeCell ref="C18:I18"/>
    <mergeCell ref="J21:M21"/>
    <mergeCell ref="Q6:Q7"/>
    <mergeCell ref="C20:Q20"/>
    <mergeCell ref="J6:J7"/>
    <mergeCell ref="O6:O7"/>
    <mergeCell ref="D12:F12"/>
    <mergeCell ref="T5:T7"/>
    <mergeCell ref="R20:W20"/>
    <mergeCell ref="C5:C7"/>
    <mergeCell ref="D11:F11"/>
    <mergeCell ref="D5:F7"/>
    <mergeCell ref="D15:F15"/>
    <mergeCell ref="D16:F16"/>
    <mergeCell ref="D17:F17"/>
    <mergeCell ref="C19:W19"/>
  </mergeCells>
  <conditionalFormatting sqref="C8:D17 D9:F17 G8:W17">
    <cfRule type="expression" dxfId="2" priority="1">
      <formula>$C8=0</formula>
    </cfRule>
  </conditionalFormatting>
  <dataValidations count="1">
    <dataValidation type="list" allowBlank="1" showInputMessage="1" showErrorMessage="1" sqref="C3:W3">
      <formula1>"DA AREAR,SURRENDER AREAR"</formula1>
    </dataValidation>
  </dataValidations>
  <pageMargins left="0.35433070866141736" right="0.15748031496062992" top="0.19685039370078741" bottom="0.19685039370078741" header="0.15748031496062992" footer="0.15748031496062992"/>
  <pageSetup paperSize="9" scale="59" orientation="landscape" r:id="rId1"/>
</worksheet>
</file>

<file path=xl/worksheets/sheet5.xml><?xml version="1.0" encoding="utf-8"?>
<worksheet xmlns="http://schemas.openxmlformats.org/spreadsheetml/2006/main" xmlns:r="http://schemas.openxmlformats.org/officeDocument/2006/relationships">
  <sheetPr>
    <tabColor rgb="FFFF0000"/>
  </sheetPr>
  <dimension ref="A1:XEN185"/>
  <sheetViews>
    <sheetView topLeftCell="B1" zoomScale="70" workbookViewId="0">
      <selection activeCell="C10" sqref="C10:W10"/>
    </sheetView>
  </sheetViews>
  <sheetFormatPr defaultColWidth="0" defaultRowHeight="0" customHeight="1" zeroHeight="1"/>
  <cols>
    <col min="1" max="1" width="7.5703125" style="1" hidden="1" customWidth="1"/>
    <col min="2" max="2" width="7.42578125" style="1" customWidth="1"/>
    <col min="3" max="3" width="5.42578125" style="1" customWidth="1"/>
    <col min="4" max="4" width="2.5703125" style="1" customWidth="1"/>
    <col min="5" max="5" width="27" style="1" customWidth="1"/>
    <col min="6" max="6" width="17.85546875" style="1" customWidth="1"/>
    <col min="7" max="7" width="17.7109375" style="1" customWidth="1"/>
    <col min="8" max="8" width="13.42578125" style="1" customWidth="1"/>
    <col min="9" max="9" width="14.42578125" style="1" customWidth="1"/>
    <col min="10" max="20" width="9.5703125" style="1" customWidth="1"/>
    <col min="21" max="21" width="10.7109375" style="1" customWidth="1"/>
    <col min="22" max="22" width="12.7109375" style="1" customWidth="1"/>
    <col min="23" max="23" width="16" style="1" customWidth="1"/>
    <col min="24" max="24" width="7.85546875" style="1" customWidth="1"/>
    <col min="25" max="16368" width="7.85546875" style="1" hidden="1"/>
    <col min="16369" max="16384" width="4" style="1" hidden="1"/>
  </cols>
  <sheetData>
    <row r="1" spans="1:24" ht="15" customHeight="1" thickBot="1">
      <c r="B1" s="195"/>
      <c r="C1" s="310"/>
      <c r="D1" s="311"/>
      <c r="E1" s="311"/>
      <c r="F1" s="311"/>
      <c r="G1" s="311"/>
      <c r="H1" s="311"/>
      <c r="I1" s="311"/>
      <c r="J1" s="311"/>
      <c r="K1" s="311"/>
      <c r="L1" s="311"/>
      <c r="M1" s="311"/>
      <c r="N1" s="311"/>
      <c r="O1" s="311"/>
      <c r="P1" s="311"/>
      <c r="Q1" s="311"/>
      <c r="R1" s="311"/>
      <c r="S1" s="311"/>
      <c r="T1" s="311"/>
      <c r="U1" s="311"/>
      <c r="V1" s="311"/>
      <c r="W1" s="312"/>
      <c r="X1" s="2"/>
    </row>
    <row r="2" spans="1:24" ht="34.5" customHeight="1">
      <c r="B2" s="195"/>
      <c r="C2" s="322" t="s">
        <v>50</v>
      </c>
      <c r="D2" s="323"/>
      <c r="E2" s="323"/>
      <c r="F2" s="323"/>
      <c r="G2" s="323"/>
      <c r="H2" s="323"/>
      <c r="I2" s="323"/>
      <c r="J2" s="323"/>
      <c r="K2" s="323"/>
      <c r="L2" s="323"/>
      <c r="M2" s="323"/>
      <c r="N2" s="323"/>
      <c r="O2" s="323"/>
      <c r="P2" s="323"/>
      <c r="Q2" s="323"/>
      <c r="R2" s="323"/>
      <c r="S2" s="323"/>
      <c r="T2" s="323"/>
      <c r="U2" s="323"/>
      <c r="V2" s="323"/>
      <c r="W2" s="324"/>
      <c r="X2" s="2"/>
    </row>
    <row r="3" spans="1:24" ht="18.75" customHeight="1">
      <c r="B3" s="195"/>
      <c r="C3" s="325" t="s">
        <v>58</v>
      </c>
      <c r="D3" s="326"/>
      <c r="E3" s="326"/>
      <c r="F3" s="326"/>
      <c r="G3" s="326"/>
      <c r="H3" s="326"/>
      <c r="I3" s="326"/>
      <c r="J3" s="326"/>
      <c r="K3" s="326"/>
      <c r="L3" s="326"/>
      <c r="M3" s="326"/>
      <c r="N3" s="326"/>
      <c r="O3" s="326"/>
      <c r="P3" s="326"/>
      <c r="Q3" s="326"/>
      <c r="R3" s="326"/>
      <c r="S3" s="326"/>
      <c r="T3" s="326"/>
      <c r="U3" s="326"/>
      <c r="V3" s="326"/>
      <c r="W3" s="327"/>
      <c r="X3" s="2"/>
    </row>
    <row r="4" spans="1:24" ht="71.25" customHeight="1" thickBot="1">
      <c r="B4" s="195"/>
      <c r="C4" s="328" t="s">
        <v>66</v>
      </c>
      <c r="D4" s="329"/>
      <c r="E4" s="329"/>
      <c r="F4" s="329"/>
      <c r="G4" s="329"/>
      <c r="H4" s="329"/>
      <c r="I4" s="329"/>
      <c r="J4" s="329"/>
      <c r="K4" s="329"/>
      <c r="L4" s="329"/>
      <c r="M4" s="329"/>
      <c r="N4" s="329"/>
      <c r="O4" s="329"/>
      <c r="P4" s="329"/>
      <c r="Q4" s="329"/>
      <c r="R4" s="329"/>
      <c r="S4" s="329"/>
      <c r="T4" s="329"/>
      <c r="U4" s="329"/>
      <c r="V4" s="329"/>
      <c r="W4" s="330"/>
      <c r="X4" s="2"/>
    </row>
    <row r="5" spans="1:24" ht="32.25" customHeight="1">
      <c r="B5" s="195"/>
      <c r="C5" s="277" t="s">
        <v>12</v>
      </c>
      <c r="D5" s="353" t="s">
        <v>20</v>
      </c>
      <c r="E5" s="354"/>
      <c r="F5" s="281" t="s">
        <v>21</v>
      </c>
      <c r="G5" s="281" t="s">
        <v>38</v>
      </c>
      <c r="H5" s="348" t="s">
        <v>54</v>
      </c>
      <c r="I5" s="348" t="s">
        <v>55</v>
      </c>
      <c r="J5" s="176" t="s">
        <v>23</v>
      </c>
      <c r="K5" s="177"/>
      <c r="L5" s="178"/>
      <c r="M5" s="176" t="s">
        <v>24</v>
      </c>
      <c r="N5" s="177"/>
      <c r="O5" s="178"/>
      <c r="P5" s="176" t="s">
        <v>25</v>
      </c>
      <c r="Q5" s="177"/>
      <c r="R5" s="178"/>
      <c r="S5" s="342" t="s">
        <v>40</v>
      </c>
      <c r="T5" s="271" t="s">
        <v>13</v>
      </c>
      <c r="U5" s="306" t="s">
        <v>14</v>
      </c>
      <c r="V5" s="271" t="s">
        <v>56</v>
      </c>
      <c r="W5" s="365" t="s">
        <v>57</v>
      </c>
      <c r="X5" s="87"/>
    </row>
    <row r="6" spans="1:24" ht="32.25" customHeight="1">
      <c r="B6" s="195"/>
      <c r="C6" s="278"/>
      <c r="D6" s="355"/>
      <c r="E6" s="356"/>
      <c r="F6" s="282"/>
      <c r="G6" s="293"/>
      <c r="H6" s="349"/>
      <c r="I6" s="349"/>
      <c r="J6" s="302" t="s">
        <v>0</v>
      </c>
      <c r="K6" s="89" t="s">
        <v>1</v>
      </c>
      <c r="L6" s="304" t="s">
        <v>2</v>
      </c>
      <c r="M6" s="302" t="s">
        <v>0</v>
      </c>
      <c r="N6" s="89" t="s">
        <v>1</v>
      </c>
      <c r="O6" s="304" t="s">
        <v>2</v>
      </c>
      <c r="P6" s="302" t="s">
        <v>0</v>
      </c>
      <c r="Q6" s="298" t="s">
        <v>1</v>
      </c>
      <c r="R6" s="304" t="s">
        <v>2</v>
      </c>
      <c r="S6" s="343"/>
      <c r="T6" s="272"/>
      <c r="U6" s="307"/>
      <c r="V6" s="272"/>
      <c r="W6" s="366"/>
      <c r="X6" s="87"/>
    </row>
    <row r="7" spans="1:24" ht="32.25" customHeight="1" thickBot="1">
      <c r="B7" s="195"/>
      <c r="C7" s="279"/>
      <c r="D7" s="357"/>
      <c r="E7" s="358"/>
      <c r="F7" s="283"/>
      <c r="G7" s="294"/>
      <c r="H7" s="350"/>
      <c r="I7" s="350"/>
      <c r="J7" s="303"/>
      <c r="K7" s="99">
        <v>0.57999999999999996</v>
      </c>
      <c r="L7" s="305"/>
      <c r="M7" s="303"/>
      <c r="N7" s="99">
        <v>0.55000000000000004</v>
      </c>
      <c r="O7" s="305"/>
      <c r="P7" s="303"/>
      <c r="Q7" s="299"/>
      <c r="R7" s="305"/>
      <c r="S7" s="344"/>
      <c r="T7" s="273"/>
      <c r="U7" s="308"/>
      <c r="V7" s="273"/>
      <c r="W7" s="367"/>
      <c r="X7" s="87"/>
    </row>
    <row r="8" spans="1:24" s="4" customFormat="1" ht="60.75" customHeight="1" thickBot="1">
      <c r="A8" s="5" t="str">
        <f>IF(C8&gt;=1,"y","n")</f>
        <v>y</v>
      </c>
      <c r="B8" s="86"/>
      <c r="C8" s="131">
        <v>1</v>
      </c>
      <c r="D8" s="351" t="s">
        <v>44</v>
      </c>
      <c r="E8" s="352"/>
      <c r="F8" s="122" t="s">
        <v>51</v>
      </c>
      <c r="G8" s="122">
        <v>37900</v>
      </c>
      <c r="H8" s="123">
        <v>45870</v>
      </c>
      <c r="I8" s="124">
        <v>300</v>
      </c>
      <c r="J8" s="125">
        <f>ROUND((I8/30)*G8,0)</f>
        <v>379000</v>
      </c>
      <c r="K8" s="126">
        <f t="array" ref="K8">ROUND(J8*$K$7,0)</f>
        <v>219820</v>
      </c>
      <c r="L8" s="127">
        <f t="array" ref="L8">ROUND(J8+K8,0)</f>
        <v>598820</v>
      </c>
      <c r="M8" s="128">
        <f t="array" ref="M8">J8</f>
        <v>379000</v>
      </c>
      <c r="N8" s="126">
        <f t="array" ref="N8">ROUND(M8*$N$7,0)</f>
        <v>208450</v>
      </c>
      <c r="O8" s="127">
        <f t="array" ref="O8">ROUND(M8+N8,0)</f>
        <v>587450</v>
      </c>
      <c r="P8" s="128">
        <f t="array" ref="P8">ROUND(J8-M8,0)</f>
        <v>0</v>
      </c>
      <c r="Q8" s="126">
        <f t="array" ref="Q8">ROUND(K8-N8,0)</f>
        <v>11370</v>
      </c>
      <c r="R8" s="127">
        <f t="array" ref="R8">ROUND(P8+Q8,0)</f>
        <v>11370</v>
      </c>
      <c r="S8" s="129">
        <v>0</v>
      </c>
      <c r="T8" s="130">
        <f>S8</f>
        <v>0</v>
      </c>
      <c r="U8" s="130">
        <f t="array" ref="U8">ROUND(R8-T8,0)</f>
        <v>11370</v>
      </c>
      <c r="V8" s="98"/>
      <c r="W8" s="120"/>
      <c r="X8" s="11"/>
    </row>
    <row r="9" spans="1:24" ht="69" customHeight="1" thickBot="1">
      <c r="B9" s="331"/>
      <c r="C9" s="295" t="s">
        <v>3</v>
      </c>
      <c r="D9" s="296"/>
      <c r="E9" s="296"/>
      <c r="F9" s="296"/>
      <c r="G9" s="296"/>
      <c r="H9" s="296"/>
      <c r="I9" s="297"/>
      <c r="J9" s="132">
        <f t="shared" ref="J9:U9" si="0">SUM(J8:J8)</f>
        <v>379000</v>
      </c>
      <c r="K9" s="111">
        <f t="shared" si="0"/>
        <v>219820</v>
      </c>
      <c r="L9" s="133">
        <f t="shared" si="0"/>
        <v>598820</v>
      </c>
      <c r="M9" s="132">
        <f t="shared" si="0"/>
        <v>379000</v>
      </c>
      <c r="N9" s="111">
        <f t="shared" si="0"/>
        <v>208450</v>
      </c>
      <c r="O9" s="133">
        <f t="shared" si="0"/>
        <v>587450</v>
      </c>
      <c r="P9" s="132">
        <f t="shared" si="0"/>
        <v>0</v>
      </c>
      <c r="Q9" s="111">
        <f t="shared" si="0"/>
        <v>11370</v>
      </c>
      <c r="R9" s="133">
        <f t="shared" si="0"/>
        <v>11370</v>
      </c>
      <c r="S9" s="134">
        <f t="shared" si="0"/>
        <v>0</v>
      </c>
      <c r="T9" s="111">
        <f t="shared" si="0"/>
        <v>0</v>
      </c>
      <c r="U9" s="111">
        <f t="shared" si="0"/>
        <v>11370</v>
      </c>
      <c r="V9" s="111"/>
      <c r="W9" s="112"/>
      <c r="X9" s="88"/>
    </row>
    <row r="10" spans="1:24" ht="54" customHeight="1" thickBot="1">
      <c r="B10" s="217"/>
      <c r="C10" s="359" t="s">
        <v>60</v>
      </c>
      <c r="D10" s="360"/>
      <c r="E10" s="360"/>
      <c r="F10" s="360"/>
      <c r="G10" s="360"/>
      <c r="H10" s="360"/>
      <c r="I10" s="360"/>
      <c r="J10" s="360"/>
      <c r="K10" s="360"/>
      <c r="L10" s="360"/>
      <c r="M10" s="360"/>
      <c r="N10" s="360"/>
      <c r="O10" s="360"/>
      <c r="P10" s="360"/>
      <c r="Q10" s="360"/>
      <c r="R10" s="360"/>
      <c r="S10" s="360"/>
      <c r="T10" s="360"/>
      <c r="U10" s="360"/>
      <c r="V10" s="360"/>
      <c r="W10" s="361"/>
      <c r="X10" s="20"/>
    </row>
    <row r="11" spans="1:24" ht="18" customHeight="1">
      <c r="B11" s="217"/>
      <c r="C11" s="300" t="s">
        <v>8</v>
      </c>
      <c r="D11" s="301"/>
      <c r="E11" s="301"/>
      <c r="F11" s="301"/>
      <c r="G11" s="301"/>
      <c r="H11" s="301"/>
      <c r="I11" s="301"/>
      <c r="J11" s="301"/>
      <c r="K11" s="301"/>
      <c r="L11" s="301"/>
      <c r="M11" s="301"/>
      <c r="N11" s="301"/>
      <c r="O11" s="301"/>
      <c r="P11" s="301"/>
      <c r="Q11" s="301"/>
      <c r="R11" s="362" t="s">
        <v>18</v>
      </c>
      <c r="S11" s="363"/>
      <c r="T11" s="363"/>
      <c r="U11" s="363"/>
      <c r="V11" s="363"/>
      <c r="W11" s="364"/>
      <c r="X11" s="20"/>
    </row>
    <row r="12" spans="1:24" ht="24.75" customHeight="1">
      <c r="B12" s="217"/>
      <c r="C12" s="21" t="s">
        <v>4</v>
      </c>
      <c r="D12" s="313" t="s">
        <v>11</v>
      </c>
      <c r="E12" s="314"/>
      <c r="F12" s="314"/>
      <c r="G12" s="314"/>
      <c r="H12" s="314"/>
      <c r="I12" s="315"/>
      <c r="J12" s="210" t="s">
        <v>6</v>
      </c>
      <c r="K12" s="210"/>
      <c r="L12" s="210"/>
      <c r="M12" s="210"/>
      <c r="N12" s="288">
        <f>P9</f>
        <v>0</v>
      </c>
      <c r="O12" s="289"/>
      <c r="P12" s="289"/>
      <c r="Q12" s="289"/>
      <c r="R12" s="246"/>
      <c r="S12" s="247"/>
      <c r="T12" s="247"/>
      <c r="U12" s="247"/>
      <c r="V12" s="247"/>
      <c r="W12" s="248"/>
      <c r="X12" s="20"/>
    </row>
    <row r="13" spans="1:24" ht="24.75" customHeight="1">
      <c r="B13" s="217"/>
      <c r="C13" s="22" t="s">
        <v>5</v>
      </c>
      <c r="D13" s="316"/>
      <c r="E13" s="317"/>
      <c r="F13" s="317"/>
      <c r="G13" s="317"/>
      <c r="H13" s="317"/>
      <c r="I13" s="318"/>
      <c r="J13" s="210" t="s">
        <v>7</v>
      </c>
      <c r="K13" s="210"/>
      <c r="L13" s="210"/>
      <c r="M13" s="210"/>
      <c r="N13" s="288">
        <f>Q9</f>
        <v>11370</v>
      </c>
      <c r="O13" s="289"/>
      <c r="P13" s="289"/>
      <c r="Q13" s="289"/>
      <c r="R13" s="246"/>
      <c r="S13" s="247"/>
      <c r="T13" s="247"/>
      <c r="U13" s="247"/>
      <c r="V13" s="247"/>
      <c r="W13" s="248"/>
      <c r="X13" s="20"/>
    </row>
    <row r="14" spans="1:24" ht="24.75" customHeight="1">
      <c r="B14" s="217"/>
      <c r="C14" s="23"/>
      <c r="D14" s="319"/>
      <c r="E14" s="320"/>
      <c r="F14" s="320"/>
      <c r="G14" s="320"/>
      <c r="H14" s="320"/>
      <c r="I14" s="321"/>
      <c r="J14" s="214" t="s">
        <v>15</v>
      </c>
      <c r="K14" s="214"/>
      <c r="L14" s="214"/>
      <c r="M14" s="214"/>
      <c r="N14" s="309">
        <f>R9</f>
        <v>11370</v>
      </c>
      <c r="O14" s="309"/>
      <c r="P14" s="309"/>
      <c r="Q14" s="309"/>
      <c r="R14" s="246"/>
      <c r="S14" s="247"/>
      <c r="T14" s="247"/>
      <c r="U14" s="247"/>
      <c r="V14" s="247"/>
      <c r="W14" s="248"/>
      <c r="X14" s="20"/>
    </row>
    <row r="15" spans="1:24" ht="24.75" customHeight="1">
      <c r="B15" s="217"/>
      <c r="C15" s="21" t="s">
        <v>4</v>
      </c>
      <c r="D15" s="333" t="s">
        <v>9</v>
      </c>
      <c r="E15" s="334"/>
      <c r="F15" s="334"/>
      <c r="G15" s="334"/>
      <c r="H15" s="334"/>
      <c r="I15" s="335"/>
      <c r="J15" s="346" t="s">
        <v>39</v>
      </c>
      <c r="K15" s="206"/>
      <c r="L15" s="206"/>
      <c r="M15" s="207"/>
      <c r="N15" s="288">
        <f>S9</f>
        <v>0</v>
      </c>
      <c r="O15" s="289"/>
      <c r="P15" s="289"/>
      <c r="Q15" s="289"/>
      <c r="R15" s="246"/>
      <c r="S15" s="247"/>
      <c r="T15" s="247"/>
      <c r="U15" s="247"/>
      <c r="V15" s="247"/>
      <c r="W15" s="248"/>
      <c r="X15" s="20"/>
    </row>
    <row r="16" spans="1:24" ht="24.75" customHeight="1" thickBot="1">
      <c r="B16" s="217"/>
      <c r="C16" s="24"/>
      <c r="D16" s="336"/>
      <c r="E16" s="337"/>
      <c r="F16" s="337"/>
      <c r="G16" s="337"/>
      <c r="H16" s="337"/>
      <c r="I16" s="338"/>
      <c r="J16" s="214" t="s">
        <v>16</v>
      </c>
      <c r="K16" s="214"/>
      <c r="L16" s="214"/>
      <c r="M16" s="214"/>
      <c r="N16" s="309">
        <f>T9</f>
        <v>0</v>
      </c>
      <c r="O16" s="345"/>
      <c r="P16" s="345"/>
      <c r="Q16" s="345"/>
      <c r="R16" s="246"/>
      <c r="S16" s="247"/>
      <c r="T16" s="247"/>
      <c r="U16" s="247"/>
      <c r="V16" s="247"/>
      <c r="W16" s="248"/>
      <c r="X16" s="20"/>
    </row>
    <row r="17" spans="2:24" ht="33" customHeight="1" thickBot="1">
      <c r="B17" s="217"/>
      <c r="C17" s="339" t="s">
        <v>10</v>
      </c>
      <c r="D17" s="340"/>
      <c r="E17" s="340"/>
      <c r="F17" s="341"/>
      <c r="G17" s="341"/>
      <c r="H17" s="341"/>
      <c r="I17" s="341"/>
      <c r="J17" s="341"/>
      <c r="K17" s="341"/>
      <c r="L17" s="341"/>
      <c r="M17" s="341"/>
      <c r="N17" s="347">
        <f>ROUND(N14-N16,0)</f>
        <v>11370</v>
      </c>
      <c r="O17" s="341"/>
      <c r="P17" s="341"/>
      <c r="Q17" s="341"/>
      <c r="R17" s="249"/>
      <c r="S17" s="250"/>
      <c r="T17" s="250"/>
      <c r="U17" s="250"/>
      <c r="V17" s="250"/>
      <c r="W17" s="251"/>
      <c r="X17" s="20"/>
    </row>
    <row r="18" spans="2:24" ht="12.75">
      <c r="B18" s="195"/>
      <c r="C18" s="195"/>
      <c r="D18" s="195"/>
      <c r="E18" s="195"/>
      <c r="F18" s="195"/>
      <c r="G18" s="195"/>
      <c r="H18" s="195"/>
      <c r="I18" s="195"/>
      <c r="J18" s="195"/>
      <c r="K18" s="195"/>
      <c r="L18" s="195"/>
      <c r="M18" s="195"/>
      <c r="N18" s="195"/>
      <c r="O18" s="195"/>
      <c r="P18" s="195"/>
      <c r="Q18" s="195"/>
      <c r="R18" s="195"/>
      <c r="S18" s="195"/>
      <c r="T18" s="195"/>
      <c r="U18" s="195"/>
      <c r="V18" s="195"/>
      <c r="W18" s="195"/>
      <c r="X18" s="195"/>
    </row>
    <row r="19" spans="2:24" ht="12.75" hidden="1"/>
    <row r="20" spans="2:24" ht="12.75" hidden="1"/>
    <row r="21" spans="2:24" ht="12.75" hidden="1"/>
    <row r="22" spans="2:24" ht="12.75" hidden="1"/>
    <row r="23" spans="2:24" ht="12.75" hidden="1"/>
    <row r="24" spans="2:24" ht="12.75" hidden="1"/>
    <row r="25" spans="2:24" ht="12.75" hidden="1"/>
    <row r="26" spans="2:24" ht="12.75" hidden="1"/>
    <row r="27" spans="2:24" ht="12.75" hidden="1"/>
    <row r="28" spans="2:24" ht="12.75" hidden="1"/>
    <row r="29" spans="2:24" ht="12.75" hidden="1"/>
    <row r="30" spans="2:24" ht="12.75" hidden="1"/>
    <row r="31" spans="2:24" ht="12.75" hidden="1"/>
    <row r="32" spans="2:24" ht="12.75" hidden="1"/>
    <row r="33" ht="12.75" hidden="1"/>
    <row r="34" ht="12.75" hidden="1"/>
    <row r="35" ht="12.75" hidden="1"/>
    <row r="36" ht="12.75" hidden="1"/>
    <row r="37" ht="12.75" hidden="1"/>
    <row r="38" ht="12.75" hidden="1"/>
    <row r="39" ht="12.75" hidden="1"/>
    <row r="40" ht="12.75" hidden="1"/>
    <row r="41" ht="12.75" hidden="1"/>
    <row r="42" ht="12.75" hidden="1"/>
    <row r="43" ht="12.75" hidden="1"/>
    <row r="44" ht="12.75" hidden="1"/>
    <row r="45" ht="12.75" hidden="1"/>
    <row r="46" ht="12.75" hidden="1"/>
    <row r="47" ht="12.75" hidden="1"/>
    <row r="48" ht="12.75" hidden="1"/>
    <row r="49" ht="12.75" hidden="1"/>
    <row r="50" ht="12.75" hidden="1"/>
    <row r="51" ht="12.75" hidden="1"/>
    <row r="52" ht="12.75" hidden="1"/>
    <row r="53" ht="12.75" hidden="1"/>
    <row r="54" ht="12.75" hidden="1"/>
    <row r="55" ht="12.75" hidden="1"/>
    <row r="56" ht="12.75" hidden="1"/>
    <row r="57" ht="12.75" hidden="1"/>
    <row r="58" ht="12.75" hidden="1"/>
    <row r="59" ht="12.75" hidden="1"/>
    <row r="60" ht="12.75" hidden="1"/>
    <row r="61" ht="12.75" hidden="1"/>
    <row r="62" ht="12.75" hidden="1"/>
    <row r="63" ht="12.75" hidden="1"/>
    <row r="64" ht="12.75" hidden="1"/>
    <row r="65" ht="12.75" hidden="1"/>
    <row r="66" ht="12.75" hidden="1"/>
    <row r="67" ht="12.75" hidden="1"/>
    <row r="68" ht="12.75" hidden="1"/>
    <row r="69" ht="12.75" hidden="1"/>
    <row r="70" ht="12.75" hidden="1"/>
    <row r="71" ht="12.75" hidden="1"/>
    <row r="72" ht="12.75" hidden="1"/>
    <row r="73" ht="12.75" hidden="1"/>
    <row r="74" ht="12.75" hidden="1"/>
    <row r="75" ht="12.75" hidden="1"/>
    <row r="76" ht="12.75" hidden="1"/>
    <row r="77" ht="12.75" hidden="1"/>
    <row r="78" ht="12.75" hidden="1"/>
    <row r="79" ht="12.75" hidden="1"/>
    <row r="80" ht="12.75" hidden="1"/>
    <row r="81" ht="12.75" hidden="1"/>
    <row r="82" ht="12.75" hidden="1"/>
    <row r="83" ht="12.75" hidden="1"/>
    <row r="84" ht="12.75" hidden="1"/>
    <row r="85" ht="12.75" hidden="1"/>
    <row r="86" ht="12.75" hidden="1"/>
    <row r="87" ht="12.75" hidden="1"/>
    <row r="88" ht="12.75" hidden="1"/>
    <row r="89" ht="12.75" hidden="1"/>
    <row r="90" ht="12.75" hidden="1"/>
    <row r="91" ht="12.75" hidden="1"/>
    <row r="92" ht="12.75" hidden="1"/>
    <row r="93" ht="12.75" hidden="1"/>
    <row r="94" ht="12.75" hidden="1"/>
    <row r="95" ht="12.75" hidden="1"/>
    <row r="96" ht="12.75" hidden="1"/>
    <row r="97" ht="12.75" hidden="1"/>
    <row r="98" ht="12.75" hidden="1"/>
    <row r="99" ht="12.75" hidden="1"/>
    <row r="100" ht="12.75" hidden="1"/>
    <row r="101" ht="12.75" hidden="1"/>
    <row r="102" ht="12.75" hidden="1"/>
    <row r="103" ht="12.75" hidden="1"/>
    <row r="104" ht="12.75" hidden="1"/>
    <row r="105" ht="12.75" hidden="1"/>
    <row r="106" ht="12.75" hidden="1"/>
    <row r="107" ht="12.75" hidden="1"/>
    <row r="108" ht="12.75" hidden="1"/>
    <row r="109" ht="12.75" hidden="1"/>
    <row r="110" ht="12.75" hidden="1"/>
    <row r="111" ht="12.75" hidden="1"/>
    <row r="112" ht="12.75" hidden="1"/>
    <row r="113" ht="12.75" hidden="1"/>
    <row r="114" ht="12.75" hidden="1"/>
    <row r="115" ht="12.75" hidden="1"/>
    <row r="116" ht="12.75" hidden="1"/>
    <row r="117" ht="12.75" hidden="1"/>
    <row r="118" ht="12.75" hidden="1"/>
    <row r="119" ht="12.75" hidden="1"/>
    <row r="120" ht="12.75" hidden="1"/>
    <row r="121" ht="12.75" hidden="1"/>
    <row r="122" ht="12.75" hidden="1"/>
    <row r="123" ht="12.75" hidden="1"/>
    <row r="124" ht="12.75" hidden="1"/>
    <row r="125" ht="12.75" hidden="1"/>
    <row r="126" ht="12.75" hidden="1"/>
    <row r="127" ht="12.75" hidden="1"/>
    <row r="128" ht="12.75" hidden="1"/>
    <row r="129" ht="12.75" hidden="1"/>
    <row r="130" ht="12.75" hidden="1"/>
    <row r="131" ht="12.75" hidden="1"/>
    <row r="132" ht="12.75" hidden="1"/>
    <row r="133" ht="12.75" hidden="1"/>
    <row r="134" ht="12.75" hidden="1"/>
    <row r="135" ht="12.75" hidden="1"/>
    <row r="136" ht="12.75" hidden="1"/>
    <row r="137" ht="12.75" hidden="1"/>
    <row r="138" ht="12.75" hidden="1"/>
    <row r="139" ht="12.75" hidden="1"/>
    <row r="140" ht="12.75" hidden="1"/>
    <row r="141" ht="12.75" hidden="1"/>
    <row r="142" ht="12.75" hidden="1"/>
    <row r="143" ht="12.75" hidden="1"/>
    <row r="144" ht="12.75" hidden="1"/>
    <row r="145" ht="12.75" hidden="1"/>
    <row r="146" ht="12.75" hidden="1"/>
    <row r="147" ht="12.75" hidden="1"/>
    <row r="148" ht="12.75" hidden="1"/>
    <row r="149" ht="12.75" hidden="1"/>
    <row r="150" ht="12.75" hidden="1"/>
    <row r="151" ht="12.75" hidden="1"/>
    <row r="152" ht="12.75" hidden="1"/>
    <row r="153" ht="12.75" hidden="1"/>
    <row r="154" ht="12.75" hidden="1"/>
    <row r="155" ht="12.75" hidden="1"/>
    <row r="156" ht="12.75" hidden="1"/>
    <row r="157" ht="12.75" hidden="1"/>
    <row r="158" ht="12.75" hidden="1"/>
    <row r="159" ht="12.75" hidden="1"/>
    <row r="160" ht="12.75" hidden="1"/>
    <row r="161" ht="12.75" hidden="1"/>
    <row r="162" ht="12.75" hidden="1"/>
    <row r="163" ht="12.75" hidden="1"/>
    <row r="164" ht="12.75" hidden="1"/>
    <row r="165" ht="12.75" hidden="1"/>
    <row r="166" ht="12.75" hidden="1"/>
    <row r="167" ht="12.75" hidden="1"/>
    <row r="168" ht="12.75" hidden="1"/>
    <row r="169" ht="12.75" hidden="1"/>
    <row r="170" ht="12.75" hidden="1"/>
    <row r="171" ht="12.75" hidden="1"/>
    <row r="172" ht="12.75" hidden="1"/>
    <row r="173" ht="12.75" hidden="1"/>
    <row r="174" ht="12.75" hidden="1"/>
    <row r="175" ht="12.75" hidden="1"/>
    <row r="176" ht="12.75" hidden="1"/>
    <row r="177" ht="12.75" hidden="1"/>
    <row r="178" ht="12.75" hidden="1"/>
    <row r="179" ht="0" hidden="1" customHeight="1"/>
    <row r="180" ht="0" hidden="1" customHeight="1"/>
    <row r="181" ht="0" hidden="1" customHeight="1"/>
    <row r="182" ht="0" hidden="1" customHeight="1"/>
    <row r="183" ht="0" hidden="1" customHeight="1"/>
    <row r="184" ht="0" hidden="1" customHeight="1"/>
    <row r="185" ht="0" hidden="1" customHeight="1"/>
  </sheetData>
  <sheetProtection password="E8FA" sheet="1" objects="1" scenarios="1" formatColumns="0" formatRows="0"/>
  <mergeCells count="47">
    <mergeCell ref="B1:B7"/>
    <mergeCell ref="C1:W1"/>
    <mergeCell ref="C2:W2"/>
    <mergeCell ref="C3:W3"/>
    <mergeCell ref="C4:W4"/>
    <mergeCell ref="C5:C7"/>
    <mergeCell ref="G5:G7"/>
    <mergeCell ref="H5:H7"/>
    <mergeCell ref="I5:I7"/>
    <mergeCell ref="V5:V7"/>
    <mergeCell ref="W5:W7"/>
    <mergeCell ref="J6:J7"/>
    <mergeCell ref="L6:L7"/>
    <mergeCell ref="M6:M7"/>
    <mergeCell ref="O6:O7"/>
    <mergeCell ref="P6:P7"/>
    <mergeCell ref="U5:U7"/>
    <mergeCell ref="C10:W10"/>
    <mergeCell ref="C11:Q11"/>
    <mergeCell ref="R11:W17"/>
    <mergeCell ref="D12:I14"/>
    <mergeCell ref="J12:M12"/>
    <mergeCell ref="N12:Q12"/>
    <mergeCell ref="J13:M13"/>
    <mergeCell ref="C17:M17"/>
    <mergeCell ref="N17:Q17"/>
    <mergeCell ref="Q6:Q7"/>
    <mergeCell ref="R6:R7"/>
    <mergeCell ref="J5:L5"/>
    <mergeCell ref="M5:O5"/>
    <mergeCell ref="P5:R5"/>
    <mergeCell ref="B18:X18"/>
    <mergeCell ref="D8:E8"/>
    <mergeCell ref="D5:E7"/>
    <mergeCell ref="F5:F7"/>
    <mergeCell ref="N13:Q13"/>
    <mergeCell ref="J14:M14"/>
    <mergeCell ref="N14:Q14"/>
    <mergeCell ref="D15:I16"/>
    <mergeCell ref="J15:M15"/>
    <mergeCell ref="N15:Q15"/>
    <mergeCell ref="J16:M16"/>
    <mergeCell ref="N16:Q16"/>
    <mergeCell ref="B9:B17"/>
    <mergeCell ref="C9:I9"/>
    <mergeCell ref="S5:S7"/>
    <mergeCell ref="T5:T7"/>
  </mergeCells>
  <conditionalFormatting sqref="C8:D8 F8:W8">
    <cfRule type="expression" dxfId="1" priority="1">
      <formula>$C8=0</formula>
    </cfRule>
  </conditionalFormatting>
  <dataValidations count="1">
    <dataValidation type="list" allowBlank="1" showInputMessage="1" showErrorMessage="1" sqref="C3:W3">
      <formula1>"DA AREAR,SURRENDER AREAR,LEAVE ENCASHMENT DA ARREAR"</formula1>
    </dataValidation>
  </dataValidations>
  <pageMargins left="0.35433070866141736" right="0.15748031496062992" top="0.19685039370078741" bottom="0.19685039370078741" header="0.15748031496062992" footer="0.15748031496062992"/>
  <pageSetup paperSize="9" scale="59" orientation="landscape" r:id="rId1"/>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Help</vt:lpstr>
      <vt:lpstr>DA For 50 Emp Withour Sur.Arear</vt:lpstr>
      <vt:lpstr>DA For 20 Emp With Sur.Arear</vt:lpstr>
      <vt:lpstr>Surender Arear</vt:lpstr>
      <vt:lpstr>DA Arear For Leave Encashment</vt:lpstr>
      <vt:lpstr>'DA Arear For Leave Encashment'!Print_Area</vt:lpstr>
      <vt:lpstr>'DA For 20 Emp With Sur.Arear'!Print_Area</vt:lpstr>
      <vt:lpstr>'DA For 50 Emp Withour Sur.Arear'!Print_Area</vt:lpstr>
      <vt:lpstr>'Surender Arear'!Print_Area</vt:lpstr>
      <vt:lpstr>'DA Arear For Leave Encashment'!Print_Titles</vt:lpstr>
      <vt:lpstr>'DA For 20 Emp With Sur.Arear'!Print_Titles</vt:lpstr>
      <vt:lpstr>'DA For 50 Emp Withour Sur.Arear'!Print_Titles</vt:lpstr>
      <vt:lpstr>'Surender Arear'!Print_Titles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rajsevak.com</dc:title>
  <dc:subject>arrear sheet</dc:subject>
  <dc:creator>DELL</dc:creator>
  <cp:lastModifiedBy>USER</cp:lastModifiedBy>
  <cp:lastPrinted>2024-10-29T07:04:53Z</cp:lastPrinted>
  <dcterms:created xsi:type="dcterms:W3CDTF">1996-10-14T12:33:28Z</dcterms:created>
  <dcterms:modified xsi:type="dcterms:W3CDTF">2025-10-04T08:40:03Z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1e758d9f6ed944caafc6520f2839142f</vt:lpwstr>
  </property>
</Properties>
</file>