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nkc63\Downloads\"/>
    </mc:Choice>
  </mc:AlternateContent>
  <xr:revisionPtr revIDLastSave="0" documentId="13_ncr:1_{EB0B063D-AFD2-4D21-B954-9192885C857A}" xr6:coauthVersionLast="47" xr6:coauthVersionMax="47" xr10:uidLastSave="{00000000-0000-0000-0000-000000000000}"/>
  <bookViews>
    <workbookView xWindow="-110" yWindow="-110" windowWidth="19420" windowHeight="10300" activeTab="1" xr2:uid="{1F2C69C3-A86E-4FB2-8624-30A38B7E8BA0}"/>
  </bookViews>
  <sheets>
    <sheet name="How_to_Use" sheetId="4" r:id="rId1"/>
    <sheet name="EMPLOYEE_DATA" sheetId="3" r:id="rId2"/>
    <sheet name="SANCTION_ORDER_3_Months" sheetId="1" r:id="rId3"/>
    <sheet name="SANCTION_ORDER_4_Months" sheetId="6" r:id="rId4"/>
  </sheets>
  <definedNames>
    <definedName name="_xlnm._FilterDatabase" localSheetId="2" hidden="1">SANCTION_ORDER_3_Months!$Q$5:$Q$60</definedName>
    <definedName name="_xlnm._FilterDatabase" localSheetId="3" hidden="1">SANCTION_ORDER_4_Months!$U$5:$U$60</definedName>
    <definedName name="Jan_List">EMPLOYEE_DATA!$A$217:$A$219</definedName>
    <definedName name="Jul_List">EMPLOYEE_DATA!$B$217:$B$219</definedName>
    <definedName name="_xlnm.Print_Area" localSheetId="2">SANCTION_ORDER_3_Months!$A$1:$P$62</definedName>
    <definedName name="_xlnm.Print_Area" localSheetId="3">SANCTION_ORDER_4_Months!$A$1:$T$62</definedName>
    <definedName name="_xlnm.Print_Titles" localSheetId="2">SANCTION_ORDER_3_Months!$4:$5</definedName>
    <definedName name="_xlnm.Print_Titles" localSheetId="3">SANCTION_ORDER_4_Months!$4:$5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 i="1" l="1"/>
  <c r="M5" i="1"/>
  <c r="J5" i="1"/>
  <c r="I5" i="1"/>
  <c r="F5" i="1"/>
  <c r="E5" i="1"/>
  <c r="R5" i="6"/>
  <c r="N5" i="6"/>
  <c r="J5" i="6"/>
  <c r="F5" i="6"/>
  <c r="Q5" i="6"/>
  <c r="M5" i="6"/>
  <c r="I5" i="6"/>
  <c r="E5" i="6"/>
  <c r="H4" i="3"/>
  <c r="G4" i="3"/>
  <c r="P4" i="6"/>
  <c r="P5" i="6" s="1"/>
  <c r="M62" i="6"/>
  <c r="B62" i="6"/>
  <c r="D59" i="6"/>
  <c r="H59" i="6" s="1"/>
  <c r="C59" i="6"/>
  <c r="B59" i="6"/>
  <c r="A59" i="6" s="1"/>
  <c r="U59" i="6" s="1"/>
  <c r="D58" i="6"/>
  <c r="F58" i="6" s="1"/>
  <c r="C58" i="6"/>
  <c r="B58" i="6"/>
  <c r="A58" i="6" s="1"/>
  <c r="U58" i="6" s="1"/>
  <c r="D57" i="6"/>
  <c r="F57" i="6" s="1"/>
  <c r="C57" i="6"/>
  <c r="B57" i="6"/>
  <c r="A57" i="6" s="1"/>
  <c r="U57" i="6" s="1"/>
  <c r="D56" i="6"/>
  <c r="H56" i="6" s="1"/>
  <c r="L56" i="6" s="1"/>
  <c r="P56" i="6" s="1"/>
  <c r="C56" i="6"/>
  <c r="B56" i="6"/>
  <c r="A56" i="6" s="1"/>
  <c r="U56" i="6" s="1"/>
  <c r="D55" i="6"/>
  <c r="E55" i="6" s="1"/>
  <c r="C55" i="6"/>
  <c r="B55" i="6"/>
  <c r="A55" i="6" s="1"/>
  <c r="U55" i="6" s="1"/>
  <c r="D54" i="6"/>
  <c r="C54" i="6"/>
  <c r="B54" i="6"/>
  <c r="A54" i="6" s="1"/>
  <c r="U54" i="6" s="1"/>
  <c r="D53" i="6"/>
  <c r="E53" i="6" s="1"/>
  <c r="C53" i="6"/>
  <c r="B53" i="6"/>
  <c r="A53" i="6" s="1"/>
  <c r="U53" i="6" s="1"/>
  <c r="D52" i="6"/>
  <c r="H52" i="6" s="1"/>
  <c r="C52" i="6"/>
  <c r="B52" i="6"/>
  <c r="A52" i="6" s="1"/>
  <c r="U52" i="6" s="1"/>
  <c r="D51" i="6"/>
  <c r="E51" i="6" s="1"/>
  <c r="C51" i="6"/>
  <c r="B51" i="6"/>
  <c r="A51" i="6" s="1"/>
  <c r="U51" i="6" s="1"/>
  <c r="D50" i="6"/>
  <c r="F50" i="6" s="1"/>
  <c r="C50" i="6"/>
  <c r="B50" i="6"/>
  <c r="A50" i="6" s="1"/>
  <c r="U50" i="6" s="1"/>
  <c r="D49" i="6"/>
  <c r="F49" i="6" s="1"/>
  <c r="C49" i="6"/>
  <c r="B49" i="6"/>
  <c r="A49" i="6" s="1"/>
  <c r="U49" i="6" s="1"/>
  <c r="D48" i="6"/>
  <c r="H48" i="6" s="1"/>
  <c r="L48" i="6" s="1"/>
  <c r="P48" i="6" s="1"/>
  <c r="C48" i="6"/>
  <c r="B48" i="6"/>
  <c r="A48" i="6" s="1"/>
  <c r="U48" i="6" s="1"/>
  <c r="D47" i="6"/>
  <c r="E47" i="6" s="1"/>
  <c r="C47" i="6"/>
  <c r="B47" i="6"/>
  <c r="A47" i="6" s="1"/>
  <c r="U47" i="6" s="1"/>
  <c r="D46" i="6"/>
  <c r="C46" i="6"/>
  <c r="B46" i="6"/>
  <c r="A46" i="6" s="1"/>
  <c r="U46" i="6" s="1"/>
  <c r="D45" i="6"/>
  <c r="C45" i="6"/>
  <c r="B45" i="6"/>
  <c r="A45" i="6" s="1"/>
  <c r="U45" i="6" s="1"/>
  <c r="D44" i="6"/>
  <c r="H44" i="6" s="1"/>
  <c r="C44" i="6"/>
  <c r="B44" i="6"/>
  <c r="A44" i="6" s="1"/>
  <c r="U44" i="6" s="1"/>
  <c r="D43" i="6"/>
  <c r="E43" i="6" s="1"/>
  <c r="C43" i="6"/>
  <c r="B43" i="6"/>
  <c r="A43" i="6" s="1"/>
  <c r="U43" i="6" s="1"/>
  <c r="D42" i="6"/>
  <c r="F42" i="6" s="1"/>
  <c r="C42" i="6"/>
  <c r="B42" i="6"/>
  <c r="A42" i="6" s="1"/>
  <c r="U42" i="6" s="1"/>
  <c r="D41" i="6"/>
  <c r="F41" i="6" s="1"/>
  <c r="C41" i="6"/>
  <c r="B41" i="6"/>
  <c r="A41" i="6" s="1"/>
  <c r="U41" i="6" s="1"/>
  <c r="D40" i="6"/>
  <c r="H40" i="6" s="1"/>
  <c r="L40" i="6" s="1"/>
  <c r="P40" i="6" s="1"/>
  <c r="C40" i="6"/>
  <c r="B40" i="6"/>
  <c r="A40" i="6" s="1"/>
  <c r="U40" i="6" s="1"/>
  <c r="D39" i="6"/>
  <c r="E39" i="6" s="1"/>
  <c r="C39" i="6"/>
  <c r="B39" i="6"/>
  <c r="A39" i="6" s="1"/>
  <c r="U39" i="6" s="1"/>
  <c r="D38" i="6"/>
  <c r="C38" i="6"/>
  <c r="B38" i="6"/>
  <c r="A38" i="6" s="1"/>
  <c r="U38" i="6" s="1"/>
  <c r="D37" i="6"/>
  <c r="E37" i="6" s="1"/>
  <c r="C37" i="6"/>
  <c r="B37" i="6"/>
  <c r="A37" i="6" s="1"/>
  <c r="U37" i="6" s="1"/>
  <c r="D36" i="6"/>
  <c r="H36" i="6" s="1"/>
  <c r="C36" i="6"/>
  <c r="B36" i="6"/>
  <c r="A36" i="6" s="1"/>
  <c r="U36" i="6" s="1"/>
  <c r="D35" i="6"/>
  <c r="E35" i="6" s="1"/>
  <c r="C35" i="6"/>
  <c r="B35" i="6"/>
  <c r="D34" i="6"/>
  <c r="F34" i="6" s="1"/>
  <c r="C34" i="6"/>
  <c r="B34" i="6"/>
  <c r="D33" i="6"/>
  <c r="E33" i="6" s="1"/>
  <c r="C33" i="6"/>
  <c r="B33" i="6"/>
  <c r="D32" i="6"/>
  <c r="H32" i="6" s="1"/>
  <c r="L32" i="6" s="1"/>
  <c r="P32" i="6" s="1"/>
  <c r="C32" i="6"/>
  <c r="B32" i="6"/>
  <c r="D31" i="6"/>
  <c r="E31" i="6" s="1"/>
  <c r="C31" i="6"/>
  <c r="B31" i="6"/>
  <c r="D30" i="6"/>
  <c r="C30" i="6"/>
  <c r="B30" i="6"/>
  <c r="D29" i="6"/>
  <c r="E29" i="6" s="1"/>
  <c r="C29" i="6"/>
  <c r="B29" i="6"/>
  <c r="D28" i="6"/>
  <c r="H28" i="6" s="1"/>
  <c r="C28" i="6"/>
  <c r="B28" i="6"/>
  <c r="D27" i="6"/>
  <c r="H27" i="6" s="1"/>
  <c r="C27" i="6"/>
  <c r="B27" i="6"/>
  <c r="D26" i="6"/>
  <c r="C26" i="6"/>
  <c r="B26" i="6"/>
  <c r="D25" i="6"/>
  <c r="F25" i="6" s="1"/>
  <c r="C25" i="6"/>
  <c r="B25" i="6"/>
  <c r="D24" i="6"/>
  <c r="H24" i="6" s="1"/>
  <c r="L24" i="6" s="1"/>
  <c r="N24" i="6" s="1"/>
  <c r="C24" i="6"/>
  <c r="B24" i="6"/>
  <c r="D23" i="6"/>
  <c r="E23" i="6" s="1"/>
  <c r="C23" i="6"/>
  <c r="B23" i="6"/>
  <c r="D22" i="6"/>
  <c r="H22" i="6" s="1"/>
  <c r="C22" i="6"/>
  <c r="B22" i="6"/>
  <c r="D21" i="6"/>
  <c r="F21" i="6" s="1"/>
  <c r="C21" i="6"/>
  <c r="B21" i="6"/>
  <c r="D20" i="6"/>
  <c r="H20" i="6" s="1"/>
  <c r="L20" i="6" s="1"/>
  <c r="N20" i="6" s="1"/>
  <c r="C20" i="6"/>
  <c r="B20" i="6"/>
  <c r="D19" i="6"/>
  <c r="H19" i="6" s="1"/>
  <c r="I19" i="6" s="1"/>
  <c r="C19" i="6"/>
  <c r="B19" i="6"/>
  <c r="D18" i="6"/>
  <c r="H18" i="6" s="1"/>
  <c r="L18" i="6" s="1"/>
  <c r="P18" i="6" s="1"/>
  <c r="C18" i="6"/>
  <c r="B18" i="6"/>
  <c r="D17" i="6"/>
  <c r="F17" i="6" s="1"/>
  <c r="C17" i="6"/>
  <c r="B17" i="6"/>
  <c r="E16" i="6"/>
  <c r="D16" i="6"/>
  <c r="H16" i="6" s="1"/>
  <c r="L16" i="6" s="1"/>
  <c r="M16" i="6" s="1"/>
  <c r="C16" i="6"/>
  <c r="B16" i="6"/>
  <c r="D15" i="6"/>
  <c r="H15" i="6" s="1"/>
  <c r="J15" i="6" s="1"/>
  <c r="C15" i="6"/>
  <c r="B15" i="6"/>
  <c r="D14" i="6"/>
  <c r="H14" i="6" s="1"/>
  <c r="C14" i="6"/>
  <c r="B14" i="6"/>
  <c r="D13" i="6"/>
  <c r="F13" i="6" s="1"/>
  <c r="C13" i="6"/>
  <c r="B13" i="6"/>
  <c r="H12" i="6"/>
  <c r="L12" i="6" s="1"/>
  <c r="N12" i="6" s="1"/>
  <c r="D12" i="6"/>
  <c r="F12" i="6" s="1"/>
  <c r="C12" i="6"/>
  <c r="B12" i="6"/>
  <c r="D11" i="6"/>
  <c r="F11" i="6" s="1"/>
  <c r="C11" i="6"/>
  <c r="B11" i="6"/>
  <c r="D10" i="6"/>
  <c r="E10" i="6" s="1"/>
  <c r="C10" i="6"/>
  <c r="B10" i="6"/>
  <c r="D9" i="6"/>
  <c r="H9" i="6" s="1"/>
  <c r="C9" i="6"/>
  <c r="B9" i="6"/>
  <c r="D8" i="6"/>
  <c r="E8" i="6" s="1"/>
  <c r="C8" i="6"/>
  <c r="B8" i="6"/>
  <c r="D7" i="6"/>
  <c r="F7" i="6" s="1"/>
  <c r="C7" i="6"/>
  <c r="B7" i="6"/>
  <c r="D6" i="6"/>
  <c r="E6" i="6" s="1"/>
  <c r="C6" i="6"/>
  <c r="B6" i="6"/>
  <c r="A6" i="6" s="1"/>
  <c r="U6" i="6" s="1"/>
  <c r="L4" i="6"/>
  <c r="L5" i="6" s="1"/>
  <c r="H4" i="6"/>
  <c r="H5" i="6" s="1"/>
  <c r="D4" i="6"/>
  <c r="D5" i="6" s="1"/>
  <c r="N2" i="6"/>
  <c r="B2" i="6"/>
  <c r="A1" i="6"/>
  <c r="B62"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 i="1"/>
  <c r="B16" i="1"/>
  <c r="B17" i="1"/>
  <c r="B18" i="1"/>
  <c r="B19" i="1"/>
  <c r="B20" i="1"/>
  <c r="B21" i="1"/>
  <c r="M62" i="1"/>
  <c r="A22" i="3"/>
  <c r="A10" i="3"/>
  <c r="A11" i="3"/>
  <c r="A12" i="3"/>
  <c r="A13" i="3"/>
  <c r="A14" i="3"/>
  <c r="A15" i="3"/>
  <c r="A16" i="3"/>
  <c r="A17" i="3"/>
  <c r="A18" i="3"/>
  <c r="A19" i="3"/>
  <c r="A20" i="3"/>
  <c r="A21"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9" i="3"/>
  <c r="F16" i="6" l="1"/>
  <c r="P20" i="6"/>
  <c r="Q20" i="6" s="1"/>
  <c r="P12" i="6"/>
  <c r="Q12" i="6" s="1"/>
  <c r="Q56" i="6"/>
  <c r="R56" i="6"/>
  <c r="Q40" i="6"/>
  <c r="R40" i="6"/>
  <c r="Q32" i="6"/>
  <c r="R32" i="6"/>
  <c r="Q48" i="6"/>
  <c r="R48" i="6"/>
  <c r="R18" i="6"/>
  <c r="Q18" i="6"/>
  <c r="P24" i="6"/>
  <c r="P16" i="6"/>
  <c r="N16" i="6"/>
  <c r="O16" i="6" s="1"/>
  <c r="F15" i="6"/>
  <c r="F36" i="6"/>
  <c r="F28" i="6"/>
  <c r="H13" i="6"/>
  <c r="J13" i="6" s="1"/>
  <c r="F19" i="6"/>
  <c r="F24" i="6"/>
  <c r="E41" i="6"/>
  <c r="G41" i="6" s="1"/>
  <c r="E44" i="6"/>
  <c r="G16" i="6"/>
  <c r="H25" i="6"/>
  <c r="J25" i="6" s="1"/>
  <c r="F44" i="6"/>
  <c r="H57" i="6"/>
  <c r="F27" i="6"/>
  <c r="H50" i="6"/>
  <c r="L50" i="6" s="1"/>
  <c r="P50" i="6" s="1"/>
  <c r="E19" i="6"/>
  <c r="F39" i="6"/>
  <c r="G39" i="6" s="1"/>
  <c r="H41" i="6"/>
  <c r="I41" i="6" s="1"/>
  <c r="E24" i="6"/>
  <c r="E28" i="6"/>
  <c r="H42" i="6"/>
  <c r="L42" i="6" s="1"/>
  <c r="P42" i="6" s="1"/>
  <c r="I20" i="6"/>
  <c r="F6" i="6"/>
  <c r="G6" i="6" s="1"/>
  <c r="M12" i="6"/>
  <c r="O12" i="6" s="1"/>
  <c r="J20" i="6"/>
  <c r="I24" i="6"/>
  <c r="F51" i="6"/>
  <c r="G51" i="6" s="1"/>
  <c r="H6" i="6"/>
  <c r="L6" i="6" s="1"/>
  <c r="M20" i="6"/>
  <c r="O20" i="6" s="1"/>
  <c r="H51" i="6"/>
  <c r="I51" i="6" s="1"/>
  <c r="I12" i="6"/>
  <c r="E9" i="6"/>
  <c r="A33" i="6"/>
  <c r="U33" i="6" s="1"/>
  <c r="I16" i="6"/>
  <c r="J16" i="6"/>
  <c r="E25" i="6"/>
  <c r="G25" i="6" s="1"/>
  <c r="E27" i="6"/>
  <c r="F31" i="6"/>
  <c r="G31" i="6" s="1"/>
  <c r="E36" i="6"/>
  <c r="A8" i="6"/>
  <c r="U8" i="6" s="1"/>
  <c r="E13" i="6"/>
  <c r="G13" i="6" s="1"/>
  <c r="I27" i="6"/>
  <c r="J27" i="6"/>
  <c r="L28" i="6"/>
  <c r="P28" i="6" s="1"/>
  <c r="J28" i="6"/>
  <c r="I28" i="6"/>
  <c r="H58" i="6"/>
  <c r="I58" i="6" s="1"/>
  <c r="A11" i="6"/>
  <c r="U11" i="6" s="1"/>
  <c r="J24" i="6"/>
  <c r="H33" i="6"/>
  <c r="I33" i="6" s="1"/>
  <c r="F35" i="6"/>
  <c r="G35" i="6" s="1"/>
  <c r="E40" i="6"/>
  <c r="F43" i="6"/>
  <c r="G43" i="6" s="1"/>
  <c r="E48" i="6"/>
  <c r="E49" i="6"/>
  <c r="G49" i="6" s="1"/>
  <c r="A16" i="6"/>
  <c r="U16" i="6" s="1"/>
  <c r="F55" i="6"/>
  <c r="G55" i="6" s="1"/>
  <c r="E12" i="6"/>
  <c r="G12" i="6" s="1"/>
  <c r="E20" i="6"/>
  <c r="E21" i="6"/>
  <c r="G21" i="6" s="1"/>
  <c r="F23" i="6"/>
  <c r="G23" i="6" s="1"/>
  <c r="M24" i="6"/>
  <c r="O24" i="6" s="1"/>
  <c r="E32" i="6"/>
  <c r="H35" i="6"/>
  <c r="F40" i="6"/>
  <c r="H43" i="6"/>
  <c r="L43" i="6" s="1"/>
  <c r="P43" i="6" s="1"/>
  <c r="F48" i="6"/>
  <c r="H49" i="6"/>
  <c r="I49" i="6" s="1"/>
  <c r="E52" i="6"/>
  <c r="E57" i="6"/>
  <c r="G57" i="6" s="1"/>
  <c r="A15" i="6"/>
  <c r="U15" i="6" s="1"/>
  <c r="F20" i="6"/>
  <c r="H21" i="6"/>
  <c r="J21" i="6" s="1"/>
  <c r="F32" i="6"/>
  <c r="I48" i="6"/>
  <c r="F52" i="6"/>
  <c r="A28" i="6"/>
  <c r="U28" i="6" s="1"/>
  <c r="I32" i="6"/>
  <c r="F47" i="6"/>
  <c r="G47" i="6" s="1"/>
  <c r="J48" i="6"/>
  <c r="E56" i="6"/>
  <c r="F59" i="6"/>
  <c r="J32" i="6"/>
  <c r="H34" i="6"/>
  <c r="I34" i="6" s="1"/>
  <c r="F56" i="6"/>
  <c r="F8" i="6"/>
  <c r="G8" i="6" s="1"/>
  <c r="F10" i="6"/>
  <c r="G10" i="6" s="1"/>
  <c r="A12" i="6"/>
  <c r="U12" i="6" s="1"/>
  <c r="J12" i="6"/>
  <c r="E15" i="6"/>
  <c r="J19" i="6"/>
  <c r="K19" i="6" s="1"/>
  <c r="N18" i="6"/>
  <c r="M18" i="6"/>
  <c r="J22" i="6"/>
  <c r="I22" i="6"/>
  <c r="L22" i="6"/>
  <c r="P22" i="6" s="1"/>
  <c r="J9" i="6"/>
  <c r="L9" i="6"/>
  <c r="P9" i="6" s="1"/>
  <c r="I9" i="6"/>
  <c r="J14" i="6"/>
  <c r="I14" i="6"/>
  <c r="A32" i="6"/>
  <c r="H45" i="6"/>
  <c r="F45" i="6"/>
  <c r="H7" i="6"/>
  <c r="F9" i="6"/>
  <c r="A13" i="6"/>
  <c r="U13" i="6" s="1"/>
  <c r="A20" i="6"/>
  <c r="U20" i="6" s="1"/>
  <c r="A24" i="6"/>
  <c r="U24" i="6" s="1"/>
  <c r="F26" i="6"/>
  <c r="E26" i="6"/>
  <c r="A34" i="6"/>
  <c r="U34" i="6" s="1"/>
  <c r="I40" i="6"/>
  <c r="J59" i="6"/>
  <c r="I59" i="6"/>
  <c r="L59" i="6"/>
  <c r="P59" i="6" s="1"/>
  <c r="A29" i="6"/>
  <c r="U29" i="6" s="1"/>
  <c r="A7" i="6"/>
  <c r="U7" i="6" s="1"/>
  <c r="H8" i="6"/>
  <c r="H10" i="6"/>
  <c r="L14" i="6"/>
  <c r="P14" i="6" s="1"/>
  <c r="A17" i="6"/>
  <c r="U17" i="6" s="1"/>
  <c r="A31" i="6"/>
  <c r="U31" i="6" s="1"/>
  <c r="H38" i="6"/>
  <c r="F38" i="6"/>
  <c r="E38" i="6"/>
  <c r="J40" i="6"/>
  <c r="H26" i="6"/>
  <c r="N32" i="6"/>
  <c r="M32" i="6"/>
  <c r="J36" i="6"/>
  <c r="I36" i="6"/>
  <c r="L36" i="6"/>
  <c r="P36" i="6" s="1"/>
  <c r="H37" i="6"/>
  <c r="F37" i="6"/>
  <c r="G37" i="6" s="1"/>
  <c r="N48" i="6"/>
  <c r="M48" i="6"/>
  <c r="I56" i="6"/>
  <c r="A23" i="6"/>
  <c r="U23" i="6" s="1"/>
  <c r="A27" i="6"/>
  <c r="U27" i="6" s="1"/>
  <c r="A35" i="6"/>
  <c r="U35" i="6" s="1"/>
  <c r="J44" i="6"/>
  <c r="I44" i="6"/>
  <c r="L44" i="6"/>
  <c r="P44" i="6" s="1"/>
  <c r="N56" i="6"/>
  <c r="M56" i="6"/>
  <c r="J18" i="6"/>
  <c r="I18" i="6"/>
  <c r="F22" i="6"/>
  <c r="E22" i="6"/>
  <c r="H29" i="6"/>
  <c r="F29" i="6"/>
  <c r="G29" i="6" s="1"/>
  <c r="E45" i="6"/>
  <c r="A9" i="6"/>
  <c r="U9" i="6" s="1"/>
  <c r="A10" i="6"/>
  <c r="U10" i="6" s="1"/>
  <c r="H11" i="6"/>
  <c r="E11" i="6"/>
  <c r="G11" i="6" s="1"/>
  <c r="A14" i="6"/>
  <c r="U14" i="6" s="1"/>
  <c r="A21" i="6"/>
  <c r="U21" i="6" s="1"/>
  <c r="A25" i="6"/>
  <c r="U25" i="6" s="1"/>
  <c r="H54" i="6"/>
  <c r="F54" i="6"/>
  <c r="E54" i="6"/>
  <c r="J56" i="6"/>
  <c r="A18" i="6"/>
  <c r="U18" i="6" s="1"/>
  <c r="A30" i="6"/>
  <c r="U30" i="6" s="1"/>
  <c r="J52" i="6"/>
  <c r="I52" i="6"/>
  <c r="L52" i="6"/>
  <c r="P52" i="6" s="1"/>
  <c r="H53" i="6"/>
  <c r="F53" i="6"/>
  <c r="G53" i="6" s="1"/>
  <c r="E7" i="6"/>
  <c r="G7" i="6" s="1"/>
  <c r="E17" i="6"/>
  <c r="G17" i="6" s="1"/>
  <c r="A19" i="6"/>
  <c r="U19" i="6" s="1"/>
  <c r="N40" i="6"/>
  <c r="M40" i="6"/>
  <c r="F14" i="6"/>
  <c r="E14" i="6"/>
  <c r="L15" i="6"/>
  <c r="P15" i="6" s="1"/>
  <c r="I15" i="6"/>
  <c r="K15" i="6" s="1"/>
  <c r="H17" i="6"/>
  <c r="F18" i="6"/>
  <c r="E18" i="6"/>
  <c r="A22" i="6"/>
  <c r="U22" i="6" s="1"/>
  <c r="A26" i="6"/>
  <c r="U26" i="6" s="1"/>
  <c r="H30" i="6"/>
  <c r="F30" i="6"/>
  <c r="E30" i="6"/>
  <c r="H46" i="6"/>
  <c r="F46" i="6"/>
  <c r="E46" i="6"/>
  <c r="L19" i="6"/>
  <c r="P19" i="6" s="1"/>
  <c r="H23" i="6"/>
  <c r="L27" i="6"/>
  <c r="P27" i="6" s="1"/>
  <c r="H31" i="6"/>
  <c r="F33" i="6"/>
  <c r="G33" i="6" s="1"/>
  <c r="E34" i="6"/>
  <c r="G34" i="6" s="1"/>
  <c r="H39" i="6"/>
  <c r="E42" i="6"/>
  <c r="G42" i="6" s="1"/>
  <c r="H47" i="6"/>
  <c r="E50" i="6"/>
  <c r="G50" i="6" s="1"/>
  <c r="H55" i="6"/>
  <c r="E58" i="6"/>
  <c r="G58" i="6" s="1"/>
  <c r="E59" i="6"/>
  <c r="N2" i="1"/>
  <c r="B2" i="1"/>
  <c r="A1" i="1"/>
  <c r="B7" i="1"/>
  <c r="B8" i="1"/>
  <c r="B9" i="1"/>
  <c r="B10" i="1"/>
  <c r="B11" i="1"/>
  <c r="B12" i="1"/>
  <c r="B13" i="1"/>
  <c r="B14" i="1"/>
  <c r="B15"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 i="1"/>
  <c r="D8" i="3"/>
  <c r="D7" i="1"/>
  <c r="E7" i="1" s="1"/>
  <c r="D8" i="1"/>
  <c r="F8" i="1" s="1"/>
  <c r="D9" i="1"/>
  <c r="F9" i="1" s="1"/>
  <c r="D10" i="1"/>
  <c r="E10" i="1" s="1"/>
  <c r="D11" i="1"/>
  <c r="F11" i="1" s="1"/>
  <c r="D12" i="1"/>
  <c r="E12" i="1" s="1"/>
  <c r="D13" i="1"/>
  <c r="D14" i="1"/>
  <c r="H14" i="1" s="1"/>
  <c r="D15" i="1"/>
  <c r="E15" i="1" s="1"/>
  <c r="D16" i="1"/>
  <c r="F16" i="1" s="1"/>
  <c r="D17" i="1"/>
  <c r="F17" i="1" s="1"/>
  <c r="D18" i="1"/>
  <c r="E18" i="1" s="1"/>
  <c r="D19" i="1"/>
  <c r="F19" i="1" s="1"/>
  <c r="D20" i="1"/>
  <c r="H20" i="1" s="1"/>
  <c r="D21" i="1"/>
  <c r="E21" i="1" s="1"/>
  <c r="D22" i="1"/>
  <c r="E22" i="1" s="1"/>
  <c r="D23" i="1"/>
  <c r="E23" i="1" s="1"/>
  <c r="D24" i="1"/>
  <c r="F24" i="1" s="1"/>
  <c r="D25" i="1"/>
  <c r="F25" i="1" s="1"/>
  <c r="D26" i="1"/>
  <c r="E26" i="1" s="1"/>
  <c r="D27" i="1"/>
  <c r="F27" i="1" s="1"/>
  <c r="D28" i="1"/>
  <c r="H28" i="1" s="1"/>
  <c r="D29" i="1"/>
  <c r="H29" i="1" s="1"/>
  <c r="D30" i="1"/>
  <c r="H30" i="1" s="1"/>
  <c r="D31" i="1"/>
  <c r="E31" i="1" s="1"/>
  <c r="D32" i="1"/>
  <c r="F32" i="1" s="1"/>
  <c r="D33" i="1"/>
  <c r="F33" i="1" s="1"/>
  <c r="D34" i="1"/>
  <c r="F34" i="1" s="1"/>
  <c r="D35" i="1"/>
  <c r="F35" i="1" s="1"/>
  <c r="D36" i="1"/>
  <c r="H36" i="1" s="1"/>
  <c r="D37" i="1"/>
  <c r="E37" i="1" s="1"/>
  <c r="D38" i="1"/>
  <c r="E38" i="1" s="1"/>
  <c r="D39" i="1"/>
  <c r="E39" i="1" s="1"/>
  <c r="D40" i="1"/>
  <c r="H40" i="1" s="1"/>
  <c r="D41" i="1"/>
  <c r="E41" i="1" s="1"/>
  <c r="D42" i="1"/>
  <c r="F42" i="1" s="1"/>
  <c r="D43" i="1"/>
  <c r="E43" i="1" s="1"/>
  <c r="D44" i="1"/>
  <c r="H44" i="1" s="1"/>
  <c r="D45" i="1"/>
  <c r="E45" i="1" s="1"/>
  <c r="D46" i="1"/>
  <c r="E46" i="1" s="1"/>
  <c r="D47" i="1"/>
  <c r="E47" i="1" s="1"/>
  <c r="D48" i="1"/>
  <c r="E48" i="1" s="1"/>
  <c r="D49" i="1"/>
  <c r="E49" i="1" s="1"/>
  <c r="D50" i="1"/>
  <c r="F50" i="1" s="1"/>
  <c r="D51" i="1"/>
  <c r="E51" i="1" s="1"/>
  <c r="D52" i="1"/>
  <c r="E52" i="1" s="1"/>
  <c r="D53" i="1"/>
  <c r="E53" i="1" s="1"/>
  <c r="D54" i="1"/>
  <c r="E54" i="1" s="1"/>
  <c r="D55" i="1"/>
  <c r="E55" i="1" s="1"/>
  <c r="D56" i="1"/>
  <c r="E56" i="1" s="1"/>
  <c r="D57" i="1"/>
  <c r="E57" i="1" s="1"/>
  <c r="D58" i="1"/>
  <c r="F58" i="1" s="1"/>
  <c r="D59" i="1"/>
  <c r="F59" i="1" s="1"/>
  <c r="D6" i="1"/>
  <c r="E6" i="1" s="1"/>
  <c r="L4" i="1"/>
  <c r="H4" i="1"/>
  <c r="D4" i="1"/>
  <c r="H3" i="3"/>
  <c r="G3" i="3"/>
  <c r="A3" i="6" s="1"/>
  <c r="L57" i="6" l="1"/>
  <c r="P57" i="6" s="1"/>
  <c r="R57" i="6" s="1"/>
  <c r="I57" i="6"/>
  <c r="G28" i="6"/>
  <c r="I13" i="6"/>
  <c r="K13" i="6" s="1"/>
  <c r="S40" i="6"/>
  <c r="I42" i="6"/>
  <c r="R12" i="6"/>
  <c r="S12" i="6" s="1"/>
  <c r="S32" i="6"/>
  <c r="G27" i="6"/>
  <c r="J33" i="6"/>
  <c r="K33" i="6" s="1"/>
  <c r="G59" i="6"/>
  <c r="G44" i="6"/>
  <c r="S18" i="6"/>
  <c r="R20" i="6"/>
  <c r="S20" i="6" s="1"/>
  <c r="I50" i="6"/>
  <c r="J42" i="6"/>
  <c r="J50" i="6"/>
  <c r="L13" i="6"/>
  <c r="P13" i="6" s="1"/>
  <c r="J57" i="6"/>
  <c r="K57" i="6" s="1"/>
  <c r="S48" i="6"/>
  <c r="G19" i="6"/>
  <c r="Q15" i="6"/>
  <c r="R15" i="6"/>
  <c r="Q43" i="6"/>
  <c r="R43" i="6"/>
  <c r="Q19" i="6"/>
  <c r="R19" i="6"/>
  <c r="R50" i="6"/>
  <c r="Q50" i="6"/>
  <c r="R9" i="6"/>
  <c r="Q9" i="6"/>
  <c r="Q36" i="6"/>
  <c r="R36" i="6"/>
  <c r="Q16" i="6"/>
  <c r="R16" i="6"/>
  <c r="Q27" i="6"/>
  <c r="R27" i="6"/>
  <c r="Q52" i="6"/>
  <c r="R52" i="6"/>
  <c r="Q14" i="6"/>
  <c r="R14" i="6"/>
  <c r="R42" i="6"/>
  <c r="Q42" i="6"/>
  <c r="Q22" i="6"/>
  <c r="R22" i="6"/>
  <c r="Q28" i="6"/>
  <c r="R28" i="6"/>
  <c r="Q24" i="6"/>
  <c r="R24" i="6"/>
  <c r="Q59" i="6"/>
  <c r="R59" i="6"/>
  <c r="Q57" i="6"/>
  <c r="K16" i="6"/>
  <c r="S56" i="6"/>
  <c r="Q44" i="6"/>
  <c r="R44" i="6"/>
  <c r="N6" i="6"/>
  <c r="P6" i="6"/>
  <c r="L25" i="6"/>
  <c r="N25" i="6" s="1"/>
  <c r="K20" i="6"/>
  <c r="G36" i="6"/>
  <c r="K48" i="6"/>
  <c r="K27" i="6"/>
  <c r="I25" i="6"/>
  <c r="K25" i="6" s="1"/>
  <c r="K40" i="6"/>
  <c r="K28" i="6"/>
  <c r="K12" i="6"/>
  <c r="G52" i="6"/>
  <c r="L41" i="6"/>
  <c r="J49" i="6"/>
  <c r="K49" i="6" s="1"/>
  <c r="G9" i="6"/>
  <c r="J51" i="6"/>
  <c r="K51" i="6" s="1"/>
  <c r="L34" i="6"/>
  <c r="J41" i="6"/>
  <c r="K41" i="6" s="1"/>
  <c r="L51" i="6"/>
  <c r="L49" i="6"/>
  <c r="G56" i="6"/>
  <c r="G24" i="6"/>
  <c r="G15" i="6"/>
  <c r="K56" i="6"/>
  <c r="M6" i="6"/>
  <c r="K52" i="6"/>
  <c r="G30" i="6"/>
  <c r="G22" i="6"/>
  <c r="K32" i="6"/>
  <c r="G48" i="6"/>
  <c r="J58" i="6"/>
  <c r="K58" i="6" s="1"/>
  <c r="L58" i="6"/>
  <c r="I6" i="6"/>
  <c r="J6" i="6"/>
  <c r="G40" i="6"/>
  <c r="O48" i="6"/>
  <c r="J34" i="6"/>
  <c r="K34" i="6" s="1"/>
  <c r="G20" i="6"/>
  <c r="K24" i="6"/>
  <c r="K18" i="6"/>
  <c r="G45" i="6"/>
  <c r="L33" i="6"/>
  <c r="L21" i="6"/>
  <c r="G46" i="6"/>
  <c r="G54" i="6"/>
  <c r="K36" i="6"/>
  <c r="M28" i="6"/>
  <c r="N28" i="6"/>
  <c r="I35" i="6"/>
  <c r="J35" i="6"/>
  <c r="L35" i="6"/>
  <c r="M35" i="6" s="1"/>
  <c r="O40" i="6"/>
  <c r="I21" i="6"/>
  <c r="K21" i="6" s="1"/>
  <c r="G32" i="6"/>
  <c r="I43" i="6"/>
  <c r="J43" i="6"/>
  <c r="L47" i="6"/>
  <c r="P47" i="6" s="1"/>
  <c r="I47" i="6"/>
  <c r="J47" i="6"/>
  <c r="M27" i="6"/>
  <c r="N27" i="6"/>
  <c r="J30" i="6"/>
  <c r="I30" i="6"/>
  <c r="L30" i="6"/>
  <c r="P30" i="6" s="1"/>
  <c r="I45" i="6"/>
  <c r="J45" i="6"/>
  <c r="L45" i="6"/>
  <c r="P45" i="6" s="1"/>
  <c r="N22" i="6"/>
  <c r="M22" i="6"/>
  <c r="I53" i="6"/>
  <c r="J53" i="6"/>
  <c r="L53" i="6"/>
  <c r="P53" i="6" s="1"/>
  <c r="L31" i="6"/>
  <c r="P31" i="6" s="1"/>
  <c r="I31" i="6"/>
  <c r="J31" i="6"/>
  <c r="J17" i="6"/>
  <c r="L17" i="6"/>
  <c r="P17" i="6" s="1"/>
  <c r="I17" i="6"/>
  <c r="M57" i="6"/>
  <c r="N57" i="6"/>
  <c r="M43" i="6"/>
  <c r="N43" i="6"/>
  <c r="L23" i="6"/>
  <c r="P23" i="6" s="1"/>
  <c r="I23" i="6"/>
  <c r="J23" i="6"/>
  <c r="M15" i="6"/>
  <c r="N15" i="6"/>
  <c r="K44" i="6"/>
  <c r="O32" i="6"/>
  <c r="G26" i="6"/>
  <c r="L39" i="6"/>
  <c r="P39" i="6" s="1"/>
  <c r="I39" i="6"/>
  <c r="J39" i="6"/>
  <c r="N44" i="6"/>
  <c r="M44" i="6"/>
  <c r="J38" i="6"/>
  <c r="I38" i="6"/>
  <c r="L38" i="6"/>
  <c r="P38" i="6" s="1"/>
  <c r="L8" i="6"/>
  <c r="P8" i="6" s="1"/>
  <c r="J8" i="6"/>
  <c r="I8" i="6"/>
  <c r="M19" i="6"/>
  <c r="N19" i="6"/>
  <c r="AD1" i="6" a="1"/>
  <c r="AD1" i="6" s="1"/>
  <c r="AD2" i="6" s="1"/>
  <c r="U32" i="6"/>
  <c r="K22" i="6"/>
  <c r="J26" i="6"/>
  <c r="I26" i="6"/>
  <c r="L26" i="6"/>
  <c r="P26" i="6" s="1"/>
  <c r="N42" i="6"/>
  <c r="M42" i="6"/>
  <c r="M59" i="6"/>
  <c r="N59" i="6"/>
  <c r="G14" i="6"/>
  <c r="N52" i="6"/>
  <c r="M52" i="6"/>
  <c r="J54" i="6"/>
  <c r="I54" i="6"/>
  <c r="L54" i="6"/>
  <c r="P54" i="6" s="1"/>
  <c r="L11" i="6"/>
  <c r="P11" i="6" s="1"/>
  <c r="I11" i="6"/>
  <c r="J11" i="6"/>
  <c r="N36" i="6"/>
  <c r="M36" i="6"/>
  <c r="K59" i="6"/>
  <c r="K14" i="6"/>
  <c r="M9" i="6"/>
  <c r="N9" i="6"/>
  <c r="J46" i="6"/>
  <c r="I46" i="6"/>
  <c r="L46" i="6"/>
  <c r="P46" i="6" s="1"/>
  <c r="I29" i="6"/>
  <c r="J29" i="6"/>
  <c r="L29" i="6"/>
  <c r="P29" i="6" s="1"/>
  <c r="I37" i="6"/>
  <c r="J37" i="6"/>
  <c r="L37" i="6"/>
  <c r="P37" i="6" s="1"/>
  <c r="N14" i="6"/>
  <c r="M14" i="6"/>
  <c r="L55" i="6"/>
  <c r="P55" i="6" s="1"/>
  <c r="I55" i="6"/>
  <c r="J55" i="6"/>
  <c r="N50" i="6"/>
  <c r="M50" i="6"/>
  <c r="G18" i="6"/>
  <c r="O56" i="6"/>
  <c r="G38" i="6"/>
  <c r="I10" i="6"/>
  <c r="L10" i="6"/>
  <c r="P10" i="6" s="1"/>
  <c r="J10" i="6"/>
  <c r="L7" i="6"/>
  <c r="P7" i="6" s="1"/>
  <c r="J7" i="6"/>
  <c r="I7" i="6"/>
  <c r="K9" i="6"/>
  <c r="O18" i="6"/>
  <c r="A3" i="1"/>
  <c r="I20" i="1"/>
  <c r="L20" i="1"/>
  <c r="J14" i="1"/>
  <c r="L14" i="1"/>
  <c r="I36" i="1"/>
  <c r="L36" i="1"/>
  <c r="J30" i="1"/>
  <c r="L30" i="1"/>
  <c r="I44" i="1"/>
  <c r="L44" i="1"/>
  <c r="I28" i="1"/>
  <c r="L28" i="1"/>
  <c r="M28" i="1" s="1"/>
  <c r="J40" i="1"/>
  <c r="L40" i="1"/>
  <c r="J29" i="1"/>
  <c r="L29" i="1"/>
  <c r="H34" i="1"/>
  <c r="J34" i="1" s="1"/>
  <c r="H9" i="1"/>
  <c r="H19" i="1"/>
  <c r="H26" i="1"/>
  <c r="H10" i="1"/>
  <c r="H50" i="1"/>
  <c r="H25" i="1"/>
  <c r="H41" i="1"/>
  <c r="H33" i="1"/>
  <c r="H17" i="1"/>
  <c r="H48" i="1"/>
  <c r="H12" i="1"/>
  <c r="H15" i="1"/>
  <c r="F23" i="1"/>
  <c r="G23" i="1" s="1"/>
  <c r="E58" i="1"/>
  <c r="G58" i="1" s="1"/>
  <c r="E17" i="1"/>
  <c r="G17" i="1" s="1"/>
  <c r="E9" i="1"/>
  <c r="G9" i="1" s="1"/>
  <c r="H7" i="1"/>
  <c r="E35" i="1"/>
  <c r="G35" i="1" s="1"/>
  <c r="F10" i="1"/>
  <c r="G10" i="1" s="1"/>
  <c r="H42" i="1"/>
  <c r="E27" i="1"/>
  <c r="G27" i="1" s="1"/>
  <c r="H11" i="1"/>
  <c r="H27" i="1"/>
  <c r="H18" i="1"/>
  <c r="F51" i="1"/>
  <c r="G51" i="1" s="1"/>
  <c r="F47" i="1"/>
  <c r="G47" i="1" s="1"/>
  <c r="H35" i="1"/>
  <c r="F31" i="1"/>
  <c r="G31" i="1" s="1"/>
  <c r="H56" i="1"/>
  <c r="H24" i="1"/>
  <c r="E34" i="1"/>
  <c r="E11" i="1"/>
  <c r="G11" i="1" s="1"/>
  <c r="F49" i="1"/>
  <c r="G49" i="1" s="1"/>
  <c r="F30" i="1"/>
  <c r="F7" i="1"/>
  <c r="G7" i="1" s="1"/>
  <c r="E59" i="1"/>
  <c r="E33" i="1"/>
  <c r="G33" i="1" s="1"/>
  <c r="F48" i="1"/>
  <c r="G48" i="1" s="1"/>
  <c r="F26" i="1"/>
  <c r="F43" i="1"/>
  <c r="G43" i="1" s="1"/>
  <c r="F22" i="1"/>
  <c r="G22" i="1" s="1"/>
  <c r="E50" i="1"/>
  <c r="G50" i="1" s="1"/>
  <c r="E25" i="1"/>
  <c r="G25" i="1" s="1"/>
  <c r="F57" i="1"/>
  <c r="F41" i="1"/>
  <c r="G41" i="1" s="1"/>
  <c r="F18" i="1"/>
  <c r="E19" i="1"/>
  <c r="G19" i="1" s="1"/>
  <c r="F56" i="1"/>
  <c r="G56" i="1" s="1"/>
  <c r="F40" i="1"/>
  <c r="F15" i="1"/>
  <c r="G15" i="1" s="1"/>
  <c r="E42" i="1"/>
  <c r="G42" i="1" s="1"/>
  <c r="F55" i="1"/>
  <c r="F14" i="1"/>
  <c r="E32" i="1"/>
  <c r="G32" i="1" s="1"/>
  <c r="E24" i="1"/>
  <c r="G24" i="1" s="1"/>
  <c r="E16" i="1"/>
  <c r="G16" i="1" s="1"/>
  <c r="E8" i="1"/>
  <c r="G8" i="1" s="1"/>
  <c r="F54" i="1"/>
  <c r="G54" i="1" s="1"/>
  <c r="F46" i="1"/>
  <c r="G46" i="1" s="1"/>
  <c r="F37" i="1"/>
  <c r="G37" i="1" s="1"/>
  <c r="F29" i="1"/>
  <c r="F21" i="1"/>
  <c r="G21" i="1" s="1"/>
  <c r="F13" i="1"/>
  <c r="E40" i="1"/>
  <c r="F53" i="1"/>
  <c r="F45" i="1"/>
  <c r="G45" i="1" s="1"/>
  <c r="F36" i="1"/>
  <c r="F28" i="1"/>
  <c r="F20" i="1"/>
  <c r="F12" i="1"/>
  <c r="G12" i="1" s="1"/>
  <c r="F38" i="1"/>
  <c r="G38" i="1" s="1"/>
  <c r="E30" i="1"/>
  <c r="E14" i="1"/>
  <c r="F6" i="1"/>
  <c r="F52" i="1"/>
  <c r="G52" i="1" s="1"/>
  <c r="F44" i="1"/>
  <c r="E29" i="1"/>
  <c r="E13" i="1"/>
  <c r="H32" i="1"/>
  <c r="H16" i="1"/>
  <c r="E36" i="1"/>
  <c r="E28" i="1"/>
  <c r="E20" i="1"/>
  <c r="E44" i="1"/>
  <c r="F39" i="1"/>
  <c r="G39" i="1" s="1"/>
  <c r="J28" i="1"/>
  <c r="J20" i="1"/>
  <c r="I14" i="1"/>
  <c r="J44" i="1"/>
  <c r="I40" i="1"/>
  <c r="J36" i="1"/>
  <c r="I30" i="1"/>
  <c r="I29" i="1"/>
  <c r="H38" i="1"/>
  <c r="L38" i="1" s="1"/>
  <c r="H37" i="1"/>
  <c r="L37" i="1" s="1"/>
  <c r="H54" i="1"/>
  <c r="L54" i="1" s="1"/>
  <c r="H45" i="1"/>
  <c r="L45" i="1" s="1"/>
  <c r="N45" i="1" s="1"/>
  <c r="H22" i="1"/>
  <c r="L22" i="1" s="1"/>
  <c r="H46" i="1"/>
  <c r="L46" i="1" s="1"/>
  <c r="H23" i="1"/>
  <c r="L23" i="1" s="1"/>
  <c r="M23" i="1" s="1"/>
  <c r="H52" i="1"/>
  <c r="L52" i="1" s="1"/>
  <c r="H39" i="1"/>
  <c r="L39" i="1" s="1"/>
  <c r="M39" i="1" s="1"/>
  <c r="H13" i="1"/>
  <c r="L13" i="1" s="1"/>
  <c r="N13" i="1" s="1"/>
  <c r="H8" i="1"/>
  <c r="L8" i="1" s="1"/>
  <c r="H59" i="1"/>
  <c r="L59" i="1" s="1"/>
  <c r="M59" i="1" s="1"/>
  <c r="H43" i="1"/>
  <c r="L43" i="1" s="1"/>
  <c r="H31" i="1"/>
  <c r="L31" i="1" s="1"/>
  <c r="H21" i="1"/>
  <c r="L21" i="1" s="1"/>
  <c r="H53" i="1"/>
  <c r="L53" i="1" s="1"/>
  <c r="H55" i="1"/>
  <c r="L55" i="1" s="1"/>
  <c r="M55" i="1" s="1"/>
  <c r="H58" i="1"/>
  <c r="L58" i="1" s="1"/>
  <c r="N58" i="1" s="1"/>
  <c r="H57" i="1"/>
  <c r="L57" i="1" s="1"/>
  <c r="N57" i="1" s="1"/>
  <c r="H51" i="1"/>
  <c r="L51" i="1" s="1"/>
  <c r="M51" i="1" s="1"/>
  <c r="H49" i="1"/>
  <c r="L49" i="1" s="1"/>
  <c r="N49" i="1" s="1"/>
  <c r="H47" i="1"/>
  <c r="L47" i="1" s="1"/>
  <c r="M13" i="6" l="1"/>
  <c r="K42" i="6"/>
  <c r="T12" i="6"/>
  <c r="S59" i="6"/>
  <c r="S28" i="6"/>
  <c r="N13" i="6"/>
  <c r="S9" i="6"/>
  <c r="S22" i="6"/>
  <c r="S27" i="6"/>
  <c r="S44" i="6"/>
  <c r="S14" i="6"/>
  <c r="S36" i="6"/>
  <c r="S43" i="6"/>
  <c r="K50" i="6"/>
  <c r="T40" i="6"/>
  <c r="K31" i="6"/>
  <c r="S42" i="6"/>
  <c r="Q46" i="6"/>
  <c r="R46" i="6"/>
  <c r="M58" i="6"/>
  <c r="P58" i="6"/>
  <c r="Q39" i="6"/>
  <c r="R39" i="6"/>
  <c r="S50" i="6"/>
  <c r="M34" i="6"/>
  <c r="P34" i="6"/>
  <c r="Q7" i="6"/>
  <c r="R7" i="6"/>
  <c r="Q37" i="6"/>
  <c r="R37" i="6"/>
  <c r="Q23" i="6"/>
  <c r="R23" i="6"/>
  <c r="Q11" i="6"/>
  <c r="R11" i="6"/>
  <c r="Q38" i="6"/>
  <c r="R38" i="6"/>
  <c r="Q45" i="6"/>
  <c r="R45" i="6"/>
  <c r="S24" i="6"/>
  <c r="T24" i="6" s="1"/>
  <c r="S16" i="6"/>
  <c r="T16" i="6" s="1"/>
  <c r="S19" i="6"/>
  <c r="R17" i="6"/>
  <c r="Q17" i="6"/>
  <c r="Q8" i="6"/>
  <c r="R8" i="6"/>
  <c r="R10" i="6"/>
  <c r="Q10" i="6"/>
  <c r="Q54" i="6"/>
  <c r="R54" i="6"/>
  <c r="Q31" i="6"/>
  <c r="R31" i="6"/>
  <c r="M41" i="6"/>
  <c r="P41" i="6"/>
  <c r="R26" i="6"/>
  <c r="Q26" i="6"/>
  <c r="Q29" i="6"/>
  <c r="R29" i="6"/>
  <c r="N35" i="6"/>
  <c r="O35" i="6" s="1"/>
  <c r="P35" i="6"/>
  <c r="Q53" i="6"/>
  <c r="R53" i="6"/>
  <c r="N21" i="6"/>
  <c r="P21" i="6"/>
  <c r="M49" i="6"/>
  <c r="P49" i="6"/>
  <c r="Q55" i="6"/>
  <c r="R55" i="6"/>
  <c r="N49" i="6"/>
  <c r="Q47" i="6"/>
  <c r="R47" i="6"/>
  <c r="M33" i="6"/>
  <c r="P33" i="6"/>
  <c r="N51" i="6"/>
  <c r="P51" i="6"/>
  <c r="M25" i="6"/>
  <c r="O25" i="6" s="1"/>
  <c r="P25" i="6"/>
  <c r="Q30" i="6"/>
  <c r="R30" i="6"/>
  <c r="S57" i="6"/>
  <c r="Q13" i="6"/>
  <c r="R13" i="6"/>
  <c r="S52" i="6"/>
  <c r="S15" i="6"/>
  <c r="R6" i="6"/>
  <c r="Q6" i="6"/>
  <c r="O6" i="6"/>
  <c r="T20" i="6"/>
  <c r="N34" i="6"/>
  <c r="N58" i="6"/>
  <c r="K6" i="6"/>
  <c r="T56" i="6"/>
  <c r="N33" i="6"/>
  <c r="T18" i="6"/>
  <c r="T32" i="6"/>
  <c r="K11" i="6"/>
  <c r="T48" i="6"/>
  <c r="M21" i="6"/>
  <c r="N41" i="6"/>
  <c r="M51" i="6"/>
  <c r="O15" i="6"/>
  <c r="K53" i="6"/>
  <c r="K30" i="6"/>
  <c r="K43" i="6"/>
  <c r="O28" i="6"/>
  <c r="K29" i="6"/>
  <c r="K39" i="6"/>
  <c r="O27" i="6"/>
  <c r="K23" i="6"/>
  <c r="K54" i="6"/>
  <c r="O36" i="6"/>
  <c r="K17" i="6"/>
  <c r="K7" i="6"/>
  <c r="K10" i="6"/>
  <c r="K46" i="6"/>
  <c r="O42" i="6"/>
  <c r="K35" i="6"/>
  <c r="N46" i="6"/>
  <c r="M46" i="6"/>
  <c r="M8" i="6"/>
  <c r="N8" i="6"/>
  <c r="O59" i="6"/>
  <c r="N38" i="6"/>
  <c r="M38" i="6"/>
  <c r="O57" i="6"/>
  <c r="N53" i="6"/>
  <c r="M53" i="6"/>
  <c r="O22" i="6"/>
  <c r="N47" i="6"/>
  <c r="M47" i="6"/>
  <c r="N39" i="6"/>
  <c r="M39" i="6"/>
  <c r="N31" i="6"/>
  <c r="M31" i="6"/>
  <c r="N37" i="6"/>
  <c r="M37" i="6"/>
  <c r="N45" i="6"/>
  <c r="M45" i="6"/>
  <c r="N30" i="6"/>
  <c r="M30" i="6"/>
  <c r="N54" i="6"/>
  <c r="M54" i="6"/>
  <c r="N7" i="6"/>
  <c r="M7" i="6"/>
  <c r="K55" i="6"/>
  <c r="K37" i="6"/>
  <c r="O9" i="6"/>
  <c r="O19" i="6"/>
  <c r="K38" i="6"/>
  <c r="K45" i="6"/>
  <c r="N17" i="6"/>
  <c r="M17" i="6"/>
  <c r="N55" i="6"/>
  <c r="M55" i="6"/>
  <c r="N26" i="6"/>
  <c r="M26" i="6"/>
  <c r="O44" i="6"/>
  <c r="M23" i="6"/>
  <c r="N23" i="6"/>
  <c r="N10" i="6"/>
  <c r="M10" i="6"/>
  <c r="N29" i="6"/>
  <c r="M29" i="6"/>
  <c r="O52" i="6"/>
  <c r="O50" i="6"/>
  <c r="O14" i="6"/>
  <c r="M11" i="6"/>
  <c r="N11" i="6"/>
  <c r="K26" i="6"/>
  <c r="K8" i="6"/>
  <c r="O43" i="6"/>
  <c r="K47" i="6"/>
  <c r="K29" i="1"/>
  <c r="M13" i="1"/>
  <c r="O13" i="1" s="1"/>
  <c r="I18" i="1"/>
  <c r="L18" i="1"/>
  <c r="J11" i="1"/>
  <c r="L11" i="1"/>
  <c r="M11" i="1" s="1"/>
  <c r="I9" i="1"/>
  <c r="L9" i="1"/>
  <c r="N9" i="1" s="1"/>
  <c r="I10" i="1"/>
  <c r="L10" i="1"/>
  <c r="N10" i="1" s="1"/>
  <c r="I17" i="1"/>
  <c r="L17" i="1"/>
  <c r="N17" i="1" s="1"/>
  <c r="J19" i="1"/>
  <c r="L19" i="1"/>
  <c r="M19" i="1" s="1"/>
  <c r="I7" i="1"/>
  <c r="L7" i="1"/>
  <c r="M7" i="1" s="1"/>
  <c r="J9" i="1"/>
  <c r="J16" i="1"/>
  <c r="L16" i="1"/>
  <c r="M16" i="1" s="1"/>
  <c r="J12" i="1"/>
  <c r="L12" i="1"/>
  <c r="M12" i="1" s="1"/>
  <c r="I15" i="1"/>
  <c r="L15" i="1"/>
  <c r="M15" i="1" s="1"/>
  <c r="J35" i="1"/>
  <c r="L35" i="1"/>
  <c r="M35" i="1" s="1"/>
  <c r="I33" i="1"/>
  <c r="L33" i="1"/>
  <c r="N33" i="1" s="1"/>
  <c r="I41" i="1"/>
  <c r="L41" i="1"/>
  <c r="N41" i="1" s="1"/>
  <c r="J32" i="1"/>
  <c r="L32" i="1"/>
  <c r="M32" i="1" s="1"/>
  <c r="J24" i="1"/>
  <c r="L24" i="1"/>
  <c r="M24" i="1" s="1"/>
  <c r="I25" i="1"/>
  <c r="L25" i="1"/>
  <c r="N25" i="1" s="1"/>
  <c r="K44" i="1"/>
  <c r="J56" i="1"/>
  <c r="L56" i="1"/>
  <c r="M56" i="1" s="1"/>
  <c r="I42" i="1"/>
  <c r="L42" i="1"/>
  <c r="N42" i="1" s="1"/>
  <c r="I48" i="1"/>
  <c r="L48" i="1"/>
  <c r="M48" i="1" s="1"/>
  <c r="I26" i="1"/>
  <c r="L26" i="1"/>
  <c r="M26" i="1" s="1"/>
  <c r="I34" i="1"/>
  <c r="K34" i="1" s="1"/>
  <c r="L34" i="1"/>
  <c r="M34" i="1" s="1"/>
  <c r="J27" i="1"/>
  <c r="L27" i="1"/>
  <c r="N27" i="1" s="1"/>
  <c r="I50" i="1"/>
  <c r="L50" i="1"/>
  <c r="N50" i="1" s="1"/>
  <c r="J18" i="1"/>
  <c r="I12" i="1"/>
  <c r="J17" i="1"/>
  <c r="G13" i="1"/>
  <c r="I19" i="1"/>
  <c r="M58" i="1"/>
  <c r="O58" i="1" s="1"/>
  <c r="J25" i="1"/>
  <c r="J41" i="1"/>
  <c r="J48" i="1"/>
  <c r="J33" i="1"/>
  <c r="J50" i="1"/>
  <c r="M57" i="1"/>
  <c r="O57" i="1" s="1"/>
  <c r="J10" i="1"/>
  <c r="J26" i="1"/>
  <c r="J7" i="1"/>
  <c r="I27" i="1"/>
  <c r="N28" i="1"/>
  <c r="O28" i="1" s="1"/>
  <c r="J15" i="1"/>
  <c r="M49" i="1"/>
  <c r="O49" i="1" s="1"/>
  <c r="N59" i="1"/>
  <c r="O59" i="1" s="1"/>
  <c r="J42" i="1"/>
  <c r="I32" i="1"/>
  <c r="I56" i="1"/>
  <c r="G40" i="1"/>
  <c r="N55" i="1"/>
  <c r="O55" i="1" s="1"/>
  <c r="G30" i="1"/>
  <c r="N39" i="1"/>
  <c r="O39" i="1" s="1"/>
  <c r="I35" i="1"/>
  <c r="M45" i="1"/>
  <c r="O45" i="1" s="1"/>
  <c r="N51" i="1"/>
  <c r="O51" i="1" s="1"/>
  <c r="G29" i="1"/>
  <c r="I11" i="1"/>
  <c r="N23" i="1"/>
  <c r="O23" i="1" s="1"/>
  <c r="I24" i="1"/>
  <c r="G28" i="1"/>
  <c r="I16" i="1"/>
  <c r="G44" i="1"/>
  <c r="N53" i="1"/>
  <c r="M53" i="1"/>
  <c r="J59" i="1"/>
  <c r="I59" i="1"/>
  <c r="M36" i="1"/>
  <c r="N36" i="1"/>
  <c r="M38" i="1"/>
  <c r="N38" i="1"/>
  <c r="J54" i="1"/>
  <c r="I54" i="1"/>
  <c r="J38" i="1"/>
  <c r="I38" i="1"/>
  <c r="J8" i="1"/>
  <c r="I8" i="1"/>
  <c r="M30" i="1"/>
  <c r="N30" i="1"/>
  <c r="I47" i="1"/>
  <c r="J47" i="1"/>
  <c r="J13" i="1"/>
  <c r="I13" i="1"/>
  <c r="M31" i="1"/>
  <c r="N31" i="1"/>
  <c r="M44" i="1"/>
  <c r="N44" i="1"/>
  <c r="I49" i="1"/>
  <c r="J49" i="1"/>
  <c r="I55" i="1"/>
  <c r="J55" i="1"/>
  <c r="M8" i="1"/>
  <c r="N8" i="1"/>
  <c r="M14" i="1"/>
  <c r="N14" i="1"/>
  <c r="M43" i="1"/>
  <c r="N43" i="1"/>
  <c r="J46" i="1"/>
  <c r="I46" i="1"/>
  <c r="I39" i="1"/>
  <c r="J39" i="1"/>
  <c r="J51" i="1"/>
  <c r="I51" i="1"/>
  <c r="M47" i="1"/>
  <c r="N47" i="1"/>
  <c r="M52" i="1"/>
  <c r="N52" i="1"/>
  <c r="M40" i="1"/>
  <c r="N40" i="1"/>
  <c r="J53" i="1"/>
  <c r="I53" i="1"/>
  <c r="N37" i="1"/>
  <c r="M37" i="1"/>
  <c r="M20" i="1"/>
  <c r="N20" i="1"/>
  <c r="J52" i="1"/>
  <c r="I52" i="1"/>
  <c r="M46" i="1"/>
  <c r="N46" i="1"/>
  <c r="M54" i="1"/>
  <c r="N54" i="1"/>
  <c r="N21" i="1"/>
  <c r="M21" i="1"/>
  <c r="J21" i="1"/>
  <c r="I21" i="1"/>
  <c r="I57" i="1"/>
  <c r="J57" i="1"/>
  <c r="I31" i="1"/>
  <c r="J31" i="1"/>
  <c r="J22" i="1"/>
  <c r="I22" i="1"/>
  <c r="J37" i="1"/>
  <c r="I37" i="1"/>
  <c r="I58" i="1"/>
  <c r="J58" i="1"/>
  <c r="J43" i="1"/>
  <c r="I43" i="1"/>
  <c r="I23" i="1"/>
  <c r="J23" i="1"/>
  <c r="N29" i="1"/>
  <c r="M29" i="1"/>
  <c r="J45" i="1"/>
  <c r="I45" i="1"/>
  <c r="M22" i="1"/>
  <c r="N22" i="1"/>
  <c r="G59" i="1"/>
  <c r="G20" i="1"/>
  <c r="G18" i="1"/>
  <c r="K28" i="1"/>
  <c r="K30" i="1"/>
  <c r="K40" i="1"/>
  <c r="K14" i="1"/>
  <c r="G34" i="1"/>
  <c r="G36" i="1"/>
  <c r="G14" i="1"/>
  <c r="K36" i="1"/>
  <c r="K20" i="1"/>
  <c r="G26" i="1"/>
  <c r="G57" i="1"/>
  <c r="G55" i="1"/>
  <c r="G53" i="1"/>
  <c r="O13" i="6" l="1"/>
  <c r="T14" i="6"/>
  <c r="T59" i="6"/>
  <c r="T19" i="6"/>
  <c r="T42" i="6"/>
  <c r="T27" i="6"/>
  <c r="T22" i="6"/>
  <c r="T28" i="6"/>
  <c r="O34" i="6"/>
  <c r="T44" i="6"/>
  <c r="O33" i="6"/>
  <c r="O49" i="6"/>
  <c r="S55" i="6"/>
  <c r="S31" i="6"/>
  <c r="T9" i="6"/>
  <c r="S39" i="6"/>
  <c r="T36" i="6"/>
  <c r="S38" i="6"/>
  <c r="T50" i="6"/>
  <c r="S30" i="6"/>
  <c r="S47" i="6"/>
  <c r="O21" i="6"/>
  <c r="S7" i="6"/>
  <c r="S11" i="6"/>
  <c r="S13" i="6"/>
  <c r="T13" i="6" s="1"/>
  <c r="S29" i="6"/>
  <c r="S54" i="6"/>
  <c r="T57" i="6"/>
  <c r="O58" i="6"/>
  <c r="Q21" i="6"/>
  <c r="R21" i="6"/>
  <c r="S23" i="6"/>
  <c r="T15" i="6"/>
  <c r="O51" i="6"/>
  <c r="S53" i="6"/>
  <c r="S26" i="6"/>
  <c r="S10" i="6"/>
  <c r="S45" i="6"/>
  <c r="S37" i="6"/>
  <c r="O41" i="6"/>
  <c r="R25" i="6"/>
  <c r="Q25" i="6"/>
  <c r="R41" i="6"/>
  <c r="Q41" i="6"/>
  <c r="S8" i="6"/>
  <c r="R58" i="6"/>
  <c r="Q58" i="6"/>
  <c r="Q35" i="6"/>
  <c r="R35" i="6"/>
  <c r="Q51" i="6"/>
  <c r="R51" i="6"/>
  <c r="S46" i="6"/>
  <c r="R49" i="6"/>
  <c r="Q49" i="6"/>
  <c r="S17" i="6"/>
  <c r="R34" i="6"/>
  <c r="Q34" i="6"/>
  <c r="T52" i="6"/>
  <c r="R33" i="6"/>
  <c r="Q33" i="6"/>
  <c r="S6" i="6"/>
  <c r="T6" i="6" s="1"/>
  <c r="T43" i="6"/>
  <c r="O30" i="6"/>
  <c r="O11" i="6"/>
  <c r="O23" i="6"/>
  <c r="O54" i="6"/>
  <c r="O8" i="6"/>
  <c r="O29" i="6"/>
  <c r="O26" i="6"/>
  <c r="O55" i="6"/>
  <c r="O37" i="6"/>
  <c r="O46" i="6"/>
  <c r="O45" i="6"/>
  <c r="O38" i="6"/>
  <c r="O10" i="6"/>
  <c r="O31" i="6"/>
  <c r="O53" i="6"/>
  <c r="O39" i="6"/>
  <c r="O17" i="6"/>
  <c r="O7" i="6"/>
  <c r="O47" i="6"/>
  <c r="K18" i="1"/>
  <c r="K10" i="1"/>
  <c r="N24" i="1"/>
  <c r="O24" i="1" s="1"/>
  <c r="N35" i="1"/>
  <c r="O35" i="1" s="1"/>
  <c r="N15" i="1"/>
  <c r="O15" i="1" s="1"/>
  <c r="K48" i="1"/>
  <c r="M27" i="1"/>
  <c r="O27" i="1" s="1"/>
  <c r="M9" i="1"/>
  <c r="O9" i="1" s="1"/>
  <c r="K24" i="1"/>
  <c r="N48" i="1"/>
  <c r="O48" i="1" s="1"/>
  <c r="M42" i="1"/>
  <c r="O42" i="1" s="1"/>
  <c r="K35" i="1"/>
  <c r="K15" i="1"/>
  <c r="K50" i="1"/>
  <c r="N12" i="1"/>
  <c r="O12" i="1" s="1"/>
  <c r="M33" i="1"/>
  <c r="O33" i="1" s="1"/>
  <c r="M50" i="1"/>
  <c r="O50" i="1" s="1"/>
  <c r="K17" i="1"/>
  <c r="N16" i="1"/>
  <c r="O16" i="1" s="1"/>
  <c r="K41" i="1"/>
  <c r="M10" i="1"/>
  <c r="O10" i="1" s="1"/>
  <c r="N26" i="1"/>
  <c r="O26" i="1" s="1"/>
  <c r="K19" i="1"/>
  <c r="K16" i="1"/>
  <c r="K56" i="1"/>
  <c r="K11" i="1"/>
  <c r="N19" i="1"/>
  <c r="O19" i="1" s="1"/>
  <c r="K7" i="1"/>
  <c r="K25" i="1"/>
  <c r="K12" i="1"/>
  <c r="N7" i="1"/>
  <c r="O7" i="1" s="1"/>
  <c r="K26" i="1"/>
  <c r="N11" i="1"/>
  <c r="O11" i="1" s="1"/>
  <c r="K9" i="1"/>
  <c r="N56" i="1"/>
  <c r="O56" i="1" s="1"/>
  <c r="K33" i="1"/>
  <c r="M17" i="1"/>
  <c r="O17" i="1" s="1"/>
  <c r="M25" i="1"/>
  <c r="O25" i="1" s="1"/>
  <c r="M18" i="1"/>
  <c r="N18" i="1"/>
  <c r="K42" i="1"/>
  <c r="N32" i="1"/>
  <c r="O32" i="1" s="1"/>
  <c r="M41" i="1"/>
  <c r="O41" i="1" s="1"/>
  <c r="K27" i="1"/>
  <c r="K32" i="1"/>
  <c r="N34" i="1"/>
  <c r="O34" i="1" s="1"/>
  <c r="P34" i="1" s="1"/>
  <c r="K8" i="1"/>
  <c r="P28" i="1"/>
  <c r="O43" i="1"/>
  <c r="K49" i="1"/>
  <c r="P49" i="1" s="1"/>
  <c r="O31" i="1"/>
  <c r="O22" i="1"/>
  <c r="O47" i="1"/>
  <c r="K22" i="1"/>
  <c r="K59" i="1"/>
  <c r="P59" i="1" s="1"/>
  <c r="K54" i="1"/>
  <c r="K52" i="1"/>
  <c r="K38" i="1"/>
  <c r="O30" i="1"/>
  <c r="P30" i="1" s="1"/>
  <c r="O46" i="1"/>
  <c r="O37" i="1"/>
  <c r="O21" i="1"/>
  <c r="K45" i="1"/>
  <c r="P45" i="1" s="1"/>
  <c r="O29" i="1"/>
  <c r="P29" i="1" s="1"/>
  <c r="O54" i="1"/>
  <c r="O44" i="1"/>
  <c r="P44" i="1" s="1"/>
  <c r="O38" i="1"/>
  <c r="K37" i="1"/>
  <c r="K46" i="1"/>
  <c r="O20" i="1"/>
  <c r="P20" i="1" s="1"/>
  <c r="K13" i="1"/>
  <c r="P13" i="1" s="1"/>
  <c r="O36" i="1"/>
  <c r="P36" i="1" s="1"/>
  <c r="O53" i="1"/>
  <c r="K39" i="1"/>
  <c r="P39" i="1" s="1"/>
  <c r="O40" i="1"/>
  <c r="P40" i="1" s="1"/>
  <c r="K21" i="1"/>
  <c r="K31" i="1"/>
  <c r="O8" i="1"/>
  <c r="O52" i="1"/>
  <c r="K58" i="1"/>
  <c r="P58" i="1" s="1"/>
  <c r="K43" i="1"/>
  <c r="O14" i="1"/>
  <c r="P14" i="1" s="1"/>
  <c r="K57" i="1"/>
  <c r="P57" i="1" s="1"/>
  <c r="K23" i="1"/>
  <c r="P23" i="1" s="1"/>
  <c r="K53" i="1"/>
  <c r="K51" i="1"/>
  <c r="P51" i="1" s="1"/>
  <c r="K55" i="1"/>
  <c r="P55" i="1" s="1"/>
  <c r="K47" i="1"/>
  <c r="T38" i="6" l="1"/>
  <c r="T11" i="6"/>
  <c r="T37" i="6"/>
  <c r="T39" i="6"/>
  <c r="T55" i="6"/>
  <c r="T31" i="6"/>
  <c r="T54" i="6"/>
  <c r="T7" i="6"/>
  <c r="S58" i="6"/>
  <c r="T58" i="6" s="1"/>
  <c r="T29" i="6"/>
  <c r="S49" i="6"/>
  <c r="T49" i="6" s="1"/>
  <c r="S33" i="6"/>
  <c r="T33" i="6" s="1"/>
  <c r="S51" i="6"/>
  <c r="T51" i="6" s="1"/>
  <c r="T47" i="6"/>
  <c r="T45" i="6"/>
  <c r="T23" i="6"/>
  <c r="T30" i="6"/>
  <c r="T46" i="6"/>
  <c r="S41" i="6"/>
  <c r="T41" i="6" s="1"/>
  <c r="T17" i="6"/>
  <c r="S34" i="6"/>
  <c r="T34" i="6" s="1"/>
  <c r="S35" i="6"/>
  <c r="T35" i="6" s="1"/>
  <c r="S25" i="6"/>
  <c r="T25" i="6" s="1"/>
  <c r="T53" i="6"/>
  <c r="T26" i="6"/>
  <c r="T10" i="6"/>
  <c r="T8" i="6"/>
  <c r="S21" i="6"/>
  <c r="T21" i="6" s="1"/>
  <c r="P15" i="1"/>
  <c r="P35" i="1"/>
  <c r="P24" i="1"/>
  <c r="P10" i="1"/>
  <c r="P48" i="1"/>
  <c r="P41" i="1"/>
  <c r="P12" i="1"/>
  <c r="P50" i="1"/>
  <c r="P17" i="1"/>
  <c r="P9" i="1"/>
  <c r="P42" i="1"/>
  <c r="P11" i="1"/>
  <c r="P27" i="1"/>
  <c r="O18" i="1"/>
  <c r="P18" i="1" s="1"/>
  <c r="P16" i="1"/>
  <c r="P32" i="1"/>
  <c r="P56" i="1"/>
  <c r="P19" i="1"/>
  <c r="P25" i="1"/>
  <c r="P26" i="1"/>
  <c r="P33" i="1"/>
  <c r="P7" i="1"/>
  <c r="P8" i="1"/>
  <c r="P43" i="1"/>
  <c r="P31" i="1"/>
  <c r="P47" i="1"/>
  <c r="P22" i="1"/>
  <c r="P54" i="1"/>
  <c r="P52" i="1"/>
  <c r="P46" i="1"/>
  <c r="P21" i="1"/>
  <c r="P38" i="1"/>
  <c r="P37" i="1"/>
  <c r="P53" i="1"/>
  <c r="A12" i="1"/>
  <c r="Q12" i="1" s="1"/>
  <c r="A8" i="1"/>
  <c r="Q8" i="1" s="1"/>
  <c r="A20" i="1"/>
  <c r="Q20" i="1" s="1"/>
  <c r="A17" i="1"/>
  <c r="Q17" i="1" s="1"/>
  <c r="A36" i="1"/>
  <c r="Q36" i="1" s="1"/>
  <c r="A28" i="1"/>
  <c r="Q28" i="1" s="1"/>
  <c r="A35" i="1"/>
  <c r="Q35" i="1" s="1"/>
  <c r="A40" i="1"/>
  <c r="Q40" i="1" s="1"/>
  <c r="A41" i="1"/>
  <c r="Q41" i="1" s="1"/>
  <c r="A48" i="1"/>
  <c r="Q48" i="1" s="1"/>
  <c r="A49" i="1"/>
  <c r="Q49" i="1" s="1"/>
  <c r="A53" i="1"/>
  <c r="Q53" i="1" s="1"/>
  <c r="A55" i="1"/>
  <c r="Q55" i="1" s="1"/>
  <c r="A57" i="1"/>
  <c r="Q57" i="1" s="1"/>
  <c r="A9" i="1"/>
  <c r="Q9" i="1" s="1"/>
  <c r="A14" i="1"/>
  <c r="Q14" i="1" s="1"/>
  <c r="A16" i="1"/>
  <c r="Q16" i="1" s="1"/>
  <c r="A22" i="1"/>
  <c r="Q22" i="1" s="1"/>
  <c r="A39" i="1"/>
  <c r="Q39" i="1" s="1"/>
  <c r="A43" i="1"/>
  <c r="Q43" i="1" s="1"/>
  <c r="A46" i="1"/>
  <c r="Q46" i="1" s="1"/>
  <c r="A50" i="1"/>
  <c r="Q50" i="1" s="1"/>
  <c r="A51" i="1"/>
  <c r="Q51" i="1" s="1"/>
  <c r="A52" i="1"/>
  <c r="Q52" i="1" s="1"/>
  <c r="A54" i="1"/>
  <c r="Q54" i="1" s="1"/>
  <c r="A56" i="1"/>
  <c r="Q56" i="1" s="1"/>
  <c r="A58" i="1"/>
  <c r="Q58" i="1" s="1"/>
  <c r="A59" i="1"/>
  <c r="Q59" i="1" s="1"/>
  <c r="A6" i="1"/>
  <c r="Q6" i="1" s="1"/>
  <c r="H6" i="1"/>
  <c r="L6" i="1" s="1"/>
  <c r="L5" i="1"/>
  <c r="H5" i="1"/>
  <c r="D5" i="1"/>
  <c r="I6" i="1" l="1"/>
  <c r="J6" i="1"/>
  <c r="G6" i="1"/>
  <c r="A27" i="1"/>
  <c r="Q27" i="1" s="1"/>
  <c r="A33" i="1"/>
  <c r="Q33" i="1" s="1"/>
  <c r="A25" i="1"/>
  <c r="Q25" i="1" s="1"/>
  <c r="A32" i="1"/>
  <c r="A24" i="1"/>
  <c r="Q24" i="1" s="1"/>
  <c r="A31" i="1"/>
  <c r="Q31" i="1" s="1"/>
  <c r="A23" i="1"/>
  <c r="Q23" i="1" s="1"/>
  <c r="A38" i="1"/>
  <c r="Q38" i="1" s="1"/>
  <c r="A30" i="1"/>
  <c r="Q30" i="1" s="1"/>
  <c r="A11" i="1"/>
  <c r="Q11" i="1" s="1"/>
  <c r="A15" i="1"/>
  <c r="Q15" i="1" s="1"/>
  <c r="A10" i="1"/>
  <c r="Q10" i="1" s="1"/>
  <c r="A19" i="1"/>
  <c r="Q19" i="1" s="1"/>
  <c r="A7" i="1"/>
  <c r="Q7" i="1" s="1"/>
  <c r="A47" i="1"/>
  <c r="Q47" i="1" s="1"/>
  <c r="A44" i="1"/>
  <c r="Q44" i="1" s="1"/>
  <c r="A37" i="1"/>
  <c r="Q37" i="1" s="1"/>
  <c r="A29" i="1"/>
  <c r="Q29" i="1" s="1"/>
  <c r="A21" i="1"/>
  <c r="Q21" i="1" s="1"/>
  <c r="A13" i="1"/>
  <c r="Q13" i="1" s="1"/>
  <c r="A45" i="1"/>
  <c r="Q45" i="1" s="1"/>
  <c r="A42" i="1"/>
  <c r="Q42" i="1" s="1"/>
  <c r="A34" i="1"/>
  <c r="Q34" i="1" s="1"/>
  <c r="A26" i="1"/>
  <c r="Q26" i="1" s="1"/>
  <c r="A18" i="1"/>
  <c r="Q18" i="1" s="1"/>
  <c r="Z1" i="1" l="1" a="1"/>
  <c r="Z1" i="1" s="1"/>
  <c r="Z2" i="1" s="1"/>
  <c r="Q32" i="1"/>
  <c r="K6" i="1"/>
  <c r="N6" i="1"/>
  <c r="M6" i="1"/>
  <c r="O6" i="1" l="1"/>
  <c r="P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<sst xmlns="http://schemas.openxmlformats.org/spreadsheetml/2006/main" count="78" uniqueCount="60">
  <si>
    <t>Arrear Period</t>
  </si>
  <si>
    <t>Financial Year</t>
  </si>
  <si>
    <t>Revised Basic</t>
  </si>
  <si>
    <t>F. 6(3) FD (Rules)/2017</t>
  </si>
  <si>
    <t>2026-27</t>
  </si>
  <si>
    <t>Feb</t>
  </si>
  <si>
    <t>Post</t>
  </si>
  <si>
    <t>Sr. No.</t>
  </si>
  <si>
    <t>Name of Employee</t>
  </si>
  <si>
    <t>difference</t>
  </si>
  <si>
    <t>Aug</t>
  </si>
  <si>
    <t>Total DA Amount to be Credited to GPF / GPF 2004</t>
  </si>
  <si>
    <t>Old DA</t>
  </si>
  <si>
    <t>New DA</t>
  </si>
  <si>
    <t>Govt. Order No</t>
  </si>
  <si>
    <t>Govt. Order Date</t>
  </si>
  <si>
    <t>Basic Change? (Select Month)</t>
  </si>
  <si>
    <t xml:space="preserve">क्रमांक: </t>
  </si>
  <si>
    <t>दिनांक:</t>
  </si>
  <si>
    <t>प्रधानाचार्य</t>
  </si>
  <si>
    <t xml:space="preserve">राजकीय उच्च माध्यमिक विद्यालय </t>
  </si>
  <si>
    <t>कार्यालय प्रधानाचार्य राजकीय उच्च माध्यमिक विद्यालय भैंसेर कोटवाली तिंवरी जोधपुर</t>
  </si>
  <si>
    <t>कार्यालय मोहर ↓(L2,L3 &amp; L4)</t>
  </si>
  <si>
    <t xml:space="preserve">लेखा शाखा </t>
  </si>
  <si>
    <t>भैंसेर कोटवाली तिंवरी जोधपुर</t>
  </si>
  <si>
    <t xml:space="preserve">सभी पीले Cell आवश्यकता अनुसार भरें। </t>
  </si>
  <si>
    <t xml:space="preserve">↑यह workbook वर्ष के दोनों DA एरियर के कार्यालय आदेश के लिए बनाई गई है, अत: Arrear Period में सही विकल्प चुनें।  </t>
  </si>
  <si>
    <t xml:space="preserve">←कार्यालय का नाम लिखें </t>
  </si>
  <si>
    <t>s. No.</t>
  </si>
  <si>
    <t>Sep</t>
  </si>
  <si>
    <t>Mar</t>
  </si>
  <si>
    <t>PRINT</t>
  </si>
  <si>
    <t xml:space="preserve">यदि DA एरियर अवधि में बेसिक में कोई परिवर्तन हुआ है तो Basic Change वाले कॉलम में महीना  चुनें और revised बेसिक में नई बेसिक लिखें। यदि कोई बदलाव नहीं हुआ है तो खाली रखें। </t>
  </si>
  <si>
    <t>↓</t>
  </si>
  <si>
    <t>प्रतिलिपि</t>
  </si>
  <si>
    <t>कृपया unicode या इंग्लिश fonts का प्रयोग करें। यदि आप krutidev में टाइप करतें  हैं तो online, krutidev से unicode fonts  converter से fonts को बदल सकते हैं। लिंक दे  रहा हूँ। https://www.krutidevunicodeconverter.com/</t>
  </si>
  <si>
    <t>HOW TO USE (उपयोग विधि)</t>
  </si>
  <si>
    <t>⚠ IMPORTANT NOTES</t>
  </si>
  <si>
    <t>⚠ महत्वपूर्ण सावधानियाँ
❌ किसी भी Row या Column को Delete न करें
❌ Formula वाले cells को Edit न करें
✔ केवल Yellow रंग वाले cells में जानकारी भरें</t>
  </si>
  <si>
    <t xml:space="preserve">⚠किसी भी cell या row /column को डिलीट नहीं करें। इसका content को clear कर सकते हो। </t>
  </si>
  <si>
    <t>https://www.krutidevunicodeconverter.com/</t>
  </si>
  <si>
    <t>PRINT Instructions
🖨 Print करने की विधि
1️⃣ SANCTION_ORDER sheet खोलें
2️⃣ PRINT कॉलम में Filter लगाएँ
   केवल "1" select/Deselect  करें
3️⃣ Ctrl + P दबाकर print करें</t>
  </si>
  <si>
    <t xml:space="preserve">यदि किसी कार्मिक का प्रोबेशन जनवरी/जुलाई  में पूरा हुआ तथा फरवरी/अगस्त  से नियमित वेतन मिल रहा है तो प्रथम कॉलम में बेसिक 0 लिखें तथा Basic Change वाले कॉलम में महीना  चुनें और revised बेसिक में नई बेसिक लिखें। इसी प्रकार मार्च/सितंबर  में भी चुन सकते हो। </t>
  </si>
  <si>
    <t xml:space="preserve">अतिरिक्त Rows को Hide/Unhide करने के लिए PRINT कॉलम वाले filter को एक बार "1" को (Blanks को नहीं चुनें) Select/Deselect कर ok  करें 
</t>
  </si>
  <si>
    <t>Teacher</t>
  </si>
  <si>
    <t>कोषाधिकारी ओसियां</t>
  </si>
  <si>
    <r>
      <t>राउमावि/भैंसेर कोटवाली/</t>
    </r>
    <r>
      <rPr>
        <sz val="11"/>
        <color theme="1"/>
        <rFont val="Calibri"/>
        <family val="2"/>
        <scheme val="minor"/>
      </rPr>
      <t>2026/</t>
    </r>
    <r>
      <rPr>
        <sz val="11"/>
        <color theme="1"/>
        <rFont val="Mangal"/>
        <family val="1"/>
      </rPr>
      <t>11</t>
    </r>
  </si>
  <si>
    <t>Apr</t>
  </si>
  <si>
    <t>Oct</t>
  </si>
  <si>
    <t>Jan-Mar</t>
  </si>
  <si>
    <t>🌐 यह Excel workbook एक Universal Template है।
इसका उपयोग हर वर्ष तथा दोनों DA एरियर अवधियों के लिए 3 या 4 महीनों के लिए  किया जा सकता है:
▪ January – March/April
▪ July – September/October
आपको केवल EMPLOYEE_DATA sheet में आवश्यक जानकारी भरनी है।
बाकी गणना और कार्यालय आदेश स्वतः तैयार हो जाएगा।</t>
  </si>
  <si>
    <t>👥 कर्मचारी विवरण
▪ Name of Employee
▪ Post में यदि लघु पद नाम लिखना है तो L.D.C. /L D C की तरह लिखें। 
▪ Basic (First Month of DA Arrear Period)
यदि Basic में परिवर्तन हुआ हो:
▪ Basic Change Month चुनें
▪ Revised Basic लिखें
यदि परिवर्तन नहीं हुआ हो तो कॉलम खाली छोड़ दें।</t>
  </si>
  <si>
    <t>⚠ केवल Yellow रंग वाले cells में ही जानकारी भरें:
▪कार्यालय का नाम 
▪ DA Arrear Period
▪ Old DA (Type/Drop-down)
▪ New DA (Type/Drop-down)
▪ Govt. Order Number
▪ Govt. Order Date
▪ Financial Year
▪ Office Order Number
▪ Office Order Date
▪कार्यालय मोहर (L2,L3 &amp; L4)
▪आदेश की प्रतिलिपि (M7,N7)</t>
  </si>
  <si>
    <t>EMPLOYEE_DATA SHEET</t>
  </si>
  <si>
    <t>KrutiDev To Unicode Converter</t>
  </si>
  <si>
    <t>PRINCIPAL</t>
  </si>
  <si>
    <t>रमेश कुमार वर्मा</t>
  </si>
  <si>
    <t>RAM CHANDRA</t>
  </si>
  <si>
    <r>
      <t xml:space="preserve">📄 SANCTION_ORDER
➡ यहाँ स्वतः कार्यालय आदेश तैयार होगा
➡ कर्मचारी सूची और DA एरियर विवरण दिखाई देगा
➡ 3 या 4 महीनों के एरियर के लिए संबंधित  sheet को print करना है। 
</t>
    </r>
    <r>
      <rPr>
        <b/>
        <sz val="12"/>
        <color theme="5" tint="-0.249977111117893"/>
        <rFont val="Calibri"/>
        <family val="2"/>
        <scheme val="minor"/>
      </rPr>
      <t>यदि राज्य सरकार ने 3 महीनों का एरियर  घोषित किया है तो आप SANCTION_ORDER_4_Months की टेब पर right क्लिक कर इसे hide भी कर सकते हो।</t>
    </r>
    <r>
      <rPr>
        <b/>
        <sz val="16"/>
        <color theme="1"/>
        <rFont val="Calibri"/>
        <family val="2"/>
        <scheme val="minor"/>
      </rPr>
      <t xml:space="preserve"> </t>
    </r>
  </si>
  <si>
    <t>🧮 Calculation स्वतः होगी
निम्न कॉलम automatic हैं:
✔ Drawn DA
✔ DUE  DA
✔ Difference
✔ Total DA Amount credited to GPF
⚠ इन cells में कोई परिवर्तन न करें।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</si>
</sst>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5"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sz val="11"/>
      <color rgb="FF000000"/>
      <name val="Calibri"/>
      <family val="2"/>
      <scheme val="minor"/>
    </font>
    <font>
      <sz val="13"/>
      <name val="Calibri"/>
      <family val="2"/>
      <scheme val="minor"/>
    </font>
    <font>
      <sz val="11"/>
      <color theme="1"/>
      <name val="Mangal"/>
      <family val="1"/>
    </font>
    <font>
      <b/>
      <sz val="14"/>
      <color rgb="FF0070C0"/>
      <name val="Calibri"/>
      <family val="2"/>
      <scheme val="minor"/>
    </font>
    <font>
      <sz val="12"/>
      <name val="Calibri"/>
      <family val="2"/>
      <scheme val="minor"/>
    </font>
    <font>
      <sz val="24"/>
      <color theme="1"/>
      <name val="Kruti Dev 010"/>
    </font>
    <font>
      <sz val="16"/>
      <color theme="1"/>
      <name val="Kruti Dev 010"/>
    </font>
    <font>
      <sz val="12"/>
      <color theme="1"/>
      <name val="Calibri"/>
      <family val="2"/>
      <scheme val="minor"/>
    </font>
    <font>
      <sz val="16"/>
      <color theme="1"/>
      <name val="Calibri"/>
      <family val="2"/>
      <scheme val="minor"/>
    </font>
    <font>
      <b/>
      <sz val="14"/>
      <color theme="0"/>
      <name val="Calibri"/>
      <family val="2"/>
      <scheme val="minor"/>
    </font>
    <font>
      <b/>
      <sz val="16"/>
      <color theme="1"/>
      <name val="Calibri"/>
      <family val="2"/>
      <scheme val="minor"/>
    </font>
    <font>
      <sz val="14"/>
      <color theme="1"/>
      <name val="Calibri"/>
      <family val="2"/>
      <scheme val="minor"/>
    </font>
    <font>
      <sz val="16"/>
      <color rgb="FFFF0000"/>
      <name val="Calibri"/>
      <family val="2"/>
      <scheme val="minor"/>
    </font>
    <font>
      <u/>
      <sz val="11"/>
      <color theme="10"/>
      <name val="Calibri"/>
      <family val="2"/>
      <scheme val="minor"/>
    </font>
    <font>
      <sz val="16"/>
      <color theme="9" tint="-0.499984740745262"/>
      <name val="Calibri"/>
      <family val="2"/>
      <scheme val="minor"/>
    </font>
    <font>
      <b/>
      <sz val="14"/>
      <color theme="1"/>
      <name val="Calibri"/>
      <family val="2"/>
      <scheme val="minor"/>
    </font>
    <font>
      <b/>
      <sz val="16"/>
      <color rgb="FF00B050"/>
      <name val="Calibri"/>
      <family val="2"/>
      <scheme val="minor"/>
    </font>
    <font>
      <sz val="10"/>
      <color theme="1"/>
      <name val="Ek Mukta"/>
    </font>
    <font>
      <sz val="14"/>
      <color theme="1"/>
      <name val="Mangal"/>
      <family val="1"/>
    </font>
    <font>
      <b/>
      <sz val="14"/>
      <color rgb="FFFFFF00"/>
      <name val="Calibri"/>
      <family val="2"/>
      <scheme val="minor"/>
    </font>
    <font>
      <b/>
      <sz val="12"/>
      <color theme="5" tint="-0.249977111117893"/>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theme="7" tint="-0.249977111117893"/>
        <bgColor indexed="64"/>
      </patternFill>
    </fill>
    <fill>
      <patternFill patternType="solid">
        <fgColor theme="7"/>
        <bgColor indexed="64"/>
      </patternFill>
    </fill>
    <fill>
      <patternFill patternType="solid">
        <fgColor theme="4" tint="0.39997558519241921"/>
        <bgColor indexed="64"/>
      </patternFill>
    </fill>
    <fill>
      <patternFill patternType="solid">
        <fgColor rgb="FFFFFF99"/>
        <bgColor indexed="64"/>
      </patternFill>
    </fill>
    <fill>
      <patternFill patternType="solid">
        <fgColor rgb="FFFFFFCC"/>
        <bgColor indexed="64"/>
      </patternFill>
    </fill>
    <fill>
      <patternFill patternType="solid">
        <fgColor rgb="FFCC66FF"/>
        <bgColor indexed="64"/>
      </patternFill>
    </fill>
    <fill>
      <patternFill patternType="solid">
        <fgColor rgb="FFFF99CC"/>
        <bgColor indexed="64"/>
      </patternFill>
    </fill>
    <fill>
      <patternFill patternType="solid">
        <fgColor theme="9"/>
        <bgColor indexed="64"/>
      </patternFill>
    </fill>
    <fill>
      <patternFill patternType="solid">
        <fgColor theme="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84">
    <xf numFmtId="0" fontId="0" fillId="0" borderId="0" xfId="0"/>
    <xf numFmtId="0" fontId="3" fillId="0" borderId="2"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0" fillId="0" borderId="0" xfId="0" applyAlignment="1">
      <alignment vertical="center"/>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4" fontId="2" fillId="0" borderId="0" xfId="0" applyNumberFormat="1" applyFont="1" applyAlignment="1" applyProtection="1">
      <alignment horizontal="center" vertical="center"/>
      <protection hidden="1"/>
    </xf>
    <xf numFmtId="0" fontId="0" fillId="3" borderId="1" xfId="0" applyFill="1" applyBorder="1" applyAlignment="1">
      <alignment horizontal="left" vertical="center"/>
    </xf>
    <xf numFmtId="0" fontId="3" fillId="0" borderId="1" xfId="0" applyFont="1" applyBorder="1" applyAlignment="1" applyProtection="1">
      <alignment horizontal="center" vertical="center" wrapText="1"/>
      <protection hidden="1"/>
    </xf>
    <xf numFmtId="0" fontId="0" fillId="3" borderId="1" xfId="0" applyFill="1" applyBorder="1" applyAlignment="1">
      <alignment horizontal="left" vertical="center" wrapText="1"/>
    </xf>
    <xf numFmtId="0" fontId="0" fillId="0" borderId="0" xfId="0" applyProtection="1">
      <protection hidden="1"/>
    </xf>
    <xf numFmtId="0" fontId="0" fillId="0" borderId="0" xfId="0" applyAlignment="1">
      <alignment horizontal="right"/>
    </xf>
    <xf numFmtId="0" fontId="6" fillId="0" borderId="0" xfId="0" applyFont="1" applyAlignment="1">
      <alignment horizontal="right"/>
    </xf>
    <xf numFmtId="0" fontId="7" fillId="0" borderId="0" xfId="0" applyFont="1" applyAlignment="1">
      <alignment vertical="center"/>
    </xf>
    <xf numFmtId="0" fontId="8" fillId="0" borderId="0" xfId="0" applyFont="1" applyAlignment="1">
      <alignment vertical="center"/>
    </xf>
    <xf numFmtId="0" fontId="6" fillId="2" borderId="0" xfId="0" applyFont="1" applyFill="1" applyProtection="1">
      <protection locked="0"/>
    </xf>
    <xf numFmtId="14" fontId="0" fillId="2" borderId="0" xfId="0" applyNumberFormat="1" applyFill="1" applyProtection="1">
      <protection locked="0"/>
    </xf>
    <xf numFmtId="0" fontId="3" fillId="2" borderId="9" xfId="0" applyFont="1" applyFill="1" applyBorder="1" applyAlignment="1" applyProtection="1">
      <alignment horizontal="center" vertical="center" wrapText="1"/>
      <protection hidden="1"/>
    </xf>
    <xf numFmtId="0" fontId="16" fillId="0" borderId="0" xfId="0" applyFont="1"/>
    <xf numFmtId="0" fontId="1" fillId="2" borderId="1" xfId="0" applyFont="1" applyFill="1" applyBorder="1" applyAlignment="1" applyProtection="1">
      <alignment horizontal="center" vertical="center"/>
      <protection locked="0"/>
    </xf>
    <xf numFmtId="14" fontId="1" fillId="2" borderId="1" xfId="0" applyNumberFormat="1" applyFont="1" applyFill="1" applyBorder="1" applyAlignment="1" applyProtection="1">
      <alignment horizontal="center" vertical="center"/>
      <protection locked="0"/>
    </xf>
    <xf numFmtId="0" fontId="17" fillId="0" borderId="0" xfId="1"/>
    <xf numFmtId="0" fontId="19" fillId="2" borderId="1" xfId="0" applyFont="1" applyFill="1" applyBorder="1" applyAlignment="1" applyProtection="1">
      <alignment horizontal="center" vertical="center"/>
      <protection locked="0"/>
    </xf>
    <xf numFmtId="0" fontId="15" fillId="0" borderId="0" xfId="0" applyFont="1" applyAlignment="1">
      <alignment horizontal="left" vertical="center" wrapText="1"/>
    </xf>
    <xf numFmtId="0" fontId="12" fillId="0" borderId="0" xfId="0" applyFont="1" applyAlignment="1">
      <alignment horizontal="center" vertical="center" wrapText="1"/>
    </xf>
    <xf numFmtId="0" fontId="6" fillId="0" borderId="0" xfId="0" applyFont="1" applyProtection="1">
      <protection hidden="1"/>
    </xf>
    <xf numFmtId="0" fontId="11" fillId="4" borderId="0" xfId="0" applyFont="1" applyFill="1" applyAlignment="1" applyProtection="1">
      <alignment vertical="center" wrapText="1"/>
      <protection hidden="1"/>
    </xf>
    <xf numFmtId="0" fontId="11" fillId="0" borderId="0" xfId="0" applyFont="1" applyAlignment="1" applyProtection="1">
      <alignment vertical="center" wrapText="1"/>
      <protection hidden="1"/>
    </xf>
    <xf numFmtId="0" fontId="10" fillId="0" borderId="0" xfId="0" applyFont="1" applyProtection="1">
      <protection hidden="1"/>
    </xf>
    <xf numFmtId="0" fontId="0" fillId="0" borderId="2" xfId="0" applyBorder="1"/>
    <xf numFmtId="0" fontId="0" fillId="2" borderId="0" xfId="0" applyFill="1" applyProtection="1">
      <protection locked="0"/>
    </xf>
    <xf numFmtId="0" fontId="0" fillId="2" borderId="0" xfId="0" applyFill="1" applyAlignment="1" applyProtection="1">
      <alignment vertical="center"/>
      <protection locked="0"/>
    </xf>
    <xf numFmtId="0" fontId="4" fillId="2" borderId="0" xfId="0" applyFont="1" applyFill="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0" fillId="0" borderId="0" xfId="0" applyProtection="1">
      <protection locked="0"/>
    </xf>
    <xf numFmtId="0" fontId="1" fillId="0" borderId="2" xfId="0" applyFont="1" applyBorder="1" applyAlignment="1">
      <alignment horizontal="center" vertical="center"/>
    </xf>
    <xf numFmtId="0" fontId="1" fillId="0" borderId="2" xfId="0"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3" fillId="0" borderId="0" xfId="0" applyFont="1" applyAlignment="1" applyProtection="1">
      <alignment vertical="center" wrapText="1"/>
      <protection hidden="1"/>
    </xf>
    <xf numFmtId="0" fontId="12" fillId="0" borderId="0" xfId="0" applyFont="1" applyAlignment="1" applyProtection="1">
      <alignment horizontal="center" vertical="center" wrapText="1"/>
      <protection hidden="1"/>
    </xf>
    <xf numFmtId="0" fontId="0" fillId="2" borderId="0" xfId="0" applyFill="1" applyAlignment="1" applyProtection="1">
      <alignment horizontal="left" vertical="center"/>
      <protection locked="0"/>
    </xf>
    <xf numFmtId="0" fontId="0" fillId="3" borderId="1" xfId="0" applyFill="1" applyBorder="1" applyAlignment="1">
      <alignment horizontal="center" vertical="center"/>
    </xf>
    <xf numFmtId="0" fontId="3" fillId="0" borderId="0" xfId="0" applyFont="1"/>
    <xf numFmtId="0" fontId="17" fillId="0" borderId="0" xfId="1" applyProtection="1">
      <protection locked="0"/>
    </xf>
    <xf numFmtId="0" fontId="21" fillId="0" borderId="0" xfId="0" applyFont="1" applyAlignment="1" applyProtection="1">
      <alignment vertical="center" wrapText="1"/>
      <protection hidden="1"/>
    </xf>
    <xf numFmtId="0" fontId="12" fillId="15" borderId="0" xfId="0" applyFont="1" applyFill="1" applyAlignment="1">
      <alignment horizontal="center" vertical="top" wrapText="1"/>
    </xf>
    <xf numFmtId="0" fontId="18" fillId="15" borderId="0" xfId="0" applyFont="1" applyFill="1" applyAlignment="1">
      <alignment horizontal="left" vertical="center" wrapText="1"/>
    </xf>
    <xf numFmtId="0" fontId="14" fillId="16" borderId="0" xfId="0" applyFont="1" applyFill="1" applyAlignment="1">
      <alignment horizontal="center"/>
    </xf>
    <xf numFmtId="0" fontId="12" fillId="10" borderId="0" xfId="0" applyFont="1" applyFill="1" applyAlignment="1">
      <alignment horizontal="left" vertical="center" wrapText="1"/>
    </xf>
    <xf numFmtId="0" fontId="14" fillId="11" borderId="0" xfId="0" applyFont="1" applyFill="1" applyAlignment="1">
      <alignment horizontal="left" vertical="top" wrapText="1"/>
    </xf>
    <xf numFmtId="0" fontId="15" fillId="12" borderId="0" xfId="0" applyFont="1" applyFill="1" applyAlignment="1">
      <alignment horizontal="left" vertical="center" wrapText="1"/>
    </xf>
    <xf numFmtId="0" fontId="12" fillId="13" borderId="0" xfId="0" applyFont="1" applyFill="1" applyAlignment="1">
      <alignment horizontal="left" vertical="center" wrapText="1"/>
    </xf>
    <xf numFmtId="0" fontId="12" fillId="14" borderId="0" xfId="0" applyFont="1" applyFill="1" applyAlignment="1">
      <alignment horizontal="left" vertical="center" wrapText="1"/>
    </xf>
    <xf numFmtId="0" fontId="12" fillId="14" borderId="0" xfId="0" applyFont="1" applyFill="1" applyAlignment="1">
      <alignment horizontal="left" vertical="center"/>
    </xf>
    <xf numFmtId="0" fontId="15" fillId="8" borderId="0" xfId="0" applyFont="1" applyFill="1" applyAlignment="1">
      <alignment horizontal="center" vertical="center" wrapText="1"/>
    </xf>
    <xf numFmtId="0" fontId="20" fillId="10" borderId="0" xfId="0" applyFont="1" applyFill="1" applyAlignment="1">
      <alignment horizontal="center"/>
    </xf>
    <xf numFmtId="0" fontId="0" fillId="4" borderId="0" xfId="0" applyFill="1" applyAlignment="1">
      <alignment horizontal="center" wrapText="1"/>
    </xf>
    <xf numFmtId="0" fontId="13" fillId="8" borderId="0" xfId="0" applyFont="1" applyFill="1" applyAlignment="1">
      <alignment horizontal="center" vertical="center" wrapText="1"/>
    </xf>
    <xf numFmtId="0" fontId="0" fillId="9" borderId="0" xfId="0" applyFill="1" applyAlignment="1" applyProtection="1">
      <alignment horizontal="left" vertical="center" wrapText="1"/>
      <protection hidden="1"/>
    </xf>
    <xf numFmtId="0" fontId="0" fillId="5" borderId="0" xfId="0" applyFill="1" applyAlignment="1">
      <alignment horizontal="center" vertical="center" wrapText="1"/>
    </xf>
    <xf numFmtId="0" fontId="0" fillId="2" borderId="1" xfId="0" applyFill="1" applyBorder="1" applyAlignment="1" applyProtection="1">
      <alignment horizontal="center"/>
      <protection locked="0"/>
    </xf>
    <xf numFmtId="0" fontId="0" fillId="2" borderId="1" xfId="0" applyFill="1" applyBorder="1" applyAlignment="1" applyProtection="1">
      <alignment horizontal="center" vertical="center"/>
      <protection locked="0"/>
    </xf>
    <xf numFmtId="0" fontId="23" fillId="17" borderId="0" xfId="0" applyFont="1" applyFill="1" applyAlignment="1">
      <alignment horizontal="center" vertical="center" wrapText="1"/>
    </xf>
    <xf numFmtId="0" fontId="11" fillId="6" borderId="0" xfId="0" applyFont="1" applyFill="1" applyAlignment="1">
      <alignment horizontal="left" vertical="top" wrapText="1"/>
    </xf>
    <xf numFmtId="0" fontId="0" fillId="7" borderId="0" xfId="0" applyFill="1" applyAlignment="1">
      <alignment horizontal="center" vertical="center" wrapText="1"/>
    </xf>
    <xf numFmtId="0" fontId="0" fillId="6" borderId="0" xfId="0" applyFill="1" applyAlignment="1">
      <alignment horizontal="center" vertical="center"/>
    </xf>
    <xf numFmtId="0" fontId="0" fillId="2" borderId="1" xfId="0" applyFill="1" applyBorder="1" applyAlignment="1" applyProtection="1">
      <alignment horizontal="left"/>
      <protection locked="0"/>
    </xf>
    <xf numFmtId="0" fontId="22" fillId="2" borderId="8" xfId="0" applyFont="1" applyFill="1" applyBorder="1" applyAlignment="1" applyProtection="1">
      <alignment horizontal="center" vertical="center"/>
      <protection locked="0"/>
    </xf>
    <xf numFmtId="0" fontId="0" fillId="2" borderId="5"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4" borderId="0" xfId="0" applyFill="1" applyAlignment="1" applyProtection="1">
      <alignment horizontal="center" vertical="center" wrapText="1"/>
      <protection hidden="1"/>
    </xf>
    <xf numFmtId="0" fontId="10" fillId="0" borderId="0" xfId="0" applyFont="1" applyAlignment="1" applyProtection="1">
      <alignment horizontal="center" vertical="center"/>
      <protection hidden="1"/>
    </xf>
    <xf numFmtId="0" fontId="10" fillId="0" borderId="0" xfId="0" applyFont="1" applyAlignment="1" applyProtection="1">
      <alignment horizontal="center" vertical="center" wrapText="1"/>
      <protection hidden="1"/>
    </xf>
    <xf numFmtId="0" fontId="10" fillId="0" borderId="0" xfId="0" applyFont="1" applyAlignment="1" applyProtection="1">
      <alignment horizontal="center"/>
      <protection hidden="1"/>
    </xf>
    <xf numFmtId="0" fontId="9" fillId="0" borderId="0" xfId="0" applyFont="1" applyAlignment="1" applyProtection="1">
      <alignment horizontal="center" vertical="center"/>
      <protection hidden="1"/>
    </xf>
    <xf numFmtId="14" fontId="0" fillId="0" borderId="0" xfId="0" applyNumberFormat="1" applyAlignment="1" applyProtection="1">
      <alignment horizontal="center"/>
      <protection hidden="1"/>
    </xf>
    <xf numFmtId="0" fontId="0" fillId="0" borderId="0" xfId="0" applyAlignment="1" applyProtection="1">
      <alignment horizontal="left" vertical="center" wrapText="1"/>
      <protection hidden="1"/>
    </xf>
    <xf numFmtId="0" fontId="3" fillId="0" borderId="1"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cellXfs>
  <cellStyles count="2">
    <cellStyle name="Hyperlink" xfId="1" builtinId="8"/>
    <cellStyle name="Normal" xfId="0" builtinId="0"/>
  </cellStyles>
  <dxfs count="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CC"/>
      <color rgb="FFCC66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rutidevunicodeconverter.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rutidevunicodeconverter.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F584-EE00-48FA-BFB7-5408503DF299}">
  <dimension ref="A1:Q19"/>
  <sheetViews>
    <sheetView workbookViewId="0">
      <selection activeCell="K1" sqref="K1:P5"/>
    </sheetView>
  </sheetViews>
  <sheetFormatPr defaultRowHeight="14.5" x14ac:dyDescent="0.35"/>
  <sheetData>
    <row r="1" spans="1:17" ht="21.5" customHeight="1" x14ac:dyDescent="0.5">
      <c r="A1" s="48" t="s">
        <v>36</v>
      </c>
      <c r="B1" s="48"/>
      <c r="C1" s="48"/>
      <c r="D1" s="48"/>
      <c r="E1" s="48"/>
      <c r="F1" s="48"/>
      <c r="G1" s="48"/>
      <c r="H1" s="48"/>
      <c r="K1" s="50" t="s">
        <v>58</v>
      </c>
      <c r="L1" s="50"/>
      <c r="M1" s="50"/>
      <c r="N1" s="50"/>
      <c r="O1" s="50"/>
      <c r="P1" s="50"/>
    </row>
    <row r="2" spans="1:17" x14ac:dyDescent="0.35">
      <c r="K2" s="50"/>
      <c r="L2" s="50"/>
      <c r="M2" s="50"/>
      <c r="N2" s="50"/>
      <c r="O2" s="50"/>
      <c r="P2" s="50"/>
    </row>
    <row r="3" spans="1:17" x14ac:dyDescent="0.35">
      <c r="A3" s="49" t="s">
        <v>50</v>
      </c>
      <c r="B3" s="49"/>
      <c r="C3" s="49"/>
      <c r="D3" s="49"/>
      <c r="E3" s="49"/>
      <c r="F3" s="49"/>
      <c r="G3" s="49"/>
      <c r="H3" s="49"/>
      <c r="K3" s="50"/>
      <c r="L3" s="50"/>
      <c r="M3" s="50"/>
      <c r="N3" s="50"/>
      <c r="O3" s="50"/>
      <c r="P3" s="50"/>
    </row>
    <row r="4" spans="1:17" x14ac:dyDescent="0.35">
      <c r="A4" s="49"/>
      <c r="B4" s="49"/>
      <c r="C4" s="49"/>
      <c r="D4" s="49"/>
      <c r="E4" s="49"/>
      <c r="F4" s="49"/>
      <c r="G4" s="49"/>
      <c r="H4" s="49"/>
      <c r="K4" s="50"/>
      <c r="L4" s="50"/>
      <c r="M4" s="50"/>
      <c r="N4" s="50"/>
      <c r="O4" s="50"/>
      <c r="P4" s="50"/>
    </row>
    <row r="5" spans="1:17" ht="155.5" customHeight="1" x14ac:dyDescent="0.35">
      <c r="A5" s="49"/>
      <c r="B5" s="49"/>
      <c r="C5" s="49"/>
      <c r="D5" s="49"/>
      <c r="E5" s="49"/>
      <c r="F5" s="49"/>
      <c r="G5" s="49"/>
      <c r="H5" s="49"/>
      <c r="K5" s="50"/>
      <c r="L5" s="50"/>
      <c r="M5" s="50"/>
      <c r="N5" s="50"/>
      <c r="O5" s="50"/>
      <c r="P5" s="50"/>
    </row>
    <row r="7" spans="1:17" ht="21" x14ac:dyDescent="0.5">
      <c r="A7" s="56" t="s">
        <v>53</v>
      </c>
      <c r="B7" s="56"/>
      <c r="C7" s="56"/>
      <c r="D7" s="56"/>
      <c r="E7" s="56"/>
      <c r="F7" s="56"/>
      <c r="G7" s="56"/>
      <c r="H7" s="56"/>
      <c r="I7" s="56"/>
      <c r="J7" s="56"/>
      <c r="K7" s="56"/>
    </row>
    <row r="8" spans="1:17" ht="14.5" customHeight="1" x14ac:dyDescent="0.35">
      <c r="A8" s="51" t="s">
        <v>52</v>
      </c>
      <c r="B8" s="51"/>
      <c r="C8" s="51"/>
      <c r="D8" s="51"/>
      <c r="E8" s="51"/>
      <c r="F8" s="4"/>
      <c r="G8" s="52" t="s">
        <v>51</v>
      </c>
      <c r="H8" s="52"/>
      <c r="I8" s="52"/>
      <c r="J8" s="52"/>
      <c r="K8" s="52"/>
      <c r="M8" s="46" t="s">
        <v>35</v>
      </c>
      <c r="N8" s="46"/>
      <c r="O8" s="46"/>
      <c r="P8" s="46"/>
      <c r="Q8" s="46"/>
    </row>
    <row r="9" spans="1:17" ht="14.5" customHeight="1" x14ac:dyDescent="0.35">
      <c r="A9" s="51"/>
      <c r="B9" s="51"/>
      <c r="C9" s="51"/>
      <c r="D9" s="51"/>
      <c r="E9" s="51"/>
      <c r="F9" s="4"/>
      <c r="G9" s="52"/>
      <c r="H9" s="52"/>
      <c r="I9" s="52"/>
      <c r="J9" s="52"/>
      <c r="K9" s="52"/>
      <c r="M9" s="46"/>
      <c r="N9" s="46"/>
      <c r="O9" s="46"/>
      <c r="P9" s="46"/>
      <c r="Q9" s="46"/>
    </row>
    <row r="10" spans="1:17" ht="14.5" customHeight="1" x14ac:dyDescent="0.35">
      <c r="A10" s="51"/>
      <c r="B10" s="51"/>
      <c r="C10" s="51"/>
      <c r="D10" s="51"/>
      <c r="E10" s="51"/>
      <c r="F10" s="4"/>
      <c r="G10" s="52"/>
      <c r="H10" s="52"/>
      <c r="I10" s="52"/>
      <c r="J10" s="52"/>
      <c r="K10" s="52"/>
      <c r="M10" s="46"/>
      <c r="N10" s="46"/>
      <c r="O10" s="46"/>
      <c r="P10" s="46"/>
      <c r="Q10" s="46"/>
    </row>
    <row r="11" spans="1:17" ht="14.5" customHeight="1" x14ac:dyDescent="0.35">
      <c r="A11" s="51"/>
      <c r="B11" s="51"/>
      <c r="C11" s="51"/>
      <c r="D11" s="51"/>
      <c r="E11" s="51"/>
      <c r="F11" s="4"/>
      <c r="G11" s="52"/>
      <c r="H11" s="52"/>
      <c r="I11" s="52"/>
      <c r="J11" s="52"/>
      <c r="K11" s="52"/>
      <c r="M11" s="46"/>
      <c r="N11" s="46"/>
      <c r="O11" s="46"/>
      <c r="P11" s="46"/>
      <c r="Q11" s="46"/>
    </row>
    <row r="12" spans="1:17" ht="183" customHeight="1" x14ac:dyDescent="0.35">
      <c r="A12" s="51"/>
      <c r="B12" s="51"/>
      <c r="C12" s="51"/>
      <c r="D12" s="51"/>
      <c r="E12" s="51"/>
      <c r="F12" s="4"/>
      <c r="G12" s="52"/>
      <c r="H12" s="52"/>
      <c r="I12" s="52"/>
      <c r="J12" s="52"/>
      <c r="K12" s="52"/>
      <c r="M12" s="46"/>
      <c r="N12" s="46"/>
      <c r="O12" s="46"/>
      <c r="P12" s="46"/>
      <c r="Q12" s="46"/>
    </row>
    <row r="13" spans="1:17" ht="21" x14ac:dyDescent="0.35">
      <c r="A13" s="24"/>
      <c r="B13" s="24"/>
      <c r="C13" s="24"/>
      <c r="D13" s="24"/>
      <c r="E13" s="24"/>
      <c r="F13" s="4"/>
      <c r="G13" s="24"/>
      <c r="H13" s="24"/>
      <c r="I13" s="24"/>
      <c r="J13" s="24"/>
      <c r="K13" s="24"/>
      <c r="M13" s="22" t="s">
        <v>40</v>
      </c>
      <c r="N13" s="25"/>
      <c r="O13" s="25"/>
      <c r="P13" s="25"/>
      <c r="Q13" s="25"/>
    </row>
    <row r="14" spans="1:17" ht="21" x14ac:dyDescent="0.5">
      <c r="M14" s="19" t="s">
        <v>37</v>
      </c>
    </row>
    <row r="15" spans="1:17" ht="14.5" customHeight="1" x14ac:dyDescent="0.35">
      <c r="A15" s="53" t="s">
        <v>59</v>
      </c>
      <c r="B15" s="54"/>
      <c r="C15" s="54"/>
      <c r="D15" s="54"/>
      <c r="E15" s="54"/>
      <c r="G15" s="47" t="s">
        <v>41</v>
      </c>
      <c r="H15" s="47"/>
      <c r="I15" s="47"/>
      <c r="J15" s="47"/>
      <c r="K15" s="47"/>
      <c r="M15" s="55" t="s">
        <v>38</v>
      </c>
      <c r="N15" s="55"/>
      <c r="O15" s="55"/>
      <c r="P15" s="55"/>
      <c r="Q15" s="55"/>
    </row>
    <row r="16" spans="1:17" ht="14.5" customHeight="1" x14ac:dyDescent="0.35">
      <c r="A16" s="54"/>
      <c r="B16" s="54"/>
      <c r="C16" s="54"/>
      <c r="D16" s="54"/>
      <c r="E16" s="54"/>
      <c r="G16" s="47"/>
      <c r="H16" s="47"/>
      <c r="I16" s="47"/>
      <c r="J16" s="47"/>
      <c r="K16" s="47"/>
      <c r="M16" s="55"/>
      <c r="N16" s="55"/>
      <c r="O16" s="55"/>
      <c r="P16" s="55"/>
      <c r="Q16" s="55"/>
    </row>
    <row r="17" spans="1:17" ht="14.5" customHeight="1" x14ac:dyDescent="0.35">
      <c r="A17" s="54"/>
      <c r="B17" s="54"/>
      <c r="C17" s="54"/>
      <c r="D17" s="54"/>
      <c r="E17" s="54"/>
      <c r="G17" s="47"/>
      <c r="H17" s="47"/>
      <c r="I17" s="47"/>
      <c r="J17" s="47"/>
      <c r="K17" s="47"/>
      <c r="M17" s="55"/>
      <c r="N17" s="55"/>
      <c r="O17" s="55"/>
      <c r="P17" s="55"/>
      <c r="Q17" s="55"/>
    </row>
    <row r="18" spans="1:17" ht="14.5" customHeight="1" x14ac:dyDescent="0.35">
      <c r="A18" s="54"/>
      <c r="B18" s="54"/>
      <c r="C18" s="54"/>
      <c r="D18" s="54"/>
      <c r="E18" s="54"/>
      <c r="G18" s="47"/>
      <c r="H18" s="47"/>
      <c r="I18" s="47"/>
      <c r="J18" s="47"/>
      <c r="K18" s="47"/>
      <c r="M18" s="55"/>
      <c r="N18" s="55"/>
      <c r="O18" s="55"/>
      <c r="P18" s="55"/>
      <c r="Q18" s="55"/>
    </row>
    <row r="19" spans="1:17" ht="149" customHeight="1" x14ac:dyDescent="0.35">
      <c r="A19" s="54"/>
      <c r="B19" s="54"/>
      <c r="C19" s="54"/>
      <c r="D19" s="54"/>
      <c r="E19" s="54"/>
      <c r="G19" s="47"/>
      <c r="H19" s="47"/>
      <c r="I19" s="47"/>
      <c r="J19" s="47"/>
      <c r="K19" s="47"/>
      <c r="M19" s="55"/>
      <c r="N19" s="55"/>
      <c r="O19" s="55"/>
      <c r="P19" s="55"/>
      <c r="Q19" s="55"/>
    </row>
  </sheetData>
  <sheetProtection algorithmName="SHA-512" hashValue="4tCqytRSfd8oooVd9/o2m9nxPmlpxxzzT6CYpEMD5gDrBrUAiZkrVY5FwepuFgXGMhP5jiAr4IhdcHxlZ3HJJg==" saltValue="RttGnQuHGWLbrVpbHPNxBw==" spinCount="100000" sheet="1" objects="1" scenarios="1"/>
  <mergeCells count="10">
    <mergeCell ref="M8:Q12"/>
    <mergeCell ref="G15:K19"/>
    <mergeCell ref="A1:H1"/>
    <mergeCell ref="A3:H5"/>
    <mergeCell ref="K1:P5"/>
    <mergeCell ref="A8:E12"/>
    <mergeCell ref="G8:K12"/>
    <mergeCell ref="A15:E19"/>
    <mergeCell ref="M15:Q19"/>
    <mergeCell ref="A7:K7"/>
  </mergeCells>
  <hyperlinks>
    <hyperlink ref="M13" r:id="rId1" xr:uid="{B6DACDAF-58B8-429B-9022-061B31216DAB}"/>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4461-82C3-4682-B4C9-742CF0CA04E9}">
  <sheetPr codeName="Sheet3"/>
  <dimension ref="A1:Q219"/>
  <sheetViews>
    <sheetView tabSelected="1" zoomScale="90" zoomScaleNormal="90" workbookViewId="0">
      <selection activeCell="C2" sqref="C2"/>
    </sheetView>
  </sheetViews>
  <sheetFormatPr defaultRowHeight="14.5" x14ac:dyDescent="0.35"/>
  <cols>
    <col min="1" max="1" width="12.7265625" customWidth="1"/>
    <col min="2" max="2" width="22.90625" customWidth="1"/>
    <col min="3" max="3" width="15.54296875" customWidth="1"/>
    <col min="4" max="4" width="19.7265625" customWidth="1"/>
    <col min="5" max="5" width="11.81640625" bestFit="1" customWidth="1"/>
    <col min="6" max="6" width="13.26953125" customWidth="1"/>
    <col min="7" max="7" width="10.6328125" hidden="1" customWidth="1"/>
    <col min="8" max="8" width="24.26953125" hidden="1" customWidth="1"/>
    <col min="15" max="16" width="8.7265625" customWidth="1"/>
  </cols>
  <sheetData>
    <row r="1" spans="1:17" ht="26.5" customHeight="1" x14ac:dyDescent="0.35">
      <c r="A1" s="68" t="s">
        <v>21</v>
      </c>
      <c r="B1" s="68"/>
      <c r="C1" s="68"/>
      <c r="D1" s="68"/>
      <c r="E1" s="68"/>
      <c r="F1" s="68"/>
      <c r="I1" s="65" t="s">
        <v>27</v>
      </c>
      <c r="J1" s="65"/>
      <c r="K1" s="66" t="s">
        <v>22</v>
      </c>
      <c r="L1" s="66"/>
      <c r="M1" s="66"/>
    </row>
    <row r="2" spans="1:17" ht="27" customHeight="1" x14ac:dyDescent="0.35">
      <c r="A2" s="8" t="s">
        <v>0</v>
      </c>
      <c r="B2" s="42" t="s">
        <v>12</v>
      </c>
      <c r="C2" s="42" t="s">
        <v>13</v>
      </c>
      <c r="D2" s="42" t="s">
        <v>14</v>
      </c>
      <c r="E2" s="10" t="s">
        <v>15</v>
      </c>
      <c r="F2" s="8" t="s">
        <v>1</v>
      </c>
      <c r="I2" s="65"/>
      <c r="J2" s="65"/>
      <c r="L2" s="61" t="s">
        <v>19</v>
      </c>
      <c r="M2" s="61"/>
      <c r="N2" s="61"/>
      <c r="O2" s="61"/>
    </row>
    <row r="3" spans="1:17" ht="27" customHeight="1" x14ac:dyDescent="0.35">
      <c r="A3" s="23" t="s">
        <v>49</v>
      </c>
      <c r="B3" s="23">
        <v>58</v>
      </c>
      <c r="C3" s="23">
        <v>60</v>
      </c>
      <c r="D3" s="20" t="s">
        <v>3</v>
      </c>
      <c r="E3" s="21">
        <v>46135</v>
      </c>
      <c r="F3" s="20" t="s">
        <v>4</v>
      </c>
      <c r="G3" s="11" t="str">
        <f>IF(A3="Jan-Mar","01.01."&amp;LEFT(F3,4),"01.07."&amp;LEFT(F3,4))</f>
        <v>01.01.2026</v>
      </c>
      <c r="H3" s="11" t="str">
        <f>IF(A3="Jan-Mar",
"जनवरी "&amp;LEFT(F3,4)&amp;" से मार्च "&amp;LEFT(F3,4),
"जुलाई "&amp;LEFT(F3,4)&amp;" से सितंबर "&amp;LEFT(F3,4))</f>
        <v>जनवरी 2026 से मार्च 2026</v>
      </c>
      <c r="I3" s="58" t="s">
        <v>39</v>
      </c>
      <c r="J3" s="58"/>
      <c r="K3" s="58"/>
      <c r="L3" s="61" t="s">
        <v>20</v>
      </c>
      <c r="M3" s="61"/>
      <c r="N3" s="61"/>
      <c r="O3" s="61"/>
    </row>
    <row r="4" spans="1:17" ht="31.5" customHeight="1" x14ac:dyDescent="0.35">
      <c r="A4" s="64" t="s">
        <v>26</v>
      </c>
      <c r="B4" s="64"/>
      <c r="C4" s="64"/>
      <c r="D4" s="64"/>
      <c r="E4" s="64"/>
      <c r="F4" s="64"/>
      <c r="G4" t="str">
        <f>IF(A3="Jan-Mar","01.01."&amp;LEFT(F3,4),"01.07."&amp;LEFT(F3,4))</f>
        <v>01.01.2026</v>
      </c>
      <c r="H4" t="str">
        <f>IF(A3="Jan-Mar",
"जनवरी "&amp;LEFT(F3,4)&amp;" से अप्रेल  "&amp;LEFT(F3,4),
"जुलाई "&amp;LEFT(F3,4)&amp;" से अक्टूबर  "&amp;LEFT(F3,4))</f>
        <v>जनवरी 2026 से अप्रेल  2026</v>
      </c>
      <c r="I4" s="58"/>
      <c r="J4" s="58"/>
      <c r="K4" s="58"/>
      <c r="L4" s="62" t="s">
        <v>24</v>
      </c>
      <c r="M4" s="62"/>
      <c r="N4" s="62"/>
      <c r="O4" s="62"/>
      <c r="Q4" s="14"/>
    </row>
    <row r="5" spans="1:17" ht="43.5" customHeight="1" x14ac:dyDescent="0.35">
      <c r="A5" s="59" t="s">
        <v>35</v>
      </c>
      <c r="B5" s="59"/>
      <c r="C5" s="59"/>
      <c r="D5" s="59"/>
      <c r="E5" s="59"/>
      <c r="F5" s="59"/>
      <c r="I5" s="58"/>
      <c r="J5" s="58"/>
      <c r="K5" s="58"/>
      <c r="L5" s="4"/>
      <c r="M5" s="15" t="s">
        <v>34</v>
      </c>
      <c r="O5" s="14"/>
      <c r="P5" s="14"/>
      <c r="Q5" s="14"/>
    </row>
    <row r="6" spans="1:17" ht="24" x14ac:dyDescent="0.95">
      <c r="A6" s="13" t="s">
        <v>17</v>
      </c>
      <c r="B6" s="16" t="s">
        <v>46</v>
      </c>
      <c r="D6" s="12" t="s">
        <v>18</v>
      </c>
      <c r="E6" s="17">
        <v>46147</v>
      </c>
      <c r="I6" s="43"/>
      <c r="L6" s="14"/>
      <c r="M6" s="67" t="s">
        <v>45</v>
      </c>
      <c r="N6" s="67"/>
      <c r="O6" s="14"/>
      <c r="P6" s="14"/>
      <c r="Q6" s="14"/>
    </row>
    <row r="7" spans="1:17" ht="18.5" x14ac:dyDescent="0.35">
      <c r="I7" s="63" t="s">
        <v>25</v>
      </c>
      <c r="J7" s="63"/>
      <c r="K7" s="63"/>
      <c r="M7" s="69" t="s">
        <v>23</v>
      </c>
      <c r="N7" s="70"/>
      <c r="O7" s="14"/>
      <c r="Q7" s="14"/>
    </row>
    <row r="8" spans="1:17" ht="58" x14ac:dyDescent="0.35">
      <c r="A8" s="30" t="s">
        <v>28</v>
      </c>
      <c r="B8" s="36" t="s">
        <v>8</v>
      </c>
      <c r="C8" s="36" t="s">
        <v>6</v>
      </c>
      <c r="D8" s="37" t="str">
        <f>"Basic"&amp;IF($A$3="Jan-Mar"," January ","  July ")&amp;LEFT(EMPLOYEE_DATA!$F$3,4)</f>
        <v>Basic January 2026</v>
      </c>
      <c r="E8" s="38" t="s">
        <v>16</v>
      </c>
      <c r="F8" s="36" t="s">
        <v>2</v>
      </c>
      <c r="I8" s="63"/>
      <c r="J8" s="63"/>
      <c r="K8" s="63"/>
    </row>
    <row r="9" spans="1:17" ht="17" x14ac:dyDescent="0.35">
      <c r="A9">
        <f>IF(LEN(TRIM(B9))=0,"",SUBTOTAL(103,$B$9:B9))</f>
        <v>1</v>
      </c>
      <c r="B9" s="31" t="s">
        <v>57</v>
      </c>
      <c r="C9" s="41" t="s">
        <v>55</v>
      </c>
      <c r="D9" s="31">
        <v>85200</v>
      </c>
      <c r="E9" s="34"/>
      <c r="F9" s="34"/>
    </row>
    <row r="10" spans="1:17" ht="17" customHeight="1" x14ac:dyDescent="0.35">
      <c r="A10">
        <f>IF(LEN(TRIM(B10))=0,"",SUBTOTAL(103,$B$9:B10))</f>
        <v>2</v>
      </c>
      <c r="B10" s="31" t="s">
        <v>56</v>
      </c>
      <c r="C10" s="31" t="s">
        <v>44</v>
      </c>
      <c r="D10" s="31">
        <v>77700</v>
      </c>
      <c r="E10" s="34"/>
      <c r="F10" s="34"/>
      <c r="I10" s="57" t="s">
        <v>32</v>
      </c>
      <c r="J10" s="57"/>
      <c r="K10" s="57"/>
      <c r="L10" s="57"/>
      <c r="N10" s="44" t="s">
        <v>54</v>
      </c>
    </row>
    <row r="11" spans="1:17" x14ac:dyDescent="0.35">
      <c r="A11" t="str">
        <f>IF(LEN(TRIM(B11))=0,"",SUBTOTAL(103,$B$9:B11))</f>
        <v/>
      </c>
      <c r="B11" s="31"/>
      <c r="C11" s="31"/>
      <c r="D11" s="31"/>
      <c r="E11" s="31"/>
      <c r="F11" s="31"/>
      <c r="I11" s="57"/>
      <c r="J11" s="57"/>
      <c r="K11" s="57"/>
      <c r="L11" s="57"/>
    </row>
    <row r="12" spans="1:17" x14ac:dyDescent="0.35">
      <c r="A12" t="str">
        <f>IF(LEN(TRIM(B12))=0,"",SUBTOTAL(103,$B$9:B12))</f>
        <v/>
      </c>
      <c r="B12" s="31"/>
      <c r="C12" s="31"/>
      <c r="D12" s="31"/>
      <c r="E12" s="31"/>
      <c r="F12" s="31"/>
      <c r="I12" s="57"/>
      <c r="J12" s="57"/>
      <c r="K12" s="57"/>
      <c r="L12" s="57"/>
    </row>
    <row r="13" spans="1:17" x14ac:dyDescent="0.35">
      <c r="A13" t="str">
        <f>IF(LEN(TRIM(B13))=0,"",SUBTOTAL(103,$B$9:B13))</f>
        <v/>
      </c>
      <c r="B13" s="31"/>
      <c r="C13" s="31"/>
      <c r="D13" s="31"/>
      <c r="E13" s="31"/>
      <c r="F13" s="31"/>
      <c r="I13" s="57"/>
      <c r="J13" s="57"/>
      <c r="K13" s="57"/>
      <c r="L13" s="57"/>
    </row>
    <row r="14" spans="1:17" x14ac:dyDescent="0.35">
      <c r="A14" t="str">
        <f>IF(LEN(TRIM(B14))=0,"",SUBTOTAL(103,$B$9:B14))</f>
        <v/>
      </c>
      <c r="B14" s="31"/>
      <c r="C14" s="31"/>
      <c r="D14" s="31"/>
      <c r="E14" s="31"/>
      <c r="F14" s="31"/>
      <c r="I14" s="57"/>
      <c r="J14" s="57"/>
      <c r="K14" s="57"/>
      <c r="L14" s="57"/>
    </row>
    <row r="15" spans="1:17" x14ac:dyDescent="0.35">
      <c r="A15" t="str">
        <f>IF(LEN(TRIM(B15))=0,"",SUBTOTAL(103,$B$9:B15))</f>
        <v/>
      </c>
      <c r="B15" s="31"/>
      <c r="C15" s="31"/>
      <c r="D15" s="31"/>
      <c r="E15" s="31"/>
      <c r="F15" s="31"/>
    </row>
    <row r="16" spans="1:17" ht="17" customHeight="1" x14ac:dyDescent="0.35">
      <c r="A16" t="str">
        <f>IF(LEN(TRIM(B16))=0,"",SUBTOTAL(103,$B$9:B16))</f>
        <v/>
      </c>
      <c r="B16" s="31"/>
      <c r="C16" s="31"/>
      <c r="D16" s="31"/>
      <c r="E16" s="31"/>
      <c r="F16" s="31"/>
      <c r="I16" s="60" t="s">
        <v>42</v>
      </c>
      <c r="J16" s="60"/>
      <c r="K16" s="60"/>
      <c r="L16" s="60"/>
    </row>
    <row r="17" spans="1:12" x14ac:dyDescent="0.35">
      <c r="A17" t="str">
        <f>IF(LEN(TRIM(B17))=0,"",SUBTOTAL(103,$B$9:B17))</f>
        <v/>
      </c>
      <c r="B17" s="31"/>
      <c r="C17" s="31"/>
      <c r="D17" s="31"/>
      <c r="E17" s="31"/>
      <c r="F17" s="31"/>
      <c r="I17" s="60"/>
      <c r="J17" s="60"/>
      <c r="K17" s="60"/>
      <c r="L17" s="60"/>
    </row>
    <row r="18" spans="1:12" x14ac:dyDescent="0.35">
      <c r="A18" t="str">
        <f>IF(LEN(TRIM(B18))=0,"",SUBTOTAL(103,$B$9:B18))</f>
        <v/>
      </c>
      <c r="B18" s="31"/>
      <c r="C18" s="31"/>
      <c r="D18" s="31"/>
      <c r="E18" s="31"/>
      <c r="F18" s="31"/>
      <c r="I18" s="60"/>
      <c r="J18" s="60"/>
      <c r="K18" s="60"/>
      <c r="L18" s="60"/>
    </row>
    <row r="19" spans="1:12" x14ac:dyDescent="0.35">
      <c r="A19" t="str">
        <f>IF(LEN(TRIM(B19))=0,"",SUBTOTAL(103,$B$9:B19))</f>
        <v/>
      </c>
      <c r="B19" s="31"/>
      <c r="C19" s="31"/>
      <c r="D19" s="31"/>
      <c r="E19" s="31"/>
      <c r="F19" s="31"/>
      <c r="I19" s="60"/>
      <c r="J19" s="60"/>
      <c r="K19" s="60"/>
      <c r="L19" s="60"/>
    </row>
    <row r="20" spans="1:12" x14ac:dyDescent="0.35">
      <c r="A20" t="str">
        <f>IF(LEN(TRIM(B20))=0,"",SUBTOTAL(103,$B$9:B20))</f>
        <v/>
      </c>
      <c r="B20" s="31"/>
      <c r="C20" s="31"/>
      <c r="D20" s="31"/>
      <c r="E20" s="31"/>
      <c r="F20" s="31"/>
      <c r="I20" s="60"/>
      <c r="J20" s="60"/>
      <c r="K20" s="60"/>
      <c r="L20" s="60"/>
    </row>
    <row r="21" spans="1:12" x14ac:dyDescent="0.35">
      <c r="A21" t="str">
        <f>IF(LEN(TRIM(B21))=0,"",SUBTOTAL(103,$B$9:B21))</f>
        <v/>
      </c>
      <c r="B21" s="31"/>
      <c r="C21" s="31"/>
      <c r="D21" s="31"/>
      <c r="E21" s="31"/>
      <c r="F21" s="31"/>
      <c r="I21" s="60"/>
      <c r="J21" s="60"/>
      <c r="K21" s="60"/>
      <c r="L21" s="60"/>
    </row>
    <row r="22" spans="1:12" x14ac:dyDescent="0.35">
      <c r="A22" t="str">
        <f>IF(LEN(TRIM(B22))=0,"",SUBTOTAL(103,$B$9:B22))</f>
        <v/>
      </c>
      <c r="B22" s="31"/>
      <c r="C22" s="31"/>
      <c r="D22" s="31"/>
      <c r="E22" s="31"/>
      <c r="F22" s="31"/>
      <c r="I22" s="60"/>
      <c r="J22" s="60"/>
      <c r="K22" s="60"/>
      <c r="L22" s="60"/>
    </row>
    <row r="23" spans="1:12" x14ac:dyDescent="0.35">
      <c r="A23" t="str">
        <f>IF(LEN(TRIM(B23))=0,"",SUBTOTAL(103,$B$9:B23))</f>
        <v/>
      </c>
      <c r="B23" s="31"/>
      <c r="C23" s="31"/>
      <c r="D23" s="31"/>
      <c r="E23" s="31"/>
      <c r="F23" s="31"/>
      <c r="I23" s="60"/>
      <c r="J23" s="60"/>
      <c r="K23" s="60"/>
      <c r="L23" s="60"/>
    </row>
    <row r="24" spans="1:12" x14ac:dyDescent="0.35">
      <c r="A24" t="str">
        <f>IF(LEN(TRIM(B24))=0,"",SUBTOTAL(103,$B$9:B24))</f>
        <v/>
      </c>
      <c r="B24" s="31"/>
      <c r="C24" s="31"/>
      <c r="D24" s="31"/>
      <c r="E24" s="31"/>
      <c r="F24" s="31"/>
    </row>
    <row r="25" spans="1:12" x14ac:dyDescent="0.35">
      <c r="A25" t="str">
        <f>IF(LEN(TRIM(B25))=0,"",SUBTOTAL(103,$B$9:B25))</f>
        <v/>
      </c>
      <c r="B25" s="31"/>
      <c r="C25" s="31"/>
      <c r="D25" s="31"/>
      <c r="E25" s="31"/>
      <c r="F25" s="31"/>
    </row>
    <row r="26" spans="1:12" x14ac:dyDescent="0.35">
      <c r="A26" t="str">
        <f>IF(LEN(TRIM(B26))=0,"",SUBTOTAL(103,$B$9:B26))</f>
        <v/>
      </c>
      <c r="B26" s="31"/>
      <c r="C26" s="31"/>
      <c r="D26" s="31"/>
      <c r="E26" s="31"/>
      <c r="F26" s="31"/>
    </row>
    <row r="27" spans="1:12" x14ac:dyDescent="0.35">
      <c r="A27" t="str">
        <f>IF(LEN(TRIM(B27))=0,"",SUBTOTAL(103,$B$9:B27))</f>
        <v/>
      </c>
      <c r="B27" s="31"/>
      <c r="C27" s="31"/>
      <c r="D27" s="31"/>
      <c r="E27" s="31"/>
      <c r="F27" s="31"/>
    </row>
    <row r="28" spans="1:12" x14ac:dyDescent="0.35">
      <c r="A28" t="str">
        <f>IF(LEN(TRIM(B28))=0,"",SUBTOTAL(103,$B$9:B28))</f>
        <v/>
      </c>
      <c r="B28" s="31"/>
      <c r="C28" s="31"/>
      <c r="D28" s="31"/>
      <c r="E28" s="31"/>
      <c r="F28" s="31"/>
    </row>
    <row r="29" spans="1:12" x14ac:dyDescent="0.35">
      <c r="A29" t="str">
        <f>IF(LEN(TRIM(B29))=0,"",SUBTOTAL(103,$B$9:B29))</f>
        <v/>
      </c>
      <c r="B29" s="31"/>
      <c r="C29" s="31"/>
      <c r="D29" s="31"/>
      <c r="E29" s="31"/>
      <c r="F29" s="31"/>
    </row>
    <row r="30" spans="1:12" x14ac:dyDescent="0.35">
      <c r="A30" t="str">
        <f>IF(LEN(TRIM(B30))=0,"",SUBTOTAL(103,$B$9:B30))</f>
        <v/>
      </c>
      <c r="B30" s="31"/>
      <c r="C30" s="31"/>
      <c r="D30" s="31"/>
      <c r="E30" s="31"/>
      <c r="F30" s="31"/>
    </row>
    <row r="31" spans="1:12" x14ac:dyDescent="0.35">
      <c r="A31" t="str">
        <f>IF(LEN(TRIM(B31))=0,"",SUBTOTAL(103,$B$9:B31))</f>
        <v/>
      </c>
      <c r="B31" s="31"/>
      <c r="C31" s="31"/>
      <c r="D31" s="31"/>
      <c r="E31" s="31"/>
      <c r="F31" s="31"/>
    </row>
    <row r="32" spans="1:12" x14ac:dyDescent="0.35">
      <c r="A32" t="str">
        <f>IF(LEN(TRIM(B32))=0,"",SUBTOTAL(103,$B$9:B32))</f>
        <v/>
      </c>
      <c r="B32" s="31"/>
      <c r="C32" s="31"/>
      <c r="D32" s="31"/>
      <c r="E32" s="31"/>
      <c r="F32" s="31"/>
    </row>
    <row r="33" spans="1:6" x14ac:dyDescent="0.35">
      <c r="A33" t="str">
        <f>IF(LEN(TRIM(B33))=0,"",SUBTOTAL(103,$B$9:B33))</f>
        <v/>
      </c>
      <c r="B33" s="31"/>
      <c r="C33" s="31"/>
      <c r="D33" s="31"/>
      <c r="E33" s="31"/>
      <c r="F33" s="31"/>
    </row>
    <row r="34" spans="1:6" x14ac:dyDescent="0.35">
      <c r="A34" t="str">
        <f>IF(LEN(TRIM(B34))=0,"",SUBTOTAL(103,$B$9:B34))</f>
        <v/>
      </c>
      <c r="B34" s="31"/>
      <c r="C34" s="31"/>
      <c r="D34" s="31"/>
      <c r="E34" s="31"/>
      <c r="F34" s="31"/>
    </row>
    <row r="35" spans="1:6" x14ac:dyDescent="0.35">
      <c r="A35" t="str">
        <f>IF(LEN(TRIM(B35))=0,"",SUBTOTAL(103,$B$9:B35))</f>
        <v/>
      </c>
      <c r="B35" s="31"/>
      <c r="C35" s="31"/>
      <c r="D35" s="31"/>
      <c r="E35" s="31"/>
      <c r="F35" s="31"/>
    </row>
    <row r="36" spans="1:6" x14ac:dyDescent="0.35">
      <c r="A36" t="str">
        <f>IF(LEN(TRIM(B36))=0,"",SUBTOTAL(103,$B$9:B36))</f>
        <v/>
      </c>
      <c r="B36" s="31"/>
      <c r="C36" s="31"/>
      <c r="D36" s="31"/>
      <c r="E36" s="31"/>
      <c r="F36" s="31"/>
    </row>
    <row r="37" spans="1:6" x14ac:dyDescent="0.35">
      <c r="A37" t="str">
        <f>IF(LEN(TRIM(B37))=0,"",SUBTOTAL(103,$B$9:B37))</f>
        <v/>
      </c>
      <c r="B37" s="31"/>
      <c r="C37" s="31"/>
      <c r="D37" s="31"/>
      <c r="E37" s="31"/>
      <c r="F37" s="31"/>
    </row>
    <row r="38" spans="1:6" x14ac:dyDescent="0.35">
      <c r="A38" t="str">
        <f>IF(LEN(TRIM(B38))=0,"",SUBTOTAL(103,$B$9:B38))</f>
        <v/>
      </c>
      <c r="B38" s="31"/>
      <c r="C38" s="31"/>
      <c r="D38" s="31"/>
      <c r="E38" s="31"/>
      <c r="F38" s="31"/>
    </row>
    <row r="39" spans="1:6" ht="17" x14ac:dyDescent="0.35">
      <c r="A39" t="str">
        <f>IF(LEN(TRIM(B39))=0,"",SUBTOTAL(103,$B$9:B39))</f>
        <v/>
      </c>
      <c r="B39" s="32"/>
      <c r="C39" s="33"/>
      <c r="D39" s="34"/>
      <c r="E39" s="31"/>
      <c r="F39" s="31"/>
    </row>
    <row r="40" spans="1:6" ht="17" x14ac:dyDescent="0.35">
      <c r="A40" t="str">
        <f>IF(LEN(TRIM(B40))=0,"",SUBTOTAL(103,$B$9:B40))</f>
        <v/>
      </c>
      <c r="B40" s="31"/>
      <c r="C40" s="33"/>
      <c r="D40" s="34"/>
      <c r="E40" s="31"/>
      <c r="F40" s="31"/>
    </row>
    <row r="41" spans="1:6" ht="17" x14ac:dyDescent="0.35">
      <c r="A41" t="str">
        <f>IF(LEN(TRIM(B41))=0,"",SUBTOTAL(103,$B$9:B41))</f>
        <v/>
      </c>
      <c r="B41" s="31"/>
      <c r="C41" s="33"/>
      <c r="D41" s="34"/>
      <c r="E41" s="31"/>
      <c r="F41" s="31"/>
    </row>
    <row r="42" spans="1:6" x14ac:dyDescent="0.35">
      <c r="A42" t="str">
        <f>IF(LEN(TRIM(B42))=0,"",SUBTOTAL(103,$B$9:B42))</f>
        <v/>
      </c>
      <c r="B42" s="31"/>
      <c r="C42" s="33"/>
      <c r="D42" s="31"/>
      <c r="E42" s="31"/>
      <c r="F42" s="31"/>
    </row>
    <row r="43" spans="1:6" x14ac:dyDescent="0.35">
      <c r="A43" t="str">
        <f>IF(LEN(TRIM(B43))=0,"",SUBTOTAL(103,$B$9:B43))</f>
        <v/>
      </c>
      <c r="B43" s="31"/>
      <c r="C43" s="31"/>
      <c r="D43" s="31"/>
      <c r="E43" s="31"/>
      <c r="F43" s="31"/>
    </row>
    <row r="44" spans="1:6" x14ac:dyDescent="0.35">
      <c r="A44" t="str">
        <f>IF(LEN(TRIM(B44))=0,"",SUBTOTAL(103,$B$9:B44))</f>
        <v/>
      </c>
      <c r="B44" s="31"/>
      <c r="C44" s="31"/>
      <c r="D44" s="31"/>
      <c r="E44" s="31"/>
      <c r="F44" s="31"/>
    </row>
    <row r="45" spans="1:6" x14ac:dyDescent="0.35">
      <c r="A45" t="str">
        <f>IF(LEN(TRIM(B45))=0,"",SUBTOTAL(103,$B$9:B45))</f>
        <v/>
      </c>
      <c r="B45" s="31"/>
      <c r="C45" s="31"/>
      <c r="D45" s="31"/>
      <c r="E45" s="31"/>
      <c r="F45" s="31"/>
    </row>
    <row r="46" spans="1:6" x14ac:dyDescent="0.35">
      <c r="A46" t="str">
        <f>IF(LEN(TRIM(B46))=0,"",SUBTOTAL(103,$B$9:B46))</f>
        <v/>
      </c>
      <c r="B46" s="31"/>
      <c r="C46" s="31"/>
      <c r="D46" s="31"/>
      <c r="E46" s="31"/>
      <c r="F46" s="31"/>
    </row>
    <row r="47" spans="1:6" x14ac:dyDescent="0.35">
      <c r="A47" t="str">
        <f>IF(LEN(TRIM(B47))=0,"",SUBTOTAL(103,$B$9:B47))</f>
        <v/>
      </c>
      <c r="B47" s="31"/>
      <c r="C47" s="31"/>
      <c r="D47" s="31"/>
      <c r="E47" s="31"/>
      <c r="F47" s="31"/>
    </row>
    <row r="48" spans="1:6" x14ac:dyDescent="0.35">
      <c r="A48" t="str">
        <f>IF(LEN(TRIM(B48))=0,"",SUBTOTAL(103,$B$9:B48))</f>
        <v/>
      </c>
      <c r="B48" s="31"/>
      <c r="C48" s="31"/>
      <c r="D48" s="31"/>
      <c r="E48" s="31"/>
      <c r="F48" s="31"/>
    </row>
    <row r="49" spans="1:6" x14ac:dyDescent="0.35">
      <c r="A49" t="str">
        <f>IF(LEN(TRIM(B49))=0,"",SUBTOTAL(103,$B$9:B49))</f>
        <v/>
      </c>
      <c r="B49" s="31"/>
      <c r="C49" s="31"/>
      <c r="D49" s="31"/>
      <c r="E49" s="31"/>
      <c r="F49" s="31"/>
    </row>
    <row r="50" spans="1:6" x14ac:dyDescent="0.35">
      <c r="A50" t="str">
        <f>IF(LEN(TRIM(B50))=0,"",SUBTOTAL(103,$B$9:B50))</f>
        <v/>
      </c>
      <c r="B50" s="31"/>
      <c r="C50" s="31"/>
      <c r="D50" s="31"/>
      <c r="E50" s="31"/>
      <c r="F50" s="31"/>
    </row>
    <row r="51" spans="1:6" x14ac:dyDescent="0.35">
      <c r="A51" t="str">
        <f>IF(LEN(TRIM(B51))=0,"",SUBTOTAL(103,$B$9:B51))</f>
        <v/>
      </c>
      <c r="B51" s="31"/>
      <c r="C51" s="31"/>
      <c r="D51" s="31"/>
      <c r="E51" s="31"/>
      <c r="F51" s="31"/>
    </row>
    <row r="52" spans="1:6" x14ac:dyDescent="0.35">
      <c r="A52" t="str">
        <f>IF(LEN(TRIM(B52))=0,"",SUBTOTAL(103,$B$9:B52))</f>
        <v/>
      </c>
      <c r="B52" s="31"/>
      <c r="C52" s="31"/>
      <c r="D52" s="31"/>
      <c r="E52" s="31"/>
      <c r="F52" s="31"/>
    </row>
    <row r="53" spans="1:6" x14ac:dyDescent="0.35">
      <c r="A53" t="str">
        <f>IF(LEN(TRIM(B53))=0,"",SUBTOTAL(103,$B$9:B53))</f>
        <v/>
      </c>
      <c r="B53" s="31"/>
      <c r="C53" s="31"/>
      <c r="D53" s="31"/>
      <c r="E53" s="31"/>
      <c r="F53" s="31"/>
    </row>
    <row r="54" spans="1:6" x14ac:dyDescent="0.35">
      <c r="A54" t="str">
        <f>IF(LEN(TRIM(B54))=0,"",SUBTOTAL(103,$B$9:B54))</f>
        <v/>
      </c>
      <c r="B54" s="31"/>
      <c r="C54" s="31"/>
      <c r="D54" s="31"/>
      <c r="E54" s="31"/>
      <c r="F54" s="31"/>
    </row>
    <row r="55" spans="1:6" x14ac:dyDescent="0.35">
      <c r="A55" t="str">
        <f>IF(LEN(TRIM(B55))=0,"",SUBTOTAL(103,$B$9:B55))</f>
        <v/>
      </c>
      <c r="B55" s="31"/>
      <c r="C55" s="31"/>
      <c r="D55" s="31"/>
      <c r="E55" s="31"/>
      <c r="F55" s="31"/>
    </row>
    <row r="56" spans="1:6" x14ac:dyDescent="0.35">
      <c r="A56" t="str">
        <f>IF(LEN(TRIM(B56))=0,"",SUBTOTAL(103,$B$9:B56))</f>
        <v/>
      </c>
      <c r="B56" s="31"/>
      <c r="C56" s="31"/>
      <c r="D56" s="31"/>
      <c r="E56" s="31"/>
      <c r="F56" s="31"/>
    </row>
    <row r="57" spans="1:6" x14ac:dyDescent="0.35">
      <c r="A57" t="str">
        <f>IF(LEN(TRIM(B57))=0,"",SUBTOTAL(103,$B$9:B57))</f>
        <v/>
      </c>
      <c r="B57" s="31"/>
      <c r="C57" s="31"/>
      <c r="D57" s="31"/>
      <c r="E57" s="31"/>
      <c r="F57" s="31"/>
    </row>
    <row r="58" spans="1:6" x14ac:dyDescent="0.35">
      <c r="A58" t="str">
        <f>IF(LEN(TRIM(B58))=0,"",SUBTOTAL(103,$B$9:B58))</f>
        <v/>
      </c>
      <c r="B58" s="31"/>
      <c r="C58" s="31"/>
      <c r="D58" s="31"/>
      <c r="E58" s="31"/>
      <c r="F58" s="31"/>
    </row>
    <row r="59" spans="1:6" x14ac:dyDescent="0.35">
      <c r="A59" t="str">
        <f>IF(LEN(TRIM(B59))=0,"",SUBTOTAL(103,$B$9:B59))</f>
        <v/>
      </c>
      <c r="B59" s="31"/>
      <c r="C59" s="31"/>
      <c r="D59" s="31"/>
      <c r="E59" s="31"/>
      <c r="F59" s="31"/>
    </row>
    <row r="60" spans="1:6" x14ac:dyDescent="0.35">
      <c r="A60" t="str">
        <f>IF(LEN(TRIM(B60))=0,"",SUBTOTAL(103,$B$9:B60))</f>
        <v/>
      </c>
      <c r="B60" s="31"/>
      <c r="C60" s="31"/>
      <c r="D60" s="31"/>
      <c r="E60" s="31"/>
      <c r="F60" s="31"/>
    </row>
    <row r="61" spans="1:6" x14ac:dyDescent="0.35">
      <c r="A61" t="str">
        <f>IF(LEN(TRIM(B61))=0,"",SUBTOTAL(103,$B$9:B61))</f>
        <v/>
      </c>
      <c r="B61" s="31"/>
      <c r="C61" s="31"/>
      <c r="D61" s="31"/>
      <c r="E61" s="31"/>
      <c r="F61" s="31"/>
    </row>
    <row r="62" spans="1:6" x14ac:dyDescent="0.35">
      <c r="A62" t="str">
        <f>IF(LEN(TRIM(B62))=0,"",SUBTOTAL(103,$B$9:B62))</f>
        <v/>
      </c>
      <c r="B62" s="31"/>
      <c r="C62" s="31"/>
      <c r="D62" s="31"/>
      <c r="E62" s="31"/>
      <c r="F62" s="31"/>
    </row>
    <row r="63" spans="1:6" x14ac:dyDescent="0.35">
      <c r="A63" t="str">
        <f>IF(LEN(TRIM(B63))=0,"",SUBTOTAL(103,$B$9:B63))</f>
        <v/>
      </c>
      <c r="B63" s="31"/>
      <c r="C63" s="31"/>
      <c r="D63" s="31"/>
      <c r="E63" s="31"/>
      <c r="F63" s="31"/>
    </row>
    <row r="64" spans="1:6" x14ac:dyDescent="0.35">
      <c r="A64" t="str">
        <f>IF(LEN(TRIM(B64))=0,"",SUBTOTAL(103,$B$9:B64))</f>
        <v/>
      </c>
      <c r="B64" s="31"/>
      <c r="C64" s="31"/>
      <c r="D64" s="31"/>
      <c r="E64" s="31"/>
      <c r="F64" s="31"/>
    </row>
    <row r="65" spans="1:6" x14ac:dyDescent="0.35">
      <c r="A65" t="str">
        <f>IF(LEN(TRIM(B65))=0,"",SUBTOTAL(103,$B$9:B65))</f>
        <v/>
      </c>
      <c r="B65" s="31"/>
      <c r="C65" s="31"/>
      <c r="D65" s="31"/>
      <c r="E65" s="31"/>
      <c r="F65" s="31"/>
    </row>
    <row r="66" spans="1:6" x14ac:dyDescent="0.35">
      <c r="A66" t="str">
        <f>IF(LEN(TRIM(B66))=0,"",SUBTOTAL(103,$B$9:B66))</f>
        <v/>
      </c>
      <c r="B66" s="35"/>
      <c r="C66" s="35"/>
      <c r="D66" s="35"/>
      <c r="E66" s="35"/>
      <c r="F66" s="35"/>
    </row>
    <row r="67" spans="1:6" x14ac:dyDescent="0.35">
      <c r="A67" t="str">
        <f>IF(LEN(TRIM(B67))=0,"",SUBTOTAL(103,$B$9:B67))</f>
        <v/>
      </c>
      <c r="B67" s="35"/>
      <c r="C67" s="35"/>
      <c r="D67" s="35"/>
      <c r="E67" s="35"/>
      <c r="F67" s="35"/>
    </row>
    <row r="68" spans="1:6" x14ac:dyDescent="0.35">
      <c r="A68" t="str">
        <f>IF(LEN(TRIM(B68))=0,"",SUBTOTAL(103,$B$9:B68))</f>
        <v/>
      </c>
      <c r="B68" s="35"/>
      <c r="C68" s="35"/>
      <c r="D68" s="35"/>
      <c r="E68" s="35"/>
      <c r="F68" s="35"/>
    </row>
    <row r="69" spans="1:6" x14ac:dyDescent="0.35">
      <c r="A69" t="str">
        <f>IF(LEN(TRIM(B69))=0,"",SUBTOTAL(103,$B$9:B69))</f>
        <v/>
      </c>
      <c r="B69" s="35"/>
      <c r="C69" s="35"/>
      <c r="D69" s="35"/>
      <c r="E69" s="35"/>
      <c r="F69" s="35"/>
    </row>
    <row r="70" spans="1:6" x14ac:dyDescent="0.35">
      <c r="A70" t="str">
        <f>IF(LEN(TRIM(B70))=0,"",SUBTOTAL(103,$B$9:B70))</f>
        <v/>
      </c>
      <c r="B70" s="35"/>
      <c r="C70" s="35"/>
      <c r="D70" s="35"/>
      <c r="E70" s="35"/>
      <c r="F70" s="35"/>
    </row>
    <row r="71" spans="1:6" x14ac:dyDescent="0.35">
      <c r="A71" t="str">
        <f>IF(LEN(TRIM(B71))=0,"",SUBTOTAL(103,$B$9:B71))</f>
        <v/>
      </c>
      <c r="B71" s="35"/>
      <c r="C71" s="35"/>
      <c r="D71" s="35"/>
      <c r="E71" s="35"/>
      <c r="F71" s="35"/>
    </row>
    <row r="72" spans="1:6" x14ac:dyDescent="0.35">
      <c r="A72" t="str">
        <f>IF(LEN(TRIM(B72))=0,"",SUBTOTAL(103,$B$9:B72))</f>
        <v/>
      </c>
      <c r="B72" s="35"/>
      <c r="C72" s="35"/>
      <c r="D72" s="35"/>
      <c r="E72" s="35"/>
      <c r="F72" s="35"/>
    </row>
    <row r="73" spans="1:6" x14ac:dyDescent="0.35">
      <c r="A73" t="str">
        <f>IF(LEN(TRIM(B73))=0,"",SUBTOTAL(103,$B$9:B73))</f>
        <v/>
      </c>
      <c r="B73" s="35"/>
      <c r="C73" s="35"/>
      <c r="D73" s="35"/>
      <c r="E73" s="35"/>
      <c r="F73" s="35"/>
    </row>
    <row r="74" spans="1:6" x14ac:dyDescent="0.35">
      <c r="A74" t="str">
        <f>IF(LEN(TRIM(B74))=0,"",SUBTOTAL(103,$B$9:B74))</f>
        <v/>
      </c>
      <c r="B74" s="35"/>
      <c r="C74" s="35"/>
      <c r="D74" s="35"/>
      <c r="E74" s="35"/>
      <c r="F74" s="35"/>
    </row>
    <row r="75" spans="1:6" x14ac:dyDescent="0.35">
      <c r="A75" t="str">
        <f>IF(LEN(TRIM(B75))=0,"",SUBTOTAL(103,$B$9:B75))</f>
        <v/>
      </c>
      <c r="B75" s="35"/>
      <c r="C75" s="35"/>
      <c r="D75" s="35"/>
      <c r="E75" s="35"/>
      <c r="F75" s="35"/>
    </row>
    <row r="76" spans="1:6" x14ac:dyDescent="0.35">
      <c r="A76" t="str">
        <f>IF(LEN(TRIM(B76))=0,"",SUBTOTAL(103,$B$9:B76))</f>
        <v/>
      </c>
      <c r="B76" s="35"/>
      <c r="C76" s="35"/>
      <c r="D76" s="35"/>
      <c r="E76" s="35"/>
      <c r="F76" s="35"/>
    </row>
    <row r="77" spans="1:6" x14ac:dyDescent="0.35">
      <c r="A77" t="str">
        <f>IF(LEN(TRIM(B77))=0,"",SUBTOTAL(103,$B$9:B77))</f>
        <v/>
      </c>
      <c r="B77" s="35"/>
      <c r="C77" s="35"/>
      <c r="D77" s="35"/>
      <c r="E77" s="35"/>
      <c r="F77" s="35"/>
    </row>
    <row r="78" spans="1:6" x14ac:dyDescent="0.35">
      <c r="A78" t="str">
        <f>IF(LEN(TRIM(B78))=0,"",SUBTOTAL(103,$B$9:B78))</f>
        <v/>
      </c>
      <c r="B78" s="35"/>
      <c r="C78" s="35"/>
      <c r="D78" s="35"/>
      <c r="E78" s="35"/>
      <c r="F78" s="35"/>
    </row>
    <row r="79" spans="1:6" x14ac:dyDescent="0.35">
      <c r="A79" t="str">
        <f>IF(LEN(TRIM(B79))=0,"",SUBTOTAL(103,$B$9:B79))</f>
        <v/>
      </c>
      <c r="B79" s="35"/>
      <c r="C79" s="35"/>
      <c r="D79" s="35"/>
      <c r="E79" s="35"/>
      <c r="F79" s="35"/>
    </row>
    <row r="80" spans="1:6" x14ac:dyDescent="0.35">
      <c r="A80" t="str">
        <f>IF(LEN(TRIM(B80))=0,"",SUBTOTAL(103,$B$9:B80))</f>
        <v/>
      </c>
      <c r="B80" s="35"/>
      <c r="C80" s="35"/>
      <c r="D80" s="35"/>
      <c r="E80" s="35"/>
      <c r="F80" s="35"/>
    </row>
    <row r="81" spans="1:6" x14ac:dyDescent="0.35">
      <c r="A81" t="str">
        <f>IF(LEN(TRIM(B81))=0,"",SUBTOTAL(103,$B$9:B81))</f>
        <v/>
      </c>
      <c r="B81" s="35"/>
      <c r="C81" s="35"/>
      <c r="D81" s="35"/>
      <c r="E81" s="35"/>
      <c r="F81" s="35"/>
    </row>
    <row r="82" spans="1:6" x14ac:dyDescent="0.35">
      <c r="A82" t="str">
        <f>IF(LEN(TRIM(B82))=0,"",SUBTOTAL(103,$B$9:B82))</f>
        <v/>
      </c>
      <c r="B82" s="35"/>
      <c r="C82" s="35"/>
      <c r="D82" s="35"/>
      <c r="E82" s="35"/>
      <c r="F82" s="35"/>
    </row>
    <row r="83" spans="1:6" x14ac:dyDescent="0.35">
      <c r="A83" t="str">
        <f>IF(LEN(TRIM(B83))=0,"",SUBTOTAL(103,$B$9:B83))</f>
        <v/>
      </c>
      <c r="B83" s="35"/>
      <c r="C83" s="35"/>
      <c r="D83" s="35"/>
      <c r="E83" s="35"/>
      <c r="F83" s="35"/>
    </row>
    <row r="84" spans="1:6" x14ac:dyDescent="0.35">
      <c r="A84" t="str">
        <f>IF(LEN(TRIM(B84))=0,"",SUBTOTAL(103,$B$9:B84))</f>
        <v/>
      </c>
      <c r="B84" s="35"/>
      <c r="C84" s="35"/>
      <c r="D84" s="35"/>
      <c r="E84" s="35"/>
      <c r="F84" s="35"/>
    </row>
    <row r="85" spans="1:6" x14ac:dyDescent="0.35">
      <c r="A85" t="str">
        <f>IF(LEN(TRIM(B85))=0,"",SUBTOTAL(103,$B$9:B85))</f>
        <v/>
      </c>
      <c r="B85" s="35"/>
      <c r="C85" s="35"/>
      <c r="D85" s="35"/>
      <c r="E85" s="35"/>
      <c r="F85" s="35"/>
    </row>
    <row r="86" spans="1:6" x14ac:dyDescent="0.35">
      <c r="A86" t="str">
        <f>IF(LEN(TRIM(B86))=0,"",SUBTOTAL(103,$B$9:B86))</f>
        <v/>
      </c>
      <c r="B86" s="35"/>
      <c r="C86" s="35"/>
      <c r="D86" s="35"/>
      <c r="E86" s="35"/>
      <c r="F86" s="35"/>
    </row>
    <row r="87" spans="1:6" x14ac:dyDescent="0.35">
      <c r="A87" t="str">
        <f>IF(LEN(TRIM(B87))=0,"",SUBTOTAL(103,$B$9:B87))</f>
        <v/>
      </c>
      <c r="B87" s="35"/>
      <c r="C87" s="35"/>
      <c r="D87" s="35"/>
      <c r="E87" s="35"/>
      <c r="F87" s="35"/>
    </row>
    <row r="88" spans="1:6" x14ac:dyDescent="0.35">
      <c r="A88" t="str">
        <f>IF(LEN(TRIM(B88))=0,"",SUBTOTAL(103,$B$9:B88))</f>
        <v/>
      </c>
      <c r="B88" s="35"/>
      <c r="C88" s="35"/>
      <c r="D88" s="35"/>
      <c r="E88" s="35"/>
      <c r="F88" s="35"/>
    </row>
    <row r="89" spans="1:6" x14ac:dyDescent="0.35">
      <c r="A89" t="str">
        <f>IF(LEN(TRIM(B89))=0,"",SUBTOTAL(103,$B$9:B89))</f>
        <v/>
      </c>
      <c r="B89" s="35"/>
      <c r="C89" s="35"/>
      <c r="D89" s="35"/>
      <c r="E89" s="35"/>
      <c r="F89" s="35"/>
    </row>
    <row r="90" spans="1:6" x14ac:dyDescent="0.35">
      <c r="A90" t="str">
        <f>IF(LEN(TRIM(B90))=0,"",SUBTOTAL(103,$B$9:B90))</f>
        <v/>
      </c>
      <c r="B90" s="35"/>
      <c r="C90" s="35"/>
      <c r="D90" s="35"/>
      <c r="E90" s="35"/>
      <c r="F90" s="35"/>
    </row>
    <row r="91" spans="1:6" x14ac:dyDescent="0.35">
      <c r="A91" t="str">
        <f>IF(LEN(TRIM(B91))=0,"",SUBTOTAL(103,$B$9:B91))</f>
        <v/>
      </c>
      <c r="B91" s="35"/>
      <c r="C91" s="35"/>
      <c r="D91" s="35"/>
      <c r="E91" s="35"/>
      <c r="F91" s="35"/>
    </row>
    <row r="92" spans="1:6" x14ac:dyDescent="0.35">
      <c r="A92" t="str">
        <f>IF(LEN(TRIM(B92))=0,"",SUBTOTAL(103,$B$9:B92))</f>
        <v/>
      </c>
      <c r="B92" s="35"/>
      <c r="C92" s="35"/>
      <c r="D92" s="35"/>
      <c r="E92" s="35"/>
      <c r="F92" s="35"/>
    </row>
    <row r="93" spans="1:6" x14ac:dyDescent="0.35">
      <c r="A93" t="str">
        <f>IF(LEN(TRIM(B93))=0,"",SUBTOTAL(103,$B$9:B93))</f>
        <v/>
      </c>
      <c r="B93" s="35"/>
      <c r="C93" s="35"/>
      <c r="D93" s="35"/>
      <c r="E93" s="35"/>
      <c r="F93" s="35"/>
    </row>
    <row r="94" spans="1:6" x14ac:dyDescent="0.35">
      <c r="A94" t="str">
        <f>IF(LEN(TRIM(B94))=0,"",SUBTOTAL(103,$B$9:B94))</f>
        <v/>
      </c>
      <c r="B94" s="35"/>
      <c r="C94" s="35"/>
      <c r="D94" s="35"/>
      <c r="E94" s="35"/>
      <c r="F94" s="35"/>
    </row>
    <row r="95" spans="1:6" x14ac:dyDescent="0.35">
      <c r="A95" t="str">
        <f>IF(LEN(TRIM(B95))=0,"",SUBTOTAL(103,$B$9:B95))</f>
        <v/>
      </c>
      <c r="B95" s="35"/>
      <c r="C95" s="35"/>
      <c r="D95" s="35"/>
      <c r="E95" s="35"/>
      <c r="F95" s="35"/>
    </row>
    <row r="96" spans="1:6" x14ac:dyDescent="0.35">
      <c r="A96" t="str">
        <f>IF(LEN(TRIM(B96))=0,"",SUBTOTAL(103,$B$9:B96))</f>
        <v/>
      </c>
      <c r="B96" s="35"/>
      <c r="C96" s="35"/>
      <c r="D96" s="35"/>
      <c r="E96" s="35"/>
      <c r="F96" s="35"/>
    </row>
    <row r="97" spans="1:6" x14ac:dyDescent="0.35">
      <c r="A97" t="str">
        <f>IF(LEN(TRIM(B97))=0,"",SUBTOTAL(103,$B$9:B97))</f>
        <v/>
      </c>
      <c r="B97" s="35"/>
      <c r="C97" s="35"/>
      <c r="D97" s="35"/>
      <c r="E97" s="35"/>
      <c r="F97" s="35"/>
    </row>
    <row r="98" spans="1:6" x14ac:dyDescent="0.35">
      <c r="A98" t="str">
        <f>IF(LEN(TRIM(B98))=0,"",SUBTOTAL(103,$B$9:B98))</f>
        <v/>
      </c>
      <c r="B98" s="35"/>
      <c r="C98" s="35"/>
      <c r="D98" s="35"/>
      <c r="E98" s="35"/>
      <c r="F98" s="35"/>
    </row>
    <row r="99" spans="1:6" x14ac:dyDescent="0.35">
      <c r="A99" t="str">
        <f>IF(LEN(TRIM(B99))=0,"",SUBTOTAL(103,$B$9:B99))</f>
        <v/>
      </c>
      <c r="B99" s="35"/>
      <c r="C99" s="35"/>
      <c r="D99" s="35"/>
      <c r="E99" s="35"/>
      <c r="F99" s="35"/>
    </row>
    <row r="100" spans="1:6" x14ac:dyDescent="0.35">
      <c r="A100" t="str">
        <f>IF(LEN(TRIM(B100))=0,"",SUBTOTAL(103,$B$9:B100))</f>
        <v/>
      </c>
      <c r="B100" s="35"/>
      <c r="C100" s="35"/>
      <c r="D100" s="35"/>
      <c r="E100" s="35"/>
      <c r="F100" s="35"/>
    </row>
    <row r="101" spans="1:6" x14ac:dyDescent="0.35">
      <c r="A101" t="str">
        <f>IF(LEN(TRIM(B101))=0,"",SUBTOTAL(103,$B$9:B101))</f>
        <v/>
      </c>
      <c r="B101" s="35"/>
      <c r="C101" s="35"/>
      <c r="D101" s="35"/>
      <c r="E101" s="35"/>
      <c r="F101" s="35"/>
    </row>
    <row r="102" spans="1:6" x14ac:dyDescent="0.35">
      <c r="A102" t="str">
        <f>IF(LEN(TRIM(B102))=0,"",SUBTOTAL(103,$B$9:B102))</f>
        <v/>
      </c>
      <c r="B102" s="35"/>
      <c r="C102" s="35"/>
      <c r="D102" s="35"/>
      <c r="E102" s="35"/>
      <c r="F102" s="35"/>
    </row>
    <row r="103" spans="1:6" x14ac:dyDescent="0.35">
      <c r="A103" t="str">
        <f>IF(LEN(TRIM(B103))=0,"",SUBTOTAL(103,$B$9:B103))</f>
        <v/>
      </c>
      <c r="B103" s="35"/>
      <c r="C103" s="35"/>
      <c r="D103" s="35"/>
      <c r="E103" s="35"/>
      <c r="F103" s="35"/>
    </row>
    <row r="104" spans="1:6" x14ac:dyDescent="0.35">
      <c r="A104" t="str">
        <f>IF(LEN(TRIM(B104))=0,"",SUBTOTAL(103,$B$9:B104))</f>
        <v/>
      </c>
      <c r="B104" s="35"/>
      <c r="C104" s="35"/>
      <c r="D104" s="35"/>
      <c r="E104" s="35"/>
      <c r="F104" s="35"/>
    </row>
    <row r="105" spans="1:6" x14ac:dyDescent="0.35">
      <c r="A105" t="str">
        <f>IF(LEN(TRIM(B105))=0,"",SUBTOTAL(103,$B$9:B105))</f>
        <v/>
      </c>
      <c r="B105" s="35"/>
      <c r="C105" s="35"/>
      <c r="D105" s="35"/>
      <c r="E105" s="35"/>
      <c r="F105" s="35"/>
    </row>
    <row r="106" spans="1:6" x14ac:dyDescent="0.35">
      <c r="A106" t="str">
        <f>IF(LEN(TRIM(B106))=0,"",SUBTOTAL(103,$B$9:B106))</f>
        <v/>
      </c>
      <c r="B106" s="35"/>
      <c r="C106" s="35"/>
      <c r="D106" s="35"/>
      <c r="E106" s="35"/>
      <c r="F106" s="35"/>
    </row>
    <row r="107" spans="1:6" x14ac:dyDescent="0.35">
      <c r="A107" t="str">
        <f>IF(LEN(TRIM(B107))=0,"",SUBTOTAL(103,$B$9:B107))</f>
        <v/>
      </c>
      <c r="B107" s="35"/>
      <c r="C107" s="35"/>
      <c r="D107" s="35"/>
      <c r="E107" s="35"/>
      <c r="F107" s="35"/>
    </row>
    <row r="108" spans="1:6" x14ac:dyDescent="0.35">
      <c r="A108" t="str">
        <f>IF(LEN(TRIM(B108))=0,"",SUBTOTAL(103,$B$9:B108))</f>
        <v/>
      </c>
      <c r="B108" s="35"/>
      <c r="C108" s="35"/>
      <c r="D108" s="35"/>
      <c r="E108" s="35"/>
      <c r="F108" s="35"/>
    </row>
    <row r="109" spans="1:6" x14ac:dyDescent="0.35">
      <c r="A109" t="str">
        <f>IF(LEN(TRIM(B109))=0,"",SUBTOTAL(103,$B$9:B109))</f>
        <v/>
      </c>
      <c r="B109" s="35"/>
      <c r="C109" s="35"/>
      <c r="D109" s="35"/>
      <c r="E109" s="35"/>
      <c r="F109" s="35"/>
    </row>
    <row r="110" spans="1:6" x14ac:dyDescent="0.35">
      <c r="A110" t="str">
        <f>IF(LEN(TRIM(B110))=0,"",SUBTOTAL(103,$B$9:B110))</f>
        <v/>
      </c>
      <c r="B110" s="35"/>
      <c r="C110" s="35"/>
      <c r="D110" s="35"/>
      <c r="E110" s="35"/>
      <c r="F110" s="35"/>
    </row>
    <row r="111" spans="1:6" x14ac:dyDescent="0.35">
      <c r="A111" t="str">
        <f>IF(LEN(TRIM(B111))=0,"",SUBTOTAL(103,$B$9:B111))</f>
        <v/>
      </c>
      <c r="B111" s="35"/>
      <c r="C111" s="35"/>
      <c r="D111" s="35"/>
      <c r="E111" s="35"/>
      <c r="F111" s="35"/>
    </row>
    <row r="112" spans="1:6" x14ac:dyDescent="0.35">
      <c r="A112" t="str">
        <f>IF(LEN(TRIM(B112))=0,"",SUBTOTAL(103,$B$9:B112))</f>
        <v/>
      </c>
      <c r="B112" s="35"/>
      <c r="C112" s="35"/>
      <c r="D112" s="35"/>
      <c r="E112" s="35"/>
      <c r="F112" s="35"/>
    </row>
    <row r="113" spans="1:6" x14ac:dyDescent="0.35">
      <c r="A113" t="str">
        <f>IF(LEN(TRIM(B113))=0,"",SUBTOTAL(103,$B$9:B113))</f>
        <v/>
      </c>
      <c r="B113" s="35"/>
      <c r="C113" s="35"/>
      <c r="D113" s="35"/>
      <c r="E113" s="35"/>
      <c r="F113" s="35"/>
    </row>
    <row r="114" spans="1:6" x14ac:dyDescent="0.35">
      <c r="A114" t="str">
        <f>IF(LEN(TRIM(B114))=0,"",SUBTOTAL(103,$B$9:B114))</f>
        <v/>
      </c>
      <c r="B114" s="35"/>
      <c r="C114" s="35"/>
      <c r="D114" s="35"/>
      <c r="E114" s="35"/>
      <c r="F114" s="35"/>
    </row>
    <row r="115" spans="1:6" x14ac:dyDescent="0.35">
      <c r="A115" t="str">
        <f>IF(LEN(TRIM(B115))=0,"",SUBTOTAL(103,$B$9:B115))</f>
        <v/>
      </c>
    </row>
    <row r="116" spans="1:6" x14ac:dyDescent="0.35">
      <c r="A116" t="str">
        <f>IF(LEN(TRIM(B116))=0,"",SUBTOTAL(103,$B$9:B116))</f>
        <v/>
      </c>
    </row>
    <row r="117" spans="1:6" x14ac:dyDescent="0.35">
      <c r="A117" t="str">
        <f>IF(LEN(TRIM(B117))=0,"",SUBTOTAL(103,$B$9:B117))</f>
        <v/>
      </c>
    </row>
    <row r="118" spans="1:6" x14ac:dyDescent="0.35">
      <c r="A118" t="str">
        <f>IF(LEN(TRIM(B118))=0,"",SUBTOTAL(103,$B$9:B118))</f>
        <v/>
      </c>
    </row>
    <row r="119" spans="1:6" x14ac:dyDescent="0.35">
      <c r="A119" t="str">
        <f>IF(LEN(TRIM(B119))=0,"",SUBTOTAL(103,$B$9:B119))</f>
        <v/>
      </c>
    </row>
    <row r="120" spans="1:6" x14ac:dyDescent="0.35">
      <c r="A120" t="str">
        <f>IF(LEN(TRIM(B120))=0,"",SUBTOTAL(103,$B$9:B120))</f>
        <v/>
      </c>
    </row>
    <row r="121" spans="1:6" x14ac:dyDescent="0.35">
      <c r="A121" t="str">
        <f>IF(LEN(TRIM(B121))=0,"",SUBTOTAL(103,$B$9:B121))</f>
        <v/>
      </c>
    </row>
    <row r="122" spans="1:6" x14ac:dyDescent="0.35">
      <c r="A122" t="str">
        <f>IF(LEN(TRIM(B122))=0,"",SUBTOTAL(103,$B$9:B122))</f>
        <v/>
      </c>
    </row>
    <row r="123" spans="1:6" x14ac:dyDescent="0.35">
      <c r="A123" t="str">
        <f>IF(LEN(TRIM(B123))=0,"",SUBTOTAL(103,$B$9:B123))</f>
        <v/>
      </c>
    </row>
    <row r="217" spans="1:2" x14ac:dyDescent="0.35">
      <c r="A217" t="s">
        <v>5</v>
      </c>
      <c r="B217" t="s">
        <v>10</v>
      </c>
    </row>
    <row r="218" spans="1:2" ht="18.5" x14ac:dyDescent="0.35">
      <c r="A218" s="14" t="s">
        <v>30</v>
      </c>
      <c r="B218" s="14" t="s">
        <v>29</v>
      </c>
    </row>
    <row r="219" spans="1:2" x14ac:dyDescent="0.35">
      <c r="A219" t="s">
        <v>47</v>
      </c>
      <c r="B219" t="s">
        <v>48</v>
      </c>
    </row>
  </sheetData>
  <sheetProtection algorithmName="SHA-512" hashValue="XeMzoH2JRk/xaDOgBzmeKoZvXb3+95es14BMM3+cfUZsJ/VikIS/vSMO4hqamDxqzhvPjIOMjIMDdcS7pjV3+w==" saltValue="tpXmiPr61tOO521/aay8hw==" spinCount="100000" sheet="1" formatCells="0"/>
  <mergeCells count="14">
    <mergeCell ref="I10:L14"/>
    <mergeCell ref="I3:K5"/>
    <mergeCell ref="A5:F5"/>
    <mergeCell ref="I16:L23"/>
    <mergeCell ref="L2:O2"/>
    <mergeCell ref="L3:O3"/>
    <mergeCell ref="L4:O4"/>
    <mergeCell ref="I7:K8"/>
    <mergeCell ref="A4:F4"/>
    <mergeCell ref="I1:J2"/>
    <mergeCell ref="K1:M1"/>
    <mergeCell ref="M6:N6"/>
    <mergeCell ref="A1:F1"/>
    <mergeCell ref="M7:N7"/>
  </mergeCells>
  <conditionalFormatting sqref="A9:A38 E9:F38 A39:F65">
    <cfRule type="expression" dxfId="3" priority="2">
      <formula>$B9&lt;&gt;""</formula>
    </cfRule>
  </conditionalFormatting>
  <conditionalFormatting sqref="B9:D38">
    <cfRule type="expression" dxfId="2" priority="1">
      <formula>$C9&lt;&gt;""</formula>
    </cfRule>
  </conditionalFormatting>
  <dataValidations count="8">
    <dataValidation type="list" allowBlank="1" showInputMessage="1" showErrorMessage="1" sqref="A3" xr:uid="{3B88740A-D21E-4C11-AC27-AF66DBDF48F0}">
      <formula1>"Jan-Mar,Jul-Sep"</formula1>
    </dataValidation>
    <dataValidation type="custom" allowBlank="1" showInputMessage="1" showErrorMessage="1" errorTitle="write in DIGIT" error="बेसिक पे अंको में लिखो " sqref="D11:D25" xr:uid="{E2856FDE-9044-460F-A1E6-EE0927A8A67B}">
      <formula1>ISNUMBER(D11)=TRUE</formula1>
    </dataValidation>
    <dataValidation type="list" allowBlank="1" showInputMessage="1" showErrorMessage="1" sqref="E9:E61" xr:uid="{2ABACDEE-E219-46A1-94E3-D71FB605B609}">
      <formula1>INDIRECT(IF($A$3="Jan-Mar","Jan_List","Jul_List"))</formula1>
    </dataValidation>
    <dataValidation type="list" allowBlank="1" showInputMessage="1" showErrorMessage="1" sqref="E62:E71" xr:uid="{06A22CF0-C0FF-44C5-9E74-32941E49999C}">
      <formula1>INDIRECT(IF(#REF!="Jan-Mar","Jan_List","Jul_List"))</formula1>
    </dataValidation>
    <dataValidation type="list" allowBlank="1" showInputMessage="1" showErrorMessage="1" sqref="D124:D201 E72:E123" xr:uid="{8B6487C4-EC3A-4C38-B42F-3B4C16DB77F1}">
      <formula1>"Y,N"</formula1>
    </dataValidation>
    <dataValidation type="list" allowBlank="1" showInputMessage="1" sqref="B3" xr:uid="{15DB4983-40FA-48CD-B647-60F19C97C4B7}">
      <formula1>"58,59,60,61,62,63,64,65,66,67,68,69,70"</formula1>
    </dataValidation>
    <dataValidation type="list" allowBlank="1" showInputMessage="1" sqref="C3" xr:uid="{06735E82-4D34-4BE1-B8E5-BC71A32C8EA0}">
      <formula1>"60,61,62,63,64,65,66,67,68,69,70,71,72,73,74,75,76,77,78,79,80"</formula1>
    </dataValidation>
    <dataValidation type="list" allowBlank="1" showInputMessage="1" showErrorMessage="1" sqref="F3" xr:uid="{FA5CCE43-C510-4C15-B951-CA6E3C0C6DE4}">
      <formula1>"2026-27,2027-28,2028-29"</formula1>
    </dataValidation>
  </dataValidations>
  <hyperlinks>
    <hyperlink ref="N10" r:id="rId1" xr:uid="{8036C52F-65DC-4377-B446-C1BAD996A81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DE532-906C-45D7-8A2F-6516C9F01654}">
  <sheetPr codeName="Sheet1" filterMode="1">
    <pageSetUpPr fitToPage="1"/>
  </sheetPr>
  <dimension ref="A1:Z65"/>
  <sheetViews>
    <sheetView topLeftCell="B4" zoomScale="108" zoomScaleNormal="108" workbookViewId="0">
      <selection activeCell="B7" sqref="B7"/>
    </sheetView>
  </sheetViews>
  <sheetFormatPr defaultRowHeight="14.5" x14ac:dyDescent="0.35"/>
  <cols>
    <col min="1" max="1" width="6.453125" style="11" customWidth="1"/>
    <col min="2" max="2" width="25" style="11" customWidth="1"/>
    <col min="3" max="3" width="11.90625" style="11" customWidth="1"/>
    <col min="4" max="15" width="7.6328125" style="11" customWidth="1"/>
    <col min="16" max="16" width="12.26953125" style="11" customWidth="1"/>
    <col min="17" max="16384" width="8.7265625" style="11"/>
  </cols>
  <sheetData>
    <row r="1" spans="1:26" ht="33.5" customHeight="1" x14ac:dyDescent="0.35">
      <c r="A1" s="75" t="str">
        <f>EMPLOYEE_DATA!A1</f>
        <v>कार्यालय प्रधानाचार्य राजकीय उच्च माध्यमिक विद्यालय भैंसेर कोटवाली तिंवरी जोधपुर</v>
      </c>
      <c r="B1" s="75"/>
      <c r="C1" s="75"/>
      <c r="D1" s="75"/>
      <c r="E1" s="75"/>
      <c r="F1" s="75"/>
      <c r="G1" s="75"/>
      <c r="H1" s="75"/>
      <c r="I1" s="75"/>
      <c r="J1" s="75"/>
      <c r="K1" s="75"/>
      <c r="L1" s="75"/>
      <c r="M1" s="75"/>
      <c r="N1" s="75"/>
      <c r="O1" s="75"/>
      <c r="P1" s="75"/>
      <c r="Z1" s="11" cm="1">
        <f t="array" ref="Z1">LOOKUP(2,1/(A:A&lt;&gt;""),ROW(A:A))</f>
        <v>7</v>
      </c>
    </row>
    <row r="2" spans="1:26" ht="24" x14ac:dyDescent="0.95">
      <c r="A2" s="26" t="s">
        <v>17</v>
      </c>
      <c r="B2" s="11" t="str">
        <f>EMPLOYEE_DATA!B6</f>
        <v>राउमावि/भैंसेर कोटवाली/2026/11</v>
      </c>
      <c r="N2" s="76" t="str">
        <f>"दिनांक: " &amp; TEXT(EMPLOYEE_DATA!E6,"dd-mm-yyyy")</f>
        <v>दिनांक: 05-05-2026</v>
      </c>
      <c r="O2" s="76"/>
      <c r="P2" s="76"/>
      <c r="Q2" s="71" t="s">
        <v>43</v>
      </c>
      <c r="R2" s="71"/>
      <c r="S2" s="71"/>
      <c r="Z2" s="11">
        <f>Z1+3</f>
        <v>10</v>
      </c>
    </row>
    <row r="3" spans="1:26" ht="74" customHeight="1" x14ac:dyDescent="0.35">
      <c r="A3" s="77" t="str">
        <f>"राजस्थान सरकार वित्त विभाग के आदेश क्रमांक - " &amp;
EMPLOYEE_DATA!D3 &amp;
", जयपुर दिनांक " &amp;
TEXT(EMPLOYEE_DATA!E3,"dd.mm.yyyy") &amp;
" द्वारा महंगाई भत्ते की दर " &amp;
EMPLOYEE_DATA!B3&amp; "% से बढ़ाकर " &amp;
EMPLOYEE_DATA!C3 &amp;
"% की गई है, जो दिनांक " &amp;
EMPLOYEE_DATA!G3 &amp;
" से प्रभावी है।" &amp;
CHAR(10) &amp;
"उक्त आदेशानुसार निम्नांकित कर्मचारियों की महंगाई भत्ता दर पुनः निर्धारित कर माह " &amp;
EMPLOYEE_DATA!H3 &amp;
" तक की देय राशि का एरियर उनके GPF खातों में जमा कराने की स्वीकृति प्रदान की जाती है।"</f>
        <v>राजस्थान सरकार वित्त विभाग के आदेश क्रमांक - F. 6(3) FD (Rules)/2017, जयपुर दिनांक 23.04.2026 द्वारा महंगाई भत्ते की दर 58% से बढ़ाकर 60% की गई है, जो दिनांक 01.01.2026 से प्रभावी है।
उक्त आदेशानुसार निम्नांकित कर्मचारियों की महंगाई भत्ता दर पुनः निर्धारित कर माह जनवरी 2026 से मार्च 2026 तक की देय राशि का एरियर उनके GPF खातों में जमा कराने की स्वीकृति प्रदान की जाती है।</v>
      </c>
      <c r="B3" s="77"/>
      <c r="C3" s="77"/>
      <c r="D3" s="77"/>
      <c r="E3" s="77"/>
      <c r="F3" s="77"/>
      <c r="G3" s="77"/>
      <c r="H3" s="77"/>
      <c r="I3" s="77"/>
      <c r="J3" s="77"/>
      <c r="K3" s="77"/>
      <c r="L3" s="77"/>
      <c r="M3" s="77"/>
      <c r="N3" s="77"/>
      <c r="O3" s="77"/>
      <c r="P3" s="77"/>
      <c r="Q3" s="71"/>
      <c r="R3" s="71"/>
      <c r="S3" s="71"/>
    </row>
    <row r="4" spans="1:26" ht="21.5" customHeight="1" x14ac:dyDescent="0.35">
      <c r="A4" s="78" t="s">
        <v>7</v>
      </c>
      <c r="B4" s="79" t="s">
        <v>8</v>
      </c>
      <c r="C4" s="79" t="s">
        <v>6</v>
      </c>
      <c r="D4" s="81" t="str">
        <f>IF(EMPLOYEE_DATA!A3="Jan-Mar","जनवरी","जुलाई")&amp;" "&amp;LEFT(EMPLOYEE_DATA!$F$3,4)</f>
        <v>जनवरी 2026</v>
      </c>
      <c r="E4" s="81"/>
      <c r="F4" s="81"/>
      <c r="G4" s="82"/>
      <c r="H4" s="83" t="str">
        <f>IF(EMPLOYEE_DATA!$A$3="Jan-Mar","फरवरी ","अगस्त ")&amp;" "&amp;LEFT(EMPLOYEE_DATA!$F$3,4)</f>
        <v>फरवरी  2026</v>
      </c>
      <c r="I4" s="81"/>
      <c r="J4" s="81"/>
      <c r="K4" s="82"/>
      <c r="L4" s="83" t="str">
        <f>IF(EMPLOYEE_DATA!$A$3="Jan-Mar","मार्च  ","सितंबर ")&amp;" "&amp;LEFT(EMPLOYEE_DATA!$F$3,4)</f>
        <v>मार्च   2026</v>
      </c>
      <c r="M4" s="81"/>
      <c r="N4" s="81"/>
      <c r="O4" s="82"/>
      <c r="P4" s="78" t="s">
        <v>11</v>
      </c>
      <c r="Q4" s="27" t="s">
        <v>33</v>
      </c>
      <c r="R4" s="27"/>
      <c r="S4" s="27"/>
    </row>
    <row r="5" spans="1:26" ht="39" customHeight="1" x14ac:dyDescent="0.35">
      <c r="A5" s="79"/>
      <c r="B5" s="80"/>
      <c r="C5" s="80"/>
      <c r="D5" s="2" t="str">
        <f>"Basic  " &amp;D4</f>
        <v>Basic  जनवरी 2026</v>
      </c>
      <c r="E5" s="1" t="str">
        <f>"DA Drawn "&amp;EMPLOYEE_DATA!$B$3&amp;"%"</f>
        <v>DA Drawn 58%</v>
      </c>
      <c r="F5" s="3" t="str">
        <f>"DA Due "&amp;EMPLOYEE_DATA!$C$3&amp;"%"</f>
        <v>DA Due 60%</v>
      </c>
      <c r="G5" s="9" t="s">
        <v>9</v>
      </c>
      <c r="H5" s="2" t="str">
        <f>"Basic "&amp;H4</f>
        <v>Basic फरवरी  2026</v>
      </c>
      <c r="I5" s="1" t="str">
        <f>"DA Drawn "&amp;EMPLOYEE_DATA!$B$3&amp;"%"</f>
        <v>DA Drawn 58%</v>
      </c>
      <c r="J5" s="3" t="str">
        <f>"DA Due "&amp;EMPLOYEE_DATA!$C$3&amp;"%"</f>
        <v>DA Due 60%</v>
      </c>
      <c r="K5" s="9" t="s">
        <v>9</v>
      </c>
      <c r="L5" s="2" t="str">
        <f>"Basic "&amp;L4</f>
        <v>Basic मार्च   2026</v>
      </c>
      <c r="M5" s="1" t="str">
        <f>"DA Drawn "&amp;EMPLOYEE_DATA!$B$3&amp;"%"</f>
        <v>DA Drawn 58%</v>
      </c>
      <c r="N5" s="3" t="str">
        <f>"DA Due "&amp;EMPLOYEE_DATA!$C$3&amp;"%"</f>
        <v>DA Due 60%</v>
      </c>
      <c r="O5" s="1" t="s">
        <v>9</v>
      </c>
      <c r="P5" s="79"/>
      <c r="Q5" s="18" t="s">
        <v>31</v>
      </c>
      <c r="S5" s="28"/>
      <c r="T5" s="28"/>
    </row>
    <row r="6" spans="1:26" ht="15.5" x14ac:dyDescent="0.35">
      <c r="A6" s="5">
        <f>IF(LEN(TRIM(B6))=0,"",SUBTOTAL(103,$B$6:B6))</f>
        <v>1</v>
      </c>
      <c r="B6" s="5" t="str">
        <f>PROPER(IF(EMPLOYEE_DATA!B9="","",EMPLOYEE_DATA!B9))</f>
        <v>Ram Chandra</v>
      </c>
      <c r="C6" s="5" t="str">
        <f>PROPER(IF(EMPLOYEE_DATA!C9="","",EMPLOYEE_DATA!C9))</f>
        <v>Principal</v>
      </c>
      <c r="D6" s="6">
        <f>IF(EMPLOYEE_DATA!D9="","",EMPLOYEE_DATA!D9)</f>
        <v>85200</v>
      </c>
      <c r="E6" s="6">
        <f>IFERROR(ROUND(D6*EMPLOYEE_DATA!$B$3%,0),"")</f>
        <v>49416</v>
      </c>
      <c r="F6" s="6">
        <f>IFERROR(ROUND(D6*EMPLOYEE_DATA!$C$3%,0),"")</f>
        <v>51120</v>
      </c>
      <c r="G6" s="6">
        <f>IF(AND(F6="",E6=""),"",N(F6)-N(E6))</f>
        <v>1704</v>
      </c>
      <c r="H6" s="6">
        <f>IF(OR(
AND(EMPLOYEE_DATA!$A$3="Jan-Mar",EMPLOYEE_DATA!E9="Feb",ISNUMBER(EMPLOYEE_DATA!F9)),
AND(EMPLOYEE_DATA!$A$3="Jul-Sep",EMPLOYEE_DATA!E9="Aug",ISNUMBER(EMPLOYEE_DATA!F9))
),EMPLOYEE_DATA!F9,D6)</f>
        <v>85200</v>
      </c>
      <c r="I6" s="6">
        <f>IFERROR(ROUND(H6*EMPLOYEE_DATA!$B$3%,0),"")</f>
        <v>49416</v>
      </c>
      <c r="J6" s="6">
        <f>IFERROR(ROUND(H6*EMPLOYEE_DATA!$C$3%,0),"")</f>
        <v>51120</v>
      </c>
      <c r="K6" s="6">
        <f>IF(AND(J6="",I6=""),"",N(J6)-N(I6))</f>
        <v>1704</v>
      </c>
      <c r="L6" s="6">
        <f>IF(OR(
AND(EMPLOYEE_DATA!$A$3="Jan-Mar",EMPLOYEE_DATA!E9="Mar",ISNUMBER(EMPLOYEE_DATA!F9)),
AND(EMPLOYEE_DATA!$A$3="Jul-Sep",EMPLOYEE_DATA!E9="Sep",ISNUMBER(EMPLOYEE_DATA!F9))
),EMPLOYEE_DATA!F9,H6)</f>
        <v>85200</v>
      </c>
      <c r="M6" s="6">
        <f>IFERROR(ROUND(L6*EMPLOYEE_DATA!$B$3%,0),"")</f>
        <v>49416</v>
      </c>
      <c r="N6" s="6">
        <f>IFERROR(ROUND(L6*EMPLOYEE_DATA!$C$3%,0),"")</f>
        <v>51120</v>
      </c>
      <c r="O6" s="6">
        <f>IF(AND(N6="",M6=""),"",N(N6)-N(M6))</f>
        <v>1704</v>
      </c>
      <c r="P6" s="7">
        <f>IF(AND(G6="",K6="",O6=""),"", N(G6)+N(K6)+N(O6))</f>
        <v>5112</v>
      </c>
      <c r="Q6" s="11">
        <f>IF($A6="","",1)</f>
        <v>1</v>
      </c>
      <c r="R6" s="28"/>
      <c r="S6" s="28"/>
      <c r="T6" s="28"/>
    </row>
    <row r="7" spans="1:26" ht="15.5" x14ac:dyDescent="0.35">
      <c r="A7" s="5">
        <f>IF(LEN(TRIM(B7))=0,"",SUBTOTAL(103,$B$6:B7))</f>
        <v>2</v>
      </c>
      <c r="B7" s="5" t="str">
        <f>PROPER(IF(EMPLOYEE_DATA!B10="","",EMPLOYEE_DATA!B10))</f>
        <v>रमेश कुमार वर्मा</v>
      </c>
      <c r="C7" s="5" t="str">
        <f>PROPER(IF(EMPLOYEE_DATA!C10="","",EMPLOYEE_DATA!C10))</f>
        <v>Teacher</v>
      </c>
      <c r="D7" s="6">
        <f>IF(EMPLOYEE_DATA!D10="","",EMPLOYEE_DATA!D10)</f>
        <v>77700</v>
      </c>
      <c r="E7" s="6">
        <f>IFERROR(ROUND(D7*EMPLOYEE_DATA!$B$3%,0),"")</f>
        <v>45066</v>
      </c>
      <c r="F7" s="6">
        <f>IFERROR(ROUND(D7*EMPLOYEE_DATA!$C$3%,0),"")</f>
        <v>46620</v>
      </c>
      <c r="G7" s="6">
        <f t="shared" ref="G7:G59" si="0">IF(AND(F7="",E7=""),"",N(F7)-N(E7))</f>
        <v>1554</v>
      </c>
      <c r="H7" s="6">
        <f>IF(OR(
AND(EMPLOYEE_DATA!$A$3="Jan-Mar",EMPLOYEE_DATA!E10="Feb",ISNUMBER(EMPLOYEE_DATA!F10)),
AND(EMPLOYEE_DATA!$A$3="Jul-Sep",EMPLOYEE_DATA!E10="Aug",ISNUMBER(EMPLOYEE_DATA!F10))
),EMPLOYEE_DATA!F10,D7)</f>
        <v>77700</v>
      </c>
      <c r="I7" s="6">
        <f>IFERROR(ROUND(H7*EMPLOYEE_DATA!$B$3%,0),"")</f>
        <v>45066</v>
      </c>
      <c r="J7" s="6">
        <f>IFERROR(ROUND(H7*EMPLOYEE_DATA!$C$3%,0),"")</f>
        <v>46620</v>
      </c>
      <c r="K7" s="6">
        <f t="shared" ref="K7:K59" si="1">IF(AND(J7="",I7=""),"",N(J7)-N(I7))</f>
        <v>1554</v>
      </c>
      <c r="L7" s="6">
        <f>IF(OR(
AND(EMPLOYEE_DATA!$A$3="Jan-Mar",EMPLOYEE_DATA!E10="Mar",ISNUMBER(EMPLOYEE_DATA!F10)),
AND(EMPLOYEE_DATA!$A$3="Jul-Sep",EMPLOYEE_DATA!E10="Sep",ISNUMBER(EMPLOYEE_DATA!F10))
),EMPLOYEE_DATA!F10,H7)</f>
        <v>77700</v>
      </c>
      <c r="M7" s="6">
        <f>IFERROR(ROUND(L7*EMPLOYEE_DATA!$B$3%,0),"")</f>
        <v>45066</v>
      </c>
      <c r="N7" s="6">
        <f>IFERROR(ROUND(L7*EMPLOYEE_DATA!$C$3%,0),"")</f>
        <v>46620</v>
      </c>
      <c r="O7" s="6">
        <f t="shared" ref="O7:O59" si="2">IF(AND(N7="",M7=""),"",N(N7)-N(M7))</f>
        <v>1554</v>
      </c>
      <c r="P7" s="7">
        <f t="shared" ref="P7:P59" si="3">IF(AND(G7="",K7="",O7=""),"", N(G7)+N(K7)+N(O7))</f>
        <v>4662</v>
      </c>
      <c r="Q7" s="11">
        <f t="shared" ref="Q7:Q30" si="4">IF($A7="","",1)</f>
        <v>1</v>
      </c>
      <c r="R7" s="28"/>
      <c r="S7" s="28"/>
      <c r="T7" s="28"/>
    </row>
    <row r="8" spans="1:26" ht="15.5" customHeight="1" x14ac:dyDescent="0.35">
      <c r="A8" s="5" t="str">
        <f>IF(LEN(TRIM(B8))=0,"",SUBTOTAL(103,$B$6:B8))</f>
        <v/>
      </c>
      <c r="B8" s="5" t="str">
        <f>PROPER(IF(EMPLOYEE_DATA!B11="","",EMPLOYEE_DATA!B11))</f>
        <v/>
      </c>
      <c r="C8" s="5" t="str">
        <f>PROPER(IF(EMPLOYEE_DATA!C11="","",EMPLOYEE_DATA!C11))</f>
        <v/>
      </c>
      <c r="D8" s="6" t="str">
        <f>IF(EMPLOYEE_DATA!D11="","",EMPLOYEE_DATA!D11)</f>
        <v/>
      </c>
      <c r="E8" s="6" t="str">
        <f>IFERROR(ROUND(D8*EMPLOYEE_DATA!$B$3%,0),"")</f>
        <v/>
      </c>
      <c r="F8" s="6" t="str">
        <f>IFERROR(ROUND(D8*EMPLOYEE_DATA!$C$3%,0),"")</f>
        <v/>
      </c>
      <c r="G8" s="6" t="str">
        <f t="shared" si="0"/>
        <v/>
      </c>
      <c r="H8" s="6" t="str">
        <f>IF(OR(
AND(EMPLOYEE_DATA!$A$3="Jan-Mar",EMPLOYEE_DATA!E11="Feb",ISNUMBER(EMPLOYEE_DATA!F11)),
AND(EMPLOYEE_DATA!$A$3="Jul-Sep",EMPLOYEE_DATA!E11="Aug",ISNUMBER(EMPLOYEE_DATA!F11))
),EMPLOYEE_DATA!F11,D8)</f>
        <v/>
      </c>
      <c r="I8" s="6" t="str">
        <f>IFERROR(ROUND(H8*EMPLOYEE_DATA!$B$3%,0),"")</f>
        <v/>
      </c>
      <c r="J8" s="6" t="str">
        <f>IFERROR(ROUND(H8*EMPLOYEE_DATA!$C$3%,0),"")</f>
        <v/>
      </c>
      <c r="K8" s="6" t="str">
        <f t="shared" si="1"/>
        <v/>
      </c>
      <c r="L8" s="6" t="str">
        <f>IF(OR(
AND(EMPLOYEE_DATA!$A$3="Jan-Mar",EMPLOYEE_DATA!E11="Mar",ISNUMBER(EMPLOYEE_DATA!F11)),
AND(EMPLOYEE_DATA!$A$3="Jul-Sep",EMPLOYEE_DATA!E11="Sep",ISNUMBER(EMPLOYEE_DATA!F11))
),EMPLOYEE_DATA!F11,H8)</f>
        <v/>
      </c>
      <c r="M8" s="6" t="str">
        <f>IFERROR(ROUND(L8*EMPLOYEE_DATA!$B$3%,0),"")</f>
        <v/>
      </c>
      <c r="N8" s="6" t="str">
        <f>IFERROR(ROUND(L8*EMPLOYEE_DATA!$C$3%,0),"")</f>
        <v/>
      </c>
      <c r="O8" s="6" t="str">
        <f t="shared" si="2"/>
        <v/>
      </c>
      <c r="P8" s="7" t="str">
        <f t="shared" si="3"/>
        <v/>
      </c>
      <c r="Q8" s="11" t="str">
        <f t="shared" si="4"/>
        <v/>
      </c>
      <c r="R8" s="40"/>
      <c r="S8" s="40"/>
      <c r="T8" s="40"/>
    </row>
    <row r="9" spans="1:26" ht="15.5" hidden="1" customHeight="1" x14ac:dyDescent="0.35">
      <c r="A9" s="5" t="str">
        <f>IF(LEN(TRIM(B9))=0,"",SUBTOTAL(103,$B$6:B9))</f>
        <v/>
      </c>
      <c r="B9" s="5" t="str">
        <f>PROPER(IF(EMPLOYEE_DATA!B12="","",EMPLOYEE_DATA!B12))</f>
        <v/>
      </c>
      <c r="C9" s="5" t="str">
        <f>PROPER(IF(EMPLOYEE_DATA!C12="","",EMPLOYEE_DATA!C12))</f>
        <v/>
      </c>
      <c r="D9" s="6" t="str">
        <f>IF(EMPLOYEE_DATA!D12="","",EMPLOYEE_DATA!D12)</f>
        <v/>
      </c>
      <c r="E9" s="6" t="str">
        <f>IFERROR(ROUND(D9*EMPLOYEE_DATA!$B$3%,0),"")</f>
        <v/>
      </c>
      <c r="F9" s="6" t="str">
        <f>IFERROR(ROUND(D9*EMPLOYEE_DATA!$C$3%,0),"")</f>
        <v/>
      </c>
      <c r="G9" s="6" t="str">
        <f t="shared" si="0"/>
        <v/>
      </c>
      <c r="H9" s="6" t="str">
        <f>IF(OR(
AND(EMPLOYEE_DATA!$A$3="Jan-Mar",EMPLOYEE_DATA!E12="Feb",ISNUMBER(EMPLOYEE_DATA!F12)),
AND(EMPLOYEE_DATA!$A$3="Jul-Sep",EMPLOYEE_DATA!E12="Aug",ISNUMBER(EMPLOYEE_DATA!F12))
),EMPLOYEE_DATA!F12,D9)</f>
        <v/>
      </c>
      <c r="I9" s="6" t="str">
        <f>IFERROR(ROUND(H9*EMPLOYEE_DATA!$B$3%,0),"")</f>
        <v/>
      </c>
      <c r="J9" s="6" t="str">
        <f>IFERROR(ROUND(H9*EMPLOYEE_DATA!$C$3%,0),"")</f>
        <v/>
      </c>
      <c r="K9" s="6" t="str">
        <f t="shared" si="1"/>
        <v/>
      </c>
      <c r="L9" s="6" t="str">
        <f>IF(OR(
AND(EMPLOYEE_DATA!$A$3="Jan-Mar",EMPLOYEE_DATA!E12="Mar",ISNUMBER(EMPLOYEE_DATA!F12)),
AND(EMPLOYEE_DATA!$A$3="Jul-Sep",EMPLOYEE_DATA!E12="Sep",ISNUMBER(EMPLOYEE_DATA!F12))
),EMPLOYEE_DATA!F12,H9)</f>
        <v/>
      </c>
      <c r="M9" s="6" t="str">
        <f>IFERROR(ROUND(L9*EMPLOYEE_DATA!$B$3%,0),"")</f>
        <v/>
      </c>
      <c r="N9" s="6" t="str">
        <f>IFERROR(ROUND(L9*EMPLOYEE_DATA!$C$3%,0),"")</f>
        <v/>
      </c>
      <c r="O9" s="6" t="str">
        <f t="shared" si="2"/>
        <v/>
      </c>
      <c r="P9" s="7" t="str">
        <f t="shared" si="3"/>
        <v/>
      </c>
      <c r="Q9" s="11" t="str">
        <f t="shared" si="4"/>
        <v/>
      </c>
      <c r="R9" s="40"/>
      <c r="S9" s="40"/>
      <c r="T9" s="40"/>
    </row>
    <row r="10" spans="1:26" ht="15.5" hidden="1" customHeight="1" x14ac:dyDescent="0.35">
      <c r="A10" s="5" t="str">
        <f>IF(LEN(TRIM(B10))=0,"",SUBTOTAL(103,$B$6:B10))</f>
        <v/>
      </c>
      <c r="B10" s="5" t="str">
        <f>PROPER(IF(EMPLOYEE_DATA!B13="","",EMPLOYEE_DATA!B13))</f>
        <v/>
      </c>
      <c r="C10" s="5" t="str">
        <f>PROPER(IF(EMPLOYEE_DATA!C13="","",EMPLOYEE_DATA!C13))</f>
        <v/>
      </c>
      <c r="D10" s="6" t="str">
        <f>IF(EMPLOYEE_DATA!D13="","",EMPLOYEE_DATA!D13)</f>
        <v/>
      </c>
      <c r="E10" s="6" t="str">
        <f>IFERROR(ROUND(D10*EMPLOYEE_DATA!$B$3%,0),"")</f>
        <v/>
      </c>
      <c r="F10" s="6" t="str">
        <f>IFERROR(ROUND(D10*EMPLOYEE_DATA!$C$3%,0),"")</f>
        <v/>
      </c>
      <c r="G10" s="6" t="str">
        <f t="shared" si="0"/>
        <v/>
      </c>
      <c r="H10" s="6" t="str">
        <f>IF(OR(
AND(EMPLOYEE_DATA!$A$3="Jan-Mar",EMPLOYEE_DATA!E13="Feb",ISNUMBER(EMPLOYEE_DATA!F13)),
AND(EMPLOYEE_DATA!$A$3="Jul-Sep",EMPLOYEE_DATA!E13="Aug",ISNUMBER(EMPLOYEE_DATA!F13))
),EMPLOYEE_DATA!F13,D10)</f>
        <v/>
      </c>
      <c r="I10" s="6" t="str">
        <f>IFERROR(ROUND(H10*EMPLOYEE_DATA!$B$3%,0),"")</f>
        <v/>
      </c>
      <c r="J10" s="6" t="str">
        <f>IFERROR(ROUND(H10*EMPLOYEE_DATA!$C$3%,0),"")</f>
        <v/>
      </c>
      <c r="K10" s="6" t="str">
        <f t="shared" si="1"/>
        <v/>
      </c>
      <c r="L10" s="6" t="str">
        <f>IF(OR(
AND(EMPLOYEE_DATA!$A$3="Jan-Mar",EMPLOYEE_DATA!E13="Mar",ISNUMBER(EMPLOYEE_DATA!F13)),
AND(EMPLOYEE_DATA!$A$3="Jul-Sep",EMPLOYEE_DATA!E13="Sep",ISNUMBER(EMPLOYEE_DATA!F13))
),EMPLOYEE_DATA!F13,H10)</f>
        <v/>
      </c>
      <c r="M10" s="6" t="str">
        <f>IFERROR(ROUND(L10*EMPLOYEE_DATA!$B$3%,0),"")</f>
        <v/>
      </c>
      <c r="N10" s="6" t="str">
        <f>IFERROR(ROUND(L10*EMPLOYEE_DATA!$C$3%,0),"")</f>
        <v/>
      </c>
      <c r="O10" s="6" t="str">
        <f t="shared" si="2"/>
        <v/>
      </c>
      <c r="P10" s="7" t="str">
        <f t="shared" si="3"/>
        <v/>
      </c>
      <c r="Q10" s="11" t="str">
        <f t="shared" si="4"/>
        <v/>
      </c>
      <c r="R10" s="40"/>
      <c r="S10" s="40"/>
      <c r="T10" s="40"/>
    </row>
    <row r="11" spans="1:26" ht="15.5" hidden="1" x14ac:dyDescent="0.35">
      <c r="A11" s="5" t="str">
        <f>IF(LEN(TRIM(B11))=0,"",SUBTOTAL(103,$B$6:B11))</f>
        <v/>
      </c>
      <c r="B11" s="5" t="str">
        <f>PROPER(IF(EMPLOYEE_DATA!B14="","",EMPLOYEE_DATA!B14))</f>
        <v/>
      </c>
      <c r="C11" s="5" t="str">
        <f>PROPER(IF(EMPLOYEE_DATA!C14="","",EMPLOYEE_DATA!C14))</f>
        <v/>
      </c>
      <c r="D11" s="6" t="str">
        <f>IF(EMPLOYEE_DATA!D14="","",EMPLOYEE_DATA!D14)</f>
        <v/>
      </c>
      <c r="E11" s="6" t="str">
        <f>IFERROR(ROUND(D11*EMPLOYEE_DATA!$B$3%,0),"")</f>
        <v/>
      </c>
      <c r="F11" s="6" t="str">
        <f>IFERROR(ROUND(D11*EMPLOYEE_DATA!$C$3%,0),"")</f>
        <v/>
      </c>
      <c r="G11" s="6" t="str">
        <f t="shared" si="0"/>
        <v/>
      </c>
      <c r="H11" s="6" t="str">
        <f>IF(OR(
AND(EMPLOYEE_DATA!$A$3="Jan-Mar",EMPLOYEE_DATA!E14="Feb",ISNUMBER(EMPLOYEE_DATA!F14)),
AND(EMPLOYEE_DATA!$A$3="Jul-Sep",EMPLOYEE_DATA!E14="Aug",ISNUMBER(EMPLOYEE_DATA!F14))
),EMPLOYEE_DATA!F14,D11)</f>
        <v/>
      </c>
      <c r="I11" s="6" t="str">
        <f>IFERROR(ROUND(H11*EMPLOYEE_DATA!$B$3%,0),"")</f>
        <v/>
      </c>
      <c r="J11" s="6" t="str">
        <f>IFERROR(ROUND(H11*EMPLOYEE_DATA!$C$3%,0),"")</f>
        <v/>
      </c>
      <c r="K11" s="6" t="str">
        <f t="shared" si="1"/>
        <v/>
      </c>
      <c r="L11" s="6" t="str">
        <f>IF(OR(
AND(EMPLOYEE_DATA!$A$3="Jan-Mar",EMPLOYEE_DATA!E14="Mar",ISNUMBER(EMPLOYEE_DATA!F14)),
AND(EMPLOYEE_DATA!$A$3="Jul-Sep",EMPLOYEE_DATA!E14="Sep",ISNUMBER(EMPLOYEE_DATA!F14))
),EMPLOYEE_DATA!F14,H11)</f>
        <v/>
      </c>
      <c r="M11" s="6" t="str">
        <f>IFERROR(ROUND(L11*EMPLOYEE_DATA!$B$3%,0),"")</f>
        <v/>
      </c>
      <c r="N11" s="6" t="str">
        <f>IFERROR(ROUND(L11*EMPLOYEE_DATA!$C$3%,0),"")</f>
        <v/>
      </c>
      <c r="O11" s="6" t="str">
        <f t="shared" si="2"/>
        <v/>
      </c>
      <c r="P11" s="7" t="str">
        <f t="shared" si="3"/>
        <v/>
      </c>
      <c r="Q11" s="11" t="str">
        <f t="shared" si="4"/>
        <v/>
      </c>
    </row>
    <row r="12" spans="1:26" ht="15.5" hidden="1" x14ac:dyDescent="0.35">
      <c r="A12" s="5" t="str">
        <f>IF(LEN(TRIM(B12))=0,"",SUBTOTAL(103,$B$6:B12))</f>
        <v/>
      </c>
      <c r="B12" s="5" t="str">
        <f>PROPER(IF(EMPLOYEE_DATA!B15="","",EMPLOYEE_DATA!B15))</f>
        <v/>
      </c>
      <c r="C12" s="5" t="str">
        <f>PROPER(IF(EMPLOYEE_DATA!C15="","",EMPLOYEE_DATA!C15))</f>
        <v/>
      </c>
      <c r="D12" s="6" t="str">
        <f>IF(EMPLOYEE_DATA!D15="","",EMPLOYEE_DATA!D15)</f>
        <v/>
      </c>
      <c r="E12" s="6" t="str">
        <f>IFERROR(ROUND(D12*EMPLOYEE_DATA!$B$3%,0),"")</f>
        <v/>
      </c>
      <c r="F12" s="6" t="str">
        <f>IFERROR(ROUND(D12*EMPLOYEE_DATA!$C$3%,0),"")</f>
        <v/>
      </c>
      <c r="G12" s="6" t="str">
        <f t="shared" si="0"/>
        <v/>
      </c>
      <c r="H12" s="6" t="str">
        <f>IF(OR(
AND(EMPLOYEE_DATA!$A$3="Jan-Mar",EMPLOYEE_DATA!E15="Feb",ISNUMBER(EMPLOYEE_DATA!F15)),
AND(EMPLOYEE_DATA!$A$3="Jul-Sep",EMPLOYEE_DATA!E15="Aug",ISNUMBER(EMPLOYEE_DATA!F15))
),EMPLOYEE_DATA!F15,D12)</f>
        <v/>
      </c>
      <c r="I12" s="6" t="str">
        <f>IFERROR(ROUND(H12*EMPLOYEE_DATA!$B$3%,0),"")</f>
        <v/>
      </c>
      <c r="J12" s="6" t="str">
        <f>IFERROR(ROUND(H12*EMPLOYEE_DATA!$C$3%,0),"")</f>
        <v/>
      </c>
      <c r="K12" s="6" t="str">
        <f t="shared" si="1"/>
        <v/>
      </c>
      <c r="L12" s="6" t="str">
        <f>IF(OR(
AND(EMPLOYEE_DATA!$A$3="Jan-Mar",EMPLOYEE_DATA!E15="Mar",ISNUMBER(EMPLOYEE_DATA!F15)),
AND(EMPLOYEE_DATA!$A$3="Jul-Sep",EMPLOYEE_DATA!E15="Sep",ISNUMBER(EMPLOYEE_DATA!F15))
),EMPLOYEE_DATA!F15,H12)</f>
        <v/>
      </c>
      <c r="M12" s="6" t="str">
        <f>IFERROR(ROUND(L12*EMPLOYEE_DATA!$B$3%,0),"")</f>
        <v/>
      </c>
      <c r="N12" s="6" t="str">
        <f>IFERROR(ROUND(L12*EMPLOYEE_DATA!$C$3%,0),"")</f>
        <v/>
      </c>
      <c r="O12" s="6" t="str">
        <f t="shared" si="2"/>
        <v/>
      </c>
      <c r="P12" s="7" t="str">
        <f t="shared" si="3"/>
        <v/>
      </c>
      <c r="Q12" s="11" t="str">
        <f t="shared" si="4"/>
        <v/>
      </c>
    </row>
    <row r="13" spans="1:26" ht="15.5" hidden="1" x14ac:dyDescent="0.35">
      <c r="A13" s="5" t="str">
        <f>IF(LEN(TRIM(B13))=0,"",SUBTOTAL(103,$B$6:B13))</f>
        <v/>
      </c>
      <c r="B13" s="5" t="str">
        <f>PROPER(IF(EMPLOYEE_DATA!B16="","",EMPLOYEE_DATA!B16))</f>
        <v/>
      </c>
      <c r="C13" s="5" t="str">
        <f>PROPER(IF(EMPLOYEE_DATA!C16="","",EMPLOYEE_DATA!C16))</f>
        <v/>
      </c>
      <c r="D13" s="6" t="str">
        <f>IF(EMPLOYEE_DATA!D16="","",EMPLOYEE_DATA!D16)</f>
        <v/>
      </c>
      <c r="E13" s="6" t="str">
        <f>IFERROR(ROUND(D13*EMPLOYEE_DATA!$B$3%,0),"")</f>
        <v/>
      </c>
      <c r="F13" s="6" t="str">
        <f>IFERROR(ROUND(D13*EMPLOYEE_DATA!$C$3%,0),"")</f>
        <v/>
      </c>
      <c r="G13" s="6" t="str">
        <f t="shared" si="0"/>
        <v/>
      </c>
      <c r="H13" s="6" t="str">
        <f>IF(OR(
AND(EMPLOYEE_DATA!$A$3="Jan-Mar",EMPLOYEE_DATA!E16="Feb",ISNUMBER(EMPLOYEE_DATA!F16)),
AND(EMPLOYEE_DATA!$A$3="Jul-Sep",EMPLOYEE_DATA!E16="Aug",ISNUMBER(EMPLOYEE_DATA!F16))
),EMPLOYEE_DATA!F16,D13)</f>
        <v/>
      </c>
      <c r="I13" s="6" t="str">
        <f>IFERROR(ROUND(H13*EMPLOYEE_DATA!$B$3%,0),"")</f>
        <v/>
      </c>
      <c r="J13" s="6" t="str">
        <f>IFERROR(ROUND(H13*EMPLOYEE_DATA!$C$3%,0),"")</f>
        <v/>
      </c>
      <c r="K13" s="6" t="str">
        <f t="shared" si="1"/>
        <v/>
      </c>
      <c r="L13" s="6" t="str">
        <f>IF(OR(
AND(EMPLOYEE_DATA!$A$3="Jan-Mar",EMPLOYEE_DATA!E16="Mar",ISNUMBER(EMPLOYEE_DATA!F16)),
AND(EMPLOYEE_DATA!$A$3="Jul-Sep",EMPLOYEE_DATA!E16="Sep",ISNUMBER(EMPLOYEE_DATA!F16))
),EMPLOYEE_DATA!F16,H13)</f>
        <v/>
      </c>
      <c r="M13" s="6" t="str">
        <f>IFERROR(ROUND(L13*EMPLOYEE_DATA!$B$3%,0),"")</f>
        <v/>
      </c>
      <c r="N13" s="6" t="str">
        <f>IFERROR(ROUND(L13*EMPLOYEE_DATA!$C$3%,0),"")</f>
        <v/>
      </c>
      <c r="O13" s="6" t="str">
        <f t="shared" si="2"/>
        <v/>
      </c>
      <c r="P13" s="7" t="str">
        <f t="shared" si="3"/>
        <v/>
      </c>
      <c r="Q13" s="11" t="str">
        <f t="shared" si="4"/>
        <v/>
      </c>
    </row>
    <row r="14" spans="1:26" ht="15.5" hidden="1" x14ac:dyDescent="0.35">
      <c r="A14" s="5" t="str">
        <f>IF(LEN(TRIM(B14))=0,"",SUBTOTAL(103,$B$6:B14))</f>
        <v/>
      </c>
      <c r="B14" s="5" t="str">
        <f>PROPER(IF(EMPLOYEE_DATA!B17="","",EMPLOYEE_DATA!B17))</f>
        <v/>
      </c>
      <c r="C14" s="5" t="str">
        <f>PROPER(IF(EMPLOYEE_DATA!C17="","",EMPLOYEE_DATA!C17))</f>
        <v/>
      </c>
      <c r="D14" s="6" t="str">
        <f>IF(EMPLOYEE_DATA!D17="","",EMPLOYEE_DATA!D17)</f>
        <v/>
      </c>
      <c r="E14" s="6" t="str">
        <f>IFERROR(ROUND(D14*EMPLOYEE_DATA!$B$3%,0),"")</f>
        <v/>
      </c>
      <c r="F14" s="6" t="str">
        <f>IFERROR(ROUND(D14*EMPLOYEE_DATA!$C$3%,0),"")</f>
        <v/>
      </c>
      <c r="G14" s="6" t="str">
        <f t="shared" si="0"/>
        <v/>
      </c>
      <c r="H14" s="6" t="str">
        <f>IF(OR(
AND(EMPLOYEE_DATA!$A$3="Jan-Mar",EMPLOYEE_DATA!E17="Feb",ISNUMBER(EMPLOYEE_DATA!F17)),
AND(EMPLOYEE_DATA!$A$3="Jul-Sep",EMPLOYEE_DATA!E17="Aug",ISNUMBER(EMPLOYEE_DATA!F17))
),EMPLOYEE_DATA!F17,D14)</f>
        <v/>
      </c>
      <c r="I14" s="6" t="str">
        <f>IFERROR(ROUND(H14*EMPLOYEE_DATA!$B$3%,0),"")</f>
        <v/>
      </c>
      <c r="J14" s="6" t="str">
        <f>IFERROR(ROUND(H14*EMPLOYEE_DATA!$C$3%,0),"")</f>
        <v/>
      </c>
      <c r="K14" s="6" t="str">
        <f t="shared" si="1"/>
        <v/>
      </c>
      <c r="L14" s="6" t="str">
        <f>IF(OR(
AND(EMPLOYEE_DATA!$A$3="Jan-Mar",EMPLOYEE_DATA!E17="Mar",ISNUMBER(EMPLOYEE_DATA!F17)),
AND(EMPLOYEE_DATA!$A$3="Jul-Sep",EMPLOYEE_DATA!E17="Sep",ISNUMBER(EMPLOYEE_DATA!F17))
),EMPLOYEE_DATA!F17,H14)</f>
        <v/>
      </c>
      <c r="M14" s="6" t="str">
        <f>IFERROR(ROUND(L14*EMPLOYEE_DATA!$B$3%,0),"")</f>
        <v/>
      </c>
      <c r="N14" s="6" t="str">
        <f>IFERROR(ROUND(L14*EMPLOYEE_DATA!$C$3%,0),"")</f>
        <v/>
      </c>
      <c r="O14" s="6" t="str">
        <f t="shared" si="2"/>
        <v/>
      </c>
      <c r="P14" s="7" t="str">
        <f t="shared" si="3"/>
        <v/>
      </c>
      <c r="Q14" s="11" t="str">
        <f t="shared" si="4"/>
        <v/>
      </c>
    </row>
    <row r="15" spans="1:26" ht="15.5" hidden="1" x14ac:dyDescent="0.35">
      <c r="A15" s="5" t="str">
        <f>IF(LEN(TRIM(B15))=0,"",SUBTOTAL(103,$B$6:B15))</f>
        <v/>
      </c>
      <c r="B15" s="5" t="str">
        <f>PROPER(IF(EMPLOYEE_DATA!B18="","",EMPLOYEE_DATA!B18))</f>
        <v/>
      </c>
      <c r="C15" s="5" t="str">
        <f>PROPER(IF(EMPLOYEE_DATA!C18="","",EMPLOYEE_DATA!C18))</f>
        <v/>
      </c>
      <c r="D15" s="6" t="str">
        <f>IF(EMPLOYEE_DATA!D18="","",EMPLOYEE_DATA!D18)</f>
        <v/>
      </c>
      <c r="E15" s="6" t="str">
        <f>IFERROR(ROUND(D15*EMPLOYEE_DATA!$B$3%,0),"")</f>
        <v/>
      </c>
      <c r="F15" s="6" t="str">
        <f>IFERROR(ROUND(D15*EMPLOYEE_DATA!$C$3%,0),"")</f>
        <v/>
      </c>
      <c r="G15" s="6" t="str">
        <f t="shared" si="0"/>
        <v/>
      </c>
      <c r="H15" s="6" t="str">
        <f>IF(OR(
AND(EMPLOYEE_DATA!$A$3="Jan-Mar",EMPLOYEE_DATA!E18="Feb",ISNUMBER(EMPLOYEE_DATA!F18)),
AND(EMPLOYEE_DATA!$A$3="Jul-Sep",EMPLOYEE_DATA!E18="Aug",ISNUMBER(EMPLOYEE_DATA!F18))
),EMPLOYEE_DATA!F18,D15)</f>
        <v/>
      </c>
      <c r="I15" s="6" t="str">
        <f>IFERROR(ROUND(H15*EMPLOYEE_DATA!$B$3%,0),"")</f>
        <v/>
      </c>
      <c r="J15" s="6" t="str">
        <f>IFERROR(ROUND(H15*EMPLOYEE_DATA!$C$3%,0),"")</f>
        <v/>
      </c>
      <c r="K15" s="6" t="str">
        <f t="shared" si="1"/>
        <v/>
      </c>
      <c r="L15" s="6" t="str">
        <f>IF(OR(
AND(EMPLOYEE_DATA!$A$3="Jan-Mar",EMPLOYEE_DATA!E18="Mar",ISNUMBER(EMPLOYEE_DATA!F18)),
AND(EMPLOYEE_DATA!$A$3="Jul-Sep",EMPLOYEE_DATA!E18="Sep",ISNUMBER(EMPLOYEE_DATA!F18))
),EMPLOYEE_DATA!F18,H15)</f>
        <v/>
      </c>
      <c r="M15" s="6" t="str">
        <f>IFERROR(ROUND(L15*EMPLOYEE_DATA!$B$3%,0),"")</f>
        <v/>
      </c>
      <c r="N15" s="6" t="str">
        <f>IFERROR(ROUND(L15*EMPLOYEE_DATA!$C$3%,0),"")</f>
        <v/>
      </c>
      <c r="O15" s="6" t="str">
        <f t="shared" si="2"/>
        <v/>
      </c>
      <c r="P15" s="7" t="str">
        <f t="shared" si="3"/>
        <v/>
      </c>
      <c r="Q15" s="11" t="str">
        <f t="shared" si="4"/>
        <v/>
      </c>
    </row>
    <row r="16" spans="1:26" ht="15.5" hidden="1" x14ac:dyDescent="0.35">
      <c r="A16" s="5" t="str">
        <f>IF(LEN(TRIM(B16))=0,"",SUBTOTAL(103,$B$6:B16))</f>
        <v/>
      </c>
      <c r="B16" s="5" t="str">
        <f>PROPER(IF(EMPLOYEE_DATA!B19="","",EMPLOYEE_DATA!B19))</f>
        <v/>
      </c>
      <c r="C16" s="5" t="str">
        <f>PROPER(IF(EMPLOYEE_DATA!C19="","",EMPLOYEE_DATA!C19))</f>
        <v/>
      </c>
      <c r="D16" s="6" t="str">
        <f>IF(EMPLOYEE_DATA!D19="","",EMPLOYEE_DATA!D19)</f>
        <v/>
      </c>
      <c r="E16" s="6" t="str">
        <f>IFERROR(ROUND(D16*EMPLOYEE_DATA!$B$3%,0),"")</f>
        <v/>
      </c>
      <c r="F16" s="6" t="str">
        <f>IFERROR(ROUND(D16*EMPLOYEE_DATA!$C$3%,0),"")</f>
        <v/>
      </c>
      <c r="G16" s="6" t="str">
        <f t="shared" si="0"/>
        <v/>
      </c>
      <c r="H16" s="6" t="str">
        <f>IF(OR(
AND(EMPLOYEE_DATA!$A$3="Jan-Mar",EMPLOYEE_DATA!E19="Feb",ISNUMBER(EMPLOYEE_DATA!F19)),
AND(EMPLOYEE_DATA!$A$3="Jul-Sep",EMPLOYEE_DATA!E19="Aug",ISNUMBER(EMPLOYEE_DATA!F19))
),EMPLOYEE_DATA!F19,D16)</f>
        <v/>
      </c>
      <c r="I16" s="6" t="str">
        <f>IFERROR(ROUND(H16*EMPLOYEE_DATA!$B$3%,0),"")</f>
        <v/>
      </c>
      <c r="J16" s="6" t="str">
        <f>IFERROR(ROUND(H16*EMPLOYEE_DATA!$C$3%,0),"")</f>
        <v/>
      </c>
      <c r="K16" s="6" t="str">
        <f t="shared" si="1"/>
        <v/>
      </c>
      <c r="L16" s="6" t="str">
        <f>IF(OR(
AND(EMPLOYEE_DATA!$A$3="Jan-Mar",EMPLOYEE_DATA!E19="Mar",ISNUMBER(EMPLOYEE_DATA!F19)),
AND(EMPLOYEE_DATA!$A$3="Jul-Sep",EMPLOYEE_DATA!E19="Sep",ISNUMBER(EMPLOYEE_DATA!F19))
),EMPLOYEE_DATA!F19,H16)</f>
        <v/>
      </c>
      <c r="M16" s="6" t="str">
        <f>IFERROR(ROUND(L16*EMPLOYEE_DATA!$B$3%,0),"")</f>
        <v/>
      </c>
      <c r="N16" s="6" t="str">
        <f>IFERROR(ROUND(L16*EMPLOYEE_DATA!$C$3%,0),"")</f>
        <v/>
      </c>
      <c r="O16" s="6" t="str">
        <f t="shared" si="2"/>
        <v/>
      </c>
      <c r="P16" s="7" t="str">
        <f t="shared" si="3"/>
        <v/>
      </c>
      <c r="Q16" s="11" t="str">
        <f t="shared" si="4"/>
        <v/>
      </c>
    </row>
    <row r="17" spans="1:17" ht="15.5" hidden="1" x14ac:dyDescent="0.35">
      <c r="A17" s="5" t="str">
        <f>IF(LEN(TRIM(B17))=0,"",SUBTOTAL(103,$B$6:B17))</f>
        <v/>
      </c>
      <c r="B17" s="5" t="str">
        <f>PROPER(IF(EMPLOYEE_DATA!B20="","",EMPLOYEE_DATA!B20))</f>
        <v/>
      </c>
      <c r="C17" s="5" t="str">
        <f>PROPER(IF(EMPLOYEE_DATA!C20="","",EMPLOYEE_DATA!C20))</f>
        <v/>
      </c>
      <c r="D17" s="6" t="str">
        <f>IF(EMPLOYEE_DATA!D20="","",EMPLOYEE_DATA!D20)</f>
        <v/>
      </c>
      <c r="E17" s="6" t="str">
        <f>IFERROR(ROUND(D17*EMPLOYEE_DATA!$B$3%,0),"")</f>
        <v/>
      </c>
      <c r="F17" s="6" t="str">
        <f>IFERROR(ROUND(D17*EMPLOYEE_DATA!$C$3%,0),"")</f>
        <v/>
      </c>
      <c r="G17" s="6" t="str">
        <f t="shared" si="0"/>
        <v/>
      </c>
      <c r="H17" s="6" t="str">
        <f>IF(OR(
AND(EMPLOYEE_DATA!$A$3="Jan-Mar",EMPLOYEE_DATA!E20="Feb",ISNUMBER(EMPLOYEE_DATA!F20)),
AND(EMPLOYEE_DATA!$A$3="Jul-Sep",EMPLOYEE_DATA!E20="Aug",ISNUMBER(EMPLOYEE_DATA!F20))
),EMPLOYEE_DATA!F20,D17)</f>
        <v/>
      </c>
      <c r="I17" s="6" t="str">
        <f>IFERROR(ROUND(H17*EMPLOYEE_DATA!$B$3%,0),"")</f>
        <v/>
      </c>
      <c r="J17" s="6" t="str">
        <f>IFERROR(ROUND(H17*EMPLOYEE_DATA!$C$3%,0),"")</f>
        <v/>
      </c>
      <c r="K17" s="6" t="str">
        <f t="shared" si="1"/>
        <v/>
      </c>
      <c r="L17" s="6" t="str">
        <f>IF(OR(
AND(EMPLOYEE_DATA!$A$3="Jan-Mar",EMPLOYEE_DATA!E20="Mar",ISNUMBER(EMPLOYEE_DATA!F20)),
AND(EMPLOYEE_DATA!$A$3="Jul-Sep",EMPLOYEE_DATA!E20="Sep",ISNUMBER(EMPLOYEE_DATA!F20))
),EMPLOYEE_DATA!F20,H17)</f>
        <v/>
      </c>
      <c r="M17" s="6" t="str">
        <f>IFERROR(ROUND(L17*EMPLOYEE_DATA!$B$3%,0),"")</f>
        <v/>
      </c>
      <c r="N17" s="6" t="str">
        <f>IFERROR(ROUND(L17*EMPLOYEE_DATA!$C$3%,0),"")</f>
        <v/>
      </c>
      <c r="O17" s="6" t="str">
        <f t="shared" si="2"/>
        <v/>
      </c>
      <c r="P17" s="7" t="str">
        <f t="shared" si="3"/>
        <v/>
      </c>
      <c r="Q17" s="11" t="str">
        <f t="shared" si="4"/>
        <v/>
      </c>
    </row>
    <row r="18" spans="1:17" ht="15.5" hidden="1" x14ac:dyDescent="0.35">
      <c r="A18" s="5" t="str">
        <f>IF(LEN(TRIM(B18))=0,"",SUBTOTAL(103,$B$6:B18))</f>
        <v/>
      </c>
      <c r="B18" s="5" t="str">
        <f>PROPER(IF(EMPLOYEE_DATA!B21="","",EMPLOYEE_DATA!B21))</f>
        <v/>
      </c>
      <c r="C18" s="5" t="str">
        <f>PROPER(IF(EMPLOYEE_DATA!C21="","",EMPLOYEE_DATA!C21))</f>
        <v/>
      </c>
      <c r="D18" s="6" t="str">
        <f>IF(EMPLOYEE_DATA!D21="","",EMPLOYEE_DATA!D21)</f>
        <v/>
      </c>
      <c r="E18" s="6" t="str">
        <f>IFERROR(ROUND(D18*EMPLOYEE_DATA!$B$3%,0),"")</f>
        <v/>
      </c>
      <c r="F18" s="6" t="str">
        <f>IFERROR(ROUND(D18*EMPLOYEE_DATA!$C$3%,0),"")</f>
        <v/>
      </c>
      <c r="G18" s="6" t="str">
        <f t="shared" si="0"/>
        <v/>
      </c>
      <c r="H18" s="6" t="str">
        <f>IF(OR(
AND(EMPLOYEE_DATA!$A$3="Jan-Mar",EMPLOYEE_DATA!E21="Feb",ISNUMBER(EMPLOYEE_DATA!F21)),
AND(EMPLOYEE_DATA!$A$3="Jul-Sep",EMPLOYEE_DATA!E21="Aug",ISNUMBER(EMPLOYEE_DATA!F21))
),EMPLOYEE_DATA!F21,D18)</f>
        <v/>
      </c>
      <c r="I18" s="6" t="str">
        <f>IFERROR(ROUND(H18*EMPLOYEE_DATA!$B$3%,0),"")</f>
        <v/>
      </c>
      <c r="J18" s="6" t="str">
        <f>IFERROR(ROUND(H18*EMPLOYEE_DATA!$C$3%,0),"")</f>
        <v/>
      </c>
      <c r="K18" s="6" t="str">
        <f t="shared" si="1"/>
        <v/>
      </c>
      <c r="L18" s="6" t="str">
        <f>IF(OR(
AND(EMPLOYEE_DATA!$A$3="Jan-Mar",EMPLOYEE_DATA!E21="Mar",ISNUMBER(EMPLOYEE_DATA!F21)),
AND(EMPLOYEE_DATA!$A$3="Jul-Sep",EMPLOYEE_DATA!E21="Sep",ISNUMBER(EMPLOYEE_DATA!F21))
),EMPLOYEE_DATA!F21,H18)</f>
        <v/>
      </c>
      <c r="M18" s="6" t="str">
        <f>IFERROR(ROUND(L18*EMPLOYEE_DATA!$B$3%,0),"")</f>
        <v/>
      </c>
      <c r="N18" s="6" t="str">
        <f>IFERROR(ROUND(L18*EMPLOYEE_DATA!$C$3%,0),"")</f>
        <v/>
      </c>
      <c r="O18" s="6" t="str">
        <f t="shared" si="2"/>
        <v/>
      </c>
      <c r="P18" s="7" t="str">
        <f t="shared" si="3"/>
        <v/>
      </c>
      <c r="Q18" s="11" t="str">
        <f t="shared" si="4"/>
        <v/>
      </c>
    </row>
    <row r="19" spans="1:17" ht="15.5" hidden="1" x14ac:dyDescent="0.35">
      <c r="A19" s="5" t="str">
        <f>IF(LEN(TRIM(B19))=0,"",SUBTOTAL(103,$B$6:B19))</f>
        <v/>
      </c>
      <c r="B19" s="5" t="str">
        <f>PROPER(IF(EMPLOYEE_DATA!B22="","",EMPLOYEE_DATA!B22))</f>
        <v/>
      </c>
      <c r="C19" s="5" t="str">
        <f>PROPER(IF(EMPLOYEE_DATA!C22="","",EMPLOYEE_DATA!C22))</f>
        <v/>
      </c>
      <c r="D19" s="6" t="str">
        <f>IF(EMPLOYEE_DATA!D22="","",EMPLOYEE_DATA!D22)</f>
        <v/>
      </c>
      <c r="E19" s="6" t="str">
        <f>IFERROR(ROUND(D19*EMPLOYEE_DATA!$B$3%,0),"")</f>
        <v/>
      </c>
      <c r="F19" s="6" t="str">
        <f>IFERROR(ROUND(D19*EMPLOYEE_DATA!$C$3%,0),"")</f>
        <v/>
      </c>
      <c r="G19" s="6" t="str">
        <f t="shared" si="0"/>
        <v/>
      </c>
      <c r="H19" s="6" t="str">
        <f>IF(OR(
AND(EMPLOYEE_DATA!$A$3="Jan-Mar",EMPLOYEE_DATA!E22="Feb",ISNUMBER(EMPLOYEE_DATA!F22)),
AND(EMPLOYEE_DATA!$A$3="Jul-Sep",EMPLOYEE_DATA!E22="Aug",ISNUMBER(EMPLOYEE_DATA!F22))
),EMPLOYEE_DATA!F22,D19)</f>
        <v/>
      </c>
      <c r="I19" s="6" t="str">
        <f>IFERROR(ROUND(H19*EMPLOYEE_DATA!$B$3%,0),"")</f>
        <v/>
      </c>
      <c r="J19" s="6" t="str">
        <f>IFERROR(ROUND(H19*EMPLOYEE_DATA!$C$3%,0),"")</f>
        <v/>
      </c>
      <c r="K19" s="6" t="str">
        <f t="shared" si="1"/>
        <v/>
      </c>
      <c r="L19" s="6" t="str">
        <f>IF(OR(
AND(EMPLOYEE_DATA!$A$3="Jan-Mar",EMPLOYEE_DATA!E22="Mar",ISNUMBER(EMPLOYEE_DATA!F22)),
AND(EMPLOYEE_DATA!$A$3="Jul-Sep",EMPLOYEE_DATA!E22="Sep",ISNUMBER(EMPLOYEE_DATA!F22))
),EMPLOYEE_DATA!F22,H19)</f>
        <v/>
      </c>
      <c r="M19" s="6" t="str">
        <f>IFERROR(ROUND(L19*EMPLOYEE_DATA!$B$3%,0),"")</f>
        <v/>
      </c>
      <c r="N19" s="6" t="str">
        <f>IFERROR(ROUND(L19*EMPLOYEE_DATA!$C$3%,0),"")</f>
        <v/>
      </c>
      <c r="O19" s="6" t="str">
        <f t="shared" si="2"/>
        <v/>
      </c>
      <c r="P19" s="7" t="str">
        <f t="shared" si="3"/>
        <v/>
      </c>
      <c r="Q19" s="11" t="str">
        <f t="shared" si="4"/>
        <v/>
      </c>
    </row>
    <row r="20" spans="1:17" ht="15.5" hidden="1" x14ac:dyDescent="0.35">
      <c r="A20" s="5" t="str">
        <f>IF(LEN(TRIM(B20))=0,"",SUBTOTAL(103,$B$6:B20))</f>
        <v/>
      </c>
      <c r="B20" s="5" t="str">
        <f>PROPER(IF(EMPLOYEE_DATA!B23="","",EMPLOYEE_DATA!B23))</f>
        <v/>
      </c>
      <c r="C20" s="5" t="str">
        <f>PROPER(IF(EMPLOYEE_DATA!C23="","",EMPLOYEE_DATA!C23))</f>
        <v/>
      </c>
      <c r="D20" s="6" t="str">
        <f>IF(EMPLOYEE_DATA!D23="","",EMPLOYEE_DATA!D23)</f>
        <v/>
      </c>
      <c r="E20" s="6" t="str">
        <f>IFERROR(ROUND(D20*EMPLOYEE_DATA!$B$3%,0),"")</f>
        <v/>
      </c>
      <c r="F20" s="6" t="str">
        <f>IFERROR(ROUND(D20*EMPLOYEE_DATA!$C$3%,0),"")</f>
        <v/>
      </c>
      <c r="G20" s="6" t="str">
        <f t="shared" si="0"/>
        <v/>
      </c>
      <c r="H20" s="6" t="str">
        <f>IF(OR(
AND(EMPLOYEE_DATA!$A$3="Jan-Mar",EMPLOYEE_DATA!E23="Feb",ISNUMBER(EMPLOYEE_DATA!F23)),
AND(EMPLOYEE_DATA!$A$3="Jul-Sep",EMPLOYEE_DATA!E23="Aug",ISNUMBER(EMPLOYEE_DATA!F23))
),EMPLOYEE_DATA!F23,D20)</f>
        <v/>
      </c>
      <c r="I20" s="6" t="str">
        <f>IFERROR(ROUND(H20*EMPLOYEE_DATA!$B$3%,0),"")</f>
        <v/>
      </c>
      <c r="J20" s="6" t="str">
        <f>IFERROR(ROUND(H20*EMPLOYEE_DATA!$C$3%,0),"")</f>
        <v/>
      </c>
      <c r="K20" s="6" t="str">
        <f t="shared" si="1"/>
        <v/>
      </c>
      <c r="L20" s="6" t="str">
        <f>IF(OR(
AND(EMPLOYEE_DATA!$A$3="Jan-Mar",EMPLOYEE_DATA!E23="Mar",ISNUMBER(EMPLOYEE_DATA!F23)),
AND(EMPLOYEE_DATA!$A$3="Jul-Sep",EMPLOYEE_DATA!E23="Sep",ISNUMBER(EMPLOYEE_DATA!F23))
),EMPLOYEE_DATA!F23,H20)</f>
        <v/>
      </c>
      <c r="M20" s="6" t="str">
        <f>IFERROR(ROUND(L20*EMPLOYEE_DATA!$B$3%,0),"")</f>
        <v/>
      </c>
      <c r="N20" s="6" t="str">
        <f>IFERROR(ROUND(L20*EMPLOYEE_DATA!$C$3%,0),"")</f>
        <v/>
      </c>
      <c r="O20" s="6" t="str">
        <f t="shared" si="2"/>
        <v/>
      </c>
      <c r="P20" s="7" t="str">
        <f t="shared" si="3"/>
        <v/>
      </c>
      <c r="Q20" s="11" t="str">
        <f t="shared" si="4"/>
        <v/>
      </c>
    </row>
    <row r="21" spans="1:17" ht="15.5" hidden="1" x14ac:dyDescent="0.35">
      <c r="A21" s="5" t="str">
        <f>IF(LEN(TRIM(B21))=0,"",SUBTOTAL(103,$B$6:B21))</f>
        <v/>
      </c>
      <c r="B21" s="5" t="str">
        <f>PROPER(IF(EMPLOYEE_DATA!B24="","",EMPLOYEE_DATA!B24))</f>
        <v/>
      </c>
      <c r="C21" s="5" t="str">
        <f>PROPER(IF(EMPLOYEE_DATA!C24="","",EMPLOYEE_DATA!C24))</f>
        <v/>
      </c>
      <c r="D21" s="6" t="str">
        <f>IF(EMPLOYEE_DATA!D24="","",EMPLOYEE_DATA!D24)</f>
        <v/>
      </c>
      <c r="E21" s="6" t="str">
        <f>IFERROR(ROUND(D21*EMPLOYEE_DATA!$B$3%,0),"")</f>
        <v/>
      </c>
      <c r="F21" s="6" t="str">
        <f>IFERROR(ROUND(D21*EMPLOYEE_DATA!$C$3%,0),"")</f>
        <v/>
      </c>
      <c r="G21" s="6" t="str">
        <f t="shared" si="0"/>
        <v/>
      </c>
      <c r="H21" s="6" t="str">
        <f>IF(OR(
AND(EMPLOYEE_DATA!$A$3="Jan-Mar",EMPLOYEE_DATA!E24="Feb",ISNUMBER(EMPLOYEE_DATA!F24)),
AND(EMPLOYEE_DATA!$A$3="Jul-Sep",EMPLOYEE_DATA!E24="Aug",ISNUMBER(EMPLOYEE_DATA!F24))
),EMPLOYEE_DATA!F24,D21)</f>
        <v/>
      </c>
      <c r="I21" s="6" t="str">
        <f>IFERROR(ROUND(H21*EMPLOYEE_DATA!$B$3%,0),"")</f>
        <v/>
      </c>
      <c r="J21" s="6" t="str">
        <f>IFERROR(ROUND(H21*EMPLOYEE_DATA!$C$3%,0),"")</f>
        <v/>
      </c>
      <c r="K21" s="6" t="str">
        <f t="shared" si="1"/>
        <v/>
      </c>
      <c r="L21" s="6" t="str">
        <f>IF(OR(
AND(EMPLOYEE_DATA!$A$3="Jan-Mar",EMPLOYEE_DATA!E24="Mar",ISNUMBER(EMPLOYEE_DATA!F24)),
AND(EMPLOYEE_DATA!$A$3="Jul-Sep",EMPLOYEE_DATA!E24="Sep",ISNUMBER(EMPLOYEE_DATA!F24))
),EMPLOYEE_DATA!F24,H21)</f>
        <v/>
      </c>
      <c r="M21" s="6" t="str">
        <f>IFERROR(ROUND(L21*EMPLOYEE_DATA!$B$3%,0),"")</f>
        <v/>
      </c>
      <c r="N21" s="6" t="str">
        <f>IFERROR(ROUND(L21*EMPLOYEE_DATA!$C$3%,0),"")</f>
        <v/>
      </c>
      <c r="O21" s="6" t="str">
        <f t="shared" si="2"/>
        <v/>
      </c>
      <c r="P21" s="7" t="str">
        <f t="shared" si="3"/>
        <v/>
      </c>
      <c r="Q21" s="11" t="str">
        <f t="shared" si="4"/>
        <v/>
      </c>
    </row>
    <row r="22" spans="1:17" ht="15.5" hidden="1" x14ac:dyDescent="0.35">
      <c r="A22" s="5" t="str">
        <f>IF(LEN(TRIM(B22))=0,"",SUBTOTAL(103,$B$6:B22))</f>
        <v/>
      </c>
      <c r="B22" s="5" t="str">
        <f>PROPER(IF(EMPLOYEE_DATA!B25="","",EMPLOYEE_DATA!B25))</f>
        <v/>
      </c>
      <c r="C22" s="5" t="str">
        <f>PROPER(IF(EMPLOYEE_DATA!C25="","",EMPLOYEE_DATA!C25))</f>
        <v/>
      </c>
      <c r="D22" s="6" t="str">
        <f>IF(EMPLOYEE_DATA!D25="","",EMPLOYEE_DATA!D25)</f>
        <v/>
      </c>
      <c r="E22" s="6" t="str">
        <f>IFERROR(ROUND(D22*EMPLOYEE_DATA!$B$3%,0),"")</f>
        <v/>
      </c>
      <c r="F22" s="6" t="str">
        <f>IFERROR(ROUND(D22*EMPLOYEE_DATA!$C$3%,0),"")</f>
        <v/>
      </c>
      <c r="G22" s="6" t="str">
        <f t="shared" si="0"/>
        <v/>
      </c>
      <c r="H22" s="6" t="str">
        <f>IF(OR(
AND(EMPLOYEE_DATA!$A$3="Jan-Mar",EMPLOYEE_DATA!E25="Feb",ISNUMBER(EMPLOYEE_DATA!F25)),
AND(EMPLOYEE_DATA!$A$3="Jul-Sep",EMPLOYEE_DATA!E25="Aug",ISNUMBER(EMPLOYEE_DATA!F25))
),EMPLOYEE_DATA!F25,D22)</f>
        <v/>
      </c>
      <c r="I22" s="6" t="str">
        <f>IFERROR(ROUND(H22*EMPLOYEE_DATA!$B$3%,0),"")</f>
        <v/>
      </c>
      <c r="J22" s="6" t="str">
        <f>IFERROR(ROUND(H22*EMPLOYEE_DATA!$C$3%,0),"")</f>
        <v/>
      </c>
      <c r="K22" s="6" t="str">
        <f t="shared" si="1"/>
        <v/>
      </c>
      <c r="L22" s="6" t="str">
        <f>IF(OR(
AND(EMPLOYEE_DATA!$A$3="Jan-Mar",EMPLOYEE_DATA!E25="Mar",ISNUMBER(EMPLOYEE_DATA!F25)),
AND(EMPLOYEE_DATA!$A$3="Jul-Sep",EMPLOYEE_DATA!E25="Sep",ISNUMBER(EMPLOYEE_DATA!F25))
),EMPLOYEE_DATA!F25,H22)</f>
        <v/>
      </c>
      <c r="M22" s="6" t="str">
        <f>IFERROR(ROUND(L22*EMPLOYEE_DATA!$B$3%,0),"")</f>
        <v/>
      </c>
      <c r="N22" s="6" t="str">
        <f>IFERROR(ROUND(L22*EMPLOYEE_DATA!$C$3%,0),"")</f>
        <v/>
      </c>
      <c r="O22" s="6" t="str">
        <f t="shared" si="2"/>
        <v/>
      </c>
      <c r="P22" s="7" t="str">
        <f t="shared" si="3"/>
        <v/>
      </c>
      <c r="Q22" s="11" t="str">
        <f t="shared" si="4"/>
        <v/>
      </c>
    </row>
    <row r="23" spans="1:17" ht="15.5" hidden="1" x14ac:dyDescent="0.35">
      <c r="A23" s="5" t="str">
        <f>IF(LEN(TRIM(B23))=0,"",SUBTOTAL(103,$B$6:B23))</f>
        <v/>
      </c>
      <c r="B23" s="5" t="str">
        <f>PROPER(IF(EMPLOYEE_DATA!B26="","",EMPLOYEE_DATA!B26))</f>
        <v/>
      </c>
      <c r="C23" s="5" t="str">
        <f>PROPER(IF(EMPLOYEE_DATA!C26="","",EMPLOYEE_DATA!C26))</f>
        <v/>
      </c>
      <c r="D23" s="6" t="str">
        <f>IF(EMPLOYEE_DATA!D26="","",EMPLOYEE_DATA!D26)</f>
        <v/>
      </c>
      <c r="E23" s="6" t="str">
        <f>IFERROR(ROUND(D23*EMPLOYEE_DATA!$B$3%,0),"")</f>
        <v/>
      </c>
      <c r="F23" s="6" t="str">
        <f>IFERROR(ROUND(D23*EMPLOYEE_DATA!$C$3%,0),"")</f>
        <v/>
      </c>
      <c r="G23" s="6" t="str">
        <f t="shared" si="0"/>
        <v/>
      </c>
      <c r="H23" s="6" t="str">
        <f>IF(OR(
AND(EMPLOYEE_DATA!$A$3="Jan-Mar",EMPLOYEE_DATA!E26="Feb",ISNUMBER(EMPLOYEE_DATA!F26)),
AND(EMPLOYEE_DATA!$A$3="Jul-Sep",EMPLOYEE_DATA!E26="Aug",ISNUMBER(EMPLOYEE_DATA!F26))
),EMPLOYEE_DATA!F26,D23)</f>
        <v/>
      </c>
      <c r="I23" s="6" t="str">
        <f>IFERROR(ROUND(H23*EMPLOYEE_DATA!$B$3%,0),"")</f>
        <v/>
      </c>
      <c r="J23" s="6" t="str">
        <f>IFERROR(ROUND(H23*EMPLOYEE_DATA!$C$3%,0),"")</f>
        <v/>
      </c>
      <c r="K23" s="6" t="str">
        <f t="shared" si="1"/>
        <v/>
      </c>
      <c r="L23" s="6" t="str">
        <f>IF(OR(
AND(EMPLOYEE_DATA!$A$3="Jan-Mar",EMPLOYEE_DATA!E26="Mar",ISNUMBER(EMPLOYEE_DATA!F26)),
AND(EMPLOYEE_DATA!$A$3="Jul-Sep",EMPLOYEE_DATA!E26="Sep",ISNUMBER(EMPLOYEE_DATA!F26))
),EMPLOYEE_DATA!F26,H23)</f>
        <v/>
      </c>
      <c r="M23" s="6" t="str">
        <f>IFERROR(ROUND(L23*EMPLOYEE_DATA!$B$3%,0),"")</f>
        <v/>
      </c>
      <c r="N23" s="6" t="str">
        <f>IFERROR(ROUND(L23*EMPLOYEE_DATA!$C$3%,0),"")</f>
        <v/>
      </c>
      <c r="O23" s="6" t="str">
        <f t="shared" si="2"/>
        <v/>
      </c>
      <c r="P23" s="7" t="str">
        <f t="shared" si="3"/>
        <v/>
      </c>
      <c r="Q23" s="11" t="str">
        <f t="shared" si="4"/>
        <v/>
      </c>
    </row>
    <row r="24" spans="1:17" ht="15.5" hidden="1" x14ac:dyDescent="0.35">
      <c r="A24" s="5" t="str">
        <f>IF(LEN(TRIM(B24))=0,"",SUBTOTAL(103,$B$6:B24))</f>
        <v/>
      </c>
      <c r="B24" s="5" t="str">
        <f>PROPER(IF(EMPLOYEE_DATA!B27="","",EMPLOYEE_DATA!B27))</f>
        <v/>
      </c>
      <c r="C24" s="5" t="str">
        <f>PROPER(IF(EMPLOYEE_DATA!C27="","",EMPLOYEE_DATA!C27))</f>
        <v/>
      </c>
      <c r="D24" s="6" t="str">
        <f>IF(EMPLOYEE_DATA!D27="","",EMPLOYEE_DATA!D27)</f>
        <v/>
      </c>
      <c r="E24" s="6" t="str">
        <f>IFERROR(ROUND(D24*EMPLOYEE_DATA!$B$3%,0),"")</f>
        <v/>
      </c>
      <c r="F24" s="6" t="str">
        <f>IFERROR(ROUND(D24*EMPLOYEE_DATA!$C$3%,0),"")</f>
        <v/>
      </c>
      <c r="G24" s="6" t="str">
        <f t="shared" si="0"/>
        <v/>
      </c>
      <c r="H24" s="6" t="str">
        <f>IF(OR(
AND(EMPLOYEE_DATA!$A$3="Jan-Mar",EMPLOYEE_DATA!E27="Feb",ISNUMBER(EMPLOYEE_DATA!F27)),
AND(EMPLOYEE_DATA!$A$3="Jul-Sep",EMPLOYEE_DATA!E27="Aug",ISNUMBER(EMPLOYEE_DATA!F27))
),EMPLOYEE_DATA!F27,D24)</f>
        <v/>
      </c>
      <c r="I24" s="6" t="str">
        <f>IFERROR(ROUND(H24*EMPLOYEE_DATA!$B$3%,0),"")</f>
        <v/>
      </c>
      <c r="J24" s="6" t="str">
        <f>IFERROR(ROUND(H24*EMPLOYEE_DATA!$C$3%,0),"")</f>
        <v/>
      </c>
      <c r="K24" s="6" t="str">
        <f t="shared" si="1"/>
        <v/>
      </c>
      <c r="L24" s="6" t="str">
        <f>IF(OR(
AND(EMPLOYEE_DATA!$A$3="Jan-Mar",EMPLOYEE_DATA!E27="Mar",ISNUMBER(EMPLOYEE_DATA!F27)),
AND(EMPLOYEE_DATA!$A$3="Jul-Sep",EMPLOYEE_DATA!E27="Sep",ISNUMBER(EMPLOYEE_DATA!F27))
),EMPLOYEE_DATA!F27,H24)</f>
        <v/>
      </c>
      <c r="M24" s="6" t="str">
        <f>IFERROR(ROUND(L24*EMPLOYEE_DATA!$B$3%,0),"")</f>
        <v/>
      </c>
      <c r="N24" s="6" t="str">
        <f>IFERROR(ROUND(L24*EMPLOYEE_DATA!$C$3%,0),"")</f>
        <v/>
      </c>
      <c r="O24" s="6" t="str">
        <f t="shared" si="2"/>
        <v/>
      </c>
      <c r="P24" s="7" t="str">
        <f t="shared" si="3"/>
        <v/>
      </c>
      <c r="Q24" s="11" t="str">
        <f t="shared" si="4"/>
        <v/>
      </c>
    </row>
    <row r="25" spans="1:17" ht="15.5" hidden="1" x14ac:dyDescent="0.35">
      <c r="A25" s="5" t="str">
        <f>IF(LEN(TRIM(B25))=0,"",SUBTOTAL(103,$B$6:B25))</f>
        <v/>
      </c>
      <c r="B25" s="5" t="str">
        <f>PROPER(IF(EMPLOYEE_DATA!B28="","",EMPLOYEE_DATA!B28))</f>
        <v/>
      </c>
      <c r="C25" s="5" t="str">
        <f>PROPER(IF(EMPLOYEE_DATA!C28="","",EMPLOYEE_DATA!C28))</f>
        <v/>
      </c>
      <c r="D25" s="6" t="str">
        <f>IF(EMPLOYEE_DATA!D28="","",EMPLOYEE_DATA!D28)</f>
        <v/>
      </c>
      <c r="E25" s="6" t="str">
        <f>IFERROR(ROUND(D25*EMPLOYEE_DATA!$B$3%,0),"")</f>
        <v/>
      </c>
      <c r="F25" s="6" t="str">
        <f>IFERROR(ROUND(D25*EMPLOYEE_DATA!$C$3%,0),"")</f>
        <v/>
      </c>
      <c r="G25" s="6" t="str">
        <f t="shared" si="0"/>
        <v/>
      </c>
      <c r="H25" s="6" t="str">
        <f>IF(OR(
AND(EMPLOYEE_DATA!$A$3="Jan-Mar",EMPLOYEE_DATA!E28="Feb",ISNUMBER(EMPLOYEE_DATA!F28)),
AND(EMPLOYEE_DATA!$A$3="Jul-Sep",EMPLOYEE_DATA!E28="Aug",ISNUMBER(EMPLOYEE_DATA!F28))
),EMPLOYEE_DATA!F28,D25)</f>
        <v/>
      </c>
      <c r="I25" s="6" t="str">
        <f>IFERROR(ROUND(H25*EMPLOYEE_DATA!$B$3%,0),"")</f>
        <v/>
      </c>
      <c r="J25" s="6" t="str">
        <f>IFERROR(ROUND(H25*EMPLOYEE_DATA!$C$3%,0),"")</f>
        <v/>
      </c>
      <c r="K25" s="6" t="str">
        <f t="shared" si="1"/>
        <v/>
      </c>
      <c r="L25" s="6" t="str">
        <f>IF(OR(
AND(EMPLOYEE_DATA!$A$3="Jan-Mar",EMPLOYEE_DATA!E28="Mar",ISNUMBER(EMPLOYEE_DATA!F28)),
AND(EMPLOYEE_DATA!$A$3="Jul-Sep",EMPLOYEE_DATA!E28="Sep",ISNUMBER(EMPLOYEE_DATA!F28))
),EMPLOYEE_DATA!F28,H25)</f>
        <v/>
      </c>
      <c r="M25" s="6" t="str">
        <f>IFERROR(ROUND(L25*EMPLOYEE_DATA!$B$3%,0),"")</f>
        <v/>
      </c>
      <c r="N25" s="6" t="str">
        <f>IFERROR(ROUND(L25*EMPLOYEE_DATA!$C$3%,0),"")</f>
        <v/>
      </c>
      <c r="O25" s="6" t="str">
        <f t="shared" si="2"/>
        <v/>
      </c>
      <c r="P25" s="7" t="str">
        <f t="shared" si="3"/>
        <v/>
      </c>
      <c r="Q25" s="11" t="str">
        <f t="shared" si="4"/>
        <v/>
      </c>
    </row>
    <row r="26" spans="1:17" ht="15.5" hidden="1" x14ac:dyDescent="0.35">
      <c r="A26" s="5" t="str">
        <f>IF(LEN(TRIM(B26))=0,"",SUBTOTAL(103,$B$6:B26))</f>
        <v/>
      </c>
      <c r="B26" s="5" t="str">
        <f>PROPER(IF(EMPLOYEE_DATA!B29="","",EMPLOYEE_DATA!B29))</f>
        <v/>
      </c>
      <c r="C26" s="5" t="str">
        <f>PROPER(IF(EMPLOYEE_DATA!C29="","",EMPLOYEE_DATA!C29))</f>
        <v/>
      </c>
      <c r="D26" s="6" t="str">
        <f>IF(EMPLOYEE_DATA!D29="","",EMPLOYEE_DATA!D29)</f>
        <v/>
      </c>
      <c r="E26" s="6" t="str">
        <f>IFERROR(ROUND(D26*EMPLOYEE_DATA!$B$3%,0),"")</f>
        <v/>
      </c>
      <c r="F26" s="6" t="str">
        <f>IFERROR(ROUND(D26*EMPLOYEE_DATA!$C$3%,0),"")</f>
        <v/>
      </c>
      <c r="G26" s="6" t="str">
        <f t="shared" si="0"/>
        <v/>
      </c>
      <c r="H26" s="6" t="str">
        <f>IF(OR(
AND(EMPLOYEE_DATA!$A$3="Jan-Mar",EMPLOYEE_DATA!E29="Feb",ISNUMBER(EMPLOYEE_DATA!F29)),
AND(EMPLOYEE_DATA!$A$3="Jul-Sep",EMPLOYEE_DATA!E29="Aug",ISNUMBER(EMPLOYEE_DATA!F29))
),EMPLOYEE_DATA!F29,D26)</f>
        <v/>
      </c>
      <c r="I26" s="6" t="str">
        <f>IFERROR(ROUND(H26*EMPLOYEE_DATA!$B$3%,0),"")</f>
        <v/>
      </c>
      <c r="J26" s="6" t="str">
        <f>IFERROR(ROUND(H26*EMPLOYEE_DATA!$C$3%,0),"")</f>
        <v/>
      </c>
      <c r="K26" s="6" t="str">
        <f t="shared" si="1"/>
        <v/>
      </c>
      <c r="L26" s="6" t="str">
        <f>IF(OR(
AND(EMPLOYEE_DATA!$A$3="Jan-Mar",EMPLOYEE_DATA!E29="Mar",ISNUMBER(EMPLOYEE_DATA!F29)),
AND(EMPLOYEE_DATA!$A$3="Jul-Sep",EMPLOYEE_DATA!E29="Sep",ISNUMBER(EMPLOYEE_DATA!F29))
),EMPLOYEE_DATA!F29,H26)</f>
        <v/>
      </c>
      <c r="M26" s="6" t="str">
        <f>IFERROR(ROUND(L26*EMPLOYEE_DATA!$B$3%,0),"")</f>
        <v/>
      </c>
      <c r="N26" s="6" t="str">
        <f>IFERROR(ROUND(L26*EMPLOYEE_DATA!$C$3%,0),"")</f>
        <v/>
      </c>
      <c r="O26" s="6" t="str">
        <f t="shared" si="2"/>
        <v/>
      </c>
      <c r="P26" s="7" t="str">
        <f t="shared" si="3"/>
        <v/>
      </c>
      <c r="Q26" s="11" t="str">
        <f t="shared" si="4"/>
        <v/>
      </c>
    </row>
    <row r="27" spans="1:17" ht="15.5" hidden="1" x14ac:dyDescent="0.35">
      <c r="A27" s="5" t="str">
        <f>IF(LEN(TRIM(B27))=0,"",SUBTOTAL(103,$B$6:B27))</f>
        <v/>
      </c>
      <c r="B27" s="5" t="str">
        <f>PROPER(IF(EMPLOYEE_DATA!B30="","",EMPLOYEE_DATA!B30))</f>
        <v/>
      </c>
      <c r="C27" s="5" t="str">
        <f>PROPER(IF(EMPLOYEE_DATA!C30="","",EMPLOYEE_DATA!C30))</f>
        <v/>
      </c>
      <c r="D27" s="6" t="str">
        <f>IF(EMPLOYEE_DATA!D30="","",EMPLOYEE_DATA!D30)</f>
        <v/>
      </c>
      <c r="E27" s="6" t="str">
        <f>IFERROR(ROUND(D27*EMPLOYEE_DATA!$B$3%,0),"")</f>
        <v/>
      </c>
      <c r="F27" s="6" t="str">
        <f>IFERROR(ROUND(D27*EMPLOYEE_DATA!$C$3%,0),"")</f>
        <v/>
      </c>
      <c r="G27" s="6" t="str">
        <f t="shared" si="0"/>
        <v/>
      </c>
      <c r="H27" s="6" t="str">
        <f>IF(OR(
AND(EMPLOYEE_DATA!$A$3="Jan-Mar",EMPLOYEE_DATA!E30="Feb",ISNUMBER(EMPLOYEE_DATA!F30)),
AND(EMPLOYEE_DATA!$A$3="Jul-Sep",EMPLOYEE_DATA!E30="Aug",ISNUMBER(EMPLOYEE_DATA!F30))
),EMPLOYEE_DATA!F30,D27)</f>
        <v/>
      </c>
      <c r="I27" s="6" t="str">
        <f>IFERROR(ROUND(H27*EMPLOYEE_DATA!$B$3%,0),"")</f>
        <v/>
      </c>
      <c r="J27" s="6" t="str">
        <f>IFERROR(ROUND(H27*EMPLOYEE_DATA!$C$3%,0),"")</f>
        <v/>
      </c>
      <c r="K27" s="6" t="str">
        <f t="shared" si="1"/>
        <v/>
      </c>
      <c r="L27" s="6" t="str">
        <f>IF(OR(
AND(EMPLOYEE_DATA!$A$3="Jan-Mar",EMPLOYEE_DATA!E30="Mar",ISNUMBER(EMPLOYEE_DATA!F30)),
AND(EMPLOYEE_DATA!$A$3="Jul-Sep",EMPLOYEE_DATA!E30="Sep",ISNUMBER(EMPLOYEE_DATA!F30))
),EMPLOYEE_DATA!F30,H27)</f>
        <v/>
      </c>
      <c r="M27" s="6" t="str">
        <f>IFERROR(ROUND(L27*EMPLOYEE_DATA!$B$3%,0),"")</f>
        <v/>
      </c>
      <c r="N27" s="6" t="str">
        <f>IFERROR(ROUND(L27*EMPLOYEE_DATA!$C$3%,0),"")</f>
        <v/>
      </c>
      <c r="O27" s="6" t="str">
        <f t="shared" si="2"/>
        <v/>
      </c>
      <c r="P27" s="7" t="str">
        <f t="shared" si="3"/>
        <v/>
      </c>
      <c r="Q27" s="11" t="str">
        <f t="shared" si="4"/>
        <v/>
      </c>
    </row>
    <row r="28" spans="1:17" ht="15.5" hidden="1" x14ac:dyDescent="0.35">
      <c r="A28" s="5" t="str">
        <f>IF(LEN(TRIM(B28))=0,"",SUBTOTAL(103,$B$6:B28))</f>
        <v/>
      </c>
      <c r="B28" s="5" t="str">
        <f>PROPER(IF(EMPLOYEE_DATA!B31="","",EMPLOYEE_DATA!B31))</f>
        <v/>
      </c>
      <c r="C28" s="5" t="str">
        <f>PROPER(IF(EMPLOYEE_DATA!C31="","",EMPLOYEE_DATA!C31))</f>
        <v/>
      </c>
      <c r="D28" s="6" t="str">
        <f>IF(EMPLOYEE_DATA!D31="","",EMPLOYEE_DATA!D31)</f>
        <v/>
      </c>
      <c r="E28" s="6" t="str">
        <f>IFERROR(ROUND(D28*EMPLOYEE_DATA!$B$3%,0),"")</f>
        <v/>
      </c>
      <c r="F28" s="6" t="str">
        <f>IFERROR(ROUND(D28*EMPLOYEE_DATA!$C$3%,0),"")</f>
        <v/>
      </c>
      <c r="G28" s="6" t="str">
        <f t="shared" si="0"/>
        <v/>
      </c>
      <c r="H28" s="6" t="str">
        <f>IF(OR(
AND(EMPLOYEE_DATA!$A$3="Jan-Mar",EMPLOYEE_DATA!E31="Feb",ISNUMBER(EMPLOYEE_DATA!F31)),
AND(EMPLOYEE_DATA!$A$3="Jul-Sep",EMPLOYEE_DATA!E31="Aug",ISNUMBER(EMPLOYEE_DATA!F31))
),EMPLOYEE_DATA!F31,D28)</f>
        <v/>
      </c>
      <c r="I28" s="6" t="str">
        <f>IFERROR(ROUND(H28*EMPLOYEE_DATA!$B$3%,0),"")</f>
        <v/>
      </c>
      <c r="J28" s="6" t="str">
        <f>IFERROR(ROUND(H28*EMPLOYEE_DATA!$C$3%,0),"")</f>
        <v/>
      </c>
      <c r="K28" s="6" t="str">
        <f t="shared" si="1"/>
        <v/>
      </c>
      <c r="L28" s="6" t="str">
        <f>IF(OR(
AND(EMPLOYEE_DATA!$A$3="Jan-Mar",EMPLOYEE_DATA!E31="Mar",ISNUMBER(EMPLOYEE_DATA!F31)),
AND(EMPLOYEE_DATA!$A$3="Jul-Sep",EMPLOYEE_DATA!E31="Sep",ISNUMBER(EMPLOYEE_DATA!F31))
),EMPLOYEE_DATA!F31,H28)</f>
        <v/>
      </c>
      <c r="M28" s="6" t="str">
        <f>IFERROR(ROUND(L28*EMPLOYEE_DATA!$B$3%,0),"")</f>
        <v/>
      </c>
      <c r="N28" s="6" t="str">
        <f>IFERROR(ROUND(L28*EMPLOYEE_DATA!$C$3%,0),"")</f>
        <v/>
      </c>
      <c r="O28" s="6" t="str">
        <f t="shared" si="2"/>
        <v/>
      </c>
      <c r="P28" s="7" t="str">
        <f t="shared" si="3"/>
        <v/>
      </c>
      <c r="Q28" s="11" t="str">
        <f t="shared" si="4"/>
        <v/>
      </c>
    </row>
    <row r="29" spans="1:17" ht="15.5" hidden="1" x14ac:dyDescent="0.35">
      <c r="A29" s="5" t="str">
        <f>IF(LEN(TRIM(B29))=0,"",SUBTOTAL(103,$B$6:B29))</f>
        <v/>
      </c>
      <c r="B29" s="5" t="str">
        <f>PROPER(IF(EMPLOYEE_DATA!B32="","",EMPLOYEE_DATA!B32))</f>
        <v/>
      </c>
      <c r="C29" s="5" t="str">
        <f>PROPER(IF(EMPLOYEE_DATA!C32="","",EMPLOYEE_DATA!C32))</f>
        <v/>
      </c>
      <c r="D29" s="6" t="str">
        <f>IF(EMPLOYEE_DATA!D32="","",EMPLOYEE_DATA!D32)</f>
        <v/>
      </c>
      <c r="E29" s="6" t="str">
        <f>IFERROR(ROUND(D29*EMPLOYEE_DATA!$B$3%,0),"")</f>
        <v/>
      </c>
      <c r="F29" s="6" t="str">
        <f>IFERROR(ROUND(D29*EMPLOYEE_DATA!$C$3%,0),"")</f>
        <v/>
      </c>
      <c r="G29" s="6" t="str">
        <f t="shared" si="0"/>
        <v/>
      </c>
      <c r="H29" s="6" t="str">
        <f>IF(OR(
AND(EMPLOYEE_DATA!$A$3="Jan-Mar",EMPLOYEE_DATA!E32="Feb",ISNUMBER(EMPLOYEE_DATA!F32)),
AND(EMPLOYEE_DATA!$A$3="Jul-Sep",EMPLOYEE_DATA!E32="Aug",ISNUMBER(EMPLOYEE_DATA!F32))
),EMPLOYEE_DATA!F32,D29)</f>
        <v/>
      </c>
      <c r="I29" s="6" t="str">
        <f>IFERROR(ROUND(H29*EMPLOYEE_DATA!$B$3%,0),"")</f>
        <v/>
      </c>
      <c r="J29" s="6" t="str">
        <f>IFERROR(ROUND(H29*EMPLOYEE_DATA!$C$3%,0),"")</f>
        <v/>
      </c>
      <c r="K29" s="6" t="str">
        <f t="shared" si="1"/>
        <v/>
      </c>
      <c r="L29" s="6" t="str">
        <f>IF(OR(
AND(EMPLOYEE_DATA!$A$3="Jan-Mar",EMPLOYEE_DATA!E32="Mar",ISNUMBER(EMPLOYEE_DATA!F32)),
AND(EMPLOYEE_DATA!$A$3="Jul-Sep",EMPLOYEE_DATA!E32="Sep",ISNUMBER(EMPLOYEE_DATA!F32))
),EMPLOYEE_DATA!F32,H29)</f>
        <v/>
      </c>
      <c r="M29" s="6" t="str">
        <f>IFERROR(ROUND(L29*EMPLOYEE_DATA!$B$3%,0),"")</f>
        <v/>
      </c>
      <c r="N29" s="6" t="str">
        <f>IFERROR(ROUND(L29*EMPLOYEE_DATA!$C$3%,0),"")</f>
        <v/>
      </c>
      <c r="O29" s="6" t="str">
        <f t="shared" si="2"/>
        <v/>
      </c>
      <c r="P29" s="7" t="str">
        <f t="shared" si="3"/>
        <v/>
      </c>
      <c r="Q29" s="11" t="str">
        <f t="shared" si="4"/>
        <v/>
      </c>
    </row>
    <row r="30" spans="1:17" ht="15.5" hidden="1" x14ac:dyDescent="0.35">
      <c r="A30" s="5" t="str">
        <f>IF(LEN(TRIM(B30))=0,"",SUBTOTAL(103,$B$6:B30))</f>
        <v/>
      </c>
      <c r="B30" s="5" t="str">
        <f>PROPER(IF(EMPLOYEE_DATA!B33="","",EMPLOYEE_DATA!B33))</f>
        <v/>
      </c>
      <c r="C30" s="5" t="str">
        <f>PROPER(IF(EMPLOYEE_DATA!C33="","",EMPLOYEE_DATA!C33))</f>
        <v/>
      </c>
      <c r="D30" s="6" t="str">
        <f>IF(EMPLOYEE_DATA!D33="","",EMPLOYEE_DATA!D33)</f>
        <v/>
      </c>
      <c r="E30" s="6" t="str">
        <f>IFERROR(ROUND(D30*EMPLOYEE_DATA!$B$3%,0),"")</f>
        <v/>
      </c>
      <c r="F30" s="6" t="str">
        <f>IFERROR(ROUND(D30*EMPLOYEE_DATA!$C$3%,0),"")</f>
        <v/>
      </c>
      <c r="G30" s="6" t="str">
        <f t="shared" si="0"/>
        <v/>
      </c>
      <c r="H30" s="6" t="str">
        <f>IF(OR(
AND(EMPLOYEE_DATA!$A$3="Jan-Mar",EMPLOYEE_DATA!E33="Feb",ISNUMBER(EMPLOYEE_DATA!F33)),
AND(EMPLOYEE_DATA!$A$3="Jul-Sep",EMPLOYEE_DATA!E33="Aug",ISNUMBER(EMPLOYEE_DATA!F33))
),EMPLOYEE_DATA!F33,D30)</f>
        <v/>
      </c>
      <c r="I30" s="6" t="str">
        <f>IFERROR(ROUND(H30*EMPLOYEE_DATA!$B$3%,0),"")</f>
        <v/>
      </c>
      <c r="J30" s="6" t="str">
        <f>IFERROR(ROUND(H30*EMPLOYEE_DATA!$C$3%,0),"")</f>
        <v/>
      </c>
      <c r="K30" s="6" t="str">
        <f t="shared" si="1"/>
        <v/>
      </c>
      <c r="L30" s="6" t="str">
        <f>IF(OR(
AND(EMPLOYEE_DATA!$A$3="Jan-Mar",EMPLOYEE_DATA!E33="Mar",ISNUMBER(EMPLOYEE_DATA!F33)),
AND(EMPLOYEE_DATA!$A$3="Jul-Sep",EMPLOYEE_DATA!E33="Sep",ISNUMBER(EMPLOYEE_DATA!F33))
),EMPLOYEE_DATA!F33,H30)</f>
        <v/>
      </c>
      <c r="M30" s="6" t="str">
        <f>IFERROR(ROUND(L30*EMPLOYEE_DATA!$B$3%,0),"")</f>
        <v/>
      </c>
      <c r="N30" s="6" t="str">
        <f>IFERROR(ROUND(L30*EMPLOYEE_DATA!$C$3%,0),"")</f>
        <v/>
      </c>
      <c r="O30" s="6" t="str">
        <f t="shared" si="2"/>
        <v/>
      </c>
      <c r="P30" s="7" t="str">
        <f t="shared" si="3"/>
        <v/>
      </c>
      <c r="Q30" s="11" t="str">
        <f t="shared" si="4"/>
        <v/>
      </c>
    </row>
    <row r="31" spans="1:17" ht="15.5" hidden="1" x14ac:dyDescent="0.35">
      <c r="A31" s="5" t="str">
        <f>IF(LEN(TRIM(B31))=0,"",SUBTOTAL(103,$B$6:B31))</f>
        <v/>
      </c>
      <c r="B31" s="5" t="str">
        <f>PROPER(IF(EMPLOYEE_DATA!B34="","",EMPLOYEE_DATA!B34))</f>
        <v/>
      </c>
      <c r="C31" s="5" t="str">
        <f>PROPER(IF(EMPLOYEE_DATA!C34="","",EMPLOYEE_DATA!C34))</f>
        <v/>
      </c>
      <c r="D31" s="6" t="str">
        <f>IF(EMPLOYEE_DATA!D34="","",EMPLOYEE_DATA!D34)</f>
        <v/>
      </c>
      <c r="E31" s="6" t="str">
        <f>IFERROR(ROUND(D31*EMPLOYEE_DATA!$B$3%,0),"")</f>
        <v/>
      </c>
      <c r="F31" s="6" t="str">
        <f>IFERROR(ROUND(D31*EMPLOYEE_DATA!$C$3%,0),"")</f>
        <v/>
      </c>
      <c r="G31" s="6" t="str">
        <f t="shared" si="0"/>
        <v/>
      </c>
      <c r="H31" s="6" t="str">
        <f>IF(OR(
AND(EMPLOYEE_DATA!$A$3="Jan-Mar",EMPLOYEE_DATA!E34="Feb",ISNUMBER(EMPLOYEE_DATA!F34)),
AND(EMPLOYEE_DATA!$A$3="Jul-Sep",EMPLOYEE_DATA!E34="Aug",ISNUMBER(EMPLOYEE_DATA!F34))
),EMPLOYEE_DATA!F34,D31)</f>
        <v/>
      </c>
      <c r="I31" s="6" t="str">
        <f>IFERROR(ROUND(H31*EMPLOYEE_DATA!$B$3%,0),"")</f>
        <v/>
      </c>
      <c r="J31" s="6" t="str">
        <f>IFERROR(ROUND(H31*EMPLOYEE_DATA!$C$3%,0),"")</f>
        <v/>
      </c>
      <c r="K31" s="6" t="str">
        <f t="shared" si="1"/>
        <v/>
      </c>
      <c r="L31" s="6" t="str">
        <f>IF(OR(
AND(EMPLOYEE_DATA!$A$3="Jan-Mar",EMPLOYEE_DATA!E34="Mar",ISNUMBER(EMPLOYEE_DATA!F34)),
AND(EMPLOYEE_DATA!$A$3="Jul-Sep",EMPLOYEE_DATA!E34="Sep",ISNUMBER(EMPLOYEE_DATA!F34))
),EMPLOYEE_DATA!F34,H31)</f>
        <v/>
      </c>
      <c r="M31" s="6" t="str">
        <f>IFERROR(ROUND(L31*EMPLOYEE_DATA!$B$3%,0),"")</f>
        <v/>
      </c>
      <c r="N31" s="6" t="str">
        <f>IFERROR(ROUND(L31*EMPLOYEE_DATA!$C$3%,0),"")</f>
        <v/>
      </c>
      <c r="O31" s="6" t="str">
        <f t="shared" si="2"/>
        <v/>
      </c>
      <c r="P31" s="7" t="str">
        <f t="shared" si="3"/>
        <v/>
      </c>
      <c r="Q31" s="11" t="str">
        <f t="shared" ref="Q31:Q59" si="5">IF(A31="","",1)</f>
        <v/>
      </c>
    </row>
    <row r="32" spans="1:17" customFormat="1" ht="15.5" hidden="1" x14ac:dyDescent="0.35">
      <c r="A32" s="4" t="str">
        <f>IF(LEN(TRIM(B32))=0,"",SUBTOTAL(103,$B$6:B32))</f>
        <v/>
      </c>
      <c r="B32" s="5" t="str">
        <f>PROPER(IF(EMPLOYEE_DATA!B35="","",EMPLOYEE_DATA!B35))</f>
        <v/>
      </c>
      <c r="C32" s="5" t="str">
        <f>PROPER(IF(EMPLOYEE_DATA!C35="","",EMPLOYEE_DATA!C35))</f>
        <v/>
      </c>
      <c r="D32" s="6" t="str">
        <f>IF(EMPLOYEE_DATA!D35="","",EMPLOYEE_DATA!D35)</f>
        <v/>
      </c>
      <c r="E32" s="6" t="str">
        <f>IFERROR(ROUND(D32*EMPLOYEE_DATA!$B$3%,0),"")</f>
        <v/>
      </c>
      <c r="F32" s="6" t="str">
        <f>IFERROR(ROUND(D32*EMPLOYEE_DATA!$C$3%,0),"")</f>
        <v/>
      </c>
      <c r="G32" s="6" t="str">
        <f t="shared" si="0"/>
        <v/>
      </c>
      <c r="H32" s="6" t="str">
        <f>IF(OR(
AND(EMPLOYEE_DATA!$A$3="Jan-Mar",EMPLOYEE_DATA!E35="Feb",ISNUMBER(EMPLOYEE_DATA!F35)),
AND(EMPLOYEE_DATA!$A$3="Jul-Sep",EMPLOYEE_DATA!E35="Aug",ISNUMBER(EMPLOYEE_DATA!F35))
),EMPLOYEE_DATA!F35,D32)</f>
        <v/>
      </c>
      <c r="I32" s="6" t="str">
        <f>IFERROR(ROUND(H32*EMPLOYEE_DATA!$B$3%,0),"")</f>
        <v/>
      </c>
      <c r="J32" s="6" t="str">
        <f>IFERROR(ROUND(H32*EMPLOYEE_DATA!$C$3%,0),"")</f>
        <v/>
      </c>
      <c r="K32" s="6" t="str">
        <f t="shared" si="1"/>
        <v/>
      </c>
      <c r="L32" s="6" t="str">
        <f>IF(OR(
AND(EMPLOYEE_DATA!$A$3="Jan-Mar",EMPLOYEE_DATA!E35="Mar",ISNUMBER(EMPLOYEE_DATA!F35)),
AND(EMPLOYEE_DATA!$A$3="Jul-Sep",EMPLOYEE_DATA!E35="Sep",ISNUMBER(EMPLOYEE_DATA!F35))
),EMPLOYEE_DATA!F35,H32)</f>
        <v/>
      </c>
      <c r="M32" s="6" t="str">
        <f>IFERROR(ROUND(L32*EMPLOYEE_DATA!$B$3%,0),"")</f>
        <v/>
      </c>
      <c r="N32" s="6" t="str">
        <f>IFERROR(ROUND(L32*EMPLOYEE_DATA!$C$3%,0),"")</f>
        <v/>
      </c>
      <c r="O32" s="6" t="str">
        <f t="shared" si="2"/>
        <v/>
      </c>
      <c r="P32" s="7" t="str">
        <f t="shared" si="3"/>
        <v/>
      </c>
      <c r="Q32" t="str">
        <f t="shared" si="5"/>
        <v/>
      </c>
    </row>
    <row r="33" spans="1:17" customFormat="1" ht="15.5" hidden="1" x14ac:dyDescent="0.35">
      <c r="A33" s="4" t="str">
        <f>IF(LEN(TRIM(B33))=0,"",SUBTOTAL(103,$B$6:B33))</f>
        <v/>
      </c>
      <c r="B33" s="5" t="str">
        <f>PROPER(IF(EMPLOYEE_DATA!B36="","",EMPLOYEE_DATA!B36))</f>
        <v/>
      </c>
      <c r="C33" s="5" t="str">
        <f>PROPER(IF(EMPLOYEE_DATA!C36="","",EMPLOYEE_DATA!C36))</f>
        <v/>
      </c>
      <c r="D33" s="6" t="str">
        <f>IF(EMPLOYEE_DATA!D36="","",EMPLOYEE_DATA!D36)</f>
        <v/>
      </c>
      <c r="E33" s="6" t="str">
        <f>IFERROR(ROUND(D33*EMPLOYEE_DATA!$B$3%,0),"")</f>
        <v/>
      </c>
      <c r="F33" s="6" t="str">
        <f>IFERROR(ROUND(D33*EMPLOYEE_DATA!$C$3%,0),"")</f>
        <v/>
      </c>
      <c r="G33" s="6" t="str">
        <f t="shared" si="0"/>
        <v/>
      </c>
      <c r="H33" s="6" t="str">
        <f>IF(OR(
AND(EMPLOYEE_DATA!$A$3="Jan-Mar",EMPLOYEE_DATA!E36="Feb",ISNUMBER(EMPLOYEE_DATA!F36)),
AND(EMPLOYEE_DATA!$A$3="Jul-Sep",EMPLOYEE_DATA!E36="Aug",ISNUMBER(EMPLOYEE_DATA!F36))
),EMPLOYEE_DATA!F36,D33)</f>
        <v/>
      </c>
      <c r="I33" s="6" t="str">
        <f>IFERROR(ROUND(H33*EMPLOYEE_DATA!$B$3%,0),"")</f>
        <v/>
      </c>
      <c r="J33" s="6" t="str">
        <f>IFERROR(ROUND(H33*EMPLOYEE_DATA!$C$3%,0),"")</f>
        <v/>
      </c>
      <c r="K33" s="6" t="str">
        <f t="shared" si="1"/>
        <v/>
      </c>
      <c r="L33" s="6" t="str">
        <f>IF(OR(
AND(EMPLOYEE_DATA!$A$3="Jan-Mar",EMPLOYEE_DATA!E36="Mar",ISNUMBER(EMPLOYEE_DATA!F36)),
AND(EMPLOYEE_DATA!$A$3="Jul-Sep",EMPLOYEE_DATA!E36="Sep",ISNUMBER(EMPLOYEE_DATA!F36))
),EMPLOYEE_DATA!F36,H33)</f>
        <v/>
      </c>
      <c r="M33" s="6" t="str">
        <f>IFERROR(ROUND(L33*EMPLOYEE_DATA!$B$3%,0),"")</f>
        <v/>
      </c>
      <c r="N33" s="6" t="str">
        <f>IFERROR(ROUND(L33*EMPLOYEE_DATA!$C$3%,0),"")</f>
        <v/>
      </c>
      <c r="O33" s="6" t="str">
        <f t="shared" si="2"/>
        <v/>
      </c>
      <c r="P33" s="7" t="str">
        <f t="shared" si="3"/>
        <v/>
      </c>
      <c r="Q33" t="str">
        <f t="shared" si="5"/>
        <v/>
      </c>
    </row>
    <row r="34" spans="1:17" customFormat="1" ht="15.5" hidden="1" x14ac:dyDescent="0.35">
      <c r="A34" s="4" t="str">
        <f>IF(LEN(TRIM(B34))=0,"",SUBTOTAL(103,$B$6:B34))</f>
        <v/>
      </c>
      <c r="B34" s="5" t="str">
        <f>PROPER(IF(EMPLOYEE_DATA!B37="","",EMPLOYEE_DATA!B37))</f>
        <v/>
      </c>
      <c r="C34" s="5" t="str">
        <f>PROPER(IF(EMPLOYEE_DATA!C37="","",EMPLOYEE_DATA!C37))</f>
        <v/>
      </c>
      <c r="D34" s="6" t="str">
        <f>IF(EMPLOYEE_DATA!D37="","",EMPLOYEE_DATA!D37)</f>
        <v/>
      </c>
      <c r="E34" s="6" t="str">
        <f>IFERROR(ROUND(D34*EMPLOYEE_DATA!$B$3%,0),"")</f>
        <v/>
      </c>
      <c r="F34" s="6" t="str">
        <f>IFERROR(ROUND(D34*EMPLOYEE_DATA!$C$3%,0),"")</f>
        <v/>
      </c>
      <c r="G34" s="6" t="str">
        <f t="shared" si="0"/>
        <v/>
      </c>
      <c r="H34" s="6" t="str">
        <f>IF(OR(
AND(EMPLOYEE_DATA!$A$3="Jan-Mar",EMPLOYEE_DATA!E37="Feb",ISNUMBER(EMPLOYEE_DATA!F37)),
AND(EMPLOYEE_DATA!$A$3="Jul-Sep",EMPLOYEE_DATA!E37="Aug",ISNUMBER(EMPLOYEE_DATA!F37))
),EMPLOYEE_DATA!F37,D34)</f>
        <v/>
      </c>
      <c r="I34" s="6" t="str">
        <f>IFERROR(ROUND(H34*EMPLOYEE_DATA!$B$3%,0),"")</f>
        <v/>
      </c>
      <c r="J34" s="6" t="str">
        <f>IFERROR(ROUND(H34*EMPLOYEE_DATA!$C$3%,0),"")</f>
        <v/>
      </c>
      <c r="K34" s="6" t="str">
        <f t="shared" si="1"/>
        <v/>
      </c>
      <c r="L34" s="6" t="str">
        <f>IF(OR(
AND(EMPLOYEE_DATA!$A$3="Jan-Mar",EMPLOYEE_DATA!E37="Mar",ISNUMBER(EMPLOYEE_DATA!F37)),
AND(EMPLOYEE_DATA!$A$3="Jul-Sep",EMPLOYEE_DATA!E37="Sep",ISNUMBER(EMPLOYEE_DATA!F37))
),EMPLOYEE_DATA!F37,H34)</f>
        <v/>
      </c>
      <c r="M34" s="6" t="str">
        <f>IFERROR(ROUND(L34*EMPLOYEE_DATA!$B$3%,0),"")</f>
        <v/>
      </c>
      <c r="N34" s="6" t="str">
        <f>IFERROR(ROUND(L34*EMPLOYEE_DATA!$C$3%,0),"")</f>
        <v/>
      </c>
      <c r="O34" s="6" t="str">
        <f t="shared" si="2"/>
        <v/>
      </c>
      <c r="P34" s="7" t="str">
        <f t="shared" si="3"/>
        <v/>
      </c>
      <c r="Q34" t="str">
        <f t="shared" si="5"/>
        <v/>
      </c>
    </row>
    <row r="35" spans="1:17" customFormat="1" ht="15.5" hidden="1" x14ac:dyDescent="0.35">
      <c r="A35" s="4" t="str">
        <f>IF(LEN(TRIM(B35))=0,"",SUBTOTAL(103,$B$6:B35))</f>
        <v/>
      </c>
      <c r="B35" s="5" t="str">
        <f>PROPER(IF(EMPLOYEE_DATA!B38="","",EMPLOYEE_DATA!B38))</f>
        <v/>
      </c>
      <c r="C35" s="5" t="str">
        <f>PROPER(IF(EMPLOYEE_DATA!C38="","",EMPLOYEE_DATA!C38))</f>
        <v/>
      </c>
      <c r="D35" s="6" t="str">
        <f>IF(EMPLOYEE_DATA!D38="","",EMPLOYEE_DATA!D38)</f>
        <v/>
      </c>
      <c r="E35" s="6" t="str">
        <f>IFERROR(ROUND(D35*EMPLOYEE_DATA!$B$3%,0),"")</f>
        <v/>
      </c>
      <c r="F35" s="6" t="str">
        <f>IFERROR(ROUND(D35*EMPLOYEE_DATA!$C$3%,0),"")</f>
        <v/>
      </c>
      <c r="G35" s="6" t="str">
        <f t="shared" si="0"/>
        <v/>
      </c>
      <c r="H35" s="6" t="str">
        <f>IF(OR(
AND(EMPLOYEE_DATA!$A$3="Jan-Mar",EMPLOYEE_DATA!E38="Feb",ISNUMBER(EMPLOYEE_DATA!F38)),
AND(EMPLOYEE_DATA!$A$3="Jul-Sep",EMPLOYEE_DATA!E38="Aug",ISNUMBER(EMPLOYEE_DATA!F38))
),EMPLOYEE_DATA!F38,D35)</f>
        <v/>
      </c>
      <c r="I35" s="6" t="str">
        <f>IFERROR(ROUND(H35*EMPLOYEE_DATA!$B$3%,0),"")</f>
        <v/>
      </c>
      <c r="J35" s="6" t="str">
        <f>IFERROR(ROUND(H35*EMPLOYEE_DATA!$C$3%,0),"")</f>
        <v/>
      </c>
      <c r="K35" s="6" t="str">
        <f t="shared" si="1"/>
        <v/>
      </c>
      <c r="L35" s="6" t="str">
        <f>IF(OR(
AND(EMPLOYEE_DATA!$A$3="Jan-Mar",EMPLOYEE_DATA!E38="Mar",ISNUMBER(EMPLOYEE_DATA!F38)),
AND(EMPLOYEE_DATA!$A$3="Jul-Sep",EMPLOYEE_DATA!E38="Sep",ISNUMBER(EMPLOYEE_DATA!F38))
),EMPLOYEE_DATA!F38,H35)</f>
        <v/>
      </c>
      <c r="M35" s="6" t="str">
        <f>IFERROR(ROUND(L35*EMPLOYEE_DATA!$B$3%,0),"")</f>
        <v/>
      </c>
      <c r="N35" s="6" t="str">
        <f>IFERROR(ROUND(L35*EMPLOYEE_DATA!$C$3%,0),"")</f>
        <v/>
      </c>
      <c r="O35" s="6" t="str">
        <f t="shared" si="2"/>
        <v/>
      </c>
      <c r="P35" s="7" t="str">
        <f t="shared" si="3"/>
        <v/>
      </c>
      <c r="Q35" t="str">
        <f t="shared" si="5"/>
        <v/>
      </c>
    </row>
    <row r="36" spans="1:17" customFormat="1" ht="15.5" hidden="1" x14ac:dyDescent="0.35">
      <c r="A36" s="4" t="str">
        <f>IF(LEN(TRIM(B36))=0,"",SUBTOTAL(103,$B$6:B36))</f>
        <v/>
      </c>
      <c r="B36" s="5" t="str">
        <f>PROPER(IF(EMPLOYEE_DATA!B39="","",EMPLOYEE_DATA!B39))</f>
        <v/>
      </c>
      <c r="C36" s="5" t="str">
        <f>PROPER(IF(EMPLOYEE_DATA!C39="","",EMPLOYEE_DATA!C39))</f>
        <v/>
      </c>
      <c r="D36" s="6" t="str">
        <f>IF(EMPLOYEE_DATA!D39="","",EMPLOYEE_DATA!D39)</f>
        <v/>
      </c>
      <c r="E36" s="6" t="str">
        <f>IFERROR(ROUND(D36*EMPLOYEE_DATA!$B$3%,0),"")</f>
        <v/>
      </c>
      <c r="F36" s="6" t="str">
        <f>IFERROR(ROUND(D36*EMPLOYEE_DATA!$C$3%,0),"")</f>
        <v/>
      </c>
      <c r="G36" s="6" t="str">
        <f t="shared" si="0"/>
        <v/>
      </c>
      <c r="H36" s="6" t="str">
        <f>IF(OR(
AND(EMPLOYEE_DATA!$A$3="Jan-Mar",EMPLOYEE_DATA!E39="Feb",ISNUMBER(EMPLOYEE_DATA!F39)),
AND(EMPLOYEE_DATA!$A$3="Jul-Sep",EMPLOYEE_DATA!E39="Aug",ISNUMBER(EMPLOYEE_DATA!F39))
),EMPLOYEE_DATA!F39,D36)</f>
        <v/>
      </c>
      <c r="I36" s="6" t="str">
        <f>IFERROR(ROUND(H36*EMPLOYEE_DATA!$B$3%,0),"")</f>
        <v/>
      </c>
      <c r="J36" s="6" t="str">
        <f>IFERROR(ROUND(H36*EMPLOYEE_DATA!$C$3%,0),"")</f>
        <v/>
      </c>
      <c r="K36" s="6" t="str">
        <f t="shared" si="1"/>
        <v/>
      </c>
      <c r="L36" s="6" t="str">
        <f>IF(OR(
AND(EMPLOYEE_DATA!$A$3="Jan-Mar",EMPLOYEE_DATA!E39="Mar",ISNUMBER(EMPLOYEE_DATA!F39)),
AND(EMPLOYEE_DATA!$A$3="Jul-Sep",EMPLOYEE_DATA!E39="Sep",ISNUMBER(EMPLOYEE_DATA!F39))
),EMPLOYEE_DATA!F39,H36)</f>
        <v/>
      </c>
      <c r="M36" s="6" t="str">
        <f>IFERROR(ROUND(L36*EMPLOYEE_DATA!$B$3%,0),"")</f>
        <v/>
      </c>
      <c r="N36" s="6" t="str">
        <f>IFERROR(ROUND(L36*EMPLOYEE_DATA!$C$3%,0),"")</f>
        <v/>
      </c>
      <c r="O36" s="6" t="str">
        <f t="shared" si="2"/>
        <v/>
      </c>
      <c r="P36" s="7" t="str">
        <f t="shared" si="3"/>
        <v/>
      </c>
      <c r="Q36" t="str">
        <f t="shared" si="5"/>
        <v/>
      </c>
    </row>
    <row r="37" spans="1:17" customFormat="1" ht="15.5" hidden="1" x14ac:dyDescent="0.35">
      <c r="A37" s="4" t="str">
        <f>IF(LEN(TRIM(B37))=0,"",SUBTOTAL(103,$B$6:B37))</f>
        <v/>
      </c>
      <c r="B37" s="5" t="str">
        <f>PROPER(IF(EMPLOYEE_DATA!B40="","",EMPLOYEE_DATA!B40))</f>
        <v/>
      </c>
      <c r="C37" s="5" t="str">
        <f>PROPER(IF(EMPLOYEE_DATA!C40="","",EMPLOYEE_DATA!C40))</f>
        <v/>
      </c>
      <c r="D37" s="6" t="str">
        <f>IF(EMPLOYEE_DATA!D40="","",EMPLOYEE_DATA!D40)</f>
        <v/>
      </c>
      <c r="E37" s="6" t="str">
        <f>IFERROR(ROUND(D37*EMPLOYEE_DATA!$B$3%,0),"")</f>
        <v/>
      </c>
      <c r="F37" s="6" t="str">
        <f>IFERROR(ROUND(D37*EMPLOYEE_DATA!$C$3%,0),"")</f>
        <v/>
      </c>
      <c r="G37" s="6" t="str">
        <f t="shared" si="0"/>
        <v/>
      </c>
      <c r="H37" s="6" t="str">
        <f>IF(OR(
AND(EMPLOYEE_DATA!$A$3="Jan-Mar",EMPLOYEE_DATA!E40="Feb",ISNUMBER(EMPLOYEE_DATA!F40)),
AND(EMPLOYEE_DATA!$A$3="Jul-Sep",EMPLOYEE_DATA!E40="Aug",ISNUMBER(EMPLOYEE_DATA!F40))
),EMPLOYEE_DATA!F40,D37)</f>
        <v/>
      </c>
      <c r="I37" s="6" t="str">
        <f>IFERROR(ROUND(H37*EMPLOYEE_DATA!$B$3%,0),"")</f>
        <v/>
      </c>
      <c r="J37" s="6" t="str">
        <f>IFERROR(ROUND(H37*EMPLOYEE_DATA!$C$3%,0),"")</f>
        <v/>
      </c>
      <c r="K37" s="6" t="str">
        <f t="shared" si="1"/>
        <v/>
      </c>
      <c r="L37" s="6" t="str">
        <f>IF(OR(
AND(EMPLOYEE_DATA!$A$3="Jan-Mar",EMPLOYEE_DATA!E40="Mar",ISNUMBER(EMPLOYEE_DATA!F40)),
AND(EMPLOYEE_DATA!$A$3="Jul-Sep",EMPLOYEE_DATA!E40="Sep",ISNUMBER(EMPLOYEE_DATA!F40))
),EMPLOYEE_DATA!F40,H37)</f>
        <v/>
      </c>
      <c r="M37" s="6" t="str">
        <f>IFERROR(ROUND(L37*EMPLOYEE_DATA!$B$3%,0),"")</f>
        <v/>
      </c>
      <c r="N37" s="6" t="str">
        <f>IFERROR(ROUND(L37*EMPLOYEE_DATA!$C$3%,0),"")</f>
        <v/>
      </c>
      <c r="O37" s="6" t="str">
        <f t="shared" si="2"/>
        <v/>
      </c>
      <c r="P37" s="7" t="str">
        <f t="shared" si="3"/>
        <v/>
      </c>
      <c r="Q37" t="str">
        <f t="shared" si="5"/>
        <v/>
      </c>
    </row>
    <row r="38" spans="1:17" customFormat="1" ht="15.5" hidden="1" x14ac:dyDescent="0.35">
      <c r="A38" s="4" t="str">
        <f>IF(LEN(TRIM(B38))=0,"",SUBTOTAL(103,$B$6:B38))</f>
        <v/>
      </c>
      <c r="B38" s="5" t="str">
        <f>PROPER(IF(EMPLOYEE_DATA!B41="","",EMPLOYEE_DATA!B41))</f>
        <v/>
      </c>
      <c r="C38" s="5" t="str">
        <f>PROPER(IF(EMPLOYEE_DATA!C41="","",EMPLOYEE_DATA!C41))</f>
        <v/>
      </c>
      <c r="D38" s="6" t="str">
        <f>IF(EMPLOYEE_DATA!D41="","",EMPLOYEE_DATA!D41)</f>
        <v/>
      </c>
      <c r="E38" s="6" t="str">
        <f>IFERROR(ROUND(D38*EMPLOYEE_DATA!$B$3%,0),"")</f>
        <v/>
      </c>
      <c r="F38" s="6" t="str">
        <f>IFERROR(ROUND(D38*EMPLOYEE_DATA!$C$3%,0),"")</f>
        <v/>
      </c>
      <c r="G38" s="6" t="str">
        <f t="shared" si="0"/>
        <v/>
      </c>
      <c r="H38" s="6" t="str">
        <f>IF(OR(
AND(EMPLOYEE_DATA!$A$3="Jan-Mar",EMPLOYEE_DATA!E41="Feb",ISNUMBER(EMPLOYEE_DATA!F41)),
AND(EMPLOYEE_DATA!$A$3="Jul-Sep",EMPLOYEE_DATA!E41="Aug",ISNUMBER(EMPLOYEE_DATA!F41))
),EMPLOYEE_DATA!F41,D38)</f>
        <v/>
      </c>
      <c r="I38" s="6" t="str">
        <f>IFERROR(ROUND(H38*EMPLOYEE_DATA!$B$3%,0),"")</f>
        <v/>
      </c>
      <c r="J38" s="6" t="str">
        <f>IFERROR(ROUND(H38*EMPLOYEE_DATA!$C$3%,0),"")</f>
        <v/>
      </c>
      <c r="K38" s="6" t="str">
        <f t="shared" si="1"/>
        <v/>
      </c>
      <c r="L38" s="6" t="str">
        <f>IF(OR(
AND(EMPLOYEE_DATA!$A$3="Jan-Mar",EMPLOYEE_DATA!E41="Mar",ISNUMBER(EMPLOYEE_DATA!F41)),
AND(EMPLOYEE_DATA!$A$3="Jul-Sep",EMPLOYEE_DATA!E41="Sep",ISNUMBER(EMPLOYEE_DATA!F41))
),EMPLOYEE_DATA!F41,H38)</f>
        <v/>
      </c>
      <c r="M38" s="6" t="str">
        <f>IFERROR(ROUND(L38*EMPLOYEE_DATA!$B$3%,0),"")</f>
        <v/>
      </c>
      <c r="N38" s="6" t="str">
        <f>IFERROR(ROUND(L38*EMPLOYEE_DATA!$C$3%,0),"")</f>
        <v/>
      </c>
      <c r="O38" s="6" t="str">
        <f t="shared" si="2"/>
        <v/>
      </c>
      <c r="P38" s="7" t="str">
        <f t="shared" si="3"/>
        <v/>
      </c>
      <c r="Q38" t="str">
        <f t="shared" si="5"/>
        <v/>
      </c>
    </row>
    <row r="39" spans="1:17" customFormat="1" ht="15.5" hidden="1" x14ac:dyDescent="0.35">
      <c r="A39" s="4" t="str">
        <f>IF(LEN(TRIM(B39))=0,"",SUBTOTAL(103,$B$6:B39))</f>
        <v/>
      </c>
      <c r="B39" s="5" t="str">
        <f>PROPER(IF(EMPLOYEE_DATA!B42="","",EMPLOYEE_DATA!B42))</f>
        <v/>
      </c>
      <c r="C39" s="5" t="str">
        <f>PROPER(IF(EMPLOYEE_DATA!C42="","",EMPLOYEE_DATA!C42))</f>
        <v/>
      </c>
      <c r="D39" s="6" t="str">
        <f>IF(EMPLOYEE_DATA!D42="","",EMPLOYEE_DATA!D42)</f>
        <v/>
      </c>
      <c r="E39" s="6" t="str">
        <f>IFERROR(ROUND(D39*EMPLOYEE_DATA!$B$3%,0),"")</f>
        <v/>
      </c>
      <c r="F39" s="6" t="str">
        <f>IFERROR(ROUND(D39*EMPLOYEE_DATA!$C$3%,0),"")</f>
        <v/>
      </c>
      <c r="G39" s="6" t="str">
        <f t="shared" si="0"/>
        <v/>
      </c>
      <c r="H39" s="6" t="str">
        <f>IF(OR(
AND(EMPLOYEE_DATA!$A$3="Jan-Mar",EMPLOYEE_DATA!E42="Feb",ISNUMBER(EMPLOYEE_DATA!F42)),
AND(EMPLOYEE_DATA!$A$3="Jul-Sep",EMPLOYEE_DATA!E42="Aug",ISNUMBER(EMPLOYEE_DATA!F42))
),EMPLOYEE_DATA!F42,D39)</f>
        <v/>
      </c>
      <c r="I39" s="6" t="str">
        <f>IFERROR(ROUND(H39*EMPLOYEE_DATA!$B$3%,0),"")</f>
        <v/>
      </c>
      <c r="J39" s="6" t="str">
        <f>IFERROR(ROUND(H39*EMPLOYEE_DATA!$C$3%,0),"")</f>
        <v/>
      </c>
      <c r="K39" s="6" t="str">
        <f t="shared" si="1"/>
        <v/>
      </c>
      <c r="L39" s="6" t="str">
        <f>IF(OR(
AND(EMPLOYEE_DATA!$A$3="Jan-Mar",EMPLOYEE_DATA!E42="Mar",ISNUMBER(EMPLOYEE_DATA!F42)),
AND(EMPLOYEE_DATA!$A$3="Jul-Sep",EMPLOYEE_DATA!E42="Sep",ISNUMBER(EMPLOYEE_DATA!F42))
),EMPLOYEE_DATA!F42,H39)</f>
        <v/>
      </c>
      <c r="M39" s="6" t="str">
        <f>IFERROR(ROUND(L39*EMPLOYEE_DATA!$B$3%,0),"")</f>
        <v/>
      </c>
      <c r="N39" s="6" t="str">
        <f>IFERROR(ROUND(L39*EMPLOYEE_DATA!$C$3%,0),"")</f>
        <v/>
      </c>
      <c r="O39" s="6" t="str">
        <f t="shared" si="2"/>
        <v/>
      </c>
      <c r="P39" s="7" t="str">
        <f t="shared" si="3"/>
        <v/>
      </c>
      <c r="Q39" t="str">
        <f t="shared" si="5"/>
        <v/>
      </c>
    </row>
    <row r="40" spans="1:17" customFormat="1" ht="15.5" hidden="1" x14ac:dyDescent="0.35">
      <c r="A40" s="4" t="str">
        <f>IF(LEN(TRIM(B40))=0,"",SUBTOTAL(103,$B$6:B40))</f>
        <v/>
      </c>
      <c r="B40" s="5" t="str">
        <f>PROPER(IF(EMPLOYEE_DATA!B43="","",EMPLOYEE_DATA!B43))</f>
        <v/>
      </c>
      <c r="C40" s="5" t="str">
        <f>PROPER(IF(EMPLOYEE_DATA!C43="","",EMPLOYEE_DATA!C43))</f>
        <v/>
      </c>
      <c r="D40" s="6" t="str">
        <f>IF(EMPLOYEE_DATA!D43="","",EMPLOYEE_DATA!D43)</f>
        <v/>
      </c>
      <c r="E40" s="6" t="str">
        <f>IFERROR(ROUND(D40*EMPLOYEE_DATA!$B$3%,0),"")</f>
        <v/>
      </c>
      <c r="F40" s="6" t="str">
        <f>IFERROR(ROUND(D40*EMPLOYEE_DATA!$C$3%,0),"")</f>
        <v/>
      </c>
      <c r="G40" s="6" t="str">
        <f t="shared" si="0"/>
        <v/>
      </c>
      <c r="H40" s="6" t="str">
        <f>IF(OR(
AND(EMPLOYEE_DATA!$A$3="Jan-Mar",EMPLOYEE_DATA!E43="Feb",ISNUMBER(EMPLOYEE_DATA!F43)),
AND(EMPLOYEE_DATA!$A$3="Jul-Sep",EMPLOYEE_DATA!E43="Aug",ISNUMBER(EMPLOYEE_DATA!F43))
),EMPLOYEE_DATA!F43,D40)</f>
        <v/>
      </c>
      <c r="I40" s="6" t="str">
        <f>IFERROR(ROUND(H40*EMPLOYEE_DATA!$B$3%,0),"")</f>
        <v/>
      </c>
      <c r="J40" s="6" t="str">
        <f>IFERROR(ROUND(H40*EMPLOYEE_DATA!$C$3%,0),"")</f>
        <v/>
      </c>
      <c r="K40" s="6" t="str">
        <f t="shared" si="1"/>
        <v/>
      </c>
      <c r="L40" s="6" t="str">
        <f>IF(OR(
AND(EMPLOYEE_DATA!$A$3="Jan-Mar",EMPLOYEE_DATA!E43="Mar",ISNUMBER(EMPLOYEE_DATA!F43)),
AND(EMPLOYEE_DATA!$A$3="Jul-Sep",EMPLOYEE_DATA!E43="Sep",ISNUMBER(EMPLOYEE_DATA!F43))
),EMPLOYEE_DATA!F43,H40)</f>
        <v/>
      </c>
      <c r="M40" s="6" t="str">
        <f>IFERROR(ROUND(L40*EMPLOYEE_DATA!$B$3%,0),"")</f>
        <v/>
      </c>
      <c r="N40" s="6" t="str">
        <f>IFERROR(ROUND(L40*EMPLOYEE_DATA!$C$3%,0),"")</f>
        <v/>
      </c>
      <c r="O40" s="6" t="str">
        <f t="shared" si="2"/>
        <v/>
      </c>
      <c r="P40" s="7" t="str">
        <f t="shared" si="3"/>
        <v/>
      </c>
      <c r="Q40" t="str">
        <f t="shared" si="5"/>
        <v/>
      </c>
    </row>
    <row r="41" spans="1:17" customFormat="1" ht="15.5" hidden="1" x14ac:dyDescent="0.35">
      <c r="A41" s="4" t="str">
        <f>IF(LEN(TRIM(B41))=0,"",SUBTOTAL(103,$B$6:B41))</f>
        <v/>
      </c>
      <c r="B41" s="5" t="str">
        <f>PROPER(IF(EMPLOYEE_DATA!B44="","",EMPLOYEE_DATA!B44))</f>
        <v/>
      </c>
      <c r="C41" s="5" t="str">
        <f>PROPER(IF(EMPLOYEE_DATA!C44="","",EMPLOYEE_DATA!C44))</f>
        <v/>
      </c>
      <c r="D41" s="6" t="str">
        <f>IF(EMPLOYEE_DATA!D44="","",EMPLOYEE_DATA!D44)</f>
        <v/>
      </c>
      <c r="E41" s="6" t="str">
        <f>IFERROR(ROUND(D41*EMPLOYEE_DATA!$B$3%,0),"")</f>
        <v/>
      </c>
      <c r="F41" s="6" t="str">
        <f>IFERROR(ROUND(D41*EMPLOYEE_DATA!$C$3%,0),"")</f>
        <v/>
      </c>
      <c r="G41" s="6" t="str">
        <f t="shared" si="0"/>
        <v/>
      </c>
      <c r="H41" s="6" t="str">
        <f>IF(OR(
AND(EMPLOYEE_DATA!$A$3="Jan-Mar",EMPLOYEE_DATA!E44="Feb",ISNUMBER(EMPLOYEE_DATA!F44)),
AND(EMPLOYEE_DATA!$A$3="Jul-Sep",EMPLOYEE_DATA!E44="Aug",ISNUMBER(EMPLOYEE_DATA!F44))
),EMPLOYEE_DATA!F44,D41)</f>
        <v/>
      </c>
      <c r="I41" s="6" t="str">
        <f>IFERROR(ROUND(H41*EMPLOYEE_DATA!$B$3%,0),"")</f>
        <v/>
      </c>
      <c r="J41" s="6" t="str">
        <f>IFERROR(ROUND(H41*EMPLOYEE_DATA!$C$3%,0),"")</f>
        <v/>
      </c>
      <c r="K41" s="6" t="str">
        <f t="shared" si="1"/>
        <v/>
      </c>
      <c r="L41" s="6" t="str">
        <f>IF(OR(
AND(EMPLOYEE_DATA!$A$3="Jan-Mar",EMPLOYEE_DATA!E44="Mar",ISNUMBER(EMPLOYEE_DATA!F44)),
AND(EMPLOYEE_DATA!$A$3="Jul-Sep",EMPLOYEE_DATA!E44="Sep",ISNUMBER(EMPLOYEE_DATA!F44))
),EMPLOYEE_DATA!F44,H41)</f>
        <v/>
      </c>
      <c r="M41" s="6" t="str">
        <f>IFERROR(ROUND(L41*EMPLOYEE_DATA!$B$3%,0),"")</f>
        <v/>
      </c>
      <c r="N41" s="6" t="str">
        <f>IFERROR(ROUND(L41*EMPLOYEE_DATA!$C$3%,0),"")</f>
        <v/>
      </c>
      <c r="O41" s="6" t="str">
        <f t="shared" si="2"/>
        <v/>
      </c>
      <c r="P41" s="7" t="str">
        <f t="shared" si="3"/>
        <v/>
      </c>
      <c r="Q41" t="str">
        <f t="shared" si="5"/>
        <v/>
      </c>
    </row>
    <row r="42" spans="1:17" customFormat="1" ht="15.5" hidden="1" x14ac:dyDescent="0.35">
      <c r="A42" s="4" t="str">
        <f>IF(LEN(TRIM(B42))=0,"",SUBTOTAL(103,$B$6:B42))</f>
        <v/>
      </c>
      <c r="B42" s="5" t="str">
        <f>PROPER(IF(EMPLOYEE_DATA!B45="","",EMPLOYEE_DATA!B45))</f>
        <v/>
      </c>
      <c r="C42" s="5" t="str">
        <f>PROPER(IF(EMPLOYEE_DATA!C45="","",EMPLOYEE_DATA!C45))</f>
        <v/>
      </c>
      <c r="D42" s="6" t="str">
        <f>IF(EMPLOYEE_DATA!D45="","",EMPLOYEE_DATA!D45)</f>
        <v/>
      </c>
      <c r="E42" s="6" t="str">
        <f>IFERROR(ROUND(D42*EMPLOYEE_DATA!$B$3%,0),"")</f>
        <v/>
      </c>
      <c r="F42" s="6" t="str">
        <f>IFERROR(ROUND(D42*EMPLOYEE_DATA!$C$3%,0),"")</f>
        <v/>
      </c>
      <c r="G42" s="6" t="str">
        <f t="shared" si="0"/>
        <v/>
      </c>
      <c r="H42" s="6" t="str">
        <f>IF(OR(
AND(EMPLOYEE_DATA!$A$3="Jan-Mar",EMPLOYEE_DATA!E45="Feb",ISNUMBER(EMPLOYEE_DATA!F45)),
AND(EMPLOYEE_DATA!$A$3="Jul-Sep",EMPLOYEE_DATA!E45="Aug",ISNUMBER(EMPLOYEE_DATA!F45))
),EMPLOYEE_DATA!F45,D42)</f>
        <v/>
      </c>
      <c r="I42" s="6" t="str">
        <f>IFERROR(ROUND(H42*EMPLOYEE_DATA!$B$3%,0),"")</f>
        <v/>
      </c>
      <c r="J42" s="6" t="str">
        <f>IFERROR(ROUND(H42*EMPLOYEE_DATA!$C$3%,0),"")</f>
        <v/>
      </c>
      <c r="K42" s="6" t="str">
        <f t="shared" si="1"/>
        <v/>
      </c>
      <c r="L42" s="6" t="str">
        <f>IF(OR(
AND(EMPLOYEE_DATA!$A$3="Jan-Mar",EMPLOYEE_DATA!E45="Mar",ISNUMBER(EMPLOYEE_DATA!F45)),
AND(EMPLOYEE_DATA!$A$3="Jul-Sep",EMPLOYEE_DATA!E45="Sep",ISNUMBER(EMPLOYEE_DATA!F45))
),EMPLOYEE_DATA!F45,H42)</f>
        <v/>
      </c>
      <c r="M42" s="6" t="str">
        <f>IFERROR(ROUND(L42*EMPLOYEE_DATA!$B$3%,0),"")</f>
        <v/>
      </c>
      <c r="N42" s="6" t="str">
        <f>IFERROR(ROUND(L42*EMPLOYEE_DATA!$C$3%,0),"")</f>
        <v/>
      </c>
      <c r="O42" s="6" t="str">
        <f t="shared" si="2"/>
        <v/>
      </c>
      <c r="P42" s="7" t="str">
        <f t="shared" si="3"/>
        <v/>
      </c>
      <c r="Q42" t="str">
        <f t="shared" si="5"/>
        <v/>
      </c>
    </row>
    <row r="43" spans="1:17" customFormat="1" ht="15.5" hidden="1" x14ac:dyDescent="0.35">
      <c r="A43" s="4" t="str">
        <f>IF(LEN(TRIM(B43))=0,"",SUBTOTAL(103,$B$6:B43))</f>
        <v/>
      </c>
      <c r="B43" s="5" t="str">
        <f>PROPER(IF(EMPLOYEE_DATA!B46="","",EMPLOYEE_DATA!B46))</f>
        <v/>
      </c>
      <c r="C43" s="5" t="str">
        <f>PROPER(IF(EMPLOYEE_DATA!C46="","",EMPLOYEE_DATA!C46))</f>
        <v/>
      </c>
      <c r="D43" s="6" t="str">
        <f>IF(EMPLOYEE_DATA!D46="","",EMPLOYEE_DATA!D46)</f>
        <v/>
      </c>
      <c r="E43" s="6" t="str">
        <f>IFERROR(ROUND(D43*EMPLOYEE_DATA!$B$3%,0),"")</f>
        <v/>
      </c>
      <c r="F43" s="6" t="str">
        <f>IFERROR(ROUND(D43*EMPLOYEE_DATA!$C$3%,0),"")</f>
        <v/>
      </c>
      <c r="G43" s="6" t="str">
        <f t="shared" si="0"/>
        <v/>
      </c>
      <c r="H43" s="6" t="str">
        <f>IF(OR(
AND(EMPLOYEE_DATA!$A$3="Jan-Mar",EMPLOYEE_DATA!E46="Feb",ISNUMBER(EMPLOYEE_DATA!F46)),
AND(EMPLOYEE_DATA!$A$3="Jul-Sep",EMPLOYEE_DATA!E46="Aug",ISNUMBER(EMPLOYEE_DATA!F46))
),EMPLOYEE_DATA!F46,D43)</f>
        <v/>
      </c>
      <c r="I43" s="6" t="str">
        <f>IFERROR(ROUND(H43*EMPLOYEE_DATA!$B$3%,0),"")</f>
        <v/>
      </c>
      <c r="J43" s="6" t="str">
        <f>IFERROR(ROUND(H43*EMPLOYEE_DATA!$C$3%,0),"")</f>
        <v/>
      </c>
      <c r="K43" s="6" t="str">
        <f t="shared" si="1"/>
        <v/>
      </c>
      <c r="L43" s="6" t="str">
        <f>IF(OR(
AND(EMPLOYEE_DATA!$A$3="Jan-Mar",EMPLOYEE_DATA!E46="Mar",ISNUMBER(EMPLOYEE_DATA!F46)),
AND(EMPLOYEE_DATA!$A$3="Jul-Sep",EMPLOYEE_DATA!E46="Sep",ISNUMBER(EMPLOYEE_DATA!F46))
),EMPLOYEE_DATA!F46,H43)</f>
        <v/>
      </c>
      <c r="M43" s="6" t="str">
        <f>IFERROR(ROUND(L43*EMPLOYEE_DATA!$B$3%,0),"")</f>
        <v/>
      </c>
      <c r="N43" s="6" t="str">
        <f>IFERROR(ROUND(L43*EMPLOYEE_DATA!$C$3%,0),"")</f>
        <v/>
      </c>
      <c r="O43" s="6" t="str">
        <f t="shared" si="2"/>
        <v/>
      </c>
      <c r="P43" s="7" t="str">
        <f t="shared" si="3"/>
        <v/>
      </c>
      <c r="Q43" t="str">
        <f t="shared" si="5"/>
        <v/>
      </c>
    </row>
    <row r="44" spans="1:17" customFormat="1" ht="15.5" hidden="1" x14ac:dyDescent="0.35">
      <c r="A44" s="4" t="str">
        <f>IF(LEN(TRIM(B44))=0,"",SUBTOTAL(103,$B$6:B44))</f>
        <v/>
      </c>
      <c r="B44" s="5" t="str">
        <f>PROPER(IF(EMPLOYEE_DATA!B47="","",EMPLOYEE_DATA!B47))</f>
        <v/>
      </c>
      <c r="C44" s="5" t="str">
        <f>PROPER(IF(EMPLOYEE_DATA!C47="","",EMPLOYEE_DATA!C47))</f>
        <v/>
      </c>
      <c r="D44" s="6" t="str">
        <f>IF(EMPLOYEE_DATA!D47="","",EMPLOYEE_DATA!D47)</f>
        <v/>
      </c>
      <c r="E44" s="6" t="str">
        <f>IFERROR(ROUND(D44*EMPLOYEE_DATA!$B$3%,0),"")</f>
        <v/>
      </c>
      <c r="F44" s="6" t="str">
        <f>IFERROR(ROUND(D44*EMPLOYEE_DATA!$C$3%,0),"")</f>
        <v/>
      </c>
      <c r="G44" s="6" t="str">
        <f t="shared" si="0"/>
        <v/>
      </c>
      <c r="H44" s="6" t="str">
        <f>IF(OR(
AND(EMPLOYEE_DATA!$A$3="Jan-Mar",EMPLOYEE_DATA!E47="Feb",ISNUMBER(EMPLOYEE_DATA!F47)),
AND(EMPLOYEE_DATA!$A$3="Jul-Sep",EMPLOYEE_DATA!E47="Aug",ISNUMBER(EMPLOYEE_DATA!F47))
),EMPLOYEE_DATA!F47,D44)</f>
        <v/>
      </c>
      <c r="I44" s="6" t="str">
        <f>IFERROR(ROUND(H44*EMPLOYEE_DATA!$B$3%,0),"")</f>
        <v/>
      </c>
      <c r="J44" s="6" t="str">
        <f>IFERROR(ROUND(H44*EMPLOYEE_DATA!$C$3%,0),"")</f>
        <v/>
      </c>
      <c r="K44" s="6" t="str">
        <f t="shared" si="1"/>
        <v/>
      </c>
      <c r="L44" s="6" t="str">
        <f>IF(OR(
AND(EMPLOYEE_DATA!$A$3="Jan-Mar",EMPLOYEE_DATA!E47="Mar",ISNUMBER(EMPLOYEE_DATA!F47)),
AND(EMPLOYEE_DATA!$A$3="Jul-Sep",EMPLOYEE_DATA!E47="Sep",ISNUMBER(EMPLOYEE_DATA!F47))
),EMPLOYEE_DATA!F47,H44)</f>
        <v/>
      </c>
      <c r="M44" s="6" t="str">
        <f>IFERROR(ROUND(L44*EMPLOYEE_DATA!$B$3%,0),"")</f>
        <v/>
      </c>
      <c r="N44" s="6" t="str">
        <f>IFERROR(ROUND(L44*EMPLOYEE_DATA!$C$3%,0),"")</f>
        <v/>
      </c>
      <c r="O44" s="6" t="str">
        <f t="shared" si="2"/>
        <v/>
      </c>
      <c r="P44" s="7" t="str">
        <f t="shared" si="3"/>
        <v/>
      </c>
      <c r="Q44" t="str">
        <f t="shared" si="5"/>
        <v/>
      </c>
    </row>
    <row r="45" spans="1:17" customFormat="1" ht="15.5" hidden="1" x14ac:dyDescent="0.35">
      <c r="A45" s="4" t="str">
        <f>IF(LEN(TRIM(B45))=0,"",SUBTOTAL(103,$B$6:B45))</f>
        <v/>
      </c>
      <c r="B45" s="5" t="str">
        <f>PROPER(IF(EMPLOYEE_DATA!B48="","",EMPLOYEE_DATA!B48))</f>
        <v/>
      </c>
      <c r="C45" s="5" t="str">
        <f>PROPER(IF(EMPLOYEE_DATA!C48="","",EMPLOYEE_DATA!C48))</f>
        <v/>
      </c>
      <c r="D45" s="6" t="str">
        <f>IF(EMPLOYEE_DATA!D48="","",EMPLOYEE_DATA!D48)</f>
        <v/>
      </c>
      <c r="E45" s="6" t="str">
        <f>IFERROR(ROUND(D45*EMPLOYEE_DATA!$B$3%,0),"")</f>
        <v/>
      </c>
      <c r="F45" s="6" t="str">
        <f>IFERROR(ROUND(D45*EMPLOYEE_DATA!$C$3%,0),"")</f>
        <v/>
      </c>
      <c r="G45" s="6" t="str">
        <f t="shared" si="0"/>
        <v/>
      </c>
      <c r="H45" s="6" t="str">
        <f>IF(OR(
AND(EMPLOYEE_DATA!$A$3="Jan-Mar",EMPLOYEE_DATA!E48="Feb",ISNUMBER(EMPLOYEE_DATA!F48)),
AND(EMPLOYEE_DATA!$A$3="Jul-Sep",EMPLOYEE_DATA!E48="Aug",ISNUMBER(EMPLOYEE_DATA!F48))
),EMPLOYEE_DATA!F48,D45)</f>
        <v/>
      </c>
      <c r="I45" s="6" t="str">
        <f>IFERROR(ROUND(H45*EMPLOYEE_DATA!$B$3%,0),"")</f>
        <v/>
      </c>
      <c r="J45" s="6" t="str">
        <f>IFERROR(ROUND(H45*EMPLOYEE_DATA!$C$3%,0),"")</f>
        <v/>
      </c>
      <c r="K45" s="6" t="str">
        <f t="shared" si="1"/>
        <v/>
      </c>
      <c r="L45" s="6" t="str">
        <f>IF(OR(
AND(EMPLOYEE_DATA!$A$3="Jan-Mar",EMPLOYEE_DATA!E48="Mar",ISNUMBER(EMPLOYEE_DATA!F48)),
AND(EMPLOYEE_DATA!$A$3="Jul-Sep",EMPLOYEE_DATA!E48="Sep",ISNUMBER(EMPLOYEE_DATA!F48))
),EMPLOYEE_DATA!F48,H45)</f>
        <v/>
      </c>
      <c r="M45" s="6" t="str">
        <f>IFERROR(ROUND(L45*EMPLOYEE_DATA!$B$3%,0),"")</f>
        <v/>
      </c>
      <c r="N45" s="6" t="str">
        <f>IFERROR(ROUND(L45*EMPLOYEE_DATA!$C$3%,0),"")</f>
        <v/>
      </c>
      <c r="O45" s="6" t="str">
        <f t="shared" si="2"/>
        <v/>
      </c>
      <c r="P45" s="7" t="str">
        <f t="shared" si="3"/>
        <v/>
      </c>
      <c r="Q45" t="str">
        <f t="shared" si="5"/>
        <v/>
      </c>
    </row>
    <row r="46" spans="1:17" customFormat="1" ht="15.5" hidden="1" x14ac:dyDescent="0.35">
      <c r="A46" s="4" t="str">
        <f>IF(LEN(TRIM(B46))=0,"",SUBTOTAL(103,$B$6:B46))</f>
        <v/>
      </c>
      <c r="B46" s="5" t="str">
        <f>PROPER(IF(EMPLOYEE_DATA!B49="","",EMPLOYEE_DATA!B49))</f>
        <v/>
      </c>
      <c r="C46" s="5" t="str">
        <f>PROPER(IF(EMPLOYEE_DATA!C49="","",EMPLOYEE_DATA!C49))</f>
        <v/>
      </c>
      <c r="D46" s="6" t="str">
        <f>IF(EMPLOYEE_DATA!D49="","",EMPLOYEE_DATA!D49)</f>
        <v/>
      </c>
      <c r="E46" s="6" t="str">
        <f>IFERROR(ROUND(D46*EMPLOYEE_DATA!$B$3%,0),"")</f>
        <v/>
      </c>
      <c r="F46" s="6" t="str">
        <f>IFERROR(ROUND(D46*EMPLOYEE_DATA!$C$3%,0),"")</f>
        <v/>
      </c>
      <c r="G46" s="6" t="str">
        <f t="shared" si="0"/>
        <v/>
      </c>
      <c r="H46" s="6" t="str">
        <f>IF(OR(
AND(EMPLOYEE_DATA!$A$3="Jan-Mar",EMPLOYEE_DATA!E49="Feb",ISNUMBER(EMPLOYEE_DATA!F49)),
AND(EMPLOYEE_DATA!$A$3="Jul-Sep",EMPLOYEE_DATA!E49="Aug",ISNUMBER(EMPLOYEE_DATA!F49))
),EMPLOYEE_DATA!F49,D46)</f>
        <v/>
      </c>
      <c r="I46" s="6" t="str">
        <f>IFERROR(ROUND(H46*EMPLOYEE_DATA!$B$3%,0),"")</f>
        <v/>
      </c>
      <c r="J46" s="6" t="str">
        <f>IFERROR(ROUND(H46*EMPLOYEE_DATA!$C$3%,0),"")</f>
        <v/>
      </c>
      <c r="K46" s="6" t="str">
        <f t="shared" si="1"/>
        <v/>
      </c>
      <c r="L46" s="6" t="str">
        <f>IF(OR(
AND(EMPLOYEE_DATA!$A$3="Jan-Mar",EMPLOYEE_DATA!E49="Mar",ISNUMBER(EMPLOYEE_DATA!F49)),
AND(EMPLOYEE_DATA!$A$3="Jul-Sep",EMPLOYEE_DATA!E49="Sep",ISNUMBER(EMPLOYEE_DATA!F49))
),EMPLOYEE_DATA!F49,H46)</f>
        <v/>
      </c>
      <c r="M46" s="6" t="str">
        <f>IFERROR(ROUND(L46*EMPLOYEE_DATA!$B$3%,0),"")</f>
        <v/>
      </c>
      <c r="N46" s="6" t="str">
        <f>IFERROR(ROUND(L46*EMPLOYEE_DATA!$C$3%,0),"")</f>
        <v/>
      </c>
      <c r="O46" s="6" t="str">
        <f t="shared" si="2"/>
        <v/>
      </c>
      <c r="P46" s="7" t="str">
        <f t="shared" si="3"/>
        <v/>
      </c>
      <c r="Q46" t="str">
        <f t="shared" si="5"/>
        <v/>
      </c>
    </row>
    <row r="47" spans="1:17" customFormat="1" ht="15.5" hidden="1" x14ac:dyDescent="0.35">
      <c r="A47" s="4" t="str">
        <f>IF(LEN(TRIM(B47))=0,"",SUBTOTAL(103,$B$6:B47))</f>
        <v/>
      </c>
      <c r="B47" s="5" t="str">
        <f>PROPER(IF(EMPLOYEE_DATA!B50="","",EMPLOYEE_DATA!B50))</f>
        <v/>
      </c>
      <c r="C47" s="5" t="str">
        <f>PROPER(IF(EMPLOYEE_DATA!C50="","",EMPLOYEE_DATA!C50))</f>
        <v/>
      </c>
      <c r="D47" s="6" t="str">
        <f>IF(EMPLOYEE_DATA!D50="","",EMPLOYEE_DATA!D50)</f>
        <v/>
      </c>
      <c r="E47" s="6" t="str">
        <f>IFERROR(ROUND(D47*EMPLOYEE_DATA!$B$3%,0),"")</f>
        <v/>
      </c>
      <c r="F47" s="6" t="str">
        <f>IFERROR(ROUND(D47*EMPLOYEE_DATA!$C$3%,0),"")</f>
        <v/>
      </c>
      <c r="G47" s="6" t="str">
        <f t="shared" si="0"/>
        <v/>
      </c>
      <c r="H47" s="6" t="str">
        <f>IF(OR(
AND(EMPLOYEE_DATA!$A$3="Jan-Mar",EMPLOYEE_DATA!E50="Feb",ISNUMBER(EMPLOYEE_DATA!F50)),
AND(EMPLOYEE_DATA!$A$3="Jul-Sep",EMPLOYEE_DATA!E50="Aug",ISNUMBER(EMPLOYEE_DATA!F50))
),EMPLOYEE_DATA!F50,D47)</f>
        <v/>
      </c>
      <c r="I47" s="6" t="str">
        <f>IFERROR(ROUND(H47*EMPLOYEE_DATA!$B$3%,0),"")</f>
        <v/>
      </c>
      <c r="J47" s="6" t="str">
        <f>IFERROR(ROUND(H47*EMPLOYEE_DATA!$C$3%,0),"")</f>
        <v/>
      </c>
      <c r="K47" s="6" t="str">
        <f t="shared" si="1"/>
        <v/>
      </c>
      <c r="L47" s="6" t="str">
        <f>IF(OR(
AND(EMPLOYEE_DATA!$A$3="Jan-Mar",EMPLOYEE_DATA!E50="Mar",ISNUMBER(EMPLOYEE_DATA!F50)),
AND(EMPLOYEE_DATA!$A$3="Jul-Sep",EMPLOYEE_DATA!E50="Sep",ISNUMBER(EMPLOYEE_DATA!F50))
),EMPLOYEE_DATA!F50,H47)</f>
        <v/>
      </c>
      <c r="M47" s="6" t="str">
        <f>IFERROR(ROUND(L47*EMPLOYEE_DATA!$B$3%,0),"")</f>
        <v/>
      </c>
      <c r="N47" s="6" t="str">
        <f>IFERROR(ROUND(L47*EMPLOYEE_DATA!$C$3%,0),"")</f>
        <v/>
      </c>
      <c r="O47" s="6" t="str">
        <f t="shared" si="2"/>
        <v/>
      </c>
      <c r="P47" s="7" t="str">
        <f t="shared" si="3"/>
        <v/>
      </c>
      <c r="Q47" t="str">
        <f t="shared" si="5"/>
        <v/>
      </c>
    </row>
    <row r="48" spans="1:17" customFormat="1" ht="15.5" hidden="1" x14ac:dyDescent="0.35">
      <c r="A48" s="4" t="str">
        <f>IF(LEN(TRIM(B48))=0,"",SUBTOTAL(103,$B$6:B48))</f>
        <v/>
      </c>
      <c r="B48" s="5" t="str">
        <f>PROPER(IF(EMPLOYEE_DATA!B51="","",EMPLOYEE_DATA!B51))</f>
        <v/>
      </c>
      <c r="C48" s="5" t="str">
        <f>PROPER(IF(EMPLOYEE_DATA!C51="","",EMPLOYEE_DATA!C51))</f>
        <v/>
      </c>
      <c r="D48" s="6" t="str">
        <f>IF(EMPLOYEE_DATA!D51="","",EMPLOYEE_DATA!D51)</f>
        <v/>
      </c>
      <c r="E48" s="6" t="str">
        <f>IFERROR(ROUND(D48*EMPLOYEE_DATA!$B$3%,0),"")</f>
        <v/>
      </c>
      <c r="F48" s="6" t="str">
        <f>IFERROR(ROUND(D48*EMPLOYEE_DATA!$C$3%,0),"")</f>
        <v/>
      </c>
      <c r="G48" s="6" t="str">
        <f t="shared" si="0"/>
        <v/>
      </c>
      <c r="H48" s="6" t="str">
        <f>IF(OR(
AND(EMPLOYEE_DATA!$A$3="Jan-Mar",EMPLOYEE_DATA!E51="Feb",ISNUMBER(EMPLOYEE_DATA!F51)),
AND(EMPLOYEE_DATA!$A$3="Jul-Sep",EMPLOYEE_DATA!E51="Aug",ISNUMBER(EMPLOYEE_DATA!F51))
),EMPLOYEE_DATA!F51,D48)</f>
        <v/>
      </c>
      <c r="I48" s="6" t="str">
        <f>IFERROR(ROUND(H48*EMPLOYEE_DATA!$B$3%,0),"")</f>
        <v/>
      </c>
      <c r="J48" s="6" t="str">
        <f>IFERROR(ROUND(H48*EMPLOYEE_DATA!$C$3%,0),"")</f>
        <v/>
      </c>
      <c r="K48" s="6" t="str">
        <f t="shared" si="1"/>
        <v/>
      </c>
      <c r="L48" s="6" t="str">
        <f>IF(OR(
AND(EMPLOYEE_DATA!$A$3="Jan-Mar",EMPLOYEE_DATA!E51="Mar",ISNUMBER(EMPLOYEE_DATA!F51)),
AND(EMPLOYEE_DATA!$A$3="Jul-Sep",EMPLOYEE_DATA!E51="Sep",ISNUMBER(EMPLOYEE_DATA!F51))
),EMPLOYEE_DATA!F51,H48)</f>
        <v/>
      </c>
      <c r="M48" s="6" t="str">
        <f>IFERROR(ROUND(L48*EMPLOYEE_DATA!$B$3%,0),"")</f>
        <v/>
      </c>
      <c r="N48" s="6" t="str">
        <f>IFERROR(ROUND(L48*EMPLOYEE_DATA!$C$3%,0),"")</f>
        <v/>
      </c>
      <c r="O48" s="6" t="str">
        <f t="shared" si="2"/>
        <v/>
      </c>
      <c r="P48" s="7" t="str">
        <f t="shared" si="3"/>
        <v/>
      </c>
      <c r="Q48" t="str">
        <f t="shared" si="5"/>
        <v/>
      </c>
    </row>
    <row r="49" spans="1:17" customFormat="1" ht="15.5" hidden="1" x14ac:dyDescent="0.35">
      <c r="A49" s="4" t="str">
        <f>IF(LEN(TRIM(B49))=0,"",SUBTOTAL(103,$B$6:B49))</f>
        <v/>
      </c>
      <c r="B49" s="5" t="str">
        <f>PROPER(IF(EMPLOYEE_DATA!B52="","",EMPLOYEE_DATA!B52))</f>
        <v/>
      </c>
      <c r="C49" s="5" t="str">
        <f>PROPER(IF(EMPLOYEE_DATA!C52="","",EMPLOYEE_DATA!C52))</f>
        <v/>
      </c>
      <c r="D49" s="6" t="str">
        <f>IF(EMPLOYEE_DATA!D52="","",EMPLOYEE_DATA!D52)</f>
        <v/>
      </c>
      <c r="E49" s="6" t="str">
        <f>IFERROR(ROUND(D49*EMPLOYEE_DATA!$B$3%,0),"")</f>
        <v/>
      </c>
      <c r="F49" s="6" t="str">
        <f>IFERROR(ROUND(D49*EMPLOYEE_DATA!$C$3%,0),"")</f>
        <v/>
      </c>
      <c r="G49" s="6" t="str">
        <f t="shared" si="0"/>
        <v/>
      </c>
      <c r="H49" s="6" t="str">
        <f>IF(OR(
AND(EMPLOYEE_DATA!$A$3="Jan-Mar",EMPLOYEE_DATA!E52="Feb",ISNUMBER(EMPLOYEE_DATA!F52)),
AND(EMPLOYEE_DATA!$A$3="Jul-Sep",EMPLOYEE_DATA!E52="Aug",ISNUMBER(EMPLOYEE_DATA!F52))
),EMPLOYEE_DATA!F52,D49)</f>
        <v/>
      </c>
      <c r="I49" s="6" t="str">
        <f>IFERROR(ROUND(H49*EMPLOYEE_DATA!$B$3%,0),"")</f>
        <v/>
      </c>
      <c r="J49" s="6" t="str">
        <f>IFERROR(ROUND(H49*EMPLOYEE_DATA!$C$3%,0),"")</f>
        <v/>
      </c>
      <c r="K49" s="6" t="str">
        <f t="shared" si="1"/>
        <v/>
      </c>
      <c r="L49" s="6" t="str">
        <f>IF(OR(
AND(EMPLOYEE_DATA!$A$3="Jan-Mar",EMPLOYEE_DATA!E52="Mar",ISNUMBER(EMPLOYEE_DATA!F52)),
AND(EMPLOYEE_DATA!$A$3="Jul-Sep",EMPLOYEE_DATA!E52="Sep",ISNUMBER(EMPLOYEE_DATA!F52))
),EMPLOYEE_DATA!F52,H49)</f>
        <v/>
      </c>
      <c r="M49" s="6" t="str">
        <f>IFERROR(ROUND(L49*EMPLOYEE_DATA!$B$3%,0),"")</f>
        <v/>
      </c>
      <c r="N49" s="6" t="str">
        <f>IFERROR(ROUND(L49*EMPLOYEE_DATA!$C$3%,0),"")</f>
        <v/>
      </c>
      <c r="O49" s="6" t="str">
        <f t="shared" si="2"/>
        <v/>
      </c>
      <c r="P49" s="7" t="str">
        <f t="shared" si="3"/>
        <v/>
      </c>
      <c r="Q49" t="str">
        <f t="shared" si="5"/>
        <v/>
      </c>
    </row>
    <row r="50" spans="1:17" customFormat="1" ht="15.5" hidden="1" x14ac:dyDescent="0.35">
      <c r="A50" s="4" t="str">
        <f>IF(LEN(TRIM(B50))=0,"",SUBTOTAL(103,$B$6:B50))</f>
        <v/>
      </c>
      <c r="B50" s="5" t="str">
        <f>PROPER(IF(EMPLOYEE_DATA!B53="","",EMPLOYEE_DATA!B53))</f>
        <v/>
      </c>
      <c r="C50" s="5" t="str">
        <f>PROPER(IF(EMPLOYEE_DATA!C53="","",EMPLOYEE_DATA!C53))</f>
        <v/>
      </c>
      <c r="D50" s="6" t="str">
        <f>IF(EMPLOYEE_DATA!D53="","",EMPLOYEE_DATA!D53)</f>
        <v/>
      </c>
      <c r="E50" s="6" t="str">
        <f>IFERROR(ROUND(D50*EMPLOYEE_DATA!$B$3%,0),"")</f>
        <v/>
      </c>
      <c r="F50" s="6" t="str">
        <f>IFERROR(ROUND(D50*EMPLOYEE_DATA!$C$3%,0),"")</f>
        <v/>
      </c>
      <c r="G50" s="6" t="str">
        <f t="shared" si="0"/>
        <v/>
      </c>
      <c r="H50" s="6" t="str">
        <f>IF(OR(
AND(EMPLOYEE_DATA!$A$3="Jan-Mar",EMPLOYEE_DATA!E53="Feb",ISNUMBER(EMPLOYEE_DATA!F53)),
AND(EMPLOYEE_DATA!$A$3="Jul-Sep",EMPLOYEE_DATA!E53="Aug",ISNUMBER(EMPLOYEE_DATA!F53))
),EMPLOYEE_DATA!F53,D50)</f>
        <v/>
      </c>
      <c r="I50" s="6" t="str">
        <f>IFERROR(ROUND(H50*EMPLOYEE_DATA!$B$3%,0),"")</f>
        <v/>
      </c>
      <c r="J50" s="6" t="str">
        <f>IFERROR(ROUND(H50*EMPLOYEE_DATA!$C$3%,0),"")</f>
        <v/>
      </c>
      <c r="K50" s="6" t="str">
        <f t="shared" si="1"/>
        <v/>
      </c>
      <c r="L50" s="6" t="str">
        <f>IF(OR(
AND(EMPLOYEE_DATA!$A$3="Jan-Mar",EMPLOYEE_DATA!E53="Mar",ISNUMBER(EMPLOYEE_DATA!F53)),
AND(EMPLOYEE_DATA!$A$3="Jul-Sep",EMPLOYEE_DATA!E53="Sep",ISNUMBER(EMPLOYEE_DATA!F53))
),EMPLOYEE_DATA!F53,H50)</f>
        <v/>
      </c>
      <c r="M50" s="6" t="str">
        <f>IFERROR(ROUND(L50*EMPLOYEE_DATA!$B$3%,0),"")</f>
        <v/>
      </c>
      <c r="N50" s="6" t="str">
        <f>IFERROR(ROUND(L50*EMPLOYEE_DATA!$C$3%,0),"")</f>
        <v/>
      </c>
      <c r="O50" s="6" t="str">
        <f t="shared" si="2"/>
        <v/>
      </c>
      <c r="P50" s="7" t="str">
        <f t="shared" si="3"/>
        <v/>
      </c>
      <c r="Q50" t="str">
        <f t="shared" si="5"/>
        <v/>
      </c>
    </row>
    <row r="51" spans="1:17" customFormat="1" ht="15.5" hidden="1" x14ac:dyDescent="0.35">
      <c r="A51" s="4" t="str">
        <f>IF(LEN(TRIM(B51))=0,"",SUBTOTAL(103,$B$6:B51))</f>
        <v/>
      </c>
      <c r="B51" s="5" t="str">
        <f>PROPER(IF(EMPLOYEE_DATA!B54="","",EMPLOYEE_DATA!B54))</f>
        <v/>
      </c>
      <c r="C51" s="5" t="str">
        <f>PROPER(IF(EMPLOYEE_DATA!C54="","",EMPLOYEE_DATA!C54))</f>
        <v/>
      </c>
      <c r="D51" s="6" t="str">
        <f>IF(EMPLOYEE_DATA!D54="","",EMPLOYEE_DATA!D54)</f>
        <v/>
      </c>
      <c r="E51" s="6" t="str">
        <f>IFERROR(ROUND(D51*EMPLOYEE_DATA!$B$3%,0),"")</f>
        <v/>
      </c>
      <c r="F51" s="6" t="str">
        <f>IFERROR(ROUND(D51*EMPLOYEE_DATA!$C$3%,0),"")</f>
        <v/>
      </c>
      <c r="G51" s="6" t="str">
        <f t="shared" si="0"/>
        <v/>
      </c>
      <c r="H51" s="6" t="str">
        <f>IF(OR(
AND(EMPLOYEE_DATA!$A$3="Jan-Mar",EMPLOYEE_DATA!E54="Feb",ISNUMBER(EMPLOYEE_DATA!F54)),
AND(EMPLOYEE_DATA!$A$3="Jul-Sep",EMPLOYEE_DATA!E54="Aug",ISNUMBER(EMPLOYEE_DATA!F54))
),EMPLOYEE_DATA!F54,D51)</f>
        <v/>
      </c>
      <c r="I51" s="6" t="str">
        <f>IFERROR(ROUND(H51*EMPLOYEE_DATA!$B$3%,0),"")</f>
        <v/>
      </c>
      <c r="J51" s="6" t="str">
        <f>IFERROR(ROUND(H51*EMPLOYEE_DATA!$C$3%,0),"")</f>
        <v/>
      </c>
      <c r="K51" s="6" t="str">
        <f t="shared" si="1"/>
        <v/>
      </c>
      <c r="L51" s="6" t="str">
        <f>IF(OR(
AND(EMPLOYEE_DATA!$A$3="Jan-Mar",EMPLOYEE_DATA!E54="Mar",ISNUMBER(EMPLOYEE_DATA!F54)),
AND(EMPLOYEE_DATA!$A$3="Jul-Sep",EMPLOYEE_DATA!E54="Sep",ISNUMBER(EMPLOYEE_DATA!F54))
),EMPLOYEE_DATA!F54,H51)</f>
        <v/>
      </c>
      <c r="M51" s="6" t="str">
        <f>IFERROR(ROUND(L51*EMPLOYEE_DATA!$B$3%,0),"")</f>
        <v/>
      </c>
      <c r="N51" s="6" t="str">
        <f>IFERROR(ROUND(L51*EMPLOYEE_DATA!$C$3%,0),"")</f>
        <v/>
      </c>
      <c r="O51" s="6" t="str">
        <f t="shared" si="2"/>
        <v/>
      </c>
      <c r="P51" s="7" t="str">
        <f t="shared" si="3"/>
        <v/>
      </c>
      <c r="Q51" t="str">
        <f t="shared" si="5"/>
        <v/>
      </c>
    </row>
    <row r="52" spans="1:17" customFormat="1" ht="15.5" hidden="1" x14ac:dyDescent="0.35">
      <c r="A52" s="4" t="str">
        <f>IF(LEN(TRIM(B52))=0,"",SUBTOTAL(103,$B$6:B52))</f>
        <v/>
      </c>
      <c r="B52" s="5" t="str">
        <f>PROPER(IF(EMPLOYEE_DATA!B55="","",EMPLOYEE_DATA!B55))</f>
        <v/>
      </c>
      <c r="C52" s="5" t="str">
        <f>PROPER(IF(EMPLOYEE_DATA!C55="","",EMPLOYEE_DATA!C55))</f>
        <v/>
      </c>
      <c r="D52" s="6" t="str">
        <f>IF(EMPLOYEE_DATA!D55="","",EMPLOYEE_DATA!D55)</f>
        <v/>
      </c>
      <c r="E52" s="6" t="str">
        <f>IFERROR(ROUND(D52*EMPLOYEE_DATA!$B$3%,0),"")</f>
        <v/>
      </c>
      <c r="F52" s="6" t="str">
        <f>IFERROR(ROUND(D52*EMPLOYEE_DATA!$C$3%,0),"")</f>
        <v/>
      </c>
      <c r="G52" s="6" t="str">
        <f t="shared" si="0"/>
        <v/>
      </c>
      <c r="H52" s="6" t="str">
        <f>IF(OR(
AND(EMPLOYEE_DATA!$A$3="Jan-Mar",EMPLOYEE_DATA!E55="Feb",ISNUMBER(EMPLOYEE_DATA!F55)),
AND(EMPLOYEE_DATA!$A$3="Jul-Sep",EMPLOYEE_DATA!E55="Aug",ISNUMBER(EMPLOYEE_DATA!F55))
),EMPLOYEE_DATA!F55,D52)</f>
        <v/>
      </c>
      <c r="I52" s="6" t="str">
        <f>IFERROR(ROUND(H52*EMPLOYEE_DATA!$B$3%,0),"")</f>
        <v/>
      </c>
      <c r="J52" s="6" t="str">
        <f>IFERROR(ROUND(H52*EMPLOYEE_DATA!$C$3%,0),"")</f>
        <v/>
      </c>
      <c r="K52" s="6" t="str">
        <f t="shared" si="1"/>
        <v/>
      </c>
      <c r="L52" s="6" t="str">
        <f>IF(OR(
AND(EMPLOYEE_DATA!$A$3="Jan-Mar",EMPLOYEE_DATA!E55="Mar",ISNUMBER(EMPLOYEE_DATA!F55)),
AND(EMPLOYEE_DATA!$A$3="Jul-Sep",EMPLOYEE_DATA!E55="Sep",ISNUMBER(EMPLOYEE_DATA!F55))
),EMPLOYEE_DATA!F55,H52)</f>
        <v/>
      </c>
      <c r="M52" s="6" t="str">
        <f>IFERROR(ROUND(L52*EMPLOYEE_DATA!$B$3%,0),"")</f>
        <v/>
      </c>
      <c r="N52" s="6" t="str">
        <f>IFERROR(ROUND(L52*EMPLOYEE_DATA!$C$3%,0),"")</f>
        <v/>
      </c>
      <c r="O52" s="6" t="str">
        <f t="shared" si="2"/>
        <v/>
      </c>
      <c r="P52" s="7" t="str">
        <f t="shared" si="3"/>
        <v/>
      </c>
      <c r="Q52" t="str">
        <f t="shared" si="5"/>
        <v/>
      </c>
    </row>
    <row r="53" spans="1:17" customFormat="1" ht="15.5" hidden="1" x14ac:dyDescent="0.35">
      <c r="A53" s="4" t="str">
        <f>IF(LEN(TRIM(B53))=0,"",SUBTOTAL(103,$B$6:B53))</f>
        <v/>
      </c>
      <c r="B53" s="5" t="str">
        <f>PROPER(IF(EMPLOYEE_DATA!B56="","",EMPLOYEE_DATA!B56))</f>
        <v/>
      </c>
      <c r="C53" s="5" t="str">
        <f>PROPER(IF(EMPLOYEE_DATA!C56="","",EMPLOYEE_DATA!C56))</f>
        <v/>
      </c>
      <c r="D53" s="6" t="str">
        <f>IF(EMPLOYEE_DATA!D56="","",EMPLOYEE_DATA!D56)</f>
        <v/>
      </c>
      <c r="E53" s="6" t="str">
        <f>IFERROR(ROUND(D53*EMPLOYEE_DATA!$B$3%,0),"")</f>
        <v/>
      </c>
      <c r="F53" s="6" t="str">
        <f>IFERROR(ROUND(D53*EMPLOYEE_DATA!$C$3%,0),"")</f>
        <v/>
      </c>
      <c r="G53" s="6" t="str">
        <f t="shared" si="0"/>
        <v/>
      </c>
      <c r="H53" s="6" t="str">
        <f>IF(OR(
AND(EMPLOYEE_DATA!$A$3="Jan-Mar",EMPLOYEE_DATA!E56="Feb",ISNUMBER(EMPLOYEE_DATA!F56)),
AND(EMPLOYEE_DATA!$A$3="Jul-Sep",EMPLOYEE_DATA!E56="Aug",ISNUMBER(EMPLOYEE_DATA!F56))
),EMPLOYEE_DATA!F56,D53)</f>
        <v/>
      </c>
      <c r="I53" s="6" t="str">
        <f>IFERROR(ROUND(H53*EMPLOYEE_DATA!$B$3%,0),"")</f>
        <v/>
      </c>
      <c r="J53" s="6" t="str">
        <f>IFERROR(ROUND(H53*EMPLOYEE_DATA!$C$3%,0),"")</f>
        <v/>
      </c>
      <c r="K53" s="6" t="str">
        <f t="shared" si="1"/>
        <v/>
      </c>
      <c r="L53" s="6" t="str">
        <f>IF(OR(
AND(EMPLOYEE_DATA!$A$3="Jan-Mar",EMPLOYEE_DATA!E56="Mar",ISNUMBER(EMPLOYEE_DATA!F56)),
AND(EMPLOYEE_DATA!$A$3="Jul-Sep",EMPLOYEE_DATA!E56="Sep",ISNUMBER(EMPLOYEE_DATA!F56))
),EMPLOYEE_DATA!F56,H53)</f>
        <v/>
      </c>
      <c r="M53" s="6" t="str">
        <f>IFERROR(ROUND(L53*EMPLOYEE_DATA!$B$3%,0),"")</f>
        <v/>
      </c>
      <c r="N53" s="6" t="str">
        <f>IFERROR(ROUND(L53*EMPLOYEE_DATA!$C$3%,0),"")</f>
        <v/>
      </c>
      <c r="O53" s="6" t="str">
        <f t="shared" si="2"/>
        <v/>
      </c>
      <c r="P53" s="7" t="str">
        <f t="shared" si="3"/>
        <v/>
      </c>
      <c r="Q53" t="str">
        <f t="shared" si="5"/>
        <v/>
      </c>
    </row>
    <row r="54" spans="1:17" customFormat="1" ht="15.5" hidden="1" x14ac:dyDescent="0.35">
      <c r="A54" s="4" t="str">
        <f>IF(LEN(TRIM(B54))=0,"",SUBTOTAL(103,$B$6:B54))</f>
        <v/>
      </c>
      <c r="B54" s="5" t="str">
        <f>PROPER(IF(EMPLOYEE_DATA!B57="","",EMPLOYEE_DATA!B57))</f>
        <v/>
      </c>
      <c r="C54" s="5" t="str">
        <f>PROPER(IF(EMPLOYEE_DATA!C57="","",EMPLOYEE_DATA!C57))</f>
        <v/>
      </c>
      <c r="D54" s="6" t="str">
        <f>IF(EMPLOYEE_DATA!D57="","",EMPLOYEE_DATA!D57)</f>
        <v/>
      </c>
      <c r="E54" s="6" t="str">
        <f>IFERROR(ROUND(D54*EMPLOYEE_DATA!$B$3%,0),"")</f>
        <v/>
      </c>
      <c r="F54" s="6" t="str">
        <f>IFERROR(ROUND(D54*EMPLOYEE_DATA!$C$3%,0),"")</f>
        <v/>
      </c>
      <c r="G54" s="6" t="str">
        <f t="shared" si="0"/>
        <v/>
      </c>
      <c r="H54" s="6" t="str">
        <f>IF(OR(
AND(EMPLOYEE_DATA!$A$3="Jan-Mar",EMPLOYEE_DATA!E57="Feb",ISNUMBER(EMPLOYEE_DATA!F57)),
AND(EMPLOYEE_DATA!$A$3="Jul-Sep",EMPLOYEE_DATA!E57="Aug",ISNUMBER(EMPLOYEE_DATA!F57))
),EMPLOYEE_DATA!F57,D54)</f>
        <v/>
      </c>
      <c r="I54" s="6" t="str">
        <f>IFERROR(ROUND(H54*EMPLOYEE_DATA!$B$3%,0),"")</f>
        <v/>
      </c>
      <c r="J54" s="6" t="str">
        <f>IFERROR(ROUND(H54*EMPLOYEE_DATA!$C$3%,0),"")</f>
        <v/>
      </c>
      <c r="K54" s="6" t="str">
        <f t="shared" si="1"/>
        <v/>
      </c>
      <c r="L54" s="6" t="str">
        <f>IF(OR(
AND(EMPLOYEE_DATA!$A$3="Jan-Mar",EMPLOYEE_DATA!E57="Mar",ISNUMBER(EMPLOYEE_DATA!F57)),
AND(EMPLOYEE_DATA!$A$3="Jul-Sep",EMPLOYEE_DATA!E57="Sep",ISNUMBER(EMPLOYEE_DATA!F57))
),EMPLOYEE_DATA!F57,H54)</f>
        <v/>
      </c>
      <c r="M54" s="6" t="str">
        <f>IFERROR(ROUND(L54*EMPLOYEE_DATA!$B$3%,0),"")</f>
        <v/>
      </c>
      <c r="N54" s="6" t="str">
        <f>IFERROR(ROUND(L54*EMPLOYEE_DATA!$C$3%,0),"")</f>
        <v/>
      </c>
      <c r="O54" s="6" t="str">
        <f t="shared" si="2"/>
        <v/>
      </c>
      <c r="P54" s="7" t="str">
        <f t="shared" si="3"/>
        <v/>
      </c>
      <c r="Q54" t="str">
        <f t="shared" si="5"/>
        <v/>
      </c>
    </row>
    <row r="55" spans="1:17" customFormat="1" ht="15.5" hidden="1" x14ac:dyDescent="0.35">
      <c r="A55" s="4" t="str">
        <f>IF(LEN(TRIM(B55))=0,"",SUBTOTAL(103,$B$6:B55))</f>
        <v/>
      </c>
      <c r="B55" s="5" t="str">
        <f>PROPER(IF(EMPLOYEE_DATA!B58="","",EMPLOYEE_DATA!B58))</f>
        <v/>
      </c>
      <c r="C55" s="5" t="str">
        <f>PROPER(IF(EMPLOYEE_DATA!C58="","",EMPLOYEE_DATA!C58))</f>
        <v/>
      </c>
      <c r="D55" s="6" t="str">
        <f>IF(EMPLOYEE_DATA!D58="","",EMPLOYEE_DATA!D58)</f>
        <v/>
      </c>
      <c r="E55" s="6" t="str">
        <f>IFERROR(ROUND(D55*EMPLOYEE_DATA!$B$3%,0),"")</f>
        <v/>
      </c>
      <c r="F55" s="6" t="str">
        <f>IFERROR(ROUND(D55*EMPLOYEE_DATA!$C$3%,0),"")</f>
        <v/>
      </c>
      <c r="G55" s="6" t="str">
        <f t="shared" si="0"/>
        <v/>
      </c>
      <c r="H55" s="6" t="str">
        <f>IF(OR(
AND(EMPLOYEE_DATA!$A$3="Jan-Mar",EMPLOYEE_DATA!E58="Feb",ISNUMBER(EMPLOYEE_DATA!F58)),
AND(EMPLOYEE_DATA!$A$3="Jul-Sep",EMPLOYEE_DATA!E58="Aug",ISNUMBER(EMPLOYEE_DATA!F58))
),EMPLOYEE_DATA!F58,D55)</f>
        <v/>
      </c>
      <c r="I55" s="6" t="str">
        <f>IFERROR(ROUND(H55*EMPLOYEE_DATA!$B$3%,0),"")</f>
        <v/>
      </c>
      <c r="J55" s="6" t="str">
        <f>IFERROR(ROUND(H55*EMPLOYEE_DATA!$C$3%,0),"")</f>
        <v/>
      </c>
      <c r="K55" s="6" t="str">
        <f t="shared" si="1"/>
        <v/>
      </c>
      <c r="L55" s="6" t="str">
        <f>IF(OR(
AND(EMPLOYEE_DATA!$A$3="Jan-Mar",EMPLOYEE_DATA!E58="Mar",ISNUMBER(EMPLOYEE_DATA!F58)),
AND(EMPLOYEE_DATA!$A$3="Jul-Sep",EMPLOYEE_DATA!E58="Sep",ISNUMBER(EMPLOYEE_DATA!F58))
),EMPLOYEE_DATA!F58,H55)</f>
        <v/>
      </c>
      <c r="M55" s="6" t="str">
        <f>IFERROR(ROUND(L55*EMPLOYEE_DATA!$B$3%,0),"")</f>
        <v/>
      </c>
      <c r="N55" s="6" t="str">
        <f>IFERROR(ROUND(L55*EMPLOYEE_DATA!$C$3%,0),"")</f>
        <v/>
      </c>
      <c r="O55" s="6" t="str">
        <f t="shared" si="2"/>
        <v/>
      </c>
      <c r="P55" s="7" t="str">
        <f t="shared" si="3"/>
        <v/>
      </c>
      <c r="Q55" t="str">
        <f t="shared" si="5"/>
        <v/>
      </c>
    </row>
    <row r="56" spans="1:17" customFormat="1" ht="15.5" hidden="1" x14ac:dyDescent="0.35">
      <c r="A56" s="4" t="str">
        <f>IF(LEN(TRIM(B56))=0,"",SUBTOTAL(103,$B$6:B56))</f>
        <v/>
      </c>
      <c r="B56" s="5" t="str">
        <f>PROPER(IF(EMPLOYEE_DATA!B59="","",EMPLOYEE_DATA!B59))</f>
        <v/>
      </c>
      <c r="C56" s="5" t="str">
        <f>PROPER(IF(EMPLOYEE_DATA!C59="","",EMPLOYEE_DATA!C59))</f>
        <v/>
      </c>
      <c r="D56" s="6" t="str">
        <f>IF(EMPLOYEE_DATA!D59="","",EMPLOYEE_DATA!D59)</f>
        <v/>
      </c>
      <c r="E56" s="6" t="str">
        <f>IFERROR(ROUND(D56*EMPLOYEE_DATA!$B$3%,0),"")</f>
        <v/>
      </c>
      <c r="F56" s="6" t="str">
        <f>IFERROR(ROUND(D56*EMPLOYEE_DATA!$C$3%,0),"")</f>
        <v/>
      </c>
      <c r="G56" s="6" t="str">
        <f t="shared" si="0"/>
        <v/>
      </c>
      <c r="H56" s="6" t="str">
        <f>IF(OR(
AND(EMPLOYEE_DATA!$A$3="Jan-Mar",EMPLOYEE_DATA!E59="Feb",ISNUMBER(EMPLOYEE_DATA!F59)),
AND(EMPLOYEE_DATA!$A$3="Jul-Sep",EMPLOYEE_DATA!E59="Aug",ISNUMBER(EMPLOYEE_DATA!F59))
),EMPLOYEE_DATA!F59,D56)</f>
        <v/>
      </c>
      <c r="I56" s="6" t="str">
        <f>IFERROR(ROUND(H56*EMPLOYEE_DATA!$B$3%,0),"")</f>
        <v/>
      </c>
      <c r="J56" s="6" t="str">
        <f>IFERROR(ROUND(H56*EMPLOYEE_DATA!$C$3%,0),"")</f>
        <v/>
      </c>
      <c r="K56" s="6" t="str">
        <f t="shared" si="1"/>
        <v/>
      </c>
      <c r="L56" s="6" t="str">
        <f>IF(OR(
AND(EMPLOYEE_DATA!$A$3="Jan-Mar",EMPLOYEE_DATA!E59="Mar",ISNUMBER(EMPLOYEE_DATA!F59)),
AND(EMPLOYEE_DATA!$A$3="Jul-Sep",EMPLOYEE_DATA!E59="Sep",ISNUMBER(EMPLOYEE_DATA!F59))
),EMPLOYEE_DATA!F59,H56)</f>
        <v/>
      </c>
      <c r="M56" s="6" t="str">
        <f>IFERROR(ROUND(L56*EMPLOYEE_DATA!$B$3%,0),"")</f>
        <v/>
      </c>
      <c r="N56" s="6" t="str">
        <f>IFERROR(ROUND(L56*EMPLOYEE_DATA!$C$3%,0),"")</f>
        <v/>
      </c>
      <c r="O56" s="6" t="str">
        <f t="shared" si="2"/>
        <v/>
      </c>
      <c r="P56" s="7" t="str">
        <f t="shared" si="3"/>
        <v/>
      </c>
      <c r="Q56" t="str">
        <f t="shared" si="5"/>
        <v/>
      </c>
    </row>
    <row r="57" spans="1:17" customFormat="1" ht="15.5" hidden="1" x14ac:dyDescent="0.35">
      <c r="A57" s="4" t="str">
        <f>IF(LEN(TRIM(B57))=0,"",SUBTOTAL(103,$B$6:B57))</f>
        <v/>
      </c>
      <c r="B57" s="5" t="str">
        <f>PROPER(IF(EMPLOYEE_DATA!B60="","",EMPLOYEE_DATA!B60))</f>
        <v/>
      </c>
      <c r="C57" s="5" t="str">
        <f>PROPER(IF(EMPLOYEE_DATA!C60="","",EMPLOYEE_DATA!C60))</f>
        <v/>
      </c>
      <c r="D57" s="6" t="str">
        <f>IF(EMPLOYEE_DATA!D60="","",EMPLOYEE_DATA!D60)</f>
        <v/>
      </c>
      <c r="E57" s="6" t="str">
        <f>IFERROR(ROUND(D57*EMPLOYEE_DATA!$B$3%,0),"")</f>
        <v/>
      </c>
      <c r="F57" s="6" t="str">
        <f>IFERROR(ROUND(D57*EMPLOYEE_DATA!$C$3%,0),"")</f>
        <v/>
      </c>
      <c r="G57" s="6" t="str">
        <f t="shared" si="0"/>
        <v/>
      </c>
      <c r="H57" s="6" t="str">
        <f>IF(OR(
AND(EMPLOYEE_DATA!$A$3="Jan-Mar",EMPLOYEE_DATA!E60="Feb",ISNUMBER(EMPLOYEE_DATA!F60)),
AND(EMPLOYEE_DATA!$A$3="Jul-Sep",EMPLOYEE_DATA!E60="Aug",ISNUMBER(EMPLOYEE_DATA!F60))
),EMPLOYEE_DATA!F60,D57)</f>
        <v/>
      </c>
      <c r="I57" s="6" t="str">
        <f>IFERROR(ROUND(H57*EMPLOYEE_DATA!$B$3%,0),"")</f>
        <v/>
      </c>
      <c r="J57" s="6" t="str">
        <f>IFERROR(ROUND(H57*EMPLOYEE_DATA!$C$3%,0),"")</f>
        <v/>
      </c>
      <c r="K57" s="6" t="str">
        <f t="shared" si="1"/>
        <v/>
      </c>
      <c r="L57" s="6" t="str">
        <f>IF(OR(
AND(EMPLOYEE_DATA!$A$3="Jan-Mar",EMPLOYEE_DATA!E60="Mar",ISNUMBER(EMPLOYEE_DATA!F60)),
AND(EMPLOYEE_DATA!$A$3="Jul-Sep",EMPLOYEE_DATA!E60="Sep",ISNUMBER(EMPLOYEE_DATA!F60))
),EMPLOYEE_DATA!F60,H57)</f>
        <v/>
      </c>
      <c r="M57" s="6" t="str">
        <f>IFERROR(ROUND(L57*EMPLOYEE_DATA!$B$3%,0),"")</f>
        <v/>
      </c>
      <c r="N57" s="6" t="str">
        <f>IFERROR(ROUND(L57*EMPLOYEE_DATA!$C$3%,0),"")</f>
        <v/>
      </c>
      <c r="O57" s="6" t="str">
        <f t="shared" si="2"/>
        <v/>
      </c>
      <c r="P57" s="7" t="str">
        <f t="shared" si="3"/>
        <v/>
      </c>
      <c r="Q57" t="str">
        <f t="shared" si="5"/>
        <v/>
      </c>
    </row>
    <row r="58" spans="1:17" customFormat="1" ht="15.5" hidden="1" x14ac:dyDescent="0.35">
      <c r="A58" s="4" t="str">
        <f>IF(LEN(TRIM(B58))=0,"",SUBTOTAL(103,$B$6:B58))</f>
        <v/>
      </c>
      <c r="B58" s="5" t="str">
        <f>PROPER(IF(EMPLOYEE_DATA!B61="","",EMPLOYEE_DATA!B61))</f>
        <v/>
      </c>
      <c r="C58" s="5" t="str">
        <f>PROPER(IF(EMPLOYEE_DATA!C61="","",EMPLOYEE_DATA!C61))</f>
        <v/>
      </c>
      <c r="D58" s="6" t="str">
        <f>IF(EMPLOYEE_DATA!D61="","",EMPLOYEE_DATA!D61)</f>
        <v/>
      </c>
      <c r="E58" s="6" t="str">
        <f>IFERROR(ROUND(D58*EMPLOYEE_DATA!$B$3%,0),"")</f>
        <v/>
      </c>
      <c r="F58" s="6" t="str">
        <f>IFERROR(ROUND(D58*EMPLOYEE_DATA!$C$3%,0),"")</f>
        <v/>
      </c>
      <c r="G58" s="6" t="str">
        <f t="shared" si="0"/>
        <v/>
      </c>
      <c r="H58" s="6" t="str">
        <f>IF(OR(
AND(EMPLOYEE_DATA!$A$3="Jan-Mar",EMPLOYEE_DATA!E61="Feb",ISNUMBER(EMPLOYEE_DATA!F61)),
AND(EMPLOYEE_DATA!$A$3="Jul-Sep",EMPLOYEE_DATA!E61="Aug",ISNUMBER(EMPLOYEE_DATA!F61))
),EMPLOYEE_DATA!F61,D58)</f>
        <v/>
      </c>
      <c r="I58" s="6" t="str">
        <f>IFERROR(ROUND(H58*EMPLOYEE_DATA!$B$3%,0),"")</f>
        <v/>
      </c>
      <c r="J58" s="6" t="str">
        <f>IFERROR(ROUND(H58*EMPLOYEE_DATA!$C$3%,0),"")</f>
        <v/>
      </c>
      <c r="K58" s="6" t="str">
        <f t="shared" si="1"/>
        <v/>
      </c>
      <c r="L58" s="6" t="str">
        <f>IF(OR(
AND(EMPLOYEE_DATA!$A$3="Jan-Mar",EMPLOYEE_DATA!E61="Mar",ISNUMBER(EMPLOYEE_DATA!F61)),
AND(EMPLOYEE_DATA!$A$3="Jul-Sep",EMPLOYEE_DATA!E61="Sep",ISNUMBER(EMPLOYEE_DATA!F61))
),EMPLOYEE_DATA!F61,H58)</f>
        <v/>
      </c>
      <c r="M58" s="6" t="str">
        <f>IFERROR(ROUND(L58*EMPLOYEE_DATA!$B$3%,0),"")</f>
        <v/>
      </c>
      <c r="N58" s="6" t="str">
        <f>IFERROR(ROUND(L58*EMPLOYEE_DATA!$C$3%,0),"")</f>
        <v/>
      </c>
      <c r="O58" s="6" t="str">
        <f t="shared" si="2"/>
        <v/>
      </c>
      <c r="P58" s="7" t="str">
        <f t="shared" si="3"/>
        <v/>
      </c>
      <c r="Q58" t="str">
        <f t="shared" si="5"/>
        <v/>
      </c>
    </row>
    <row r="59" spans="1:17" customFormat="1" ht="15.5" hidden="1" x14ac:dyDescent="0.35">
      <c r="A59" s="4" t="str">
        <f>IF(LEN(TRIM(B59))=0,"",SUBTOTAL(103,$B$6:B59))</f>
        <v/>
      </c>
      <c r="B59" s="5" t="str">
        <f>PROPER(IF(EMPLOYEE_DATA!B62="","",EMPLOYEE_DATA!B62))</f>
        <v/>
      </c>
      <c r="C59" s="5" t="str">
        <f>PROPER(IF(EMPLOYEE_DATA!C62="","",EMPLOYEE_DATA!C62))</f>
        <v/>
      </c>
      <c r="D59" s="6" t="str">
        <f>IF(EMPLOYEE_DATA!D62="","",EMPLOYEE_DATA!D62)</f>
        <v/>
      </c>
      <c r="E59" s="6" t="str">
        <f>IFERROR(ROUND(D59*EMPLOYEE_DATA!$B$3%,0),"")</f>
        <v/>
      </c>
      <c r="F59" s="6" t="str">
        <f>IFERROR(ROUND(D59*EMPLOYEE_DATA!$C$3%,0),"")</f>
        <v/>
      </c>
      <c r="G59" s="6" t="str">
        <f t="shared" si="0"/>
        <v/>
      </c>
      <c r="H59" s="6" t="str">
        <f>IF(OR(
AND(EMPLOYEE_DATA!$A$3="Jan-Mar",EMPLOYEE_DATA!E62="Feb",ISNUMBER(EMPLOYEE_DATA!F62)),
AND(EMPLOYEE_DATA!$A$3="Jul-Sep",EMPLOYEE_DATA!E62="Aug",ISNUMBER(EMPLOYEE_DATA!F62))
),EMPLOYEE_DATA!F62,D59)</f>
        <v/>
      </c>
      <c r="I59" s="6" t="str">
        <f>IFERROR(ROUND(H59*EMPLOYEE_DATA!$B$3%,0),"")</f>
        <v/>
      </c>
      <c r="J59" s="6" t="str">
        <f>IFERROR(ROUND(H59*EMPLOYEE_DATA!$C$3%,0),"")</f>
        <v/>
      </c>
      <c r="K59" s="6" t="str">
        <f t="shared" si="1"/>
        <v/>
      </c>
      <c r="L59" s="6" t="str">
        <f>IF(OR(
AND(EMPLOYEE_DATA!$A$3="Jan-Mar",EMPLOYEE_DATA!E62="Mar",ISNUMBER(EMPLOYEE_DATA!F62)),
AND(EMPLOYEE_DATA!$A$3="Jul-Sep",EMPLOYEE_DATA!E62="Sep",ISNUMBER(EMPLOYEE_DATA!F62))
),EMPLOYEE_DATA!F62,H59)</f>
        <v/>
      </c>
      <c r="M59" s="6" t="str">
        <f>IFERROR(ROUND(L59*EMPLOYEE_DATA!$B$3%,0),"")</f>
        <v/>
      </c>
      <c r="N59" s="6" t="str">
        <f>IFERROR(ROUND(L59*EMPLOYEE_DATA!$C$3%,0),"")</f>
        <v/>
      </c>
      <c r="O59" s="6" t="str">
        <f t="shared" si="2"/>
        <v/>
      </c>
      <c r="P59" s="7" t="str">
        <f t="shared" si="3"/>
        <v/>
      </c>
      <c r="Q59" t="str">
        <f t="shared" si="5"/>
        <v/>
      </c>
    </row>
    <row r="60" spans="1:17" customFormat="1" hidden="1" x14ac:dyDescent="0.35"/>
    <row r="61" spans="1:17" ht="20.5" x14ac:dyDescent="0.35">
      <c r="M61" s="72"/>
      <c r="N61" s="72"/>
      <c r="O61" s="72"/>
      <c r="P61" s="72"/>
    </row>
    <row r="62" spans="1:17" ht="63.5" customHeight="1" x14ac:dyDescent="0.35">
      <c r="B62" s="45" t="str">
        <f>"प्रतिलिपि :-"&amp;CHAR(10)&amp;
IF(EMPLOYEE_DATA!M6="","",
"1 "&amp;EMPLOYEE_DATA!M6)&amp;CHAR(10)&amp;
IF(EMPLOYEE_DATA!M7="","",
"2 "&amp;EMPLOYEE_DATA!M7)</f>
        <v xml:space="preserve">प्रतिलिपि :-
1 कोषाधिकारी ओसियां
2 लेखा शाखा </v>
      </c>
      <c r="M62" s="73" t="str">
        <f>EMPLOYEE_DATA!L2 &amp; CHAR(10) &amp;
EMPLOYEE_DATA!L3 &amp; CHAR(10) &amp;
EMPLOYEE_DATA!L4</f>
        <v>प्रधानाचार्य
राजकीय उच्च माध्यमिक विद्यालय 
भैंसेर कोटवाली तिंवरी जोधपुर</v>
      </c>
      <c r="N62" s="73"/>
      <c r="O62" s="73"/>
      <c r="P62" s="73"/>
    </row>
    <row r="63" spans="1:17" ht="52.5" customHeight="1" x14ac:dyDescent="0.45">
      <c r="M63" s="74"/>
      <c r="N63" s="74"/>
      <c r="O63" s="74"/>
      <c r="P63" s="74"/>
    </row>
    <row r="64" spans="1:17" ht="20.5" x14ac:dyDescent="0.45">
      <c r="B64" s="29"/>
    </row>
    <row r="65" spans="2:2" ht="20.5" x14ac:dyDescent="0.45">
      <c r="B65" s="29"/>
    </row>
  </sheetData>
  <sheetProtection algorithmName="SHA-512" hashValue="MOnTQwZbx36kHaJyzk9JDeL5byH3BhojIvCAe6lB7Uns8g6UqwW2YZfg8B44GfNGEQXhe3a2fAQ+p1XNZA6plA==" saltValue="enIPGjyDiMZZTBRBFwuaOQ==" spinCount="100000" sheet="1" formatCells="0" formatRows="0" autoFilter="0"/>
  <autoFilter ref="Q5:Q60" xr:uid="{6C9DE532-906C-45D7-8A2F-6516C9F01654}">
    <filterColumn colId="0">
      <customFilters>
        <customFilter operator="notEqual" val=" "/>
      </customFilters>
    </filterColumn>
  </autoFilter>
  <mergeCells count="14">
    <mergeCell ref="Q2:S3"/>
    <mergeCell ref="M61:P61"/>
    <mergeCell ref="M62:P62"/>
    <mergeCell ref="M63:P63"/>
    <mergeCell ref="A1:P1"/>
    <mergeCell ref="N2:P2"/>
    <mergeCell ref="A3:P3"/>
    <mergeCell ref="P4:P5"/>
    <mergeCell ref="A4:A5"/>
    <mergeCell ref="B4:B5"/>
    <mergeCell ref="C4:C5"/>
    <mergeCell ref="D4:G4"/>
    <mergeCell ref="H4:K4"/>
    <mergeCell ref="L4:O4"/>
  </mergeCells>
  <conditionalFormatting sqref="A6:P59 M61">
    <cfRule type="expression" dxfId="1" priority="1">
      <formula>$B6&lt;&gt;""</formula>
    </cfRule>
  </conditionalFormatting>
  <printOptions horizontalCentered="1"/>
  <pageMargins left="0.23622047244094491" right="0.23622047244094491" top="0.47244094488188981" bottom="0.31496062992125984" header="0.31496062992125984" footer="0.31496062992125984"/>
  <pageSetup paperSize="9" scale="97" fitToHeight="0" orientation="landscape" r:id="rId1"/>
  <headerFooter>
    <oddFooter>Page &amp;P</oddFooter>
  </headerFooter>
  <rowBreaks count="1" manualBreakCount="1">
    <brk id="66"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EB63-797A-4417-A1D0-FE4EF7A28DEA}">
  <sheetPr filterMode="1">
    <pageSetUpPr fitToPage="1"/>
  </sheetPr>
  <dimension ref="A1:AD65"/>
  <sheetViews>
    <sheetView topLeftCell="C1" zoomScale="108" zoomScaleNormal="108" workbookViewId="0">
      <selection activeCell="I8" sqref="I8"/>
    </sheetView>
  </sheetViews>
  <sheetFormatPr defaultRowHeight="14.5" x14ac:dyDescent="0.35"/>
  <cols>
    <col min="1" max="1" width="6.453125" style="11" customWidth="1"/>
    <col min="2" max="2" width="25" style="11" customWidth="1"/>
    <col min="3" max="3" width="11.90625" style="11" customWidth="1"/>
    <col min="4" max="19" width="7.6328125" style="11" customWidth="1"/>
    <col min="20" max="20" width="12.26953125" style="11" customWidth="1"/>
    <col min="21" max="16384" width="8.7265625" style="11"/>
  </cols>
  <sheetData>
    <row r="1" spans="1:30" ht="33.5" customHeight="1" x14ac:dyDescent="0.35">
      <c r="A1" s="75" t="str">
        <f>EMPLOYEE_DATA!A1</f>
        <v>कार्यालय प्रधानाचार्य राजकीय उच्च माध्यमिक विद्यालय भैंसेर कोटवाली तिंवरी जोधपुर</v>
      </c>
      <c r="B1" s="75"/>
      <c r="C1" s="75"/>
      <c r="D1" s="75"/>
      <c r="E1" s="75"/>
      <c r="F1" s="75"/>
      <c r="G1" s="75"/>
      <c r="H1" s="75"/>
      <c r="I1" s="75"/>
      <c r="J1" s="75"/>
      <c r="K1" s="75"/>
      <c r="L1" s="75"/>
      <c r="M1" s="75"/>
      <c r="N1" s="75"/>
      <c r="O1" s="75"/>
      <c r="P1" s="75"/>
      <c r="Q1" s="75"/>
      <c r="R1" s="75"/>
      <c r="S1" s="75"/>
      <c r="T1" s="75"/>
      <c r="AD1" s="11" cm="1">
        <f t="array" ref="AD1">LOOKUP(2,1/(A:A&lt;&gt;""),ROW(A:A))</f>
        <v>7</v>
      </c>
    </row>
    <row r="2" spans="1:30" ht="24" x14ac:dyDescent="0.95">
      <c r="A2" s="26" t="s">
        <v>17</v>
      </c>
      <c r="B2" s="11" t="str">
        <f>EMPLOYEE_DATA!B6</f>
        <v>राउमावि/भैंसेर कोटवाली/2026/11</v>
      </c>
      <c r="N2" s="76" t="str">
        <f>"दिनांक: " &amp; TEXT(EMPLOYEE_DATA!E6,"dd-mm-yyyy")</f>
        <v>दिनांक: 05-05-2026</v>
      </c>
      <c r="O2" s="76"/>
      <c r="P2" s="76"/>
      <c r="Q2" s="76"/>
      <c r="R2" s="76"/>
      <c r="S2" s="76"/>
      <c r="T2" s="76"/>
      <c r="U2" s="71" t="s">
        <v>43</v>
      </c>
      <c r="V2" s="71"/>
      <c r="W2" s="71"/>
      <c r="AD2" s="11">
        <f>AD1+3</f>
        <v>10</v>
      </c>
    </row>
    <row r="3" spans="1:30" ht="74" customHeight="1" x14ac:dyDescent="0.35">
      <c r="A3" s="77" t="str">
        <f>"          राजस्थान सरकार वित्त विभाग के आदेश क्रमांक - " &amp;
EMPLOYEE_DATA!D3 &amp;
", जयपुर दिनांक " &amp;
TEXT(EMPLOYEE_DATA!E3,"dd.mm.yyyy") &amp;
" द्वारा महंगाई भत्ते की दर " &amp;
EMPLOYEE_DATA!B3&amp; "% से बढ़ाकर " &amp;
EMPLOYEE_DATA!C3 &amp;
"% की गई है, जो दिनांक "&amp;
EMPLOYEE_DATA!G3 &amp;
" से प्रभावी है।"&amp;
"उक्त आदेशानुसार निम्नांकित"&amp;
CHAR(10) &amp;" कर्मचारियों की महंगाई भत्ता दर पुनः निर्धारित कर माह " &amp;
EMPLOYEE_DATA!H4  &amp;
" तक की देय राशि का एरियर उनके GPF खातों में जमा कराने की स्वीकृति प्रदान की जाती है।"</f>
        <v xml:space="preserve">          राजस्थान सरकार वित्त विभाग के आदेश क्रमांक - F. 6(3) FD (Rules)/2017, जयपुर दिनांक 23.04.2026 द्वारा महंगाई भत्ते की दर 58% से बढ़ाकर 60% की गई है, जो दिनांक 01.01.2026 से प्रभावी है।उक्त आदेशानुसार निम्नांकित
 कर्मचारियों की महंगाई भत्ता दर पुनः निर्धारित कर माह जनवरी 2026 से अप्रेल  2026 तक की देय राशि का एरियर उनके GPF खातों में जमा कराने की स्वीकृति प्रदान की जाती है।</v>
      </c>
      <c r="B3" s="77"/>
      <c r="C3" s="77"/>
      <c r="D3" s="77"/>
      <c r="E3" s="77"/>
      <c r="F3" s="77"/>
      <c r="G3" s="77"/>
      <c r="H3" s="77"/>
      <c r="I3" s="77"/>
      <c r="J3" s="77"/>
      <c r="K3" s="77"/>
      <c r="L3" s="77"/>
      <c r="M3" s="77"/>
      <c r="N3" s="77"/>
      <c r="O3" s="77"/>
      <c r="P3" s="77"/>
      <c r="Q3" s="77"/>
      <c r="R3" s="77"/>
      <c r="S3" s="77"/>
      <c r="T3" s="77"/>
      <c r="U3" s="71"/>
      <c r="V3" s="71"/>
      <c r="W3" s="71"/>
    </row>
    <row r="4" spans="1:30" ht="21.5" customHeight="1" x14ac:dyDescent="0.35">
      <c r="A4" s="78" t="s">
        <v>7</v>
      </c>
      <c r="B4" s="79" t="s">
        <v>8</v>
      </c>
      <c r="C4" s="79" t="s">
        <v>6</v>
      </c>
      <c r="D4" s="81" t="str">
        <f>IF(EMPLOYEE_DATA!A3="Jan-Mar","जनवरी","जुलाई")&amp;" "&amp;LEFT(EMPLOYEE_DATA!$F$3,4)</f>
        <v>जनवरी 2026</v>
      </c>
      <c r="E4" s="81"/>
      <c r="F4" s="81"/>
      <c r="G4" s="82"/>
      <c r="H4" s="83" t="str">
        <f>IF(EMPLOYEE_DATA!$A$3="Jan-Mar","फरवरी ","अगस्त ")&amp;" "&amp;LEFT(EMPLOYEE_DATA!$F$3,4)</f>
        <v>फरवरी  2026</v>
      </c>
      <c r="I4" s="81"/>
      <c r="J4" s="81"/>
      <c r="K4" s="82"/>
      <c r="L4" s="83" t="str">
        <f>IF(EMPLOYEE_DATA!$A$3="Jan-Mar","मार्च  ","सितंबर ")&amp;" "&amp;LEFT(EMPLOYEE_DATA!$F$3,4)</f>
        <v>मार्च   2026</v>
      </c>
      <c r="M4" s="81"/>
      <c r="N4" s="81"/>
      <c r="O4" s="82"/>
      <c r="P4" s="83" t="str">
        <f>IF(EMPLOYEE_DATA!$A$3="Jan-Mar","अप्रेल   ","अक्टूबर  ")&amp;" "&amp;LEFT(EMPLOYEE_DATA!$F$3,4)</f>
        <v>अप्रेल    2026</v>
      </c>
      <c r="Q4" s="81"/>
      <c r="R4" s="81"/>
      <c r="S4" s="82"/>
      <c r="T4" s="78" t="s">
        <v>11</v>
      </c>
      <c r="U4" s="27" t="s">
        <v>33</v>
      </c>
      <c r="V4" s="27"/>
      <c r="W4" s="27"/>
    </row>
    <row r="5" spans="1:30" ht="39" customHeight="1" x14ac:dyDescent="0.35">
      <c r="A5" s="79"/>
      <c r="B5" s="80"/>
      <c r="C5" s="80"/>
      <c r="D5" s="2" t="str">
        <f>"Basic  " &amp;D4</f>
        <v>Basic  जनवरी 2026</v>
      </c>
      <c r="E5" s="1" t="str">
        <f>"DA Drawn "&amp;EMPLOYEE_DATA!$B$3&amp;"%"</f>
        <v>DA Drawn 58%</v>
      </c>
      <c r="F5" s="3" t="str">
        <f>"DA Due "&amp;EMPLOYEE_DATA!$C$3&amp;"%"</f>
        <v>DA Due 60%</v>
      </c>
      <c r="G5" s="9" t="s">
        <v>9</v>
      </c>
      <c r="H5" s="2" t="str">
        <f>"Basic "&amp;H4</f>
        <v>Basic फरवरी  2026</v>
      </c>
      <c r="I5" s="1" t="str">
        <f>"DA Drawn "&amp;EMPLOYEE_DATA!$B$3&amp;"%"</f>
        <v>DA Drawn 58%</v>
      </c>
      <c r="J5" s="3" t="str">
        <f>"DA Due "&amp;EMPLOYEE_DATA!$C$3&amp;"%"</f>
        <v>DA Due 60%</v>
      </c>
      <c r="K5" s="9" t="s">
        <v>9</v>
      </c>
      <c r="L5" s="2" t="str">
        <f>"Basic "&amp;L4</f>
        <v>Basic मार्च   2026</v>
      </c>
      <c r="M5" s="1" t="str">
        <f>"DA Drawn "&amp;EMPLOYEE_DATA!$B$3&amp;"%"</f>
        <v>DA Drawn 58%</v>
      </c>
      <c r="N5" s="3" t="str">
        <f>"DA Due "&amp;EMPLOYEE_DATA!$C$3&amp;"%"</f>
        <v>DA Due 60%</v>
      </c>
      <c r="O5" s="1" t="s">
        <v>9</v>
      </c>
      <c r="P5" s="1" t="str">
        <f>"Basic "&amp;P4</f>
        <v>Basic अप्रेल    2026</v>
      </c>
      <c r="Q5" s="1" t="str">
        <f>"DA Drawn "&amp;EMPLOYEE_DATA!$B$3&amp;"%"</f>
        <v>DA Drawn 58%</v>
      </c>
      <c r="R5" s="3" t="str">
        <f>"DA Due "&amp;EMPLOYEE_DATA!$C$3&amp;"%"</f>
        <v>DA Due 60%</v>
      </c>
      <c r="S5" s="1" t="s">
        <v>9</v>
      </c>
      <c r="T5" s="79"/>
      <c r="U5" s="18" t="s">
        <v>31</v>
      </c>
      <c r="W5" s="28"/>
      <c r="X5" s="28"/>
    </row>
    <row r="6" spans="1:30" ht="15.5" x14ac:dyDescent="0.35">
      <c r="A6" s="5">
        <f>IF(LEN(TRIM(B6))=0,"",SUBTOTAL(103,$B$6:B6))</f>
        <v>1</v>
      </c>
      <c r="B6" s="5" t="str">
        <f>PROPER(IF(EMPLOYEE_DATA!B9="","",EMPLOYEE_DATA!B9))</f>
        <v>Ram Chandra</v>
      </c>
      <c r="C6" s="5" t="str">
        <f>PROPER(IF(EMPLOYEE_DATA!C9="","",EMPLOYEE_DATA!C9))</f>
        <v>Principal</v>
      </c>
      <c r="D6" s="6">
        <f>IF(EMPLOYEE_DATA!D9="","",EMPLOYEE_DATA!D9)</f>
        <v>85200</v>
      </c>
      <c r="E6" s="6">
        <f>IFERROR(ROUND(D6*EMPLOYEE_DATA!$B$3%,0),"")</f>
        <v>49416</v>
      </c>
      <c r="F6" s="6">
        <f>IFERROR(ROUND(D6*EMPLOYEE_DATA!$C$3%,0),"")</f>
        <v>51120</v>
      </c>
      <c r="G6" s="6">
        <f>IF(AND(F6="",E6=""),"",N(F6)-N(E6))</f>
        <v>1704</v>
      </c>
      <c r="H6" s="6">
        <f>IF(OR(
AND(EMPLOYEE_DATA!$A$3="Jan-Mar",EMPLOYEE_DATA!E9="Feb",ISNUMBER(EMPLOYEE_DATA!F9)),
AND(EMPLOYEE_DATA!$A$3="Jul-Sep",EMPLOYEE_DATA!E9="Aug",ISNUMBER(EMPLOYEE_DATA!F9))
),EMPLOYEE_DATA!F9,D6)</f>
        <v>85200</v>
      </c>
      <c r="I6" s="6">
        <f>IFERROR(ROUND(H6*EMPLOYEE_DATA!$B$3%,0),"")</f>
        <v>49416</v>
      </c>
      <c r="J6" s="6">
        <f>IFERROR(ROUND(H6*EMPLOYEE_DATA!$C$3%,0),"")</f>
        <v>51120</v>
      </c>
      <c r="K6" s="6">
        <f>IF(AND(J6="",I6=""),"",N(J6)-N(I6))</f>
        <v>1704</v>
      </c>
      <c r="L6" s="6">
        <f>IF(OR(
AND(EMPLOYEE_DATA!$A$3="Jan-Mar",EMPLOYEE_DATA!E9="Mar",ISNUMBER(EMPLOYEE_DATA!F9)),
AND(EMPLOYEE_DATA!$A$3="Jul-Sep",EMPLOYEE_DATA!E9="Sep",ISNUMBER(EMPLOYEE_DATA!F9))
),EMPLOYEE_DATA!F9,H6)</f>
        <v>85200</v>
      </c>
      <c r="M6" s="6">
        <f>IFERROR(ROUND(L6*EMPLOYEE_DATA!$B$3%,0),"")</f>
        <v>49416</v>
      </c>
      <c r="N6" s="6">
        <f>IFERROR(ROUND(L6*EMPLOYEE_DATA!$C$3%,0),"")</f>
        <v>51120</v>
      </c>
      <c r="O6" s="6">
        <f>IF(AND(N6="",M6=""),"",N(N6)-N(M6))</f>
        <v>1704</v>
      </c>
      <c r="P6" s="6">
        <f>IF(OR(
AND(EMPLOYEE_DATA!$A$3="Jan-Mar",EMPLOYEE_DATA!E9="Apr",ISNUMBER(EMPLOYEE_DATA!F9)),
AND(EMPLOYEE_DATA!$A$3="Jul-Sep",EMPLOYEE_DATA!E9="Oct",ISNUMBER(EMPLOYEE_DATA!F9))
),EMPLOYEE_DATA!F9,L6)</f>
        <v>85200</v>
      </c>
      <c r="Q6" s="6">
        <f>IFERROR(ROUND(P6*EMPLOYEE_DATA!$B$3%,0),"")</f>
        <v>49416</v>
      </c>
      <c r="R6" s="6">
        <f>IFERROR(ROUND(P6*EMPLOYEE_DATA!$C$3%,0),"")</f>
        <v>51120</v>
      </c>
      <c r="S6" s="6">
        <f>IF(AND(R6="",Q6=""),"",N(R6)-N(Q6))</f>
        <v>1704</v>
      </c>
      <c r="T6" s="7">
        <f>IF(AND(G6="",K6="",O6="",S6=""),"", N(G6)+N(K6)+N(O6)+N(S6))</f>
        <v>6816</v>
      </c>
      <c r="U6" s="11">
        <f>IF($A6="","",1)</f>
        <v>1</v>
      </c>
      <c r="V6" s="28"/>
      <c r="W6" s="28"/>
      <c r="X6" s="28"/>
    </row>
    <row r="7" spans="1:30" ht="15.5" x14ac:dyDescent="0.35">
      <c r="A7" s="5">
        <f>IF(LEN(TRIM(B7))=0,"",SUBTOTAL(103,$B$6:B7))</f>
        <v>2</v>
      </c>
      <c r="B7" s="5" t="str">
        <f>PROPER(IF(EMPLOYEE_DATA!B10="","",EMPLOYEE_DATA!B10))</f>
        <v>रमेश कुमार वर्मा</v>
      </c>
      <c r="C7" s="5" t="str">
        <f>PROPER(IF(EMPLOYEE_DATA!C10="","",EMPLOYEE_DATA!C10))</f>
        <v>Teacher</v>
      </c>
      <c r="D7" s="6">
        <f>IF(EMPLOYEE_DATA!D10="","",EMPLOYEE_DATA!D10)</f>
        <v>77700</v>
      </c>
      <c r="E7" s="6">
        <f>IFERROR(ROUND(D7*EMPLOYEE_DATA!$B$3%,0),"")</f>
        <v>45066</v>
      </c>
      <c r="F7" s="6">
        <f>IFERROR(ROUND(D7*EMPLOYEE_DATA!$C$3%,0),"")</f>
        <v>46620</v>
      </c>
      <c r="G7" s="6">
        <f t="shared" ref="G7:G59" si="0">IF(AND(F7="",E7=""),"",N(F7)-N(E7))</f>
        <v>1554</v>
      </c>
      <c r="H7" s="6">
        <f>IF(OR(
AND(EMPLOYEE_DATA!$A$3="Jan-Mar",EMPLOYEE_DATA!E10="Feb",ISNUMBER(EMPLOYEE_DATA!F10)),
AND(EMPLOYEE_DATA!$A$3="Jul-Sep",EMPLOYEE_DATA!E10="Aug",ISNUMBER(EMPLOYEE_DATA!F10))
),EMPLOYEE_DATA!F10,D7)</f>
        <v>77700</v>
      </c>
      <c r="I7" s="6">
        <f>IFERROR(ROUND(H7*EMPLOYEE_DATA!$B$3%,0),"")</f>
        <v>45066</v>
      </c>
      <c r="J7" s="6">
        <f>IFERROR(ROUND(H7*EMPLOYEE_DATA!$C$3%,0),"")</f>
        <v>46620</v>
      </c>
      <c r="K7" s="6">
        <f t="shared" ref="K7:K59" si="1">IF(AND(J7="",I7=""),"",N(J7)-N(I7))</f>
        <v>1554</v>
      </c>
      <c r="L7" s="6">
        <f>IF(OR(
AND(EMPLOYEE_DATA!$A$3="Jan-Mar",EMPLOYEE_DATA!E10="Mar",ISNUMBER(EMPLOYEE_DATA!F10)),
AND(EMPLOYEE_DATA!$A$3="Jul-Sep",EMPLOYEE_DATA!E10="Sep",ISNUMBER(EMPLOYEE_DATA!F10))
),EMPLOYEE_DATA!F10,H7)</f>
        <v>77700</v>
      </c>
      <c r="M7" s="6">
        <f>IFERROR(ROUND(L7*EMPLOYEE_DATA!$B$3%,0),"")</f>
        <v>45066</v>
      </c>
      <c r="N7" s="6">
        <f>IFERROR(ROUND(L7*EMPLOYEE_DATA!$C$3%,0),"")</f>
        <v>46620</v>
      </c>
      <c r="O7" s="6">
        <f t="shared" ref="O7:O59" si="2">IF(AND(N7="",M7=""),"",N(N7)-N(M7))</f>
        <v>1554</v>
      </c>
      <c r="P7" s="6">
        <f>IF(OR(
AND(EMPLOYEE_DATA!$A$3="Jan-Mar",EMPLOYEE_DATA!E10="Apr",ISNUMBER(EMPLOYEE_DATA!F10)),
AND(EMPLOYEE_DATA!$A$3="Jul-Sep",EMPLOYEE_DATA!E10="Oct",ISNUMBER(EMPLOYEE_DATA!F10))
),EMPLOYEE_DATA!F10,L7)</f>
        <v>77700</v>
      </c>
      <c r="Q7" s="6">
        <f>IFERROR(ROUND(P7*EMPLOYEE_DATA!$B$3%,0),"")</f>
        <v>45066</v>
      </c>
      <c r="R7" s="6">
        <f>IFERROR(ROUND(P7*EMPLOYEE_DATA!$C$3%,0),"")</f>
        <v>46620</v>
      </c>
      <c r="S7" s="6">
        <f t="shared" ref="S7:S59" si="3">IF(AND(R7="",Q7=""),"",N(R7)-N(Q7))</f>
        <v>1554</v>
      </c>
      <c r="T7" s="7">
        <f t="shared" ref="T7:T59" si="4">IF(AND(G7="",K7="",O7="",S7=""),"", N(G7)+N(K7)+N(O7)+N(S7))</f>
        <v>6216</v>
      </c>
      <c r="U7" s="11">
        <f t="shared" ref="U7:U30" si="5">IF($A7="","",1)</f>
        <v>1</v>
      </c>
      <c r="V7" s="28"/>
      <c r="W7" s="28"/>
      <c r="X7" s="28"/>
    </row>
    <row r="8" spans="1:30" ht="15.5" customHeight="1" x14ac:dyDescent="0.35">
      <c r="A8" s="5" t="str">
        <f>IF(LEN(TRIM(B8))=0,"",SUBTOTAL(103,$B$6:B8))</f>
        <v/>
      </c>
      <c r="B8" s="5" t="str">
        <f>PROPER(IF(EMPLOYEE_DATA!B11="","",EMPLOYEE_DATA!B11))</f>
        <v/>
      </c>
      <c r="C8" s="5" t="str">
        <f>PROPER(IF(EMPLOYEE_DATA!C11="","",EMPLOYEE_DATA!C11))</f>
        <v/>
      </c>
      <c r="D8" s="6" t="str">
        <f>IF(EMPLOYEE_DATA!D11="","",EMPLOYEE_DATA!D11)</f>
        <v/>
      </c>
      <c r="E8" s="6" t="str">
        <f>IFERROR(ROUND(D8*EMPLOYEE_DATA!$B$3%,0),"")</f>
        <v/>
      </c>
      <c r="F8" s="6" t="str">
        <f>IFERROR(ROUND(D8*EMPLOYEE_DATA!$C$3%,0),"")</f>
        <v/>
      </c>
      <c r="G8" s="6" t="str">
        <f t="shared" si="0"/>
        <v/>
      </c>
      <c r="H8" s="6" t="str">
        <f>IF(OR(
AND(EMPLOYEE_DATA!$A$3="Jan-Mar",EMPLOYEE_DATA!E11="Feb",ISNUMBER(EMPLOYEE_DATA!F11)),
AND(EMPLOYEE_DATA!$A$3="Jul-Sep",EMPLOYEE_DATA!E11="Aug",ISNUMBER(EMPLOYEE_DATA!F11))
),EMPLOYEE_DATA!F11,D8)</f>
        <v/>
      </c>
      <c r="I8" s="6" t="str">
        <f>IFERROR(ROUND(H8*EMPLOYEE_DATA!$B$3%,0),"")</f>
        <v/>
      </c>
      <c r="J8" s="6" t="str">
        <f>IFERROR(ROUND(H8*EMPLOYEE_DATA!$C$3%,0),"")</f>
        <v/>
      </c>
      <c r="K8" s="6" t="str">
        <f t="shared" si="1"/>
        <v/>
      </c>
      <c r="L8" s="6" t="str">
        <f>IF(OR(
AND(EMPLOYEE_DATA!$A$3="Jan-Mar",EMPLOYEE_DATA!E11="Mar",ISNUMBER(EMPLOYEE_DATA!F11)),
AND(EMPLOYEE_DATA!$A$3="Jul-Sep",EMPLOYEE_DATA!E11="Sep",ISNUMBER(EMPLOYEE_DATA!F11))
),EMPLOYEE_DATA!F11,H8)</f>
        <v/>
      </c>
      <c r="M8" s="6" t="str">
        <f>IFERROR(ROUND(L8*EMPLOYEE_DATA!$B$3%,0),"")</f>
        <v/>
      </c>
      <c r="N8" s="6" t="str">
        <f>IFERROR(ROUND(L8*EMPLOYEE_DATA!$C$3%,0),"")</f>
        <v/>
      </c>
      <c r="O8" s="6" t="str">
        <f t="shared" si="2"/>
        <v/>
      </c>
      <c r="P8" s="6" t="str">
        <f>IF(OR(
AND(EMPLOYEE_DATA!$A$3="Jan-Mar",EMPLOYEE_DATA!E11="Apr",ISNUMBER(EMPLOYEE_DATA!F11)),
AND(EMPLOYEE_DATA!$A$3="Jul-Sep",EMPLOYEE_DATA!E11="Oct",ISNUMBER(EMPLOYEE_DATA!F11))
),EMPLOYEE_DATA!F11,L8)</f>
        <v/>
      </c>
      <c r="Q8" s="6" t="str">
        <f>IFERROR(ROUND(P8*EMPLOYEE_DATA!$B$3%,0),"")</f>
        <v/>
      </c>
      <c r="R8" s="6" t="str">
        <f>IFERROR(ROUND(P8*EMPLOYEE_DATA!$C$3%,0),"")</f>
        <v/>
      </c>
      <c r="S8" s="6" t="str">
        <f t="shared" si="3"/>
        <v/>
      </c>
      <c r="T8" s="7" t="str">
        <f t="shared" si="4"/>
        <v/>
      </c>
      <c r="U8" s="11" t="str">
        <f t="shared" si="5"/>
        <v/>
      </c>
      <c r="V8" s="40"/>
      <c r="W8" s="40"/>
      <c r="X8" s="40"/>
    </row>
    <row r="9" spans="1:30" ht="15.5" hidden="1" customHeight="1" x14ac:dyDescent="0.35">
      <c r="A9" s="5" t="str">
        <f>IF(LEN(TRIM(B9))=0,"",SUBTOTAL(103,$B$6:B9))</f>
        <v/>
      </c>
      <c r="B9" s="5" t="str">
        <f>PROPER(IF(EMPLOYEE_DATA!B12="","",EMPLOYEE_DATA!B12))</f>
        <v/>
      </c>
      <c r="C9" s="5" t="str">
        <f>PROPER(IF(EMPLOYEE_DATA!C12="","",EMPLOYEE_DATA!C12))</f>
        <v/>
      </c>
      <c r="D9" s="6" t="str">
        <f>IF(EMPLOYEE_DATA!D12="","",EMPLOYEE_DATA!D12)</f>
        <v/>
      </c>
      <c r="E9" s="6" t="str">
        <f>IFERROR(ROUND(D9*EMPLOYEE_DATA!$B$3%,0),"")</f>
        <v/>
      </c>
      <c r="F9" s="6" t="str">
        <f>IFERROR(ROUND(D9*EMPLOYEE_DATA!$C$3%,0),"")</f>
        <v/>
      </c>
      <c r="G9" s="6" t="str">
        <f t="shared" si="0"/>
        <v/>
      </c>
      <c r="H9" s="6" t="str">
        <f>IF(OR(
AND(EMPLOYEE_DATA!$A$3="Jan-Mar",EMPLOYEE_DATA!E12="Feb",ISNUMBER(EMPLOYEE_DATA!F12)),
AND(EMPLOYEE_DATA!$A$3="Jul-Sep",EMPLOYEE_DATA!E12="Aug",ISNUMBER(EMPLOYEE_DATA!F12))
),EMPLOYEE_DATA!F12,D9)</f>
        <v/>
      </c>
      <c r="I9" s="6" t="str">
        <f>IFERROR(ROUND(H9*EMPLOYEE_DATA!$B$3%,0),"")</f>
        <v/>
      </c>
      <c r="J9" s="6" t="str">
        <f>IFERROR(ROUND(H9*EMPLOYEE_DATA!$C$3%,0),"")</f>
        <v/>
      </c>
      <c r="K9" s="6" t="str">
        <f t="shared" si="1"/>
        <v/>
      </c>
      <c r="L9" s="6" t="str">
        <f>IF(OR(
AND(EMPLOYEE_DATA!$A$3="Jan-Mar",EMPLOYEE_DATA!E12="Mar",ISNUMBER(EMPLOYEE_DATA!F12)),
AND(EMPLOYEE_DATA!$A$3="Jul-Sep",EMPLOYEE_DATA!E12="Sep",ISNUMBER(EMPLOYEE_DATA!F12))
),EMPLOYEE_DATA!F12,H9)</f>
        <v/>
      </c>
      <c r="M9" s="6" t="str">
        <f>IFERROR(ROUND(L9*EMPLOYEE_DATA!$B$3%,0),"")</f>
        <v/>
      </c>
      <c r="N9" s="6" t="str">
        <f>IFERROR(ROUND(L9*EMPLOYEE_DATA!$C$3%,0),"")</f>
        <v/>
      </c>
      <c r="O9" s="6" t="str">
        <f t="shared" si="2"/>
        <v/>
      </c>
      <c r="P9" s="6" t="str">
        <f>IF(OR(
AND(EMPLOYEE_DATA!$A$3="Jan-Mar",EMPLOYEE_DATA!E12="Apr",ISNUMBER(EMPLOYEE_DATA!F12)),
AND(EMPLOYEE_DATA!$A$3="Jul-Sep",EMPLOYEE_DATA!E12="Oct",ISNUMBER(EMPLOYEE_DATA!F12))
),EMPLOYEE_DATA!F12,L9)</f>
        <v/>
      </c>
      <c r="Q9" s="6" t="str">
        <f>IFERROR(ROUND(P9*EMPLOYEE_DATA!$B$3%,0),"")</f>
        <v/>
      </c>
      <c r="R9" s="6" t="str">
        <f>IFERROR(ROUND(P9*EMPLOYEE_DATA!$C$3%,0),"")</f>
        <v/>
      </c>
      <c r="S9" s="6" t="str">
        <f t="shared" si="3"/>
        <v/>
      </c>
      <c r="T9" s="7" t="str">
        <f t="shared" si="4"/>
        <v/>
      </c>
      <c r="U9" s="11" t="str">
        <f t="shared" si="5"/>
        <v/>
      </c>
      <c r="V9" s="40"/>
      <c r="W9" s="40"/>
      <c r="X9" s="40"/>
    </row>
    <row r="10" spans="1:30" ht="15.5" hidden="1" customHeight="1" x14ac:dyDescent="0.35">
      <c r="A10" s="5" t="str">
        <f>IF(LEN(TRIM(B10))=0,"",SUBTOTAL(103,$B$6:B10))</f>
        <v/>
      </c>
      <c r="B10" s="5" t="str">
        <f>PROPER(IF(EMPLOYEE_DATA!B13="","",EMPLOYEE_DATA!B13))</f>
        <v/>
      </c>
      <c r="C10" s="5" t="str">
        <f>PROPER(IF(EMPLOYEE_DATA!C13="","",EMPLOYEE_DATA!C13))</f>
        <v/>
      </c>
      <c r="D10" s="6" t="str">
        <f>IF(EMPLOYEE_DATA!D13="","",EMPLOYEE_DATA!D13)</f>
        <v/>
      </c>
      <c r="E10" s="6" t="str">
        <f>IFERROR(ROUND(D10*EMPLOYEE_DATA!$B$3%,0),"")</f>
        <v/>
      </c>
      <c r="F10" s="6" t="str">
        <f>IFERROR(ROUND(D10*EMPLOYEE_DATA!$C$3%,0),"")</f>
        <v/>
      </c>
      <c r="G10" s="6" t="str">
        <f t="shared" si="0"/>
        <v/>
      </c>
      <c r="H10" s="6" t="str">
        <f>IF(OR(
AND(EMPLOYEE_DATA!$A$3="Jan-Mar",EMPLOYEE_DATA!E13="Feb",ISNUMBER(EMPLOYEE_DATA!F13)),
AND(EMPLOYEE_DATA!$A$3="Jul-Sep",EMPLOYEE_DATA!E13="Aug",ISNUMBER(EMPLOYEE_DATA!F13))
),EMPLOYEE_DATA!F13,D10)</f>
        <v/>
      </c>
      <c r="I10" s="6" t="str">
        <f>IFERROR(ROUND(H10*EMPLOYEE_DATA!$B$3%,0),"")</f>
        <v/>
      </c>
      <c r="J10" s="6" t="str">
        <f>IFERROR(ROUND(H10*EMPLOYEE_DATA!$C$3%,0),"")</f>
        <v/>
      </c>
      <c r="K10" s="6" t="str">
        <f t="shared" si="1"/>
        <v/>
      </c>
      <c r="L10" s="6" t="str">
        <f>IF(OR(
AND(EMPLOYEE_DATA!$A$3="Jan-Mar",EMPLOYEE_DATA!E13="Mar",ISNUMBER(EMPLOYEE_DATA!F13)),
AND(EMPLOYEE_DATA!$A$3="Jul-Sep",EMPLOYEE_DATA!E13="Sep",ISNUMBER(EMPLOYEE_DATA!F13))
),EMPLOYEE_DATA!F13,H10)</f>
        <v/>
      </c>
      <c r="M10" s="6" t="str">
        <f>IFERROR(ROUND(L10*EMPLOYEE_DATA!$B$3%,0),"")</f>
        <v/>
      </c>
      <c r="N10" s="6" t="str">
        <f>IFERROR(ROUND(L10*EMPLOYEE_DATA!$C$3%,0),"")</f>
        <v/>
      </c>
      <c r="O10" s="6" t="str">
        <f t="shared" si="2"/>
        <v/>
      </c>
      <c r="P10" s="6" t="str">
        <f>IF(OR(
AND(EMPLOYEE_DATA!$A$3="Jan-Mar",EMPLOYEE_DATA!E13="Apr",ISNUMBER(EMPLOYEE_DATA!F13)),
AND(EMPLOYEE_DATA!$A$3="Jul-Sep",EMPLOYEE_DATA!E13="Oct",ISNUMBER(EMPLOYEE_DATA!F13))
),EMPLOYEE_DATA!F13,L10)</f>
        <v/>
      </c>
      <c r="Q10" s="6" t="str">
        <f>IFERROR(ROUND(P10*EMPLOYEE_DATA!$B$3%,0),"")</f>
        <v/>
      </c>
      <c r="R10" s="6" t="str">
        <f>IFERROR(ROUND(P10*EMPLOYEE_DATA!$C$3%,0),"")</f>
        <v/>
      </c>
      <c r="S10" s="6" t="str">
        <f t="shared" si="3"/>
        <v/>
      </c>
      <c r="T10" s="7" t="str">
        <f t="shared" si="4"/>
        <v/>
      </c>
      <c r="U10" s="11" t="str">
        <f t="shared" si="5"/>
        <v/>
      </c>
      <c r="V10" s="40"/>
      <c r="W10" s="40"/>
      <c r="X10" s="40"/>
    </row>
    <row r="11" spans="1:30" ht="15.5" hidden="1" x14ac:dyDescent="0.35">
      <c r="A11" s="5" t="str">
        <f>IF(LEN(TRIM(B11))=0,"",SUBTOTAL(103,$B$6:B11))</f>
        <v/>
      </c>
      <c r="B11" s="5" t="str">
        <f>PROPER(IF(EMPLOYEE_DATA!B14="","",EMPLOYEE_DATA!B14))</f>
        <v/>
      </c>
      <c r="C11" s="5" t="str">
        <f>PROPER(IF(EMPLOYEE_DATA!C14="","",EMPLOYEE_DATA!C14))</f>
        <v/>
      </c>
      <c r="D11" s="6" t="str">
        <f>IF(EMPLOYEE_DATA!D14="","",EMPLOYEE_DATA!D14)</f>
        <v/>
      </c>
      <c r="E11" s="6" t="str">
        <f>IFERROR(ROUND(D11*EMPLOYEE_DATA!$B$3%,0),"")</f>
        <v/>
      </c>
      <c r="F11" s="6" t="str">
        <f>IFERROR(ROUND(D11*EMPLOYEE_DATA!$C$3%,0),"")</f>
        <v/>
      </c>
      <c r="G11" s="6" t="str">
        <f t="shared" si="0"/>
        <v/>
      </c>
      <c r="H11" s="6" t="str">
        <f>IF(OR(
AND(EMPLOYEE_DATA!$A$3="Jan-Mar",EMPLOYEE_DATA!E14="Feb",ISNUMBER(EMPLOYEE_DATA!F14)),
AND(EMPLOYEE_DATA!$A$3="Jul-Sep",EMPLOYEE_DATA!E14="Aug",ISNUMBER(EMPLOYEE_DATA!F14))
),EMPLOYEE_DATA!F14,D11)</f>
        <v/>
      </c>
      <c r="I11" s="6" t="str">
        <f>IFERROR(ROUND(H11*EMPLOYEE_DATA!$B$3%,0),"")</f>
        <v/>
      </c>
      <c r="J11" s="6" t="str">
        <f>IFERROR(ROUND(H11*EMPLOYEE_DATA!$C$3%,0),"")</f>
        <v/>
      </c>
      <c r="K11" s="6" t="str">
        <f t="shared" si="1"/>
        <v/>
      </c>
      <c r="L11" s="6" t="str">
        <f>IF(OR(
AND(EMPLOYEE_DATA!$A$3="Jan-Mar",EMPLOYEE_DATA!E14="Mar",ISNUMBER(EMPLOYEE_DATA!F14)),
AND(EMPLOYEE_DATA!$A$3="Jul-Sep",EMPLOYEE_DATA!E14="Sep",ISNUMBER(EMPLOYEE_DATA!F14))
),EMPLOYEE_DATA!F14,H11)</f>
        <v/>
      </c>
      <c r="M11" s="6" t="str">
        <f>IFERROR(ROUND(L11*EMPLOYEE_DATA!$B$3%,0),"")</f>
        <v/>
      </c>
      <c r="N11" s="6" t="str">
        <f>IFERROR(ROUND(L11*EMPLOYEE_DATA!$C$3%,0),"")</f>
        <v/>
      </c>
      <c r="O11" s="6" t="str">
        <f t="shared" si="2"/>
        <v/>
      </c>
      <c r="P11" s="6" t="str">
        <f>IF(OR(
AND(EMPLOYEE_DATA!$A$3="Jan-Mar",EMPLOYEE_DATA!E14="Apr",ISNUMBER(EMPLOYEE_DATA!F14)),
AND(EMPLOYEE_DATA!$A$3="Jul-Sep",EMPLOYEE_DATA!E14="Oct",ISNUMBER(EMPLOYEE_DATA!F14))
),EMPLOYEE_DATA!F14,L11)</f>
        <v/>
      </c>
      <c r="Q11" s="6" t="str">
        <f>IFERROR(ROUND(P11*EMPLOYEE_DATA!$B$3%,0),"")</f>
        <v/>
      </c>
      <c r="R11" s="6" t="str">
        <f>IFERROR(ROUND(P11*EMPLOYEE_DATA!$C$3%,0),"")</f>
        <v/>
      </c>
      <c r="S11" s="6" t="str">
        <f t="shared" si="3"/>
        <v/>
      </c>
      <c r="T11" s="7" t="str">
        <f t="shared" si="4"/>
        <v/>
      </c>
      <c r="U11" s="11" t="str">
        <f t="shared" si="5"/>
        <v/>
      </c>
    </row>
    <row r="12" spans="1:30" ht="15.5" hidden="1" x14ac:dyDescent="0.35">
      <c r="A12" s="5" t="str">
        <f>IF(LEN(TRIM(B12))=0,"",SUBTOTAL(103,$B$6:B12))</f>
        <v/>
      </c>
      <c r="B12" s="5" t="str">
        <f>PROPER(IF(EMPLOYEE_DATA!B15="","",EMPLOYEE_DATA!B15))</f>
        <v/>
      </c>
      <c r="C12" s="5" t="str">
        <f>PROPER(IF(EMPLOYEE_DATA!C15="","",EMPLOYEE_DATA!C15))</f>
        <v/>
      </c>
      <c r="D12" s="6" t="str">
        <f>IF(EMPLOYEE_DATA!D15="","",EMPLOYEE_DATA!D15)</f>
        <v/>
      </c>
      <c r="E12" s="6" t="str">
        <f>IFERROR(ROUND(D12*EMPLOYEE_DATA!$B$3%,0),"")</f>
        <v/>
      </c>
      <c r="F12" s="6" t="str">
        <f>IFERROR(ROUND(D12*EMPLOYEE_DATA!$C$3%,0),"")</f>
        <v/>
      </c>
      <c r="G12" s="6" t="str">
        <f t="shared" si="0"/>
        <v/>
      </c>
      <c r="H12" s="6" t="str">
        <f>IF(OR(
AND(EMPLOYEE_DATA!$A$3="Jan-Mar",EMPLOYEE_DATA!E15="Feb",ISNUMBER(EMPLOYEE_DATA!F15)),
AND(EMPLOYEE_DATA!$A$3="Jul-Sep",EMPLOYEE_DATA!E15="Aug",ISNUMBER(EMPLOYEE_DATA!F15))
),EMPLOYEE_DATA!F15,D12)</f>
        <v/>
      </c>
      <c r="I12" s="6" t="str">
        <f>IFERROR(ROUND(H12*EMPLOYEE_DATA!$B$3%,0),"")</f>
        <v/>
      </c>
      <c r="J12" s="6" t="str">
        <f>IFERROR(ROUND(H12*EMPLOYEE_DATA!$C$3%,0),"")</f>
        <v/>
      </c>
      <c r="K12" s="6" t="str">
        <f t="shared" si="1"/>
        <v/>
      </c>
      <c r="L12" s="6" t="str">
        <f>IF(OR(
AND(EMPLOYEE_DATA!$A$3="Jan-Mar",EMPLOYEE_DATA!E15="Mar",ISNUMBER(EMPLOYEE_DATA!F15)),
AND(EMPLOYEE_DATA!$A$3="Jul-Sep",EMPLOYEE_DATA!E15="Sep",ISNUMBER(EMPLOYEE_DATA!F15))
),EMPLOYEE_DATA!F15,H12)</f>
        <v/>
      </c>
      <c r="M12" s="6" t="str">
        <f>IFERROR(ROUND(L12*EMPLOYEE_DATA!$B$3%,0),"")</f>
        <v/>
      </c>
      <c r="N12" s="6" t="str">
        <f>IFERROR(ROUND(L12*EMPLOYEE_DATA!$C$3%,0),"")</f>
        <v/>
      </c>
      <c r="O12" s="6" t="str">
        <f t="shared" si="2"/>
        <v/>
      </c>
      <c r="P12" s="6" t="str">
        <f>IF(OR(
AND(EMPLOYEE_DATA!$A$3="Jan-Mar",EMPLOYEE_DATA!E15="Apr",ISNUMBER(EMPLOYEE_DATA!F15)),
AND(EMPLOYEE_DATA!$A$3="Jul-Sep",EMPLOYEE_DATA!E15="Oct",ISNUMBER(EMPLOYEE_DATA!F15))
),EMPLOYEE_DATA!F15,L12)</f>
        <v/>
      </c>
      <c r="Q12" s="6" t="str">
        <f>IFERROR(ROUND(P12*EMPLOYEE_DATA!$B$3%,0),"")</f>
        <v/>
      </c>
      <c r="R12" s="6" t="str">
        <f>IFERROR(ROUND(P12*EMPLOYEE_DATA!$C$3%,0),"")</f>
        <v/>
      </c>
      <c r="S12" s="6" t="str">
        <f t="shared" si="3"/>
        <v/>
      </c>
      <c r="T12" s="7" t="str">
        <f t="shared" si="4"/>
        <v/>
      </c>
      <c r="U12" s="11" t="str">
        <f t="shared" si="5"/>
        <v/>
      </c>
    </row>
    <row r="13" spans="1:30" ht="15.5" hidden="1" x14ac:dyDescent="0.35">
      <c r="A13" s="5" t="str">
        <f>IF(LEN(TRIM(B13))=0,"",SUBTOTAL(103,$B$6:B13))</f>
        <v/>
      </c>
      <c r="B13" s="5" t="str">
        <f>PROPER(IF(EMPLOYEE_DATA!B16="","",EMPLOYEE_DATA!B16))</f>
        <v/>
      </c>
      <c r="C13" s="5" t="str">
        <f>PROPER(IF(EMPLOYEE_DATA!C16="","",EMPLOYEE_DATA!C16))</f>
        <v/>
      </c>
      <c r="D13" s="6" t="str">
        <f>IF(EMPLOYEE_DATA!D16="","",EMPLOYEE_DATA!D16)</f>
        <v/>
      </c>
      <c r="E13" s="6" t="str">
        <f>IFERROR(ROUND(D13*EMPLOYEE_DATA!$B$3%,0),"")</f>
        <v/>
      </c>
      <c r="F13" s="6" t="str">
        <f>IFERROR(ROUND(D13*EMPLOYEE_DATA!$C$3%,0),"")</f>
        <v/>
      </c>
      <c r="G13" s="6" t="str">
        <f t="shared" si="0"/>
        <v/>
      </c>
      <c r="H13" s="6" t="str">
        <f>IF(OR(
AND(EMPLOYEE_DATA!$A$3="Jan-Mar",EMPLOYEE_DATA!E16="Feb",ISNUMBER(EMPLOYEE_DATA!F16)),
AND(EMPLOYEE_DATA!$A$3="Jul-Sep",EMPLOYEE_DATA!E16="Aug",ISNUMBER(EMPLOYEE_DATA!F16))
),EMPLOYEE_DATA!F16,D13)</f>
        <v/>
      </c>
      <c r="I13" s="6" t="str">
        <f>IFERROR(ROUND(H13*EMPLOYEE_DATA!$B$3%,0),"")</f>
        <v/>
      </c>
      <c r="J13" s="6" t="str">
        <f>IFERROR(ROUND(H13*EMPLOYEE_DATA!$C$3%,0),"")</f>
        <v/>
      </c>
      <c r="K13" s="6" t="str">
        <f t="shared" si="1"/>
        <v/>
      </c>
      <c r="L13" s="6" t="str">
        <f>IF(OR(
AND(EMPLOYEE_DATA!$A$3="Jan-Mar",EMPLOYEE_DATA!E16="Mar",ISNUMBER(EMPLOYEE_DATA!F16)),
AND(EMPLOYEE_DATA!$A$3="Jul-Sep",EMPLOYEE_DATA!E16="Sep",ISNUMBER(EMPLOYEE_DATA!F16))
),EMPLOYEE_DATA!F16,H13)</f>
        <v/>
      </c>
      <c r="M13" s="6" t="str">
        <f>IFERROR(ROUND(L13*EMPLOYEE_DATA!$B$3%,0),"")</f>
        <v/>
      </c>
      <c r="N13" s="6" t="str">
        <f>IFERROR(ROUND(L13*EMPLOYEE_DATA!$C$3%,0),"")</f>
        <v/>
      </c>
      <c r="O13" s="6" t="str">
        <f t="shared" si="2"/>
        <v/>
      </c>
      <c r="P13" s="6" t="str">
        <f>IF(OR(
AND(EMPLOYEE_DATA!$A$3="Jan-Mar",EMPLOYEE_DATA!E16="Apr",ISNUMBER(EMPLOYEE_DATA!F16)),
AND(EMPLOYEE_DATA!$A$3="Jul-Sep",EMPLOYEE_DATA!E16="Oct",ISNUMBER(EMPLOYEE_DATA!F16))
),EMPLOYEE_DATA!F16,L13)</f>
        <v/>
      </c>
      <c r="Q13" s="6" t="str">
        <f>IFERROR(ROUND(P13*EMPLOYEE_DATA!$B$3%,0),"")</f>
        <v/>
      </c>
      <c r="R13" s="6" t="str">
        <f>IFERROR(ROUND(P13*EMPLOYEE_DATA!$C$3%,0),"")</f>
        <v/>
      </c>
      <c r="S13" s="6" t="str">
        <f t="shared" si="3"/>
        <v/>
      </c>
      <c r="T13" s="7" t="str">
        <f t="shared" si="4"/>
        <v/>
      </c>
      <c r="U13" s="11" t="str">
        <f t="shared" si="5"/>
        <v/>
      </c>
    </row>
    <row r="14" spans="1:30" ht="15.5" hidden="1" x14ac:dyDescent="0.35">
      <c r="A14" s="5" t="str">
        <f>IF(LEN(TRIM(B14))=0,"",SUBTOTAL(103,$B$6:B14))</f>
        <v/>
      </c>
      <c r="B14" s="5" t="str">
        <f>PROPER(IF(EMPLOYEE_DATA!B17="","",EMPLOYEE_DATA!B17))</f>
        <v/>
      </c>
      <c r="C14" s="5" t="str">
        <f>PROPER(IF(EMPLOYEE_DATA!C17="","",EMPLOYEE_DATA!C17))</f>
        <v/>
      </c>
      <c r="D14" s="6" t="str">
        <f>IF(EMPLOYEE_DATA!D17="","",EMPLOYEE_DATA!D17)</f>
        <v/>
      </c>
      <c r="E14" s="6" t="str">
        <f>IFERROR(ROUND(D14*EMPLOYEE_DATA!$B$3%,0),"")</f>
        <v/>
      </c>
      <c r="F14" s="6" t="str">
        <f>IFERROR(ROUND(D14*EMPLOYEE_DATA!$C$3%,0),"")</f>
        <v/>
      </c>
      <c r="G14" s="6" t="str">
        <f t="shared" si="0"/>
        <v/>
      </c>
      <c r="H14" s="6" t="str">
        <f>IF(OR(
AND(EMPLOYEE_DATA!$A$3="Jan-Mar",EMPLOYEE_DATA!E17="Feb",ISNUMBER(EMPLOYEE_DATA!F17)),
AND(EMPLOYEE_DATA!$A$3="Jul-Sep",EMPLOYEE_DATA!E17="Aug",ISNUMBER(EMPLOYEE_DATA!F17))
),EMPLOYEE_DATA!F17,D14)</f>
        <v/>
      </c>
      <c r="I14" s="6" t="str">
        <f>IFERROR(ROUND(H14*EMPLOYEE_DATA!$B$3%,0),"")</f>
        <v/>
      </c>
      <c r="J14" s="6" t="str">
        <f>IFERROR(ROUND(H14*EMPLOYEE_DATA!$C$3%,0),"")</f>
        <v/>
      </c>
      <c r="K14" s="6" t="str">
        <f t="shared" si="1"/>
        <v/>
      </c>
      <c r="L14" s="6" t="str">
        <f>IF(OR(
AND(EMPLOYEE_DATA!$A$3="Jan-Mar",EMPLOYEE_DATA!E17="Mar",ISNUMBER(EMPLOYEE_DATA!F17)),
AND(EMPLOYEE_DATA!$A$3="Jul-Sep",EMPLOYEE_DATA!E17="Sep",ISNUMBER(EMPLOYEE_DATA!F17))
),EMPLOYEE_DATA!F17,H14)</f>
        <v/>
      </c>
      <c r="M14" s="6" t="str">
        <f>IFERROR(ROUND(L14*EMPLOYEE_DATA!$B$3%,0),"")</f>
        <v/>
      </c>
      <c r="N14" s="6" t="str">
        <f>IFERROR(ROUND(L14*EMPLOYEE_DATA!$C$3%,0),"")</f>
        <v/>
      </c>
      <c r="O14" s="6" t="str">
        <f t="shared" si="2"/>
        <v/>
      </c>
      <c r="P14" s="6" t="str">
        <f>IF(OR(
AND(EMPLOYEE_DATA!$A$3="Jan-Mar",EMPLOYEE_DATA!E17="Apr",ISNUMBER(EMPLOYEE_DATA!F17)),
AND(EMPLOYEE_DATA!$A$3="Jul-Sep",EMPLOYEE_DATA!E17="Oct",ISNUMBER(EMPLOYEE_DATA!F17))
),EMPLOYEE_DATA!F17,L14)</f>
        <v/>
      </c>
      <c r="Q14" s="6" t="str">
        <f>IFERROR(ROUND(P14*EMPLOYEE_DATA!$B$3%,0),"")</f>
        <v/>
      </c>
      <c r="R14" s="6" t="str">
        <f>IFERROR(ROUND(P14*EMPLOYEE_DATA!$C$3%,0),"")</f>
        <v/>
      </c>
      <c r="S14" s="6" t="str">
        <f t="shared" si="3"/>
        <v/>
      </c>
      <c r="T14" s="7" t="str">
        <f t="shared" si="4"/>
        <v/>
      </c>
      <c r="U14" s="11" t="str">
        <f t="shared" si="5"/>
        <v/>
      </c>
    </row>
    <row r="15" spans="1:30" ht="15.5" hidden="1" x14ac:dyDescent="0.35">
      <c r="A15" s="5" t="str">
        <f>IF(LEN(TRIM(B15))=0,"",SUBTOTAL(103,$B$6:B15))</f>
        <v/>
      </c>
      <c r="B15" s="5" t="str">
        <f>PROPER(IF(EMPLOYEE_DATA!B18="","",EMPLOYEE_DATA!B18))</f>
        <v/>
      </c>
      <c r="C15" s="5" t="str">
        <f>PROPER(IF(EMPLOYEE_DATA!C18="","",EMPLOYEE_DATA!C18))</f>
        <v/>
      </c>
      <c r="D15" s="6" t="str">
        <f>IF(EMPLOYEE_DATA!D18="","",EMPLOYEE_DATA!D18)</f>
        <v/>
      </c>
      <c r="E15" s="6" t="str">
        <f>IFERROR(ROUND(D15*EMPLOYEE_DATA!$B$3%,0),"")</f>
        <v/>
      </c>
      <c r="F15" s="6" t="str">
        <f>IFERROR(ROUND(D15*EMPLOYEE_DATA!$C$3%,0),"")</f>
        <v/>
      </c>
      <c r="G15" s="6" t="str">
        <f t="shared" si="0"/>
        <v/>
      </c>
      <c r="H15" s="6" t="str">
        <f>IF(OR(
AND(EMPLOYEE_DATA!$A$3="Jan-Mar",EMPLOYEE_DATA!E18="Feb",ISNUMBER(EMPLOYEE_DATA!F18)),
AND(EMPLOYEE_DATA!$A$3="Jul-Sep",EMPLOYEE_DATA!E18="Aug",ISNUMBER(EMPLOYEE_DATA!F18))
),EMPLOYEE_DATA!F18,D15)</f>
        <v/>
      </c>
      <c r="I15" s="6" t="str">
        <f>IFERROR(ROUND(H15*EMPLOYEE_DATA!$B$3%,0),"")</f>
        <v/>
      </c>
      <c r="J15" s="6" t="str">
        <f>IFERROR(ROUND(H15*EMPLOYEE_DATA!$C$3%,0),"")</f>
        <v/>
      </c>
      <c r="K15" s="6" t="str">
        <f t="shared" si="1"/>
        <v/>
      </c>
      <c r="L15" s="6" t="str">
        <f>IF(OR(
AND(EMPLOYEE_DATA!$A$3="Jan-Mar",EMPLOYEE_DATA!E18="Mar",ISNUMBER(EMPLOYEE_DATA!F18)),
AND(EMPLOYEE_DATA!$A$3="Jul-Sep",EMPLOYEE_DATA!E18="Sep",ISNUMBER(EMPLOYEE_DATA!F18))
),EMPLOYEE_DATA!F18,H15)</f>
        <v/>
      </c>
      <c r="M15" s="6" t="str">
        <f>IFERROR(ROUND(L15*EMPLOYEE_DATA!$B$3%,0),"")</f>
        <v/>
      </c>
      <c r="N15" s="6" t="str">
        <f>IFERROR(ROUND(L15*EMPLOYEE_DATA!$C$3%,0),"")</f>
        <v/>
      </c>
      <c r="O15" s="6" t="str">
        <f t="shared" si="2"/>
        <v/>
      </c>
      <c r="P15" s="6" t="str">
        <f>IF(OR(
AND(EMPLOYEE_DATA!$A$3="Jan-Mar",EMPLOYEE_DATA!E18="Apr",ISNUMBER(EMPLOYEE_DATA!F18)),
AND(EMPLOYEE_DATA!$A$3="Jul-Sep",EMPLOYEE_DATA!E18="Oct",ISNUMBER(EMPLOYEE_DATA!F18))
),EMPLOYEE_DATA!F18,L15)</f>
        <v/>
      </c>
      <c r="Q15" s="6" t="str">
        <f>IFERROR(ROUND(P15*EMPLOYEE_DATA!$B$3%,0),"")</f>
        <v/>
      </c>
      <c r="R15" s="6" t="str">
        <f>IFERROR(ROUND(P15*EMPLOYEE_DATA!$C$3%,0),"")</f>
        <v/>
      </c>
      <c r="S15" s="6" t="str">
        <f t="shared" si="3"/>
        <v/>
      </c>
      <c r="T15" s="7" t="str">
        <f t="shared" si="4"/>
        <v/>
      </c>
      <c r="U15" s="11" t="str">
        <f t="shared" si="5"/>
        <v/>
      </c>
    </row>
    <row r="16" spans="1:30" ht="15.5" hidden="1" x14ac:dyDescent="0.35">
      <c r="A16" s="5" t="str">
        <f>IF(LEN(TRIM(B16))=0,"",SUBTOTAL(103,$B$6:B16))</f>
        <v/>
      </c>
      <c r="B16" s="5" t="str">
        <f>PROPER(IF(EMPLOYEE_DATA!B19="","",EMPLOYEE_DATA!B19))</f>
        <v/>
      </c>
      <c r="C16" s="5" t="str">
        <f>PROPER(IF(EMPLOYEE_DATA!C19="","",EMPLOYEE_DATA!C19))</f>
        <v/>
      </c>
      <c r="D16" s="6" t="str">
        <f>IF(EMPLOYEE_DATA!D19="","",EMPLOYEE_DATA!D19)</f>
        <v/>
      </c>
      <c r="E16" s="6" t="str">
        <f>IFERROR(ROUND(D16*EMPLOYEE_DATA!$B$3%,0),"")</f>
        <v/>
      </c>
      <c r="F16" s="6" t="str">
        <f>IFERROR(ROUND(D16*EMPLOYEE_DATA!$C$3%,0),"")</f>
        <v/>
      </c>
      <c r="G16" s="6" t="str">
        <f t="shared" si="0"/>
        <v/>
      </c>
      <c r="H16" s="6" t="str">
        <f>IF(OR(
AND(EMPLOYEE_DATA!$A$3="Jan-Mar",EMPLOYEE_DATA!E19="Feb",ISNUMBER(EMPLOYEE_DATA!F19)),
AND(EMPLOYEE_DATA!$A$3="Jul-Sep",EMPLOYEE_DATA!E19="Aug",ISNUMBER(EMPLOYEE_DATA!F19))
),EMPLOYEE_DATA!F19,D16)</f>
        <v/>
      </c>
      <c r="I16" s="6" t="str">
        <f>IFERROR(ROUND(H16*EMPLOYEE_DATA!$B$3%,0),"")</f>
        <v/>
      </c>
      <c r="J16" s="6" t="str">
        <f>IFERROR(ROUND(H16*EMPLOYEE_DATA!$C$3%,0),"")</f>
        <v/>
      </c>
      <c r="K16" s="6" t="str">
        <f t="shared" si="1"/>
        <v/>
      </c>
      <c r="L16" s="6" t="str">
        <f>IF(OR(
AND(EMPLOYEE_DATA!$A$3="Jan-Mar",EMPLOYEE_DATA!E19="Mar",ISNUMBER(EMPLOYEE_DATA!F19)),
AND(EMPLOYEE_DATA!$A$3="Jul-Sep",EMPLOYEE_DATA!E19="Sep",ISNUMBER(EMPLOYEE_DATA!F19))
),EMPLOYEE_DATA!F19,H16)</f>
        <v/>
      </c>
      <c r="M16" s="6" t="str">
        <f>IFERROR(ROUND(L16*EMPLOYEE_DATA!$B$3%,0),"")</f>
        <v/>
      </c>
      <c r="N16" s="6" t="str">
        <f>IFERROR(ROUND(L16*EMPLOYEE_DATA!$C$3%,0),"")</f>
        <v/>
      </c>
      <c r="O16" s="6" t="str">
        <f t="shared" si="2"/>
        <v/>
      </c>
      <c r="P16" s="6" t="str">
        <f>IF(OR(
AND(EMPLOYEE_DATA!$A$3="Jan-Mar",EMPLOYEE_DATA!E19="Apr",ISNUMBER(EMPLOYEE_DATA!F19)),
AND(EMPLOYEE_DATA!$A$3="Jul-Sep",EMPLOYEE_DATA!E19="Oct",ISNUMBER(EMPLOYEE_DATA!F19))
),EMPLOYEE_DATA!F19,L16)</f>
        <v/>
      </c>
      <c r="Q16" s="6" t="str">
        <f>IFERROR(ROUND(P16*EMPLOYEE_DATA!$B$3%,0),"")</f>
        <v/>
      </c>
      <c r="R16" s="6" t="str">
        <f>IFERROR(ROUND(P16*EMPLOYEE_DATA!$C$3%,0),"")</f>
        <v/>
      </c>
      <c r="S16" s="6" t="str">
        <f t="shared" si="3"/>
        <v/>
      </c>
      <c r="T16" s="7" t="str">
        <f t="shared" si="4"/>
        <v/>
      </c>
      <c r="U16" s="11" t="str">
        <f t="shared" si="5"/>
        <v/>
      </c>
    </row>
    <row r="17" spans="1:21" ht="15.5" hidden="1" x14ac:dyDescent="0.35">
      <c r="A17" s="5" t="str">
        <f>IF(LEN(TRIM(B17))=0,"",SUBTOTAL(103,$B$6:B17))</f>
        <v/>
      </c>
      <c r="B17" s="5" t="str">
        <f>PROPER(IF(EMPLOYEE_DATA!B20="","",EMPLOYEE_DATA!B20))</f>
        <v/>
      </c>
      <c r="C17" s="5" t="str">
        <f>PROPER(IF(EMPLOYEE_DATA!C20="","",EMPLOYEE_DATA!C20))</f>
        <v/>
      </c>
      <c r="D17" s="6" t="str">
        <f>IF(EMPLOYEE_DATA!D20="","",EMPLOYEE_DATA!D20)</f>
        <v/>
      </c>
      <c r="E17" s="6" t="str">
        <f>IFERROR(ROUND(D17*EMPLOYEE_DATA!$B$3%,0),"")</f>
        <v/>
      </c>
      <c r="F17" s="6" t="str">
        <f>IFERROR(ROUND(D17*EMPLOYEE_DATA!$C$3%,0),"")</f>
        <v/>
      </c>
      <c r="G17" s="6" t="str">
        <f t="shared" si="0"/>
        <v/>
      </c>
      <c r="H17" s="6" t="str">
        <f>IF(OR(
AND(EMPLOYEE_DATA!$A$3="Jan-Mar",EMPLOYEE_DATA!E20="Feb",ISNUMBER(EMPLOYEE_DATA!F20)),
AND(EMPLOYEE_DATA!$A$3="Jul-Sep",EMPLOYEE_DATA!E20="Aug",ISNUMBER(EMPLOYEE_DATA!F20))
),EMPLOYEE_DATA!F20,D17)</f>
        <v/>
      </c>
      <c r="I17" s="6" t="str">
        <f>IFERROR(ROUND(H17*EMPLOYEE_DATA!$B$3%,0),"")</f>
        <v/>
      </c>
      <c r="J17" s="6" t="str">
        <f>IFERROR(ROUND(H17*EMPLOYEE_DATA!$C$3%,0),"")</f>
        <v/>
      </c>
      <c r="K17" s="6" t="str">
        <f t="shared" si="1"/>
        <v/>
      </c>
      <c r="L17" s="6" t="str">
        <f>IF(OR(
AND(EMPLOYEE_DATA!$A$3="Jan-Mar",EMPLOYEE_DATA!E20="Mar",ISNUMBER(EMPLOYEE_DATA!F20)),
AND(EMPLOYEE_DATA!$A$3="Jul-Sep",EMPLOYEE_DATA!E20="Sep",ISNUMBER(EMPLOYEE_DATA!F20))
),EMPLOYEE_DATA!F20,H17)</f>
        <v/>
      </c>
      <c r="M17" s="6" t="str">
        <f>IFERROR(ROUND(L17*EMPLOYEE_DATA!$B$3%,0),"")</f>
        <v/>
      </c>
      <c r="N17" s="6" t="str">
        <f>IFERROR(ROUND(L17*EMPLOYEE_DATA!$C$3%,0),"")</f>
        <v/>
      </c>
      <c r="O17" s="6" t="str">
        <f t="shared" si="2"/>
        <v/>
      </c>
      <c r="P17" s="6" t="str">
        <f>IF(OR(
AND(EMPLOYEE_DATA!$A$3="Jan-Mar",EMPLOYEE_DATA!E20="Apr",ISNUMBER(EMPLOYEE_DATA!F20)),
AND(EMPLOYEE_DATA!$A$3="Jul-Sep",EMPLOYEE_DATA!E20="Oct",ISNUMBER(EMPLOYEE_DATA!F20))
),EMPLOYEE_DATA!F20,L17)</f>
        <v/>
      </c>
      <c r="Q17" s="6" t="str">
        <f>IFERROR(ROUND(P17*EMPLOYEE_DATA!$B$3%,0),"")</f>
        <v/>
      </c>
      <c r="R17" s="6" t="str">
        <f>IFERROR(ROUND(P17*EMPLOYEE_DATA!$C$3%,0),"")</f>
        <v/>
      </c>
      <c r="S17" s="6" t="str">
        <f t="shared" si="3"/>
        <v/>
      </c>
      <c r="T17" s="7" t="str">
        <f t="shared" si="4"/>
        <v/>
      </c>
      <c r="U17" s="11" t="str">
        <f t="shared" si="5"/>
        <v/>
      </c>
    </row>
    <row r="18" spans="1:21" ht="15.5" hidden="1" x14ac:dyDescent="0.35">
      <c r="A18" s="5" t="str">
        <f>IF(LEN(TRIM(B18))=0,"",SUBTOTAL(103,$B$6:B18))</f>
        <v/>
      </c>
      <c r="B18" s="5" t="str">
        <f>PROPER(IF(EMPLOYEE_DATA!B21="","",EMPLOYEE_DATA!B21))</f>
        <v/>
      </c>
      <c r="C18" s="5" t="str">
        <f>PROPER(IF(EMPLOYEE_DATA!C21="","",EMPLOYEE_DATA!C21))</f>
        <v/>
      </c>
      <c r="D18" s="6" t="str">
        <f>IF(EMPLOYEE_DATA!D21="","",EMPLOYEE_DATA!D21)</f>
        <v/>
      </c>
      <c r="E18" s="6" t="str">
        <f>IFERROR(ROUND(D18*EMPLOYEE_DATA!$B$3%,0),"")</f>
        <v/>
      </c>
      <c r="F18" s="6" t="str">
        <f>IFERROR(ROUND(D18*EMPLOYEE_DATA!$C$3%,0),"")</f>
        <v/>
      </c>
      <c r="G18" s="6" t="str">
        <f t="shared" si="0"/>
        <v/>
      </c>
      <c r="H18" s="6" t="str">
        <f>IF(OR(
AND(EMPLOYEE_DATA!$A$3="Jan-Mar",EMPLOYEE_DATA!E21="Feb",ISNUMBER(EMPLOYEE_DATA!F21)),
AND(EMPLOYEE_DATA!$A$3="Jul-Sep",EMPLOYEE_DATA!E21="Aug",ISNUMBER(EMPLOYEE_DATA!F21))
),EMPLOYEE_DATA!F21,D18)</f>
        <v/>
      </c>
      <c r="I18" s="6" t="str">
        <f>IFERROR(ROUND(H18*EMPLOYEE_DATA!$B$3%,0),"")</f>
        <v/>
      </c>
      <c r="J18" s="6" t="str">
        <f>IFERROR(ROUND(H18*EMPLOYEE_DATA!$C$3%,0),"")</f>
        <v/>
      </c>
      <c r="K18" s="6" t="str">
        <f t="shared" si="1"/>
        <v/>
      </c>
      <c r="L18" s="6" t="str">
        <f>IF(OR(
AND(EMPLOYEE_DATA!$A$3="Jan-Mar",EMPLOYEE_DATA!E21="Mar",ISNUMBER(EMPLOYEE_DATA!F21)),
AND(EMPLOYEE_DATA!$A$3="Jul-Sep",EMPLOYEE_DATA!E21="Sep",ISNUMBER(EMPLOYEE_DATA!F21))
),EMPLOYEE_DATA!F21,H18)</f>
        <v/>
      </c>
      <c r="M18" s="6" t="str">
        <f>IFERROR(ROUND(L18*EMPLOYEE_DATA!$B$3%,0),"")</f>
        <v/>
      </c>
      <c r="N18" s="6" t="str">
        <f>IFERROR(ROUND(L18*EMPLOYEE_DATA!$C$3%,0),"")</f>
        <v/>
      </c>
      <c r="O18" s="6" t="str">
        <f t="shared" si="2"/>
        <v/>
      </c>
      <c r="P18" s="6" t="str">
        <f>IF(OR(
AND(EMPLOYEE_DATA!$A$3="Jan-Mar",EMPLOYEE_DATA!E21="Apr",ISNUMBER(EMPLOYEE_DATA!F21)),
AND(EMPLOYEE_DATA!$A$3="Jul-Sep",EMPLOYEE_DATA!E21="Oct",ISNUMBER(EMPLOYEE_DATA!F21))
),EMPLOYEE_DATA!F21,L18)</f>
        <v/>
      </c>
      <c r="Q18" s="6" t="str">
        <f>IFERROR(ROUND(P18*EMPLOYEE_DATA!$B$3%,0),"")</f>
        <v/>
      </c>
      <c r="R18" s="6" t="str">
        <f>IFERROR(ROUND(P18*EMPLOYEE_DATA!$C$3%,0),"")</f>
        <v/>
      </c>
      <c r="S18" s="6" t="str">
        <f t="shared" si="3"/>
        <v/>
      </c>
      <c r="T18" s="7" t="str">
        <f t="shared" si="4"/>
        <v/>
      </c>
      <c r="U18" s="11" t="str">
        <f t="shared" si="5"/>
        <v/>
      </c>
    </row>
    <row r="19" spans="1:21" ht="15.5" hidden="1" x14ac:dyDescent="0.35">
      <c r="A19" s="5" t="str">
        <f>IF(LEN(TRIM(B19))=0,"",SUBTOTAL(103,$B$6:B19))</f>
        <v/>
      </c>
      <c r="B19" s="5" t="str">
        <f>PROPER(IF(EMPLOYEE_DATA!B22="","",EMPLOYEE_DATA!B22))</f>
        <v/>
      </c>
      <c r="C19" s="5" t="str">
        <f>PROPER(IF(EMPLOYEE_DATA!C22="","",EMPLOYEE_DATA!C22))</f>
        <v/>
      </c>
      <c r="D19" s="6" t="str">
        <f>IF(EMPLOYEE_DATA!D22="","",EMPLOYEE_DATA!D22)</f>
        <v/>
      </c>
      <c r="E19" s="6" t="str">
        <f>IFERROR(ROUND(D19*EMPLOYEE_DATA!$B$3%,0),"")</f>
        <v/>
      </c>
      <c r="F19" s="6" t="str">
        <f>IFERROR(ROUND(D19*EMPLOYEE_DATA!$C$3%,0),"")</f>
        <v/>
      </c>
      <c r="G19" s="6" t="str">
        <f t="shared" si="0"/>
        <v/>
      </c>
      <c r="H19" s="6" t="str">
        <f>IF(OR(
AND(EMPLOYEE_DATA!$A$3="Jan-Mar",EMPLOYEE_DATA!E22="Feb",ISNUMBER(EMPLOYEE_DATA!F22)),
AND(EMPLOYEE_DATA!$A$3="Jul-Sep",EMPLOYEE_DATA!E22="Aug",ISNUMBER(EMPLOYEE_DATA!F22))
),EMPLOYEE_DATA!F22,D19)</f>
        <v/>
      </c>
      <c r="I19" s="6" t="str">
        <f>IFERROR(ROUND(H19*EMPLOYEE_DATA!$B$3%,0),"")</f>
        <v/>
      </c>
      <c r="J19" s="6" t="str">
        <f>IFERROR(ROUND(H19*EMPLOYEE_DATA!$C$3%,0),"")</f>
        <v/>
      </c>
      <c r="K19" s="6" t="str">
        <f t="shared" si="1"/>
        <v/>
      </c>
      <c r="L19" s="6" t="str">
        <f>IF(OR(
AND(EMPLOYEE_DATA!$A$3="Jan-Mar",EMPLOYEE_DATA!E22="Mar",ISNUMBER(EMPLOYEE_DATA!F22)),
AND(EMPLOYEE_DATA!$A$3="Jul-Sep",EMPLOYEE_DATA!E22="Sep",ISNUMBER(EMPLOYEE_DATA!F22))
),EMPLOYEE_DATA!F22,H19)</f>
        <v/>
      </c>
      <c r="M19" s="6" t="str">
        <f>IFERROR(ROUND(L19*EMPLOYEE_DATA!$B$3%,0),"")</f>
        <v/>
      </c>
      <c r="N19" s="6" t="str">
        <f>IFERROR(ROUND(L19*EMPLOYEE_DATA!$C$3%,0),"")</f>
        <v/>
      </c>
      <c r="O19" s="6" t="str">
        <f t="shared" si="2"/>
        <v/>
      </c>
      <c r="P19" s="6" t="str">
        <f>IF(OR(
AND(EMPLOYEE_DATA!$A$3="Jan-Mar",EMPLOYEE_DATA!E22="Apr",ISNUMBER(EMPLOYEE_DATA!F22)),
AND(EMPLOYEE_DATA!$A$3="Jul-Sep",EMPLOYEE_DATA!E22="Oct",ISNUMBER(EMPLOYEE_DATA!F22))
),EMPLOYEE_DATA!F22,L19)</f>
        <v/>
      </c>
      <c r="Q19" s="6" t="str">
        <f>IFERROR(ROUND(P19*EMPLOYEE_DATA!$B$3%,0),"")</f>
        <v/>
      </c>
      <c r="R19" s="6" t="str">
        <f>IFERROR(ROUND(P19*EMPLOYEE_DATA!$C$3%,0),"")</f>
        <v/>
      </c>
      <c r="S19" s="6" t="str">
        <f t="shared" si="3"/>
        <v/>
      </c>
      <c r="T19" s="7" t="str">
        <f t="shared" si="4"/>
        <v/>
      </c>
      <c r="U19" s="11" t="str">
        <f t="shared" si="5"/>
        <v/>
      </c>
    </row>
    <row r="20" spans="1:21" ht="15.5" hidden="1" x14ac:dyDescent="0.35">
      <c r="A20" s="5" t="str">
        <f>IF(LEN(TRIM(B20))=0,"",SUBTOTAL(103,$B$6:B20))</f>
        <v/>
      </c>
      <c r="B20" s="5" t="str">
        <f>PROPER(IF(EMPLOYEE_DATA!B23="","",EMPLOYEE_DATA!B23))</f>
        <v/>
      </c>
      <c r="C20" s="5" t="str">
        <f>PROPER(IF(EMPLOYEE_DATA!C23="","",EMPLOYEE_DATA!C23))</f>
        <v/>
      </c>
      <c r="D20" s="6" t="str">
        <f>IF(EMPLOYEE_DATA!D23="","",EMPLOYEE_DATA!D23)</f>
        <v/>
      </c>
      <c r="E20" s="6" t="str">
        <f>IFERROR(ROUND(D20*EMPLOYEE_DATA!$B$3%,0),"")</f>
        <v/>
      </c>
      <c r="F20" s="6" t="str">
        <f>IFERROR(ROUND(D20*EMPLOYEE_DATA!$C$3%,0),"")</f>
        <v/>
      </c>
      <c r="G20" s="6" t="str">
        <f t="shared" si="0"/>
        <v/>
      </c>
      <c r="H20" s="6" t="str">
        <f>IF(OR(
AND(EMPLOYEE_DATA!$A$3="Jan-Mar",EMPLOYEE_DATA!E23="Feb",ISNUMBER(EMPLOYEE_DATA!F23)),
AND(EMPLOYEE_DATA!$A$3="Jul-Sep",EMPLOYEE_DATA!E23="Aug",ISNUMBER(EMPLOYEE_DATA!F23))
),EMPLOYEE_DATA!F23,D20)</f>
        <v/>
      </c>
      <c r="I20" s="6" t="str">
        <f>IFERROR(ROUND(H20*EMPLOYEE_DATA!$B$3%,0),"")</f>
        <v/>
      </c>
      <c r="J20" s="6" t="str">
        <f>IFERROR(ROUND(H20*EMPLOYEE_DATA!$C$3%,0),"")</f>
        <v/>
      </c>
      <c r="K20" s="6" t="str">
        <f t="shared" si="1"/>
        <v/>
      </c>
      <c r="L20" s="6" t="str">
        <f>IF(OR(
AND(EMPLOYEE_DATA!$A$3="Jan-Mar",EMPLOYEE_DATA!E23="Mar",ISNUMBER(EMPLOYEE_DATA!F23)),
AND(EMPLOYEE_DATA!$A$3="Jul-Sep",EMPLOYEE_DATA!E23="Sep",ISNUMBER(EMPLOYEE_DATA!F23))
),EMPLOYEE_DATA!F23,H20)</f>
        <v/>
      </c>
      <c r="M20" s="6" t="str">
        <f>IFERROR(ROUND(L20*EMPLOYEE_DATA!$B$3%,0),"")</f>
        <v/>
      </c>
      <c r="N20" s="6" t="str">
        <f>IFERROR(ROUND(L20*EMPLOYEE_DATA!$C$3%,0),"")</f>
        <v/>
      </c>
      <c r="O20" s="6" t="str">
        <f t="shared" si="2"/>
        <v/>
      </c>
      <c r="P20" s="6" t="str">
        <f>IF(OR(
AND(EMPLOYEE_DATA!$A$3="Jan-Mar",EMPLOYEE_DATA!E23="Apr",ISNUMBER(EMPLOYEE_DATA!F23)),
AND(EMPLOYEE_DATA!$A$3="Jul-Sep",EMPLOYEE_DATA!E23="Oct",ISNUMBER(EMPLOYEE_DATA!F23))
),EMPLOYEE_DATA!F23,L20)</f>
        <v/>
      </c>
      <c r="Q20" s="6" t="str">
        <f>IFERROR(ROUND(P20*EMPLOYEE_DATA!$B$3%,0),"")</f>
        <v/>
      </c>
      <c r="R20" s="6" t="str">
        <f>IFERROR(ROUND(P20*EMPLOYEE_DATA!$C$3%,0),"")</f>
        <v/>
      </c>
      <c r="S20" s="6" t="str">
        <f t="shared" si="3"/>
        <v/>
      </c>
      <c r="T20" s="7" t="str">
        <f t="shared" si="4"/>
        <v/>
      </c>
      <c r="U20" s="11" t="str">
        <f t="shared" si="5"/>
        <v/>
      </c>
    </row>
    <row r="21" spans="1:21" ht="15.5" hidden="1" x14ac:dyDescent="0.35">
      <c r="A21" s="5" t="str">
        <f>IF(LEN(TRIM(B21))=0,"",SUBTOTAL(103,$B$6:B21))</f>
        <v/>
      </c>
      <c r="B21" s="5" t="str">
        <f>PROPER(IF(EMPLOYEE_DATA!B24="","",EMPLOYEE_DATA!B24))</f>
        <v/>
      </c>
      <c r="C21" s="5" t="str">
        <f>PROPER(IF(EMPLOYEE_DATA!C24="","",EMPLOYEE_DATA!C24))</f>
        <v/>
      </c>
      <c r="D21" s="6" t="str">
        <f>IF(EMPLOYEE_DATA!D24="","",EMPLOYEE_DATA!D24)</f>
        <v/>
      </c>
      <c r="E21" s="6" t="str">
        <f>IFERROR(ROUND(D21*EMPLOYEE_DATA!$B$3%,0),"")</f>
        <v/>
      </c>
      <c r="F21" s="6" t="str">
        <f>IFERROR(ROUND(D21*EMPLOYEE_DATA!$C$3%,0),"")</f>
        <v/>
      </c>
      <c r="G21" s="6" t="str">
        <f t="shared" si="0"/>
        <v/>
      </c>
      <c r="H21" s="6" t="str">
        <f>IF(OR(
AND(EMPLOYEE_DATA!$A$3="Jan-Mar",EMPLOYEE_DATA!E24="Feb",ISNUMBER(EMPLOYEE_DATA!F24)),
AND(EMPLOYEE_DATA!$A$3="Jul-Sep",EMPLOYEE_DATA!E24="Aug",ISNUMBER(EMPLOYEE_DATA!F24))
),EMPLOYEE_DATA!F24,D21)</f>
        <v/>
      </c>
      <c r="I21" s="6" t="str">
        <f>IFERROR(ROUND(H21*EMPLOYEE_DATA!$B$3%,0),"")</f>
        <v/>
      </c>
      <c r="J21" s="6" t="str">
        <f>IFERROR(ROUND(H21*EMPLOYEE_DATA!$C$3%,0),"")</f>
        <v/>
      </c>
      <c r="K21" s="6" t="str">
        <f t="shared" si="1"/>
        <v/>
      </c>
      <c r="L21" s="6" t="str">
        <f>IF(OR(
AND(EMPLOYEE_DATA!$A$3="Jan-Mar",EMPLOYEE_DATA!E24="Mar",ISNUMBER(EMPLOYEE_DATA!F24)),
AND(EMPLOYEE_DATA!$A$3="Jul-Sep",EMPLOYEE_DATA!E24="Sep",ISNUMBER(EMPLOYEE_DATA!F24))
),EMPLOYEE_DATA!F24,H21)</f>
        <v/>
      </c>
      <c r="M21" s="6" t="str">
        <f>IFERROR(ROUND(L21*EMPLOYEE_DATA!$B$3%,0),"")</f>
        <v/>
      </c>
      <c r="N21" s="6" t="str">
        <f>IFERROR(ROUND(L21*EMPLOYEE_DATA!$C$3%,0),"")</f>
        <v/>
      </c>
      <c r="O21" s="6" t="str">
        <f t="shared" si="2"/>
        <v/>
      </c>
      <c r="P21" s="6" t="str">
        <f>IF(OR(
AND(EMPLOYEE_DATA!$A$3="Jan-Mar",EMPLOYEE_DATA!E24="Apr",ISNUMBER(EMPLOYEE_DATA!F24)),
AND(EMPLOYEE_DATA!$A$3="Jul-Sep",EMPLOYEE_DATA!E24="Oct",ISNUMBER(EMPLOYEE_DATA!F24))
),EMPLOYEE_DATA!F24,L21)</f>
        <v/>
      </c>
      <c r="Q21" s="6" t="str">
        <f>IFERROR(ROUND(P21*EMPLOYEE_DATA!$B$3%,0),"")</f>
        <v/>
      </c>
      <c r="R21" s="6" t="str">
        <f>IFERROR(ROUND(P21*EMPLOYEE_DATA!$C$3%,0),"")</f>
        <v/>
      </c>
      <c r="S21" s="6" t="str">
        <f t="shared" si="3"/>
        <v/>
      </c>
      <c r="T21" s="7" t="str">
        <f t="shared" si="4"/>
        <v/>
      </c>
      <c r="U21" s="11" t="str">
        <f t="shared" si="5"/>
        <v/>
      </c>
    </row>
    <row r="22" spans="1:21" ht="15.5" hidden="1" x14ac:dyDescent="0.35">
      <c r="A22" s="5" t="str">
        <f>IF(LEN(TRIM(B22))=0,"",SUBTOTAL(103,$B$6:B22))</f>
        <v/>
      </c>
      <c r="B22" s="5" t="str">
        <f>PROPER(IF(EMPLOYEE_DATA!B25="","",EMPLOYEE_DATA!B25))</f>
        <v/>
      </c>
      <c r="C22" s="5" t="str">
        <f>PROPER(IF(EMPLOYEE_DATA!C25="","",EMPLOYEE_DATA!C25))</f>
        <v/>
      </c>
      <c r="D22" s="6" t="str">
        <f>IF(EMPLOYEE_DATA!D25="","",EMPLOYEE_DATA!D25)</f>
        <v/>
      </c>
      <c r="E22" s="6" t="str">
        <f>IFERROR(ROUND(D22*EMPLOYEE_DATA!$B$3%,0),"")</f>
        <v/>
      </c>
      <c r="F22" s="6" t="str">
        <f>IFERROR(ROUND(D22*EMPLOYEE_DATA!$C$3%,0),"")</f>
        <v/>
      </c>
      <c r="G22" s="6" t="str">
        <f t="shared" si="0"/>
        <v/>
      </c>
      <c r="H22" s="6" t="str">
        <f>IF(OR(
AND(EMPLOYEE_DATA!$A$3="Jan-Mar",EMPLOYEE_DATA!E25="Feb",ISNUMBER(EMPLOYEE_DATA!F25)),
AND(EMPLOYEE_DATA!$A$3="Jul-Sep",EMPLOYEE_DATA!E25="Aug",ISNUMBER(EMPLOYEE_DATA!F25))
),EMPLOYEE_DATA!F25,D22)</f>
        <v/>
      </c>
      <c r="I22" s="6" t="str">
        <f>IFERROR(ROUND(H22*EMPLOYEE_DATA!$B$3%,0),"")</f>
        <v/>
      </c>
      <c r="J22" s="6" t="str">
        <f>IFERROR(ROUND(H22*EMPLOYEE_DATA!$C$3%,0),"")</f>
        <v/>
      </c>
      <c r="K22" s="6" t="str">
        <f t="shared" si="1"/>
        <v/>
      </c>
      <c r="L22" s="6" t="str">
        <f>IF(OR(
AND(EMPLOYEE_DATA!$A$3="Jan-Mar",EMPLOYEE_DATA!E25="Mar",ISNUMBER(EMPLOYEE_DATA!F25)),
AND(EMPLOYEE_DATA!$A$3="Jul-Sep",EMPLOYEE_DATA!E25="Sep",ISNUMBER(EMPLOYEE_DATA!F25))
),EMPLOYEE_DATA!F25,H22)</f>
        <v/>
      </c>
      <c r="M22" s="6" t="str">
        <f>IFERROR(ROUND(L22*EMPLOYEE_DATA!$B$3%,0),"")</f>
        <v/>
      </c>
      <c r="N22" s="6" t="str">
        <f>IFERROR(ROUND(L22*EMPLOYEE_DATA!$C$3%,0),"")</f>
        <v/>
      </c>
      <c r="O22" s="6" t="str">
        <f t="shared" si="2"/>
        <v/>
      </c>
      <c r="P22" s="6" t="str">
        <f>IF(OR(
AND(EMPLOYEE_DATA!$A$3="Jan-Mar",EMPLOYEE_DATA!E25="Apr",ISNUMBER(EMPLOYEE_DATA!F25)),
AND(EMPLOYEE_DATA!$A$3="Jul-Sep",EMPLOYEE_DATA!E25="Oct",ISNUMBER(EMPLOYEE_DATA!F25))
),EMPLOYEE_DATA!F25,L22)</f>
        <v/>
      </c>
      <c r="Q22" s="6" t="str">
        <f>IFERROR(ROUND(P22*EMPLOYEE_DATA!$B$3%,0),"")</f>
        <v/>
      </c>
      <c r="R22" s="6" t="str">
        <f>IFERROR(ROUND(P22*EMPLOYEE_DATA!$C$3%,0),"")</f>
        <v/>
      </c>
      <c r="S22" s="6" t="str">
        <f t="shared" si="3"/>
        <v/>
      </c>
      <c r="T22" s="7" t="str">
        <f t="shared" si="4"/>
        <v/>
      </c>
      <c r="U22" s="11" t="str">
        <f t="shared" si="5"/>
        <v/>
      </c>
    </row>
    <row r="23" spans="1:21" ht="15.5" hidden="1" x14ac:dyDescent="0.35">
      <c r="A23" s="5" t="str">
        <f>IF(LEN(TRIM(B23))=0,"",SUBTOTAL(103,$B$6:B23))</f>
        <v/>
      </c>
      <c r="B23" s="5" t="str">
        <f>PROPER(IF(EMPLOYEE_DATA!B26="","",EMPLOYEE_DATA!B26))</f>
        <v/>
      </c>
      <c r="C23" s="5" t="str">
        <f>PROPER(IF(EMPLOYEE_DATA!C26="","",EMPLOYEE_DATA!C26))</f>
        <v/>
      </c>
      <c r="D23" s="6" t="str">
        <f>IF(EMPLOYEE_DATA!D26="","",EMPLOYEE_DATA!D26)</f>
        <v/>
      </c>
      <c r="E23" s="6" t="str">
        <f>IFERROR(ROUND(D23*EMPLOYEE_DATA!$B$3%,0),"")</f>
        <v/>
      </c>
      <c r="F23" s="6" t="str">
        <f>IFERROR(ROUND(D23*EMPLOYEE_DATA!$C$3%,0),"")</f>
        <v/>
      </c>
      <c r="G23" s="6" t="str">
        <f t="shared" si="0"/>
        <v/>
      </c>
      <c r="H23" s="6" t="str">
        <f>IF(OR(
AND(EMPLOYEE_DATA!$A$3="Jan-Mar",EMPLOYEE_DATA!E26="Feb",ISNUMBER(EMPLOYEE_DATA!F26)),
AND(EMPLOYEE_DATA!$A$3="Jul-Sep",EMPLOYEE_DATA!E26="Aug",ISNUMBER(EMPLOYEE_DATA!F26))
),EMPLOYEE_DATA!F26,D23)</f>
        <v/>
      </c>
      <c r="I23" s="6" t="str">
        <f>IFERROR(ROUND(H23*EMPLOYEE_DATA!$B$3%,0),"")</f>
        <v/>
      </c>
      <c r="J23" s="6" t="str">
        <f>IFERROR(ROUND(H23*EMPLOYEE_DATA!$C$3%,0),"")</f>
        <v/>
      </c>
      <c r="K23" s="6" t="str">
        <f t="shared" si="1"/>
        <v/>
      </c>
      <c r="L23" s="6" t="str">
        <f>IF(OR(
AND(EMPLOYEE_DATA!$A$3="Jan-Mar",EMPLOYEE_DATA!E26="Mar",ISNUMBER(EMPLOYEE_DATA!F26)),
AND(EMPLOYEE_DATA!$A$3="Jul-Sep",EMPLOYEE_DATA!E26="Sep",ISNUMBER(EMPLOYEE_DATA!F26))
),EMPLOYEE_DATA!F26,H23)</f>
        <v/>
      </c>
      <c r="M23" s="6" t="str">
        <f>IFERROR(ROUND(L23*EMPLOYEE_DATA!$B$3%,0),"")</f>
        <v/>
      </c>
      <c r="N23" s="6" t="str">
        <f>IFERROR(ROUND(L23*EMPLOYEE_DATA!$C$3%,0),"")</f>
        <v/>
      </c>
      <c r="O23" s="6" t="str">
        <f t="shared" si="2"/>
        <v/>
      </c>
      <c r="P23" s="6" t="str">
        <f>IF(OR(
AND(EMPLOYEE_DATA!$A$3="Jan-Mar",EMPLOYEE_DATA!E26="Apr",ISNUMBER(EMPLOYEE_DATA!F26)),
AND(EMPLOYEE_DATA!$A$3="Jul-Sep",EMPLOYEE_DATA!E26="Oct",ISNUMBER(EMPLOYEE_DATA!F26))
),EMPLOYEE_DATA!F26,L23)</f>
        <v/>
      </c>
      <c r="Q23" s="6" t="str">
        <f>IFERROR(ROUND(P23*EMPLOYEE_DATA!$B$3%,0),"")</f>
        <v/>
      </c>
      <c r="R23" s="6" t="str">
        <f>IFERROR(ROUND(P23*EMPLOYEE_DATA!$C$3%,0),"")</f>
        <v/>
      </c>
      <c r="S23" s="6" t="str">
        <f t="shared" si="3"/>
        <v/>
      </c>
      <c r="T23" s="7" t="str">
        <f t="shared" si="4"/>
        <v/>
      </c>
      <c r="U23" s="11" t="str">
        <f t="shared" si="5"/>
        <v/>
      </c>
    </row>
    <row r="24" spans="1:21" ht="15.5" hidden="1" x14ac:dyDescent="0.35">
      <c r="A24" s="5" t="str">
        <f>IF(LEN(TRIM(B24))=0,"",SUBTOTAL(103,$B$6:B24))</f>
        <v/>
      </c>
      <c r="B24" s="5" t="str">
        <f>PROPER(IF(EMPLOYEE_DATA!B27="","",EMPLOYEE_DATA!B27))</f>
        <v/>
      </c>
      <c r="C24" s="5" t="str">
        <f>PROPER(IF(EMPLOYEE_DATA!C27="","",EMPLOYEE_DATA!C27))</f>
        <v/>
      </c>
      <c r="D24" s="6" t="str">
        <f>IF(EMPLOYEE_DATA!D27="","",EMPLOYEE_DATA!D27)</f>
        <v/>
      </c>
      <c r="E24" s="6" t="str">
        <f>IFERROR(ROUND(D24*EMPLOYEE_DATA!$B$3%,0),"")</f>
        <v/>
      </c>
      <c r="F24" s="6" t="str">
        <f>IFERROR(ROUND(D24*EMPLOYEE_DATA!$C$3%,0),"")</f>
        <v/>
      </c>
      <c r="G24" s="6" t="str">
        <f t="shared" si="0"/>
        <v/>
      </c>
      <c r="H24" s="6" t="str">
        <f>IF(OR(
AND(EMPLOYEE_DATA!$A$3="Jan-Mar",EMPLOYEE_DATA!E27="Feb",ISNUMBER(EMPLOYEE_DATA!F27)),
AND(EMPLOYEE_DATA!$A$3="Jul-Sep",EMPLOYEE_DATA!E27="Aug",ISNUMBER(EMPLOYEE_DATA!F27))
),EMPLOYEE_DATA!F27,D24)</f>
        <v/>
      </c>
      <c r="I24" s="6" t="str">
        <f>IFERROR(ROUND(H24*EMPLOYEE_DATA!$B$3%,0),"")</f>
        <v/>
      </c>
      <c r="J24" s="6" t="str">
        <f>IFERROR(ROUND(H24*EMPLOYEE_DATA!$C$3%,0),"")</f>
        <v/>
      </c>
      <c r="K24" s="6" t="str">
        <f t="shared" si="1"/>
        <v/>
      </c>
      <c r="L24" s="6" t="str">
        <f>IF(OR(
AND(EMPLOYEE_DATA!$A$3="Jan-Mar",EMPLOYEE_DATA!E27="Mar",ISNUMBER(EMPLOYEE_DATA!F27)),
AND(EMPLOYEE_DATA!$A$3="Jul-Sep",EMPLOYEE_DATA!E27="Sep",ISNUMBER(EMPLOYEE_DATA!F27))
),EMPLOYEE_DATA!F27,H24)</f>
        <v/>
      </c>
      <c r="M24" s="6" t="str">
        <f>IFERROR(ROUND(L24*EMPLOYEE_DATA!$B$3%,0),"")</f>
        <v/>
      </c>
      <c r="N24" s="6" t="str">
        <f>IFERROR(ROUND(L24*EMPLOYEE_DATA!$C$3%,0),"")</f>
        <v/>
      </c>
      <c r="O24" s="6" t="str">
        <f t="shared" si="2"/>
        <v/>
      </c>
      <c r="P24" s="6" t="str">
        <f>IF(OR(
AND(EMPLOYEE_DATA!$A$3="Jan-Mar",EMPLOYEE_DATA!E27="Apr",ISNUMBER(EMPLOYEE_DATA!F27)),
AND(EMPLOYEE_DATA!$A$3="Jul-Sep",EMPLOYEE_DATA!E27="Oct",ISNUMBER(EMPLOYEE_DATA!F27))
),EMPLOYEE_DATA!F27,L24)</f>
        <v/>
      </c>
      <c r="Q24" s="6" t="str">
        <f>IFERROR(ROUND(P24*EMPLOYEE_DATA!$B$3%,0),"")</f>
        <v/>
      </c>
      <c r="R24" s="6" t="str">
        <f>IFERROR(ROUND(P24*EMPLOYEE_DATA!$C$3%,0),"")</f>
        <v/>
      </c>
      <c r="S24" s="6" t="str">
        <f t="shared" si="3"/>
        <v/>
      </c>
      <c r="T24" s="7" t="str">
        <f t="shared" si="4"/>
        <v/>
      </c>
      <c r="U24" s="11" t="str">
        <f t="shared" si="5"/>
        <v/>
      </c>
    </row>
    <row r="25" spans="1:21" ht="15.5" hidden="1" x14ac:dyDescent="0.35">
      <c r="A25" s="5" t="str">
        <f>IF(LEN(TRIM(B25))=0,"",SUBTOTAL(103,$B$6:B25))</f>
        <v/>
      </c>
      <c r="B25" s="5" t="str">
        <f>PROPER(IF(EMPLOYEE_DATA!B28="","",EMPLOYEE_DATA!B28))</f>
        <v/>
      </c>
      <c r="C25" s="5" t="str">
        <f>PROPER(IF(EMPLOYEE_DATA!C28="","",EMPLOYEE_DATA!C28))</f>
        <v/>
      </c>
      <c r="D25" s="6" t="str">
        <f>IF(EMPLOYEE_DATA!D28="","",EMPLOYEE_DATA!D28)</f>
        <v/>
      </c>
      <c r="E25" s="6" t="str">
        <f>IFERROR(ROUND(D25*EMPLOYEE_DATA!$B$3%,0),"")</f>
        <v/>
      </c>
      <c r="F25" s="6" t="str">
        <f>IFERROR(ROUND(D25*EMPLOYEE_DATA!$C$3%,0),"")</f>
        <v/>
      </c>
      <c r="G25" s="6" t="str">
        <f t="shared" si="0"/>
        <v/>
      </c>
      <c r="H25" s="6" t="str">
        <f>IF(OR(
AND(EMPLOYEE_DATA!$A$3="Jan-Mar",EMPLOYEE_DATA!E28="Feb",ISNUMBER(EMPLOYEE_DATA!F28)),
AND(EMPLOYEE_DATA!$A$3="Jul-Sep",EMPLOYEE_DATA!E28="Aug",ISNUMBER(EMPLOYEE_DATA!F28))
),EMPLOYEE_DATA!F28,D25)</f>
        <v/>
      </c>
      <c r="I25" s="6" t="str">
        <f>IFERROR(ROUND(H25*EMPLOYEE_DATA!$B$3%,0),"")</f>
        <v/>
      </c>
      <c r="J25" s="6" t="str">
        <f>IFERROR(ROUND(H25*EMPLOYEE_DATA!$C$3%,0),"")</f>
        <v/>
      </c>
      <c r="K25" s="6" t="str">
        <f t="shared" si="1"/>
        <v/>
      </c>
      <c r="L25" s="6" t="str">
        <f>IF(OR(
AND(EMPLOYEE_DATA!$A$3="Jan-Mar",EMPLOYEE_DATA!E28="Mar",ISNUMBER(EMPLOYEE_DATA!F28)),
AND(EMPLOYEE_DATA!$A$3="Jul-Sep",EMPLOYEE_DATA!E28="Sep",ISNUMBER(EMPLOYEE_DATA!F28))
),EMPLOYEE_DATA!F28,H25)</f>
        <v/>
      </c>
      <c r="M25" s="6" t="str">
        <f>IFERROR(ROUND(L25*EMPLOYEE_DATA!$B$3%,0),"")</f>
        <v/>
      </c>
      <c r="N25" s="6" t="str">
        <f>IFERROR(ROUND(L25*EMPLOYEE_DATA!$C$3%,0),"")</f>
        <v/>
      </c>
      <c r="O25" s="6" t="str">
        <f t="shared" si="2"/>
        <v/>
      </c>
      <c r="P25" s="6" t="str">
        <f>IF(OR(
AND(EMPLOYEE_DATA!$A$3="Jan-Mar",EMPLOYEE_DATA!E28="Apr",ISNUMBER(EMPLOYEE_DATA!F28)),
AND(EMPLOYEE_DATA!$A$3="Jul-Sep",EMPLOYEE_DATA!E28="Oct",ISNUMBER(EMPLOYEE_DATA!F28))
),EMPLOYEE_DATA!F28,L25)</f>
        <v/>
      </c>
      <c r="Q25" s="6" t="str">
        <f>IFERROR(ROUND(P25*EMPLOYEE_DATA!$B$3%,0),"")</f>
        <v/>
      </c>
      <c r="R25" s="6" t="str">
        <f>IFERROR(ROUND(P25*EMPLOYEE_DATA!$C$3%,0),"")</f>
        <v/>
      </c>
      <c r="S25" s="6" t="str">
        <f t="shared" si="3"/>
        <v/>
      </c>
      <c r="T25" s="7" t="str">
        <f t="shared" si="4"/>
        <v/>
      </c>
      <c r="U25" s="11" t="str">
        <f t="shared" si="5"/>
        <v/>
      </c>
    </row>
    <row r="26" spans="1:21" ht="15.5" hidden="1" x14ac:dyDescent="0.35">
      <c r="A26" s="5" t="str">
        <f>IF(LEN(TRIM(B26))=0,"",SUBTOTAL(103,$B$6:B26))</f>
        <v/>
      </c>
      <c r="B26" s="5" t="str">
        <f>PROPER(IF(EMPLOYEE_DATA!B29="","",EMPLOYEE_DATA!B29))</f>
        <v/>
      </c>
      <c r="C26" s="5" t="str">
        <f>PROPER(IF(EMPLOYEE_DATA!C29="","",EMPLOYEE_DATA!C29))</f>
        <v/>
      </c>
      <c r="D26" s="6" t="str">
        <f>IF(EMPLOYEE_DATA!D29="","",EMPLOYEE_DATA!D29)</f>
        <v/>
      </c>
      <c r="E26" s="6" t="str">
        <f>IFERROR(ROUND(D26*EMPLOYEE_DATA!$B$3%,0),"")</f>
        <v/>
      </c>
      <c r="F26" s="6" t="str">
        <f>IFERROR(ROUND(D26*EMPLOYEE_DATA!$C$3%,0),"")</f>
        <v/>
      </c>
      <c r="G26" s="6" t="str">
        <f t="shared" si="0"/>
        <v/>
      </c>
      <c r="H26" s="6" t="str">
        <f>IF(OR(
AND(EMPLOYEE_DATA!$A$3="Jan-Mar",EMPLOYEE_DATA!E29="Feb",ISNUMBER(EMPLOYEE_DATA!F29)),
AND(EMPLOYEE_DATA!$A$3="Jul-Sep",EMPLOYEE_DATA!E29="Aug",ISNUMBER(EMPLOYEE_DATA!F29))
),EMPLOYEE_DATA!F29,D26)</f>
        <v/>
      </c>
      <c r="I26" s="6" t="str">
        <f>IFERROR(ROUND(H26*EMPLOYEE_DATA!$B$3%,0),"")</f>
        <v/>
      </c>
      <c r="J26" s="6" t="str">
        <f>IFERROR(ROUND(H26*EMPLOYEE_DATA!$C$3%,0),"")</f>
        <v/>
      </c>
      <c r="K26" s="6" t="str">
        <f t="shared" si="1"/>
        <v/>
      </c>
      <c r="L26" s="6" t="str">
        <f>IF(OR(
AND(EMPLOYEE_DATA!$A$3="Jan-Mar",EMPLOYEE_DATA!E29="Mar",ISNUMBER(EMPLOYEE_DATA!F29)),
AND(EMPLOYEE_DATA!$A$3="Jul-Sep",EMPLOYEE_DATA!E29="Sep",ISNUMBER(EMPLOYEE_DATA!F29))
),EMPLOYEE_DATA!F29,H26)</f>
        <v/>
      </c>
      <c r="M26" s="6" t="str">
        <f>IFERROR(ROUND(L26*EMPLOYEE_DATA!$B$3%,0),"")</f>
        <v/>
      </c>
      <c r="N26" s="6" t="str">
        <f>IFERROR(ROUND(L26*EMPLOYEE_DATA!$C$3%,0),"")</f>
        <v/>
      </c>
      <c r="O26" s="6" t="str">
        <f t="shared" si="2"/>
        <v/>
      </c>
      <c r="P26" s="6" t="str">
        <f>IF(OR(
AND(EMPLOYEE_DATA!$A$3="Jan-Mar",EMPLOYEE_DATA!E29="Apr",ISNUMBER(EMPLOYEE_DATA!F29)),
AND(EMPLOYEE_DATA!$A$3="Jul-Sep",EMPLOYEE_DATA!E29="Oct",ISNUMBER(EMPLOYEE_DATA!F29))
),EMPLOYEE_DATA!F29,L26)</f>
        <v/>
      </c>
      <c r="Q26" s="6" t="str">
        <f>IFERROR(ROUND(P26*EMPLOYEE_DATA!$B$3%,0),"")</f>
        <v/>
      </c>
      <c r="R26" s="6" t="str">
        <f>IFERROR(ROUND(P26*EMPLOYEE_DATA!$C$3%,0),"")</f>
        <v/>
      </c>
      <c r="S26" s="6" t="str">
        <f t="shared" si="3"/>
        <v/>
      </c>
      <c r="T26" s="7" t="str">
        <f t="shared" si="4"/>
        <v/>
      </c>
      <c r="U26" s="11" t="str">
        <f t="shared" si="5"/>
        <v/>
      </c>
    </row>
    <row r="27" spans="1:21" ht="15.5" hidden="1" x14ac:dyDescent="0.35">
      <c r="A27" s="5" t="str">
        <f>IF(LEN(TRIM(B27))=0,"",SUBTOTAL(103,$B$6:B27))</f>
        <v/>
      </c>
      <c r="B27" s="5" t="str">
        <f>PROPER(IF(EMPLOYEE_DATA!B30="","",EMPLOYEE_DATA!B30))</f>
        <v/>
      </c>
      <c r="C27" s="5" t="str">
        <f>PROPER(IF(EMPLOYEE_DATA!C30="","",EMPLOYEE_DATA!C30))</f>
        <v/>
      </c>
      <c r="D27" s="6" t="str">
        <f>IF(EMPLOYEE_DATA!D30="","",EMPLOYEE_DATA!D30)</f>
        <v/>
      </c>
      <c r="E27" s="6" t="str">
        <f>IFERROR(ROUND(D27*EMPLOYEE_DATA!$B$3%,0),"")</f>
        <v/>
      </c>
      <c r="F27" s="6" t="str">
        <f>IFERROR(ROUND(D27*EMPLOYEE_DATA!$C$3%,0),"")</f>
        <v/>
      </c>
      <c r="G27" s="6" t="str">
        <f t="shared" si="0"/>
        <v/>
      </c>
      <c r="H27" s="6" t="str">
        <f>IF(OR(
AND(EMPLOYEE_DATA!$A$3="Jan-Mar",EMPLOYEE_DATA!E30="Feb",ISNUMBER(EMPLOYEE_DATA!F30)),
AND(EMPLOYEE_DATA!$A$3="Jul-Sep",EMPLOYEE_DATA!E30="Aug",ISNUMBER(EMPLOYEE_DATA!F30))
),EMPLOYEE_DATA!F30,D27)</f>
        <v/>
      </c>
      <c r="I27" s="6" t="str">
        <f>IFERROR(ROUND(H27*EMPLOYEE_DATA!$B$3%,0),"")</f>
        <v/>
      </c>
      <c r="J27" s="6" t="str">
        <f>IFERROR(ROUND(H27*EMPLOYEE_DATA!$C$3%,0),"")</f>
        <v/>
      </c>
      <c r="K27" s="6" t="str">
        <f t="shared" si="1"/>
        <v/>
      </c>
      <c r="L27" s="6" t="str">
        <f>IF(OR(
AND(EMPLOYEE_DATA!$A$3="Jan-Mar",EMPLOYEE_DATA!E30="Mar",ISNUMBER(EMPLOYEE_DATA!F30)),
AND(EMPLOYEE_DATA!$A$3="Jul-Sep",EMPLOYEE_DATA!E30="Sep",ISNUMBER(EMPLOYEE_DATA!F30))
),EMPLOYEE_DATA!F30,H27)</f>
        <v/>
      </c>
      <c r="M27" s="6" t="str">
        <f>IFERROR(ROUND(L27*EMPLOYEE_DATA!$B$3%,0),"")</f>
        <v/>
      </c>
      <c r="N27" s="6" t="str">
        <f>IFERROR(ROUND(L27*EMPLOYEE_DATA!$C$3%,0),"")</f>
        <v/>
      </c>
      <c r="O27" s="6" t="str">
        <f t="shared" si="2"/>
        <v/>
      </c>
      <c r="P27" s="6" t="str">
        <f>IF(OR(
AND(EMPLOYEE_DATA!$A$3="Jan-Mar",EMPLOYEE_DATA!E30="Apr",ISNUMBER(EMPLOYEE_DATA!F30)),
AND(EMPLOYEE_DATA!$A$3="Jul-Sep",EMPLOYEE_DATA!E30="Oct",ISNUMBER(EMPLOYEE_DATA!F30))
),EMPLOYEE_DATA!F30,L27)</f>
        <v/>
      </c>
      <c r="Q27" s="6" t="str">
        <f>IFERROR(ROUND(P27*EMPLOYEE_DATA!$B$3%,0),"")</f>
        <v/>
      </c>
      <c r="R27" s="6" t="str">
        <f>IFERROR(ROUND(P27*EMPLOYEE_DATA!$C$3%,0),"")</f>
        <v/>
      </c>
      <c r="S27" s="6" t="str">
        <f t="shared" si="3"/>
        <v/>
      </c>
      <c r="T27" s="7" t="str">
        <f t="shared" si="4"/>
        <v/>
      </c>
      <c r="U27" s="11" t="str">
        <f t="shared" si="5"/>
        <v/>
      </c>
    </row>
    <row r="28" spans="1:21" ht="15.5" hidden="1" x14ac:dyDescent="0.35">
      <c r="A28" s="5" t="str">
        <f>IF(LEN(TRIM(B28))=0,"",SUBTOTAL(103,$B$6:B28))</f>
        <v/>
      </c>
      <c r="B28" s="5" t="str">
        <f>PROPER(IF(EMPLOYEE_DATA!B31="","",EMPLOYEE_DATA!B31))</f>
        <v/>
      </c>
      <c r="C28" s="5" t="str">
        <f>PROPER(IF(EMPLOYEE_DATA!C31="","",EMPLOYEE_DATA!C31))</f>
        <v/>
      </c>
      <c r="D28" s="6" t="str">
        <f>IF(EMPLOYEE_DATA!D31="","",EMPLOYEE_DATA!D31)</f>
        <v/>
      </c>
      <c r="E28" s="6" t="str">
        <f>IFERROR(ROUND(D28*EMPLOYEE_DATA!$B$3%,0),"")</f>
        <v/>
      </c>
      <c r="F28" s="6" t="str">
        <f>IFERROR(ROUND(D28*EMPLOYEE_DATA!$C$3%,0),"")</f>
        <v/>
      </c>
      <c r="G28" s="6" t="str">
        <f t="shared" si="0"/>
        <v/>
      </c>
      <c r="H28" s="6" t="str">
        <f>IF(OR(
AND(EMPLOYEE_DATA!$A$3="Jan-Mar",EMPLOYEE_DATA!E31="Feb",ISNUMBER(EMPLOYEE_DATA!F31)),
AND(EMPLOYEE_DATA!$A$3="Jul-Sep",EMPLOYEE_DATA!E31="Aug",ISNUMBER(EMPLOYEE_DATA!F31))
),EMPLOYEE_DATA!F31,D28)</f>
        <v/>
      </c>
      <c r="I28" s="6" t="str">
        <f>IFERROR(ROUND(H28*EMPLOYEE_DATA!$B$3%,0),"")</f>
        <v/>
      </c>
      <c r="J28" s="6" t="str">
        <f>IFERROR(ROUND(H28*EMPLOYEE_DATA!$C$3%,0),"")</f>
        <v/>
      </c>
      <c r="K28" s="6" t="str">
        <f t="shared" si="1"/>
        <v/>
      </c>
      <c r="L28" s="6" t="str">
        <f>IF(OR(
AND(EMPLOYEE_DATA!$A$3="Jan-Mar",EMPLOYEE_DATA!E31="Mar",ISNUMBER(EMPLOYEE_DATA!F31)),
AND(EMPLOYEE_DATA!$A$3="Jul-Sep",EMPLOYEE_DATA!E31="Sep",ISNUMBER(EMPLOYEE_DATA!F31))
),EMPLOYEE_DATA!F31,H28)</f>
        <v/>
      </c>
      <c r="M28" s="6" t="str">
        <f>IFERROR(ROUND(L28*EMPLOYEE_DATA!$B$3%,0),"")</f>
        <v/>
      </c>
      <c r="N28" s="6" t="str">
        <f>IFERROR(ROUND(L28*EMPLOYEE_DATA!$C$3%,0),"")</f>
        <v/>
      </c>
      <c r="O28" s="6" t="str">
        <f t="shared" si="2"/>
        <v/>
      </c>
      <c r="P28" s="6" t="str">
        <f>IF(OR(
AND(EMPLOYEE_DATA!$A$3="Jan-Mar",EMPLOYEE_DATA!E31="Apr",ISNUMBER(EMPLOYEE_DATA!F31)),
AND(EMPLOYEE_DATA!$A$3="Jul-Sep",EMPLOYEE_DATA!E31="Oct",ISNUMBER(EMPLOYEE_DATA!F31))
),EMPLOYEE_DATA!F31,L28)</f>
        <v/>
      </c>
      <c r="Q28" s="6" t="str">
        <f>IFERROR(ROUND(P28*EMPLOYEE_DATA!$B$3%,0),"")</f>
        <v/>
      </c>
      <c r="R28" s="6" t="str">
        <f>IFERROR(ROUND(P28*EMPLOYEE_DATA!$C$3%,0),"")</f>
        <v/>
      </c>
      <c r="S28" s="6" t="str">
        <f t="shared" si="3"/>
        <v/>
      </c>
      <c r="T28" s="7" t="str">
        <f t="shared" si="4"/>
        <v/>
      </c>
      <c r="U28" s="11" t="str">
        <f t="shared" si="5"/>
        <v/>
      </c>
    </row>
    <row r="29" spans="1:21" ht="15.5" hidden="1" x14ac:dyDescent="0.35">
      <c r="A29" s="5" t="str">
        <f>IF(LEN(TRIM(B29))=0,"",SUBTOTAL(103,$B$6:B29))</f>
        <v/>
      </c>
      <c r="B29" s="5" t="str">
        <f>PROPER(IF(EMPLOYEE_DATA!B32="","",EMPLOYEE_DATA!B32))</f>
        <v/>
      </c>
      <c r="C29" s="5" t="str">
        <f>PROPER(IF(EMPLOYEE_DATA!C32="","",EMPLOYEE_DATA!C32))</f>
        <v/>
      </c>
      <c r="D29" s="6" t="str">
        <f>IF(EMPLOYEE_DATA!D32="","",EMPLOYEE_DATA!D32)</f>
        <v/>
      </c>
      <c r="E29" s="6" t="str">
        <f>IFERROR(ROUND(D29*EMPLOYEE_DATA!$B$3%,0),"")</f>
        <v/>
      </c>
      <c r="F29" s="6" t="str">
        <f>IFERROR(ROUND(D29*EMPLOYEE_DATA!$C$3%,0),"")</f>
        <v/>
      </c>
      <c r="G29" s="6" t="str">
        <f t="shared" si="0"/>
        <v/>
      </c>
      <c r="H29" s="6" t="str">
        <f>IF(OR(
AND(EMPLOYEE_DATA!$A$3="Jan-Mar",EMPLOYEE_DATA!E32="Feb",ISNUMBER(EMPLOYEE_DATA!F32)),
AND(EMPLOYEE_DATA!$A$3="Jul-Sep",EMPLOYEE_DATA!E32="Aug",ISNUMBER(EMPLOYEE_DATA!F32))
),EMPLOYEE_DATA!F32,D29)</f>
        <v/>
      </c>
      <c r="I29" s="6" t="str">
        <f>IFERROR(ROUND(H29*EMPLOYEE_DATA!$B$3%,0),"")</f>
        <v/>
      </c>
      <c r="J29" s="6" t="str">
        <f>IFERROR(ROUND(H29*EMPLOYEE_DATA!$C$3%,0),"")</f>
        <v/>
      </c>
      <c r="K29" s="6" t="str">
        <f t="shared" si="1"/>
        <v/>
      </c>
      <c r="L29" s="6" t="str">
        <f>IF(OR(
AND(EMPLOYEE_DATA!$A$3="Jan-Mar",EMPLOYEE_DATA!E32="Mar",ISNUMBER(EMPLOYEE_DATA!F32)),
AND(EMPLOYEE_DATA!$A$3="Jul-Sep",EMPLOYEE_DATA!E32="Sep",ISNUMBER(EMPLOYEE_DATA!F32))
),EMPLOYEE_DATA!F32,H29)</f>
        <v/>
      </c>
      <c r="M29" s="6" t="str">
        <f>IFERROR(ROUND(L29*EMPLOYEE_DATA!$B$3%,0),"")</f>
        <v/>
      </c>
      <c r="N29" s="6" t="str">
        <f>IFERROR(ROUND(L29*EMPLOYEE_DATA!$C$3%,0),"")</f>
        <v/>
      </c>
      <c r="O29" s="6" t="str">
        <f t="shared" si="2"/>
        <v/>
      </c>
      <c r="P29" s="6" t="str">
        <f>IF(OR(
AND(EMPLOYEE_DATA!$A$3="Jan-Mar",EMPLOYEE_DATA!E32="Apr",ISNUMBER(EMPLOYEE_DATA!F32)),
AND(EMPLOYEE_DATA!$A$3="Jul-Sep",EMPLOYEE_DATA!E32="Oct",ISNUMBER(EMPLOYEE_DATA!F32))
),EMPLOYEE_DATA!F32,L29)</f>
        <v/>
      </c>
      <c r="Q29" s="6" t="str">
        <f>IFERROR(ROUND(P29*EMPLOYEE_DATA!$B$3%,0),"")</f>
        <v/>
      </c>
      <c r="R29" s="6" t="str">
        <f>IFERROR(ROUND(P29*EMPLOYEE_DATA!$C$3%,0),"")</f>
        <v/>
      </c>
      <c r="S29" s="6" t="str">
        <f t="shared" si="3"/>
        <v/>
      </c>
      <c r="T29" s="7" t="str">
        <f t="shared" si="4"/>
        <v/>
      </c>
      <c r="U29" s="11" t="str">
        <f t="shared" si="5"/>
        <v/>
      </c>
    </row>
    <row r="30" spans="1:21" ht="15.5" hidden="1" x14ac:dyDescent="0.35">
      <c r="A30" s="5" t="str">
        <f>IF(LEN(TRIM(B30))=0,"",SUBTOTAL(103,$B$6:B30))</f>
        <v/>
      </c>
      <c r="B30" s="5" t="str">
        <f>PROPER(IF(EMPLOYEE_DATA!B33="","",EMPLOYEE_DATA!B33))</f>
        <v/>
      </c>
      <c r="C30" s="5" t="str">
        <f>PROPER(IF(EMPLOYEE_DATA!C33="","",EMPLOYEE_DATA!C33))</f>
        <v/>
      </c>
      <c r="D30" s="6" t="str">
        <f>IF(EMPLOYEE_DATA!D33="","",EMPLOYEE_DATA!D33)</f>
        <v/>
      </c>
      <c r="E30" s="6" t="str">
        <f>IFERROR(ROUND(D30*EMPLOYEE_DATA!$B$3%,0),"")</f>
        <v/>
      </c>
      <c r="F30" s="6" t="str">
        <f>IFERROR(ROUND(D30*EMPLOYEE_DATA!$C$3%,0),"")</f>
        <v/>
      </c>
      <c r="G30" s="6" t="str">
        <f t="shared" si="0"/>
        <v/>
      </c>
      <c r="H30" s="6" t="str">
        <f>IF(OR(
AND(EMPLOYEE_DATA!$A$3="Jan-Mar",EMPLOYEE_DATA!E33="Feb",ISNUMBER(EMPLOYEE_DATA!F33)),
AND(EMPLOYEE_DATA!$A$3="Jul-Sep",EMPLOYEE_DATA!E33="Aug",ISNUMBER(EMPLOYEE_DATA!F33))
),EMPLOYEE_DATA!F33,D30)</f>
        <v/>
      </c>
      <c r="I30" s="6" t="str">
        <f>IFERROR(ROUND(H30*EMPLOYEE_DATA!$B$3%,0),"")</f>
        <v/>
      </c>
      <c r="J30" s="6" t="str">
        <f>IFERROR(ROUND(H30*EMPLOYEE_DATA!$C$3%,0),"")</f>
        <v/>
      </c>
      <c r="K30" s="6" t="str">
        <f t="shared" si="1"/>
        <v/>
      </c>
      <c r="L30" s="6" t="str">
        <f>IF(OR(
AND(EMPLOYEE_DATA!$A$3="Jan-Mar",EMPLOYEE_DATA!E33="Mar",ISNUMBER(EMPLOYEE_DATA!F33)),
AND(EMPLOYEE_DATA!$A$3="Jul-Sep",EMPLOYEE_DATA!E33="Sep",ISNUMBER(EMPLOYEE_DATA!F33))
),EMPLOYEE_DATA!F33,H30)</f>
        <v/>
      </c>
      <c r="M30" s="6" t="str">
        <f>IFERROR(ROUND(L30*EMPLOYEE_DATA!$B$3%,0),"")</f>
        <v/>
      </c>
      <c r="N30" s="6" t="str">
        <f>IFERROR(ROUND(L30*EMPLOYEE_DATA!$C$3%,0),"")</f>
        <v/>
      </c>
      <c r="O30" s="6" t="str">
        <f t="shared" si="2"/>
        <v/>
      </c>
      <c r="P30" s="6" t="str">
        <f>IF(OR(
AND(EMPLOYEE_DATA!$A$3="Jan-Mar",EMPLOYEE_DATA!E33="Apr",ISNUMBER(EMPLOYEE_DATA!F33)),
AND(EMPLOYEE_DATA!$A$3="Jul-Sep",EMPLOYEE_DATA!E33="Oct",ISNUMBER(EMPLOYEE_DATA!F33))
),EMPLOYEE_DATA!F33,L30)</f>
        <v/>
      </c>
      <c r="Q30" s="6" t="str">
        <f>IFERROR(ROUND(P30*EMPLOYEE_DATA!$B$3%,0),"")</f>
        <v/>
      </c>
      <c r="R30" s="6" t="str">
        <f>IFERROR(ROUND(P30*EMPLOYEE_DATA!$C$3%,0),"")</f>
        <v/>
      </c>
      <c r="S30" s="6" t="str">
        <f t="shared" si="3"/>
        <v/>
      </c>
      <c r="T30" s="7" t="str">
        <f t="shared" si="4"/>
        <v/>
      </c>
      <c r="U30" s="11" t="str">
        <f t="shared" si="5"/>
        <v/>
      </c>
    </row>
    <row r="31" spans="1:21" ht="15.5" hidden="1" x14ac:dyDescent="0.35">
      <c r="A31" s="5" t="str">
        <f>IF(LEN(TRIM(B31))=0,"",SUBTOTAL(103,$B$6:B31))</f>
        <v/>
      </c>
      <c r="B31" s="5" t="str">
        <f>PROPER(IF(EMPLOYEE_DATA!B34="","",EMPLOYEE_DATA!B34))</f>
        <v/>
      </c>
      <c r="C31" s="5" t="str">
        <f>PROPER(IF(EMPLOYEE_DATA!C34="","",EMPLOYEE_DATA!C34))</f>
        <v/>
      </c>
      <c r="D31" s="6" t="str">
        <f>IF(EMPLOYEE_DATA!D34="","",EMPLOYEE_DATA!D34)</f>
        <v/>
      </c>
      <c r="E31" s="6" t="str">
        <f>IFERROR(ROUND(D31*EMPLOYEE_DATA!$B$3%,0),"")</f>
        <v/>
      </c>
      <c r="F31" s="6" t="str">
        <f>IFERROR(ROUND(D31*EMPLOYEE_DATA!$C$3%,0),"")</f>
        <v/>
      </c>
      <c r="G31" s="6" t="str">
        <f t="shared" si="0"/>
        <v/>
      </c>
      <c r="H31" s="6" t="str">
        <f>IF(OR(
AND(EMPLOYEE_DATA!$A$3="Jan-Mar",EMPLOYEE_DATA!E34="Feb",ISNUMBER(EMPLOYEE_DATA!F34)),
AND(EMPLOYEE_DATA!$A$3="Jul-Sep",EMPLOYEE_DATA!E34="Aug",ISNUMBER(EMPLOYEE_DATA!F34))
),EMPLOYEE_DATA!F34,D31)</f>
        <v/>
      </c>
      <c r="I31" s="6" t="str">
        <f>IFERROR(ROUND(H31*EMPLOYEE_DATA!$B$3%,0),"")</f>
        <v/>
      </c>
      <c r="J31" s="6" t="str">
        <f>IFERROR(ROUND(H31*EMPLOYEE_DATA!$C$3%,0),"")</f>
        <v/>
      </c>
      <c r="K31" s="6" t="str">
        <f t="shared" si="1"/>
        <v/>
      </c>
      <c r="L31" s="6" t="str">
        <f>IF(OR(
AND(EMPLOYEE_DATA!$A$3="Jan-Mar",EMPLOYEE_DATA!E34="Mar",ISNUMBER(EMPLOYEE_DATA!F34)),
AND(EMPLOYEE_DATA!$A$3="Jul-Sep",EMPLOYEE_DATA!E34="Sep",ISNUMBER(EMPLOYEE_DATA!F34))
),EMPLOYEE_DATA!F34,H31)</f>
        <v/>
      </c>
      <c r="M31" s="6" t="str">
        <f>IFERROR(ROUND(L31*EMPLOYEE_DATA!$B$3%,0),"")</f>
        <v/>
      </c>
      <c r="N31" s="6" t="str">
        <f>IFERROR(ROUND(L31*EMPLOYEE_DATA!$C$3%,0),"")</f>
        <v/>
      </c>
      <c r="O31" s="6" t="str">
        <f t="shared" si="2"/>
        <v/>
      </c>
      <c r="P31" s="6" t="str">
        <f>IF(OR(
AND(EMPLOYEE_DATA!$A$3="Jan-Mar",EMPLOYEE_DATA!E34="Apr",ISNUMBER(EMPLOYEE_DATA!F34)),
AND(EMPLOYEE_DATA!$A$3="Jul-Sep",EMPLOYEE_DATA!E34="Oct",ISNUMBER(EMPLOYEE_DATA!F34))
),EMPLOYEE_DATA!F34,L31)</f>
        <v/>
      </c>
      <c r="Q31" s="6" t="str">
        <f>IFERROR(ROUND(P31*EMPLOYEE_DATA!$B$3%,0),"")</f>
        <v/>
      </c>
      <c r="R31" s="6" t="str">
        <f>IFERROR(ROUND(P31*EMPLOYEE_DATA!$C$3%,0),"")</f>
        <v/>
      </c>
      <c r="S31" s="6" t="str">
        <f t="shared" si="3"/>
        <v/>
      </c>
      <c r="T31" s="7" t="str">
        <f t="shared" si="4"/>
        <v/>
      </c>
      <c r="U31" s="11" t="str">
        <f t="shared" ref="U31:U59" si="6">IF(A31="","",1)</f>
        <v/>
      </c>
    </row>
    <row r="32" spans="1:21" customFormat="1" ht="15.5" hidden="1" x14ac:dyDescent="0.35">
      <c r="A32" s="4" t="str">
        <f>IF(LEN(TRIM(B32))=0,"",SUBTOTAL(103,$B$6:B32))</f>
        <v/>
      </c>
      <c r="B32" s="5" t="str">
        <f>PROPER(IF(EMPLOYEE_DATA!B35="","",EMPLOYEE_DATA!B35))</f>
        <v/>
      </c>
      <c r="C32" s="5" t="str">
        <f>PROPER(IF(EMPLOYEE_DATA!C35="","",EMPLOYEE_DATA!C35))</f>
        <v/>
      </c>
      <c r="D32" s="6" t="str">
        <f>IF(EMPLOYEE_DATA!D35="","",EMPLOYEE_DATA!D35)</f>
        <v/>
      </c>
      <c r="E32" s="6" t="str">
        <f>IFERROR(ROUND(D32*EMPLOYEE_DATA!$B$3%,0),"")</f>
        <v/>
      </c>
      <c r="F32" s="6" t="str">
        <f>IFERROR(ROUND(D32*EMPLOYEE_DATA!$C$3%,0),"")</f>
        <v/>
      </c>
      <c r="G32" s="6" t="str">
        <f t="shared" si="0"/>
        <v/>
      </c>
      <c r="H32" s="6" t="str">
        <f>IF(OR(
AND(EMPLOYEE_DATA!$A$3="Jan-Mar",EMPLOYEE_DATA!E35="Feb",ISNUMBER(EMPLOYEE_DATA!F35)),
AND(EMPLOYEE_DATA!$A$3="Jul-Sep",EMPLOYEE_DATA!E35="Aug",ISNUMBER(EMPLOYEE_DATA!F35))
),EMPLOYEE_DATA!F35,D32)</f>
        <v/>
      </c>
      <c r="I32" s="6" t="str">
        <f>IFERROR(ROUND(H32*EMPLOYEE_DATA!$B$3%,0),"")</f>
        <v/>
      </c>
      <c r="J32" s="6" t="str">
        <f>IFERROR(ROUND(H32*EMPLOYEE_DATA!$C$3%,0),"")</f>
        <v/>
      </c>
      <c r="K32" s="6" t="str">
        <f t="shared" si="1"/>
        <v/>
      </c>
      <c r="L32" s="6" t="str">
        <f>IF(OR(
AND(EMPLOYEE_DATA!$A$3="Jan-Mar",EMPLOYEE_DATA!E35="Mar",ISNUMBER(EMPLOYEE_DATA!F35)),
AND(EMPLOYEE_DATA!$A$3="Jul-Sep",EMPLOYEE_DATA!E35="Sep",ISNUMBER(EMPLOYEE_DATA!F35))
),EMPLOYEE_DATA!F35,H32)</f>
        <v/>
      </c>
      <c r="M32" s="6" t="str">
        <f>IFERROR(ROUND(L32*EMPLOYEE_DATA!$B$3%,0),"")</f>
        <v/>
      </c>
      <c r="N32" s="6" t="str">
        <f>IFERROR(ROUND(L32*EMPLOYEE_DATA!$C$3%,0),"")</f>
        <v/>
      </c>
      <c r="O32" s="6" t="str">
        <f t="shared" si="2"/>
        <v/>
      </c>
      <c r="P32" s="6" t="str">
        <f>IF(OR(
AND(EMPLOYEE_DATA!$A$3="Jan-Mar",EMPLOYEE_DATA!E35="Apr",ISNUMBER(EMPLOYEE_DATA!F35)),
AND(EMPLOYEE_DATA!$A$3="Jul-Sep",EMPLOYEE_DATA!E35="Oct",ISNUMBER(EMPLOYEE_DATA!F35))
),EMPLOYEE_DATA!F35,L32)</f>
        <v/>
      </c>
      <c r="Q32" s="6" t="str">
        <f>IFERROR(ROUND(P32*EMPLOYEE_DATA!$B$3%,0),"")</f>
        <v/>
      </c>
      <c r="R32" s="6" t="str">
        <f>IFERROR(ROUND(P32*EMPLOYEE_DATA!$C$3%,0),"")</f>
        <v/>
      </c>
      <c r="S32" s="6" t="str">
        <f t="shared" si="3"/>
        <v/>
      </c>
      <c r="T32" s="7" t="str">
        <f t="shared" si="4"/>
        <v/>
      </c>
      <c r="U32" t="str">
        <f t="shared" si="6"/>
        <v/>
      </c>
    </row>
    <row r="33" spans="1:21" customFormat="1" ht="15.5" hidden="1" x14ac:dyDescent="0.35">
      <c r="A33" s="4" t="str">
        <f>IF(LEN(TRIM(B33))=0,"",SUBTOTAL(103,$B$6:B33))</f>
        <v/>
      </c>
      <c r="B33" s="5" t="str">
        <f>PROPER(IF(EMPLOYEE_DATA!B36="","",EMPLOYEE_DATA!B36))</f>
        <v/>
      </c>
      <c r="C33" s="5" t="str">
        <f>PROPER(IF(EMPLOYEE_DATA!C36="","",EMPLOYEE_DATA!C36))</f>
        <v/>
      </c>
      <c r="D33" s="6" t="str">
        <f>IF(EMPLOYEE_DATA!D36="","",EMPLOYEE_DATA!D36)</f>
        <v/>
      </c>
      <c r="E33" s="6" t="str">
        <f>IFERROR(ROUND(D33*EMPLOYEE_DATA!$B$3%,0),"")</f>
        <v/>
      </c>
      <c r="F33" s="6" t="str">
        <f>IFERROR(ROUND(D33*EMPLOYEE_DATA!$C$3%,0),"")</f>
        <v/>
      </c>
      <c r="G33" s="6" t="str">
        <f t="shared" si="0"/>
        <v/>
      </c>
      <c r="H33" s="6" t="str">
        <f>IF(OR(
AND(EMPLOYEE_DATA!$A$3="Jan-Mar",EMPLOYEE_DATA!E36="Feb",ISNUMBER(EMPLOYEE_DATA!F36)),
AND(EMPLOYEE_DATA!$A$3="Jul-Sep",EMPLOYEE_DATA!E36="Aug",ISNUMBER(EMPLOYEE_DATA!F36))
),EMPLOYEE_DATA!F36,D33)</f>
        <v/>
      </c>
      <c r="I33" s="6" t="str">
        <f>IFERROR(ROUND(H33*EMPLOYEE_DATA!$B$3%,0),"")</f>
        <v/>
      </c>
      <c r="J33" s="6" t="str">
        <f>IFERROR(ROUND(H33*EMPLOYEE_DATA!$C$3%,0),"")</f>
        <v/>
      </c>
      <c r="K33" s="6" t="str">
        <f t="shared" si="1"/>
        <v/>
      </c>
      <c r="L33" s="6" t="str">
        <f>IF(OR(
AND(EMPLOYEE_DATA!$A$3="Jan-Mar",EMPLOYEE_DATA!E36="Mar",ISNUMBER(EMPLOYEE_DATA!F36)),
AND(EMPLOYEE_DATA!$A$3="Jul-Sep",EMPLOYEE_DATA!E36="Sep",ISNUMBER(EMPLOYEE_DATA!F36))
),EMPLOYEE_DATA!F36,H33)</f>
        <v/>
      </c>
      <c r="M33" s="6" t="str">
        <f>IFERROR(ROUND(L33*EMPLOYEE_DATA!$B$3%,0),"")</f>
        <v/>
      </c>
      <c r="N33" s="6" t="str">
        <f>IFERROR(ROUND(L33*EMPLOYEE_DATA!$C$3%,0),"")</f>
        <v/>
      </c>
      <c r="O33" s="6" t="str">
        <f t="shared" si="2"/>
        <v/>
      </c>
      <c r="P33" s="6" t="str">
        <f>IF(OR(
AND(EMPLOYEE_DATA!$A$3="Jan-Mar",EMPLOYEE_DATA!E36="Apr",ISNUMBER(EMPLOYEE_DATA!F36)),
AND(EMPLOYEE_DATA!$A$3="Jul-Sep",EMPLOYEE_DATA!E36="Oct",ISNUMBER(EMPLOYEE_DATA!F36))
),EMPLOYEE_DATA!F36,L33)</f>
        <v/>
      </c>
      <c r="Q33" s="6" t="str">
        <f>IFERROR(ROUND(P33*EMPLOYEE_DATA!$B$3%,0),"")</f>
        <v/>
      </c>
      <c r="R33" s="6" t="str">
        <f>IFERROR(ROUND(P33*EMPLOYEE_DATA!$C$3%,0),"")</f>
        <v/>
      </c>
      <c r="S33" s="6" t="str">
        <f t="shared" si="3"/>
        <v/>
      </c>
      <c r="T33" s="7" t="str">
        <f t="shared" si="4"/>
        <v/>
      </c>
      <c r="U33" t="str">
        <f t="shared" si="6"/>
        <v/>
      </c>
    </row>
    <row r="34" spans="1:21" customFormat="1" ht="15.5" hidden="1" x14ac:dyDescent="0.35">
      <c r="A34" s="4" t="str">
        <f>IF(LEN(TRIM(B34))=0,"",SUBTOTAL(103,$B$6:B34))</f>
        <v/>
      </c>
      <c r="B34" s="5" t="str">
        <f>PROPER(IF(EMPLOYEE_DATA!B37="","",EMPLOYEE_DATA!B37))</f>
        <v/>
      </c>
      <c r="C34" s="5" t="str">
        <f>PROPER(IF(EMPLOYEE_DATA!C37="","",EMPLOYEE_DATA!C37))</f>
        <v/>
      </c>
      <c r="D34" s="6" t="str">
        <f>IF(EMPLOYEE_DATA!D37="","",EMPLOYEE_DATA!D37)</f>
        <v/>
      </c>
      <c r="E34" s="6" t="str">
        <f>IFERROR(ROUND(D34*EMPLOYEE_DATA!$B$3%,0),"")</f>
        <v/>
      </c>
      <c r="F34" s="6" t="str">
        <f>IFERROR(ROUND(D34*EMPLOYEE_DATA!$C$3%,0),"")</f>
        <v/>
      </c>
      <c r="G34" s="6" t="str">
        <f t="shared" si="0"/>
        <v/>
      </c>
      <c r="H34" s="6" t="str">
        <f>IF(OR(
AND(EMPLOYEE_DATA!$A$3="Jan-Mar",EMPLOYEE_DATA!E37="Feb",ISNUMBER(EMPLOYEE_DATA!F37)),
AND(EMPLOYEE_DATA!$A$3="Jul-Sep",EMPLOYEE_DATA!E37="Aug",ISNUMBER(EMPLOYEE_DATA!F37))
),EMPLOYEE_DATA!F37,D34)</f>
        <v/>
      </c>
      <c r="I34" s="6" t="str">
        <f>IFERROR(ROUND(H34*EMPLOYEE_DATA!$B$3%,0),"")</f>
        <v/>
      </c>
      <c r="J34" s="6" t="str">
        <f>IFERROR(ROUND(H34*EMPLOYEE_DATA!$C$3%,0),"")</f>
        <v/>
      </c>
      <c r="K34" s="6" t="str">
        <f t="shared" si="1"/>
        <v/>
      </c>
      <c r="L34" s="6" t="str">
        <f>IF(OR(
AND(EMPLOYEE_DATA!$A$3="Jan-Mar",EMPLOYEE_DATA!E37="Mar",ISNUMBER(EMPLOYEE_DATA!F37)),
AND(EMPLOYEE_DATA!$A$3="Jul-Sep",EMPLOYEE_DATA!E37="Sep",ISNUMBER(EMPLOYEE_DATA!F37))
),EMPLOYEE_DATA!F37,H34)</f>
        <v/>
      </c>
      <c r="M34" s="6" t="str">
        <f>IFERROR(ROUND(L34*EMPLOYEE_DATA!$B$3%,0),"")</f>
        <v/>
      </c>
      <c r="N34" s="6" t="str">
        <f>IFERROR(ROUND(L34*EMPLOYEE_DATA!$C$3%,0),"")</f>
        <v/>
      </c>
      <c r="O34" s="6" t="str">
        <f t="shared" si="2"/>
        <v/>
      </c>
      <c r="P34" s="6" t="str">
        <f>IF(OR(
AND(EMPLOYEE_DATA!$A$3="Jan-Mar",EMPLOYEE_DATA!E37="Apr",ISNUMBER(EMPLOYEE_DATA!F37)),
AND(EMPLOYEE_DATA!$A$3="Jul-Sep",EMPLOYEE_DATA!E37="Oct",ISNUMBER(EMPLOYEE_DATA!F37))
),EMPLOYEE_DATA!F37,L34)</f>
        <v/>
      </c>
      <c r="Q34" s="6" t="str">
        <f>IFERROR(ROUND(P34*EMPLOYEE_DATA!$B$3%,0),"")</f>
        <v/>
      </c>
      <c r="R34" s="6" t="str">
        <f>IFERROR(ROUND(P34*EMPLOYEE_DATA!$C$3%,0),"")</f>
        <v/>
      </c>
      <c r="S34" s="6" t="str">
        <f t="shared" si="3"/>
        <v/>
      </c>
      <c r="T34" s="7" t="str">
        <f t="shared" si="4"/>
        <v/>
      </c>
      <c r="U34" t="str">
        <f t="shared" si="6"/>
        <v/>
      </c>
    </row>
    <row r="35" spans="1:21" customFormat="1" ht="15.5" hidden="1" x14ac:dyDescent="0.35">
      <c r="A35" s="4" t="str">
        <f>IF(LEN(TRIM(B35))=0,"",SUBTOTAL(103,$B$6:B35))</f>
        <v/>
      </c>
      <c r="B35" s="5" t="str">
        <f>PROPER(IF(EMPLOYEE_DATA!B38="","",EMPLOYEE_DATA!B38))</f>
        <v/>
      </c>
      <c r="C35" s="5" t="str">
        <f>PROPER(IF(EMPLOYEE_DATA!C38="","",EMPLOYEE_DATA!C38))</f>
        <v/>
      </c>
      <c r="D35" s="6" t="str">
        <f>IF(EMPLOYEE_DATA!D38="","",EMPLOYEE_DATA!D38)</f>
        <v/>
      </c>
      <c r="E35" s="6" t="str">
        <f>IFERROR(ROUND(D35*EMPLOYEE_DATA!$B$3%,0),"")</f>
        <v/>
      </c>
      <c r="F35" s="6" t="str">
        <f>IFERROR(ROUND(D35*EMPLOYEE_DATA!$C$3%,0),"")</f>
        <v/>
      </c>
      <c r="G35" s="6" t="str">
        <f t="shared" si="0"/>
        <v/>
      </c>
      <c r="H35" s="6" t="str">
        <f>IF(OR(
AND(EMPLOYEE_DATA!$A$3="Jan-Mar",EMPLOYEE_DATA!E38="Feb",ISNUMBER(EMPLOYEE_DATA!F38)),
AND(EMPLOYEE_DATA!$A$3="Jul-Sep",EMPLOYEE_DATA!E38="Aug",ISNUMBER(EMPLOYEE_DATA!F38))
),EMPLOYEE_DATA!F38,D35)</f>
        <v/>
      </c>
      <c r="I35" s="6" t="str">
        <f>IFERROR(ROUND(H35*EMPLOYEE_DATA!$B$3%,0),"")</f>
        <v/>
      </c>
      <c r="J35" s="6" t="str">
        <f>IFERROR(ROUND(H35*EMPLOYEE_DATA!$C$3%,0),"")</f>
        <v/>
      </c>
      <c r="K35" s="6" t="str">
        <f t="shared" si="1"/>
        <v/>
      </c>
      <c r="L35" s="6" t="str">
        <f>IF(OR(
AND(EMPLOYEE_DATA!$A$3="Jan-Mar",EMPLOYEE_DATA!E38="Mar",ISNUMBER(EMPLOYEE_DATA!F38)),
AND(EMPLOYEE_DATA!$A$3="Jul-Sep",EMPLOYEE_DATA!E38="Sep",ISNUMBER(EMPLOYEE_DATA!F38))
),EMPLOYEE_DATA!F38,H35)</f>
        <v/>
      </c>
      <c r="M35" s="6" t="str">
        <f>IFERROR(ROUND(L35*EMPLOYEE_DATA!$B$3%,0),"")</f>
        <v/>
      </c>
      <c r="N35" s="6" t="str">
        <f>IFERROR(ROUND(L35*EMPLOYEE_DATA!$C$3%,0),"")</f>
        <v/>
      </c>
      <c r="O35" s="6" t="str">
        <f t="shared" si="2"/>
        <v/>
      </c>
      <c r="P35" s="6" t="str">
        <f>IF(OR(
AND(EMPLOYEE_DATA!$A$3="Jan-Mar",EMPLOYEE_DATA!E38="Apr",ISNUMBER(EMPLOYEE_DATA!F38)),
AND(EMPLOYEE_DATA!$A$3="Jul-Sep",EMPLOYEE_DATA!E38="Oct",ISNUMBER(EMPLOYEE_DATA!F38))
),EMPLOYEE_DATA!F38,L35)</f>
        <v/>
      </c>
      <c r="Q35" s="6" t="str">
        <f>IFERROR(ROUND(P35*EMPLOYEE_DATA!$B$3%,0),"")</f>
        <v/>
      </c>
      <c r="R35" s="6" t="str">
        <f>IFERROR(ROUND(P35*EMPLOYEE_DATA!$C$3%,0),"")</f>
        <v/>
      </c>
      <c r="S35" s="6" t="str">
        <f t="shared" si="3"/>
        <v/>
      </c>
      <c r="T35" s="7" t="str">
        <f t="shared" si="4"/>
        <v/>
      </c>
      <c r="U35" t="str">
        <f t="shared" si="6"/>
        <v/>
      </c>
    </row>
    <row r="36" spans="1:21" customFormat="1" ht="15.5" hidden="1" x14ac:dyDescent="0.35">
      <c r="A36" s="4" t="str">
        <f>IF(LEN(TRIM(B36))=0,"",SUBTOTAL(103,$B$6:B36))</f>
        <v/>
      </c>
      <c r="B36" s="5" t="str">
        <f>PROPER(IF(EMPLOYEE_DATA!B39="","",EMPLOYEE_DATA!B39))</f>
        <v/>
      </c>
      <c r="C36" s="5" t="str">
        <f>PROPER(IF(EMPLOYEE_DATA!C39="","",EMPLOYEE_DATA!C39))</f>
        <v/>
      </c>
      <c r="D36" s="6" t="str">
        <f>IF(EMPLOYEE_DATA!D39="","",EMPLOYEE_DATA!D39)</f>
        <v/>
      </c>
      <c r="E36" s="6" t="str">
        <f>IFERROR(ROUND(D36*EMPLOYEE_DATA!$B$3%,0),"")</f>
        <v/>
      </c>
      <c r="F36" s="6" t="str">
        <f>IFERROR(ROUND(D36*EMPLOYEE_DATA!$C$3%,0),"")</f>
        <v/>
      </c>
      <c r="G36" s="6" t="str">
        <f t="shared" si="0"/>
        <v/>
      </c>
      <c r="H36" s="6" t="str">
        <f>IF(OR(
AND(EMPLOYEE_DATA!$A$3="Jan-Mar",EMPLOYEE_DATA!E39="Feb",ISNUMBER(EMPLOYEE_DATA!F39)),
AND(EMPLOYEE_DATA!$A$3="Jul-Sep",EMPLOYEE_DATA!E39="Aug",ISNUMBER(EMPLOYEE_DATA!F39))
),EMPLOYEE_DATA!F39,D36)</f>
        <v/>
      </c>
      <c r="I36" s="6" t="str">
        <f>IFERROR(ROUND(H36*EMPLOYEE_DATA!$B$3%,0),"")</f>
        <v/>
      </c>
      <c r="J36" s="6" t="str">
        <f>IFERROR(ROUND(H36*EMPLOYEE_DATA!$C$3%,0),"")</f>
        <v/>
      </c>
      <c r="K36" s="6" t="str">
        <f t="shared" si="1"/>
        <v/>
      </c>
      <c r="L36" s="6" t="str">
        <f>IF(OR(
AND(EMPLOYEE_DATA!$A$3="Jan-Mar",EMPLOYEE_DATA!E39="Mar",ISNUMBER(EMPLOYEE_DATA!F39)),
AND(EMPLOYEE_DATA!$A$3="Jul-Sep",EMPLOYEE_DATA!E39="Sep",ISNUMBER(EMPLOYEE_DATA!F39))
),EMPLOYEE_DATA!F39,H36)</f>
        <v/>
      </c>
      <c r="M36" s="6" t="str">
        <f>IFERROR(ROUND(L36*EMPLOYEE_DATA!$B$3%,0),"")</f>
        <v/>
      </c>
      <c r="N36" s="6" t="str">
        <f>IFERROR(ROUND(L36*EMPLOYEE_DATA!$C$3%,0),"")</f>
        <v/>
      </c>
      <c r="O36" s="6" t="str">
        <f t="shared" si="2"/>
        <v/>
      </c>
      <c r="P36" s="6" t="str">
        <f>IF(OR(
AND(EMPLOYEE_DATA!$A$3="Jan-Mar",EMPLOYEE_DATA!E39="Apr",ISNUMBER(EMPLOYEE_DATA!F39)),
AND(EMPLOYEE_DATA!$A$3="Jul-Sep",EMPLOYEE_DATA!E39="Oct",ISNUMBER(EMPLOYEE_DATA!F39))
),EMPLOYEE_DATA!F39,L36)</f>
        <v/>
      </c>
      <c r="Q36" s="6" t="str">
        <f>IFERROR(ROUND(P36*EMPLOYEE_DATA!$B$3%,0),"")</f>
        <v/>
      </c>
      <c r="R36" s="6" t="str">
        <f>IFERROR(ROUND(P36*EMPLOYEE_DATA!$C$3%,0),"")</f>
        <v/>
      </c>
      <c r="S36" s="6" t="str">
        <f t="shared" si="3"/>
        <v/>
      </c>
      <c r="T36" s="7" t="str">
        <f t="shared" si="4"/>
        <v/>
      </c>
      <c r="U36" t="str">
        <f t="shared" si="6"/>
        <v/>
      </c>
    </row>
    <row r="37" spans="1:21" customFormat="1" ht="15.5" hidden="1" x14ac:dyDescent="0.35">
      <c r="A37" s="4" t="str">
        <f>IF(LEN(TRIM(B37))=0,"",SUBTOTAL(103,$B$6:B37))</f>
        <v/>
      </c>
      <c r="B37" s="5" t="str">
        <f>PROPER(IF(EMPLOYEE_DATA!B40="","",EMPLOYEE_DATA!B40))</f>
        <v/>
      </c>
      <c r="C37" s="5" t="str">
        <f>PROPER(IF(EMPLOYEE_DATA!C40="","",EMPLOYEE_DATA!C40))</f>
        <v/>
      </c>
      <c r="D37" s="6" t="str">
        <f>IF(EMPLOYEE_DATA!D40="","",EMPLOYEE_DATA!D40)</f>
        <v/>
      </c>
      <c r="E37" s="6" t="str">
        <f>IFERROR(ROUND(D37*EMPLOYEE_DATA!$B$3%,0),"")</f>
        <v/>
      </c>
      <c r="F37" s="6" t="str">
        <f>IFERROR(ROUND(D37*EMPLOYEE_DATA!$C$3%,0),"")</f>
        <v/>
      </c>
      <c r="G37" s="6" t="str">
        <f t="shared" si="0"/>
        <v/>
      </c>
      <c r="H37" s="6" t="str">
        <f>IF(OR(
AND(EMPLOYEE_DATA!$A$3="Jan-Mar",EMPLOYEE_DATA!E40="Feb",ISNUMBER(EMPLOYEE_DATA!F40)),
AND(EMPLOYEE_DATA!$A$3="Jul-Sep",EMPLOYEE_DATA!E40="Aug",ISNUMBER(EMPLOYEE_DATA!F40))
),EMPLOYEE_DATA!F40,D37)</f>
        <v/>
      </c>
      <c r="I37" s="6" t="str">
        <f>IFERROR(ROUND(H37*EMPLOYEE_DATA!$B$3%,0),"")</f>
        <v/>
      </c>
      <c r="J37" s="6" t="str">
        <f>IFERROR(ROUND(H37*EMPLOYEE_DATA!$C$3%,0),"")</f>
        <v/>
      </c>
      <c r="K37" s="6" t="str">
        <f t="shared" si="1"/>
        <v/>
      </c>
      <c r="L37" s="6" t="str">
        <f>IF(OR(
AND(EMPLOYEE_DATA!$A$3="Jan-Mar",EMPLOYEE_DATA!E40="Mar",ISNUMBER(EMPLOYEE_DATA!F40)),
AND(EMPLOYEE_DATA!$A$3="Jul-Sep",EMPLOYEE_DATA!E40="Sep",ISNUMBER(EMPLOYEE_DATA!F40))
),EMPLOYEE_DATA!F40,H37)</f>
        <v/>
      </c>
      <c r="M37" s="6" t="str">
        <f>IFERROR(ROUND(L37*EMPLOYEE_DATA!$B$3%,0),"")</f>
        <v/>
      </c>
      <c r="N37" s="6" t="str">
        <f>IFERROR(ROUND(L37*EMPLOYEE_DATA!$C$3%,0),"")</f>
        <v/>
      </c>
      <c r="O37" s="6" t="str">
        <f t="shared" si="2"/>
        <v/>
      </c>
      <c r="P37" s="6" t="str">
        <f>IF(OR(
AND(EMPLOYEE_DATA!$A$3="Jan-Mar",EMPLOYEE_DATA!E40="Apr",ISNUMBER(EMPLOYEE_DATA!F40)),
AND(EMPLOYEE_DATA!$A$3="Jul-Sep",EMPLOYEE_DATA!E40="Oct",ISNUMBER(EMPLOYEE_DATA!F40))
),EMPLOYEE_DATA!F40,L37)</f>
        <v/>
      </c>
      <c r="Q37" s="6" t="str">
        <f>IFERROR(ROUND(P37*EMPLOYEE_DATA!$B$3%,0),"")</f>
        <v/>
      </c>
      <c r="R37" s="6" t="str">
        <f>IFERROR(ROUND(P37*EMPLOYEE_DATA!$C$3%,0),"")</f>
        <v/>
      </c>
      <c r="S37" s="6" t="str">
        <f t="shared" si="3"/>
        <v/>
      </c>
      <c r="T37" s="7" t="str">
        <f t="shared" si="4"/>
        <v/>
      </c>
      <c r="U37" t="str">
        <f t="shared" si="6"/>
        <v/>
      </c>
    </row>
    <row r="38" spans="1:21" customFormat="1" ht="15.5" hidden="1" x14ac:dyDescent="0.35">
      <c r="A38" s="4" t="str">
        <f>IF(LEN(TRIM(B38))=0,"",SUBTOTAL(103,$B$6:B38))</f>
        <v/>
      </c>
      <c r="B38" s="5" t="str">
        <f>PROPER(IF(EMPLOYEE_DATA!B41="","",EMPLOYEE_DATA!B41))</f>
        <v/>
      </c>
      <c r="C38" s="5" t="str">
        <f>PROPER(IF(EMPLOYEE_DATA!C41="","",EMPLOYEE_DATA!C41))</f>
        <v/>
      </c>
      <c r="D38" s="6" t="str">
        <f>IF(EMPLOYEE_DATA!D41="","",EMPLOYEE_DATA!D41)</f>
        <v/>
      </c>
      <c r="E38" s="6" t="str">
        <f>IFERROR(ROUND(D38*EMPLOYEE_DATA!$B$3%,0),"")</f>
        <v/>
      </c>
      <c r="F38" s="6" t="str">
        <f>IFERROR(ROUND(D38*EMPLOYEE_DATA!$C$3%,0),"")</f>
        <v/>
      </c>
      <c r="G38" s="6" t="str">
        <f t="shared" si="0"/>
        <v/>
      </c>
      <c r="H38" s="6" t="str">
        <f>IF(OR(
AND(EMPLOYEE_DATA!$A$3="Jan-Mar",EMPLOYEE_DATA!E41="Feb",ISNUMBER(EMPLOYEE_DATA!F41)),
AND(EMPLOYEE_DATA!$A$3="Jul-Sep",EMPLOYEE_DATA!E41="Aug",ISNUMBER(EMPLOYEE_DATA!F41))
),EMPLOYEE_DATA!F41,D38)</f>
        <v/>
      </c>
      <c r="I38" s="6" t="str">
        <f>IFERROR(ROUND(H38*EMPLOYEE_DATA!$B$3%,0),"")</f>
        <v/>
      </c>
      <c r="J38" s="6" t="str">
        <f>IFERROR(ROUND(H38*EMPLOYEE_DATA!$C$3%,0),"")</f>
        <v/>
      </c>
      <c r="K38" s="6" t="str">
        <f t="shared" si="1"/>
        <v/>
      </c>
      <c r="L38" s="6" t="str">
        <f>IF(OR(
AND(EMPLOYEE_DATA!$A$3="Jan-Mar",EMPLOYEE_DATA!E41="Mar",ISNUMBER(EMPLOYEE_DATA!F41)),
AND(EMPLOYEE_DATA!$A$3="Jul-Sep",EMPLOYEE_DATA!E41="Sep",ISNUMBER(EMPLOYEE_DATA!F41))
),EMPLOYEE_DATA!F41,H38)</f>
        <v/>
      </c>
      <c r="M38" s="6" t="str">
        <f>IFERROR(ROUND(L38*EMPLOYEE_DATA!$B$3%,0),"")</f>
        <v/>
      </c>
      <c r="N38" s="6" t="str">
        <f>IFERROR(ROUND(L38*EMPLOYEE_DATA!$C$3%,0),"")</f>
        <v/>
      </c>
      <c r="O38" s="6" t="str">
        <f t="shared" si="2"/>
        <v/>
      </c>
      <c r="P38" s="6" t="str">
        <f>IF(OR(
AND(EMPLOYEE_DATA!$A$3="Jan-Mar",EMPLOYEE_DATA!E41="Apr",ISNUMBER(EMPLOYEE_DATA!F41)),
AND(EMPLOYEE_DATA!$A$3="Jul-Sep",EMPLOYEE_DATA!E41="Oct",ISNUMBER(EMPLOYEE_DATA!F41))
),EMPLOYEE_DATA!F41,L38)</f>
        <v/>
      </c>
      <c r="Q38" s="6" t="str">
        <f>IFERROR(ROUND(P38*EMPLOYEE_DATA!$B$3%,0),"")</f>
        <v/>
      </c>
      <c r="R38" s="6" t="str">
        <f>IFERROR(ROUND(P38*EMPLOYEE_DATA!$C$3%,0),"")</f>
        <v/>
      </c>
      <c r="S38" s="6" t="str">
        <f t="shared" si="3"/>
        <v/>
      </c>
      <c r="T38" s="7" t="str">
        <f t="shared" si="4"/>
        <v/>
      </c>
      <c r="U38" t="str">
        <f t="shared" si="6"/>
        <v/>
      </c>
    </row>
    <row r="39" spans="1:21" customFormat="1" ht="15.5" hidden="1" x14ac:dyDescent="0.35">
      <c r="A39" s="4" t="str">
        <f>IF(LEN(TRIM(B39))=0,"",SUBTOTAL(103,$B$6:B39))</f>
        <v/>
      </c>
      <c r="B39" s="5" t="str">
        <f>PROPER(IF(EMPLOYEE_DATA!B42="","",EMPLOYEE_DATA!B42))</f>
        <v/>
      </c>
      <c r="C39" s="5" t="str">
        <f>PROPER(IF(EMPLOYEE_DATA!C42="","",EMPLOYEE_DATA!C42))</f>
        <v/>
      </c>
      <c r="D39" s="6" t="str">
        <f>IF(EMPLOYEE_DATA!D42="","",EMPLOYEE_DATA!D42)</f>
        <v/>
      </c>
      <c r="E39" s="6" t="str">
        <f>IFERROR(ROUND(D39*EMPLOYEE_DATA!$B$3%,0),"")</f>
        <v/>
      </c>
      <c r="F39" s="6" t="str">
        <f>IFERROR(ROUND(D39*EMPLOYEE_DATA!$C$3%,0),"")</f>
        <v/>
      </c>
      <c r="G39" s="6" t="str">
        <f t="shared" si="0"/>
        <v/>
      </c>
      <c r="H39" s="6" t="str">
        <f>IF(OR(
AND(EMPLOYEE_DATA!$A$3="Jan-Mar",EMPLOYEE_DATA!E42="Feb",ISNUMBER(EMPLOYEE_DATA!F42)),
AND(EMPLOYEE_DATA!$A$3="Jul-Sep",EMPLOYEE_DATA!E42="Aug",ISNUMBER(EMPLOYEE_DATA!F42))
),EMPLOYEE_DATA!F42,D39)</f>
        <v/>
      </c>
      <c r="I39" s="6" t="str">
        <f>IFERROR(ROUND(H39*EMPLOYEE_DATA!$B$3%,0),"")</f>
        <v/>
      </c>
      <c r="J39" s="6" t="str">
        <f>IFERROR(ROUND(H39*EMPLOYEE_DATA!$C$3%,0),"")</f>
        <v/>
      </c>
      <c r="K39" s="6" t="str">
        <f t="shared" si="1"/>
        <v/>
      </c>
      <c r="L39" s="6" t="str">
        <f>IF(OR(
AND(EMPLOYEE_DATA!$A$3="Jan-Mar",EMPLOYEE_DATA!E42="Mar",ISNUMBER(EMPLOYEE_DATA!F42)),
AND(EMPLOYEE_DATA!$A$3="Jul-Sep",EMPLOYEE_DATA!E42="Sep",ISNUMBER(EMPLOYEE_DATA!F42))
),EMPLOYEE_DATA!F42,H39)</f>
        <v/>
      </c>
      <c r="M39" s="6" t="str">
        <f>IFERROR(ROUND(L39*EMPLOYEE_DATA!$B$3%,0),"")</f>
        <v/>
      </c>
      <c r="N39" s="6" t="str">
        <f>IFERROR(ROUND(L39*EMPLOYEE_DATA!$C$3%,0),"")</f>
        <v/>
      </c>
      <c r="O39" s="6" t="str">
        <f t="shared" si="2"/>
        <v/>
      </c>
      <c r="P39" s="6" t="str">
        <f>IF(OR(
AND(EMPLOYEE_DATA!$A$3="Jan-Mar",EMPLOYEE_DATA!E42="Apr",ISNUMBER(EMPLOYEE_DATA!F42)),
AND(EMPLOYEE_DATA!$A$3="Jul-Sep",EMPLOYEE_DATA!E42="Oct",ISNUMBER(EMPLOYEE_DATA!F42))
),EMPLOYEE_DATA!F42,L39)</f>
        <v/>
      </c>
      <c r="Q39" s="6" t="str">
        <f>IFERROR(ROUND(P39*EMPLOYEE_DATA!$B$3%,0),"")</f>
        <v/>
      </c>
      <c r="R39" s="6" t="str">
        <f>IFERROR(ROUND(P39*EMPLOYEE_DATA!$C$3%,0),"")</f>
        <v/>
      </c>
      <c r="S39" s="6" t="str">
        <f t="shared" si="3"/>
        <v/>
      </c>
      <c r="T39" s="7" t="str">
        <f t="shared" si="4"/>
        <v/>
      </c>
      <c r="U39" t="str">
        <f t="shared" si="6"/>
        <v/>
      </c>
    </row>
    <row r="40" spans="1:21" customFormat="1" ht="15.5" hidden="1" x14ac:dyDescent="0.35">
      <c r="A40" s="4" t="str">
        <f>IF(LEN(TRIM(B40))=0,"",SUBTOTAL(103,$B$6:B40))</f>
        <v/>
      </c>
      <c r="B40" s="5" t="str">
        <f>PROPER(IF(EMPLOYEE_DATA!B43="","",EMPLOYEE_DATA!B43))</f>
        <v/>
      </c>
      <c r="C40" s="5" t="str">
        <f>PROPER(IF(EMPLOYEE_DATA!C43="","",EMPLOYEE_DATA!C43))</f>
        <v/>
      </c>
      <c r="D40" s="6" t="str">
        <f>IF(EMPLOYEE_DATA!D43="","",EMPLOYEE_DATA!D43)</f>
        <v/>
      </c>
      <c r="E40" s="6" t="str">
        <f>IFERROR(ROUND(D40*EMPLOYEE_DATA!$B$3%,0),"")</f>
        <v/>
      </c>
      <c r="F40" s="6" t="str">
        <f>IFERROR(ROUND(D40*EMPLOYEE_DATA!$C$3%,0),"")</f>
        <v/>
      </c>
      <c r="G40" s="6" t="str">
        <f t="shared" si="0"/>
        <v/>
      </c>
      <c r="H40" s="6" t="str">
        <f>IF(OR(
AND(EMPLOYEE_DATA!$A$3="Jan-Mar",EMPLOYEE_DATA!E43="Feb",ISNUMBER(EMPLOYEE_DATA!F43)),
AND(EMPLOYEE_DATA!$A$3="Jul-Sep",EMPLOYEE_DATA!E43="Aug",ISNUMBER(EMPLOYEE_DATA!F43))
),EMPLOYEE_DATA!F43,D40)</f>
        <v/>
      </c>
      <c r="I40" s="6" t="str">
        <f>IFERROR(ROUND(H40*EMPLOYEE_DATA!$B$3%,0),"")</f>
        <v/>
      </c>
      <c r="J40" s="6" t="str">
        <f>IFERROR(ROUND(H40*EMPLOYEE_DATA!$C$3%,0),"")</f>
        <v/>
      </c>
      <c r="K40" s="6" t="str">
        <f t="shared" si="1"/>
        <v/>
      </c>
      <c r="L40" s="6" t="str">
        <f>IF(OR(
AND(EMPLOYEE_DATA!$A$3="Jan-Mar",EMPLOYEE_DATA!E43="Mar",ISNUMBER(EMPLOYEE_DATA!F43)),
AND(EMPLOYEE_DATA!$A$3="Jul-Sep",EMPLOYEE_DATA!E43="Sep",ISNUMBER(EMPLOYEE_DATA!F43))
),EMPLOYEE_DATA!F43,H40)</f>
        <v/>
      </c>
      <c r="M40" s="6" t="str">
        <f>IFERROR(ROUND(L40*EMPLOYEE_DATA!$B$3%,0),"")</f>
        <v/>
      </c>
      <c r="N40" s="6" t="str">
        <f>IFERROR(ROUND(L40*EMPLOYEE_DATA!$C$3%,0),"")</f>
        <v/>
      </c>
      <c r="O40" s="6" t="str">
        <f t="shared" si="2"/>
        <v/>
      </c>
      <c r="P40" s="6" t="str">
        <f>IF(OR(
AND(EMPLOYEE_DATA!$A$3="Jan-Mar",EMPLOYEE_DATA!E43="Apr",ISNUMBER(EMPLOYEE_DATA!F43)),
AND(EMPLOYEE_DATA!$A$3="Jul-Sep",EMPLOYEE_DATA!E43="Oct",ISNUMBER(EMPLOYEE_DATA!F43))
),EMPLOYEE_DATA!F43,L40)</f>
        <v/>
      </c>
      <c r="Q40" s="6" t="str">
        <f>IFERROR(ROUND(P40*EMPLOYEE_DATA!$B$3%,0),"")</f>
        <v/>
      </c>
      <c r="R40" s="6" t="str">
        <f>IFERROR(ROUND(P40*EMPLOYEE_DATA!$C$3%,0),"")</f>
        <v/>
      </c>
      <c r="S40" s="6" t="str">
        <f t="shared" si="3"/>
        <v/>
      </c>
      <c r="T40" s="7" t="str">
        <f t="shared" si="4"/>
        <v/>
      </c>
      <c r="U40" t="str">
        <f t="shared" si="6"/>
        <v/>
      </c>
    </row>
    <row r="41" spans="1:21" customFormat="1" ht="15.5" hidden="1" x14ac:dyDescent="0.35">
      <c r="A41" s="4" t="str">
        <f>IF(LEN(TRIM(B41))=0,"",SUBTOTAL(103,$B$6:B41))</f>
        <v/>
      </c>
      <c r="B41" s="5" t="str">
        <f>PROPER(IF(EMPLOYEE_DATA!B44="","",EMPLOYEE_DATA!B44))</f>
        <v/>
      </c>
      <c r="C41" s="5" t="str">
        <f>PROPER(IF(EMPLOYEE_DATA!C44="","",EMPLOYEE_DATA!C44))</f>
        <v/>
      </c>
      <c r="D41" s="6" t="str">
        <f>IF(EMPLOYEE_DATA!D44="","",EMPLOYEE_DATA!D44)</f>
        <v/>
      </c>
      <c r="E41" s="6" t="str">
        <f>IFERROR(ROUND(D41*EMPLOYEE_DATA!$B$3%,0),"")</f>
        <v/>
      </c>
      <c r="F41" s="6" t="str">
        <f>IFERROR(ROUND(D41*EMPLOYEE_DATA!$C$3%,0),"")</f>
        <v/>
      </c>
      <c r="G41" s="6" t="str">
        <f t="shared" si="0"/>
        <v/>
      </c>
      <c r="H41" s="6" t="str">
        <f>IF(OR(
AND(EMPLOYEE_DATA!$A$3="Jan-Mar",EMPLOYEE_DATA!E44="Feb",ISNUMBER(EMPLOYEE_DATA!F44)),
AND(EMPLOYEE_DATA!$A$3="Jul-Sep",EMPLOYEE_DATA!E44="Aug",ISNUMBER(EMPLOYEE_DATA!F44))
),EMPLOYEE_DATA!F44,D41)</f>
        <v/>
      </c>
      <c r="I41" s="6" t="str">
        <f>IFERROR(ROUND(H41*EMPLOYEE_DATA!$B$3%,0),"")</f>
        <v/>
      </c>
      <c r="J41" s="6" t="str">
        <f>IFERROR(ROUND(H41*EMPLOYEE_DATA!$C$3%,0),"")</f>
        <v/>
      </c>
      <c r="K41" s="6" t="str">
        <f t="shared" si="1"/>
        <v/>
      </c>
      <c r="L41" s="6" t="str">
        <f>IF(OR(
AND(EMPLOYEE_DATA!$A$3="Jan-Mar",EMPLOYEE_DATA!E44="Mar",ISNUMBER(EMPLOYEE_DATA!F44)),
AND(EMPLOYEE_DATA!$A$3="Jul-Sep",EMPLOYEE_DATA!E44="Sep",ISNUMBER(EMPLOYEE_DATA!F44))
),EMPLOYEE_DATA!F44,H41)</f>
        <v/>
      </c>
      <c r="M41" s="6" t="str">
        <f>IFERROR(ROUND(L41*EMPLOYEE_DATA!$B$3%,0),"")</f>
        <v/>
      </c>
      <c r="N41" s="6" t="str">
        <f>IFERROR(ROUND(L41*EMPLOYEE_DATA!$C$3%,0),"")</f>
        <v/>
      </c>
      <c r="O41" s="6" t="str">
        <f t="shared" si="2"/>
        <v/>
      </c>
      <c r="P41" s="6" t="str">
        <f>IF(OR(
AND(EMPLOYEE_DATA!$A$3="Jan-Mar",EMPLOYEE_DATA!E44="Apr",ISNUMBER(EMPLOYEE_DATA!F44)),
AND(EMPLOYEE_DATA!$A$3="Jul-Sep",EMPLOYEE_DATA!E44="Oct",ISNUMBER(EMPLOYEE_DATA!F44))
),EMPLOYEE_DATA!F44,L41)</f>
        <v/>
      </c>
      <c r="Q41" s="6" t="str">
        <f>IFERROR(ROUND(P41*EMPLOYEE_DATA!$B$3%,0),"")</f>
        <v/>
      </c>
      <c r="R41" s="6" t="str">
        <f>IFERROR(ROUND(P41*EMPLOYEE_DATA!$C$3%,0),"")</f>
        <v/>
      </c>
      <c r="S41" s="6" t="str">
        <f t="shared" si="3"/>
        <v/>
      </c>
      <c r="T41" s="7" t="str">
        <f t="shared" si="4"/>
        <v/>
      </c>
      <c r="U41" t="str">
        <f t="shared" si="6"/>
        <v/>
      </c>
    </row>
    <row r="42" spans="1:21" customFormat="1" ht="15.5" hidden="1" x14ac:dyDescent="0.35">
      <c r="A42" s="4" t="str">
        <f>IF(LEN(TRIM(B42))=0,"",SUBTOTAL(103,$B$6:B42))</f>
        <v/>
      </c>
      <c r="B42" s="5" t="str">
        <f>PROPER(IF(EMPLOYEE_DATA!B45="","",EMPLOYEE_DATA!B45))</f>
        <v/>
      </c>
      <c r="C42" s="5" t="str">
        <f>PROPER(IF(EMPLOYEE_DATA!C45="","",EMPLOYEE_DATA!C45))</f>
        <v/>
      </c>
      <c r="D42" s="6" t="str">
        <f>IF(EMPLOYEE_DATA!D45="","",EMPLOYEE_DATA!D45)</f>
        <v/>
      </c>
      <c r="E42" s="6" t="str">
        <f>IFERROR(ROUND(D42*EMPLOYEE_DATA!$B$3%,0),"")</f>
        <v/>
      </c>
      <c r="F42" s="6" t="str">
        <f>IFERROR(ROUND(D42*EMPLOYEE_DATA!$C$3%,0),"")</f>
        <v/>
      </c>
      <c r="G42" s="6" t="str">
        <f t="shared" si="0"/>
        <v/>
      </c>
      <c r="H42" s="6" t="str">
        <f>IF(OR(
AND(EMPLOYEE_DATA!$A$3="Jan-Mar",EMPLOYEE_DATA!E45="Feb",ISNUMBER(EMPLOYEE_DATA!F45)),
AND(EMPLOYEE_DATA!$A$3="Jul-Sep",EMPLOYEE_DATA!E45="Aug",ISNUMBER(EMPLOYEE_DATA!F45))
),EMPLOYEE_DATA!F45,D42)</f>
        <v/>
      </c>
      <c r="I42" s="6" t="str">
        <f>IFERROR(ROUND(H42*EMPLOYEE_DATA!$B$3%,0),"")</f>
        <v/>
      </c>
      <c r="J42" s="6" t="str">
        <f>IFERROR(ROUND(H42*EMPLOYEE_DATA!$C$3%,0),"")</f>
        <v/>
      </c>
      <c r="K42" s="6" t="str">
        <f t="shared" si="1"/>
        <v/>
      </c>
      <c r="L42" s="6" t="str">
        <f>IF(OR(
AND(EMPLOYEE_DATA!$A$3="Jan-Mar",EMPLOYEE_DATA!E45="Mar",ISNUMBER(EMPLOYEE_DATA!F45)),
AND(EMPLOYEE_DATA!$A$3="Jul-Sep",EMPLOYEE_DATA!E45="Sep",ISNUMBER(EMPLOYEE_DATA!F45))
),EMPLOYEE_DATA!F45,H42)</f>
        <v/>
      </c>
      <c r="M42" s="6" t="str">
        <f>IFERROR(ROUND(L42*EMPLOYEE_DATA!$B$3%,0),"")</f>
        <v/>
      </c>
      <c r="N42" s="6" t="str">
        <f>IFERROR(ROUND(L42*EMPLOYEE_DATA!$C$3%,0),"")</f>
        <v/>
      </c>
      <c r="O42" s="6" t="str">
        <f t="shared" si="2"/>
        <v/>
      </c>
      <c r="P42" s="6" t="str">
        <f>IF(OR(
AND(EMPLOYEE_DATA!$A$3="Jan-Mar",EMPLOYEE_DATA!E45="Apr",ISNUMBER(EMPLOYEE_DATA!F45)),
AND(EMPLOYEE_DATA!$A$3="Jul-Sep",EMPLOYEE_DATA!E45="Oct",ISNUMBER(EMPLOYEE_DATA!F45))
),EMPLOYEE_DATA!F45,L42)</f>
        <v/>
      </c>
      <c r="Q42" s="6" t="str">
        <f>IFERROR(ROUND(P42*EMPLOYEE_DATA!$B$3%,0),"")</f>
        <v/>
      </c>
      <c r="R42" s="6" t="str">
        <f>IFERROR(ROUND(P42*EMPLOYEE_DATA!$C$3%,0),"")</f>
        <v/>
      </c>
      <c r="S42" s="6" t="str">
        <f t="shared" si="3"/>
        <v/>
      </c>
      <c r="T42" s="7" t="str">
        <f t="shared" si="4"/>
        <v/>
      </c>
      <c r="U42" t="str">
        <f t="shared" si="6"/>
        <v/>
      </c>
    </row>
    <row r="43" spans="1:21" customFormat="1" ht="15.5" hidden="1" x14ac:dyDescent="0.35">
      <c r="A43" s="4" t="str">
        <f>IF(LEN(TRIM(B43))=0,"",SUBTOTAL(103,$B$6:B43))</f>
        <v/>
      </c>
      <c r="B43" s="5" t="str">
        <f>PROPER(IF(EMPLOYEE_DATA!B46="","",EMPLOYEE_DATA!B46))</f>
        <v/>
      </c>
      <c r="C43" s="5" t="str">
        <f>PROPER(IF(EMPLOYEE_DATA!C46="","",EMPLOYEE_DATA!C46))</f>
        <v/>
      </c>
      <c r="D43" s="6" t="str">
        <f>IF(EMPLOYEE_DATA!D46="","",EMPLOYEE_DATA!D46)</f>
        <v/>
      </c>
      <c r="E43" s="6" t="str">
        <f>IFERROR(ROUND(D43*EMPLOYEE_DATA!$B$3%,0),"")</f>
        <v/>
      </c>
      <c r="F43" s="6" t="str">
        <f>IFERROR(ROUND(D43*EMPLOYEE_DATA!$C$3%,0),"")</f>
        <v/>
      </c>
      <c r="G43" s="6" t="str">
        <f t="shared" si="0"/>
        <v/>
      </c>
      <c r="H43" s="6" t="str">
        <f>IF(OR(
AND(EMPLOYEE_DATA!$A$3="Jan-Mar",EMPLOYEE_DATA!E46="Feb",ISNUMBER(EMPLOYEE_DATA!F46)),
AND(EMPLOYEE_DATA!$A$3="Jul-Sep",EMPLOYEE_DATA!E46="Aug",ISNUMBER(EMPLOYEE_DATA!F46))
),EMPLOYEE_DATA!F46,D43)</f>
        <v/>
      </c>
      <c r="I43" s="6" t="str">
        <f>IFERROR(ROUND(H43*EMPLOYEE_DATA!$B$3%,0),"")</f>
        <v/>
      </c>
      <c r="J43" s="6" t="str">
        <f>IFERROR(ROUND(H43*EMPLOYEE_DATA!$C$3%,0),"")</f>
        <v/>
      </c>
      <c r="K43" s="6" t="str">
        <f t="shared" si="1"/>
        <v/>
      </c>
      <c r="L43" s="6" t="str">
        <f>IF(OR(
AND(EMPLOYEE_DATA!$A$3="Jan-Mar",EMPLOYEE_DATA!E46="Mar",ISNUMBER(EMPLOYEE_DATA!F46)),
AND(EMPLOYEE_DATA!$A$3="Jul-Sep",EMPLOYEE_DATA!E46="Sep",ISNUMBER(EMPLOYEE_DATA!F46))
),EMPLOYEE_DATA!F46,H43)</f>
        <v/>
      </c>
      <c r="M43" s="6" t="str">
        <f>IFERROR(ROUND(L43*EMPLOYEE_DATA!$B$3%,0),"")</f>
        <v/>
      </c>
      <c r="N43" s="6" t="str">
        <f>IFERROR(ROUND(L43*EMPLOYEE_DATA!$C$3%,0),"")</f>
        <v/>
      </c>
      <c r="O43" s="6" t="str">
        <f t="shared" si="2"/>
        <v/>
      </c>
      <c r="P43" s="6" t="str">
        <f>IF(OR(
AND(EMPLOYEE_DATA!$A$3="Jan-Mar",EMPLOYEE_DATA!E46="Apr",ISNUMBER(EMPLOYEE_DATA!F46)),
AND(EMPLOYEE_DATA!$A$3="Jul-Sep",EMPLOYEE_DATA!E46="Oct",ISNUMBER(EMPLOYEE_DATA!F46))
),EMPLOYEE_DATA!F46,L43)</f>
        <v/>
      </c>
      <c r="Q43" s="6" t="str">
        <f>IFERROR(ROUND(P43*EMPLOYEE_DATA!$B$3%,0),"")</f>
        <v/>
      </c>
      <c r="R43" s="6" t="str">
        <f>IFERROR(ROUND(P43*EMPLOYEE_DATA!$C$3%,0),"")</f>
        <v/>
      </c>
      <c r="S43" s="6" t="str">
        <f t="shared" si="3"/>
        <v/>
      </c>
      <c r="T43" s="7" t="str">
        <f t="shared" si="4"/>
        <v/>
      </c>
      <c r="U43" t="str">
        <f t="shared" si="6"/>
        <v/>
      </c>
    </row>
    <row r="44" spans="1:21" customFormat="1" ht="15.5" hidden="1" x14ac:dyDescent="0.35">
      <c r="A44" s="4" t="str">
        <f>IF(LEN(TRIM(B44))=0,"",SUBTOTAL(103,$B$6:B44))</f>
        <v/>
      </c>
      <c r="B44" s="5" t="str">
        <f>PROPER(IF(EMPLOYEE_DATA!B47="","",EMPLOYEE_DATA!B47))</f>
        <v/>
      </c>
      <c r="C44" s="5" t="str">
        <f>PROPER(IF(EMPLOYEE_DATA!C47="","",EMPLOYEE_DATA!C47))</f>
        <v/>
      </c>
      <c r="D44" s="6" t="str">
        <f>IF(EMPLOYEE_DATA!D47="","",EMPLOYEE_DATA!D47)</f>
        <v/>
      </c>
      <c r="E44" s="6" t="str">
        <f>IFERROR(ROUND(D44*EMPLOYEE_DATA!$B$3%,0),"")</f>
        <v/>
      </c>
      <c r="F44" s="6" t="str">
        <f>IFERROR(ROUND(D44*EMPLOYEE_DATA!$C$3%,0),"")</f>
        <v/>
      </c>
      <c r="G44" s="6" t="str">
        <f t="shared" si="0"/>
        <v/>
      </c>
      <c r="H44" s="6" t="str">
        <f>IF(OR(
AND(EMPLOYEE_DATA!$A$3="Jan-Mar",EMPLOYEE_DATA!E47="Feb",ISNUMBER(EMPLOYEE_DATA!F47)),
AND(EMPLOYEE_DATA!$A$3="Jul-Sep",EMPLOYEE_DATA!E47="Aug",ISNUMBER(EMPLOYEE_DATA!F47))
),EMPLOYEE_DATA!F47,D44)</f>
        <v/>
      </c>
      <c r="I44" s="6" t="str">
        <f>IFERROR(ROUND(H44*EMPLOYEE_DATA!$B$3%,0),"")</f>
        <v/>
      </c>
      <c r="J44" s="6" t="str">
        <f>IFERROR(ROUND(H44*EMPLOYEE_DATA!$C$3%,0),"")</f>
        <v/>
      </c>
      <c r="K44" s="6" t="str">
        <f t="shared" si="1"/>
        <v/>
      </c>
      <c r="L44" s="6" t="str">
        <f>IF(OR(
AND(EMPLOYEE_DATA!$A$3="Jan-Mar",EMPLOYEE_DATA!E47="Mar",ISNUMBER(EMPLOYEE_DATA!F47)),
AND(EMPLOYEE_DATA!$A$3="Jul-Sep",EMPLOYEE_DATA!E47="Sep",ISNUMBER(EMPLOYEE_DATA!F47))
),EMPLOYEE_DATA!F47,H44)</f>
        <v/>
      </c>
      <c r="M44" s="6" t="str">
        <f>IFERROR(ROUND(L44*EMPLOYEE_DATA!$B$3%,0),"")</f>
        <v/>
      </c>
      <c r="N44" s="6" t="str">
        <f>IFERROR(ROUND(L44*EMPLOYEE_DATA!$C$3%,0),"")</f>
        <v/>
      </c>
      <c r="O44" s="6" t="str">
        <f t="shared" si="2"/>
        <v/>
      </c>
      <c r="P44" s="6" t="str">
        <f>IF(OR(
AND(EMPLOYEE_DATA!$A$3="Jan-Mar",EMPLOYEE_DATA!E47="Apr",ISNUMBER(EMPLOYEE_DATA!F47)),
AND(EMPLOYEE_DATA!$A$3="Jul-Sep",EMPLOYEE_DATA!E47="Oct",ISNUMBER(EMPLOYEE_DATA!F47))
),EMPLOYEE_DATA!F47,L44)</f>
        <v/>
      </c>
      <c r="Q44" s="6" t="str">
        <f>IFERROR(ROUND(P44*EMPLOYEE_DATA!$B$3%,0),"")</f>
        <v/>
      </c>
      <c r="R44" s="6" t="str">
        <f>IFERROR(ROUND(P44*EMPLOYEE_DATA!$C$3%,0),"")</f>
        <v/>
      </c>
      <c r="S44" s="6" t="str">
        <f t="shared" si="3"/>
        <v/>
      </c>
      <c r="T44" s="7" t="str">
        <f t="shared" si="4"/>
        <v/>
      </c>
      <c r="U44" t="str">
        <f t="shared" si="6"/>
        <v/>
      </c>
    </row>
    <row r="45" spans="1:21" customFormat="1" ht="15.5" hidden="1" x14ac:dyDescent="0.35">
      <c r="A45" s="4" t="str">
        <f>IF(LEN(TRIM(B45))=0,"",SUBTOTAL(103,$B$6:B45))</f>
        <v/>
      </c>
      <c r="B45" s="5" t="str">
        <f>PROPER(IF(EMPLOYEE_DATA!B48="","",EMPLOYEE_DATA!B48))</f>
        <v/>
      </c>
      <c r="C45" s="5" t="str">
        <f>PROPER(IF(EMPLOYEE_DATA!C48="","",EMPLOYEE_DATA!C48))</f>
        <v/>
      </c>
      <c r="D45" s="6" t="str">
        <f>IF(EMPLOYEE_DATA!D48="","",EMPLOYEE_DATA!D48)</f>
        <v/>
      </c>
      <c r="E45" s="6" t="str">
        <f>IFERROR(ROUND(D45*EMPLOYEE_DATA!$B$3%,0),"")</f>
        <v/>
      </c>
      <c r="F45" s="6" t="str">
        <f>IFERROR(ROUND(D45*EMPLOYEE_DATA!$C$3%,0),"")</f>
        <v/>
      </c>
      <c r="G45" s="6" t="str">
        <f t="shared" si="0"/>
        <v/>
      </c>
      <c r="H45" s="6" t="str">
        <f>IF(OR(
AND(EMPLOYEE_DATA!$A$3="Jan-Mar",EMPLOYEE_DATA!E48="Feb",ISNUMBER(EMPLOYEE_DATA!F48)),
AND(EMPLOYEE_DATA!$A$3="Jul-Sep",EMPLOYEE_DATA!E48="Aug",ISNUMBER(EMPLOYEE_DATA!F48))
),EMPLOYEE_DATA!F48,D45)</f>
        <v/>
      </c>
      <c r="I45" s="6" t="str">
        <f>IFERROR(ROUND(H45*EMPLOYEE_DATA!$B$3%,0),"")</f>
        <v/>
      </c>
      <c r="J45" s="6" t="str">
        <f>IFERROR(ROUND(H45*EMPLOYEE_DATA!$C$3%,0),"")</f>
        <v/>
      </c>
      <c r="K45" s="6" t="str">
        <f t="shared" si="1"/>
        <v/>
      </c>
      <c r="L45" s="6" t="str">
        <f>IF(OR(
AND(EMPLOYEE_DATA!$A$3="Jan-Mar",EMPLOYEE_DATA!E48="Mar",ISNUMBER(EMPLOYEE_DATA!F48)),
AND(EMPLOYEE_DATA!$A$3="Jul-Sep",EMPLOYEE_DATA!E48="Sep",ISNUMBER(EMPLOYEE_DATA!F48))
),EMPLOYEE_DATA!F48,H45)</f>
        <v/>
      </c>
      <c r="M45" s="6" t="str">
        <f>IFERROR(ROUND(L45*EMPLOYEE_DATA!$B$3%,0),"")</f>
        <v/>
      </c>
      <c r="N45" s="6" t="str">
        <f>IFERROR(ROUND(L45*EMPLOYEE_DATA!$C$3%,0),"")</f>
        <v/>
      </c>
      <c r="O45" s="6" t="str">
        <f t="shared" si="2"/>
        <v/>
      </c>
      <c r="P45" s="6" t="str">
        <f>IF(OR(
AND(EMPLOYEE_DATA!$A$3="Jan-Mar",EMPLOYEE_DATA!E48="Apr",ISNUMBER(EMPLOYEE_DATA!F48)),
AND(EMPLOYEE_DATA!$A$3="Jul-Sep",EMPLOYEE_DATA!E48="Oct",ISNUMBER(EMPLOYEE_DATA!F48))
),EMPLOYEE_DATA!F48,L45)</f>
        <v/>
      </c>
      <c r="Q45" s="6" t="str">
        <f>IFERROR(ROUND(P45*EMPLOYEE_DATA!$B$3%,0),"")</f>
        <v/>
      </c>
      <c r="R45" s="6" t="str">
        <f>IFERROR(ROUND(P45*EMPLOYEE_DATA!$C$3%,0),"")</f>
        <v/>
      </c>
      <c r="S45" s="6" t="str">
        <f t="shared" si="3"/>
        <v/>
      </c>
      <c r="T45" s="7" t="str">
        <f t="shared" si="4"/>
        <v/>
      </c>
      <c r="U45" t="str">
        <f t="shared" si="6"/>
        <v/>
      </c>
    </row>
    <row r="46" spans="1:21" customFormat="1" ht="15.5" hidden="1" x14ac:dyDescent="0.35">
      <c r="A46" s="4" t="str">
        <f>IF(LEN(TRIM(B46))=0,"",SUBTOTAL(103,$B$6:B46))</f>
        <v/>
      </c>
      <c r="B46" s="5" t="str">
        <f>PROPER(IF(EMPLOYEE_DATA!B49="","",EMPLOYEE_DATA!B49))</f>
        <v/>
      </c>
      <c r="C46" s="5" t="str">
        <f>PROPER(IF(EMPLOYEE_DATA!C49="","",EMPLOYEE_DATA!C49))</f>
        <v/>
      </c>
      <c r="D46" s="6" t="str">
        <f>IF(EMPLOYEE_DATA!D49="","",EMPLOYEE_DATA!D49)</f>
        <v/>
      </c>
      <c r="E46" s="6" t="str">
        <f>IFERROR(ROUND(D46*EMPLOYEE_DATA!$B$3%,0),"")</f>
        <v/>
      </c>
      <c r="F46" s="6" t="str">
        <f>IFERROR(ROUND(D46*EMPLOYEE_DATA!$C$3%,0),"")</f>
        <v/>
      </c>
      <c r="G46" s="6" t="str">
        <f t="shared" si="0"/>
        <v/>
      </c>
      <c r="H46" s="6" t="str">
        <f>IF(OR(
AND(EMPLOYEE_DATA!$A$3="Jan-Mar",EMPLOYEE_DATA!E49="Feb",ISNUMBER(EMPLOYEE_DATA!F49)),
AND(EMPLOYEE_DATA!$A$3="Jul-Sep",EMPLOYEE_DATA!E49="Aug",ISNUMBER(EMPLOYEE_DATA!F49))
),EMPLOYEE_DATA!F49,D46)</f>
        <v/>
      </c>
      <c r="I46" s="6" t="str">
        <f>IFERROR(ROUND(H46*EMPLOYEE_DATA!$B$3%,0),"")</f>
        <v/>
      </c>
      <c r="J46" s="6" t="str">
        <f>IFERROR(ROUND(H46*EMPLOYEE_DATA!$C$3%,0),"")</f>
        <v/>
      </c>
      <c r="K46" s="6" t="str">
        <f t="shared" si="1"/>
        <v/>
      </c>
      <c r="L46" s="6" t="str">
        <f>IF(OR(
AND(EMPLOYEE_DATA!$A$3="Jan-Mar",EMPLOYEE_DATA!E49="Mar",ISNUMBER(EMPLOYEE_DATA!F49)),
AND(EMPLOYEE_DATA!$A$3="Jul-Sep",EMPLOYEE_DATA!E49="Sep",ISNUMBER(EMPLOYEE_DATA!F49))
),EMPLOYEE_DATA!F49,H46)</f>
        <v/>
      </c>
      <c r="M46" s="6" t="str">
        <f>IFERROR(ROUND(L46*EMPLOYEE_DATA!$B$3%,0),"")</f>
        <v/>
      </c>
      <c r="N46" s="6" t="str">
        <f>IFERROR(ROUND(L46*EMPLOYEE_DATA!$C$3%,0),"")</f>
        <v/>
      </c>
      <c r="O46" s="6" t="str">
        <f t="shared" si="2"/>
        <v/>
      </c>
      <c r="P46" s="6" t="str">
        <f>IF(OR(
AND(EMPLOYEE_DATA!$A$3="Jan-Mar",EMPLOYEE_DATA!E49="Apr",ISNUMBER(EMPLOYEE_DATA!F49)),
AND(EMPLOYEE_DATA!$A$3="Jul-Sep",EMPLOYEE_DATA!E49="Oct",ISNUMBER(EMPLOYEE_DATA!F49))
),EMPLOYEE_DATA!F49,L46)</f>
        <v/>
      </c>
      <c r="Q46" s="6" t="str">
        <f>IFERROR(ROUND(P46*EMPLOYEE_DATA!$B$3%,0),"")</f>
        <v/>
      </c>
      <c r="R46" s="6" t="str">
        <f>IFERROR(ROUND(P46*EMPLOYEE_DATA!$C$3%,0),"")</f>
        <v/>
      </c>
      <c r="S46" s="6" t="str">
        <f t="shared" si="3"/>
        <v/>
      </c>
      <c r="T46" s="7" t="str">
        <f t="shared" si="4"/>
        <v/>
      </c>
      <c r="U46" t="str">
        <f t="shared" si="6"/>
        <v/>
      </c>
    </row>
    <row r="47" spans="1:21" customFormat="1" ht="15.5" hidden="1" x14ac:dyDescent="0.35">
      <c r="A47" s="4" t="str">
        <f>IF(LEN(TRIM(B47))=0,"",SUBTOTAL(103,$B$6:B47))</f>
        <v/>
      </c>
      <c r="B47" s="5" t="str">
        <f>PROPER(IF(EMPLOYEE_DATA!B50="","",EMPLOYEE_DATA!B50))</f>
        <v/>
      </c>
      <c r="C47" s="5" t="str">
        <f>PROPER(IF(EMPLOYEE_DATA!C50="","",EMPLOYEE_DATA!C50))</f>
        <v/>
      </c>
      <c r="D47" s="6" t="str">
        <f>IF(EMPLOYEE_DATA!D50="","",EMPLOYEE_DATA!D50)</f>
        <v/>
      </c>
      <c r="E47" s="6" t="str">
        <f>IFERROR(ROUND(D47*EMPLOYEE_DATA!$B$3%,0),"")</f>
        <v/>
      </c>
      <c r="F47" s="6" t="str">
        <f>IFERROR(ROUND(D47*EMPLOYEE_DATA!$C$3%,0),"")</f>
        <v/>
      </c>
      <c r="G47" s="6" t="str">
        <f t="shared" si="0"/>
        <v/>
      </c>
      <c r="H47" s="6" t="str">
        <f>IF(OR(
AND(EMPLOYEE_DATA!$A$3="Jan-Mar",EMPLOYEE_DATA!E50="Feb",ISNUMBER(EMPLOYEE_DATA!F50)),
AND(EMPLOYEE_DATA!$A$3="Jul-Sep",EMPLOYEE_DATA!E50="Aug",ISNUMBER(EMPLOYEE_DATA!F50))
),EMPLOYEE_DATA!F50,D47)</f>
        <v/>
      </c>
      <c r="I47" s="6" t="str">
        <f>IFERROR(ROUND(H47*EMPLOYEE_DATA!$B$3%,0),"")</f>
        <v/>
      </c>
      <c r="J47" s="6" t="str">
        <f>IFERROR(ROUND(H47*EMPLOYEE_DATA!$C$3%,0),"")</f>
        <v/>
      </c>
      <c r="K47" s="6" t="str">
        <f t="shared" si="1"/>
        <v/>
      </c>
      <c r="L47" s="6" t="str">
        <f>IF(OR(
AND(EMPLOYEE_DATA!$A$3="Jan-Mar",EMPLOYEE_DATA!E50="Mar",ISNUMBER(EMPLOYEE_DATA!F50)),
AND(EMPLOYEE_DATA!$A$3="Jul-Sep",EMPLOYEE_DATA!E50="Sep",ISNUMBER(EMPLOYEE_DATA!F50))
),EMPLOYEE_DATA!F50,H47)</f>
        <v/>
      </c>
      <c r="M47" s="6" t="str">
        <f>IFERROR(ROUND(L47*EMPLOYEE_DATA!$B$3%,0),"")</f>
        <v/>
      </c>
      <c r="N47" s="6" t="str">
        <f>IFERROR(ROUND(L47*EMPLOYEE_DATA!$C$3%,0),"")</f>
        <v/>
      </c>
      <c r="O47" s="6" t="str">
        <f t="shared" si="2"/>
        <v/>
      </c>
      <c r="P47" s="6" t="str">
        <f>IF(OR(
AND(EMPLOYEE_DATA!$A$3="Jan-Mar",EMPLOYEE_DATA!E50="Apr",ISNUMBER(EMPLOYEE_DATA!F50)),
AND(EMPLOYEE_DATA!$A$3="Jul-Sep",EMPLOYEE_DATA!E50="Oct",ISNUMBER(EMPLOYEE_DATA!F50))
),EMPLOYEE_DATA!F50,L47)</f>
        <v/>
      </c>
      <c r="Q47" s="6" t="str">
        <f>IFERROR(ROUND(P47*EMPLOYEE_DATA!$B$3%,0),"")</f>
        <v/>
      </c>
      <c r="R47" s="6" t="str">
        <f>IFERROR(ROUND(P47*EMPLOYEE_DATA!$C$3%,0),"")</f>
        <v/>
      </c>
      <c r="S47" s="6" t="str">
        <f t="shared" si="3"/>
        <v/>
      </c>
      <c r="T47" s="7" t="str">
        <f t="shared" si="4"/>
        <v/>
      </c>
      <c r="U47" t="str">
        <f t="shared" si="6"/>
        <v/>
      </c>
    </row>
    <row r="48" spans="1:21" customFormat="1" ht="15.5" hidden="1" x14ac:dyDescent="0.35">
      <c r="A48" s="4" t="str">
        <f>IF(LEN(TRIM(B48))=0,"",SUBTOTAL(103,$B$6:B48))</f>
        <v/>
      </c>
      <c r="B48" s="5" t="str">
        <f>PROPER(IF(EMPLOYEE_DATA!B51="","",EMPLOYEE_DATA!B51))</f>
        <v/>
      </c>
      <c r="C48" s="5" t="str">
        <f>PROPER(IF(EMPLOYEE_DATA!C51="","",EMPLOYEE_DATA!C51))</f>
        <v/>
      </c>
      <c r="D48" s="6" t="str">
        <f>IF(EMPLOYEE_DATA!D51="","",EMPLOYEE_DATA!D51)</f>
        <v/>
      </c>
      <c r="E48" s="6" t="str">
        <f>IFERROR(ROUND(D48*EMPLOYEE_DATA!$B$3%,0),"")</f>
        <v/>
      </c>
      <c r="F48" s="6" t="str">
        <f>IFERROR(ROUND(D48*EMPLOYEE_DATA!$C$3%,0),"")</f>
        <v/>
      </c>
      <c r="G48" s="6" t="str">
        <f t="shared" si="0"/>
        <v/>
      </c>
      <c r="H48" s="6" t="str">
        <f>IF(OR(
AND(EMPLOYEE_DATA!$A$3="Jan-Mar",EMPLOYEE_DATA!E51="Feb",ISNUMBER(EMPLOYEE_DATA!F51)),
AND(EMPLOYEE_DATA!$A$3="Jul-Sep",EMPLOYEE_DATA!E51="Aug",ISNUMBER(EMPLOYEE_DATA!F51))
),EMPLOYEE_DATA!F51,D48)</f>
        <v/>
      </c>
      <c r="I48" s="6" t="str">
        <f>IFERROR(ROUND(H48*EMPLOYEE_DATA!$B$3%,0),"")</f>
        <v/>
      </c>
      <c r="J48" s="6" t="str">
        <f>IFERROR(ROUND(H48*EMPLOYEE_DATA!$C$3%,0),"")</f>
        <v/>
      </c>
      <c r="K48" s="6" t="str">
        <f t="shared" si="1"/>
        <v/>
      </c>
      <c r="L48" s="6" t="str">
        <f>IF(OR(
AND(EMPLOYEE_DATA!$A$3="Jan-Mar",EMPLOYEE_DATA!E51="Mar",ISNUMBER(EMPLOYEE_DATA!F51)),
AND(EMPLOYEE_DATA!$A$3="Jul-Sep",EMPLOYEE_DATA!E51="Sep",ISNUMBER(EMPLOYEE_DATA!F51))
),EMPLOYEE_DATA!F51,H48)</f>
        <v/>
      </c>
      <c r="M48" s="6" t="str">
        <f>IFERROR(ROUND(L48*EMPLOYEE_DATA!$B$3%,0),"")</f>
        <v/>
      </c>
      <c r="N48" s="6" t="str">
        <f>IFERROR(ROUND(L48*EMPLOYEE_DATA!$C$3%,0),"")</f>
        <v/>
      </c>
      <c r="O48" s="6" t="str">
        <f t="shared" si="2"/>
        <v/>
      </c>
      <c r="P48" s="6" t="str">
        <f>IF(OR(
AND(EMPLOYEE_DATA!$A$3="Jan-Mar",EMPLOYEE_DATA!E51="Apr",ISNUMBER(EMPLOYEE_DATA!F51)),
AND(EMPLOYEE_DATA!$A$3="Jul-Sep",EMPLOYEE_DATA!E51="Oct",ISNUMBER(EMPLOYEE_DATA!F51))
),EMPLOYEE_DATA!F51,L48)</f>
        <v/>
      </c>
      <c r="Q48" s="6" t="str">
        <f>IFERROR(ROUND(P48*EMPLOYEE_DATA!$B$3%,0),"")</f>
        <v/>
      </c>
      <c r="R48" s="6" t="str">
        <f>IFERROR(ROUND(P48*EMPLOYEE_DATA!$C$3%,0),"")</f>
        <v/>
      </c>
      <c r="S48" s="6" t="str">
        <f t="shared" si="3"/>
        <v/>
      </c>
      <c r="T48" s="7" t="str">
        <f t="shared" si="4"/>
        <v/>
      </c>
      <c r="U48" t="str">
        <f t="shared" si="6"/>
        <v/>
      </c>
    </row>
    <row r="49" spans="1:21" customFormat="1" ht="15.5" hidden="1" x14ac:dyDescent="0.35">
      <c r="A49" s="4" t="str">
        <f>IF(LEN(TRIM(B49))=0,"",SUBTOTAL(103,$B$6:B49))</f>
        <v/>
      </c>
      <c r="B49" s="5" t="str">
        <f>PROPER(IF(EMPLOYEE_DATA!B52="","",EMPLOYEE_DATA!B52))</f>
        <v/>
      </c>
      <c r="C49" s="5" t="str">
        <f>PROPER(IF(EMPLOYEE_DATA!C52="","",EMPLOYEE_DATA!C52))</f>
        <v/>
      </c>
      <c r="D49" s="6" t="str">
        <f>IF(EMPLOYEE_DATA!D52="","",EMPLOYEE_DATA!D52)</f>
        <v/>
      </c>
      <c r="E49" s="6" t="str">
        <f>IFERROR(ROUND(D49*EMPLOYEE_DATA!$B$3%,0),"")</f>
        <v/>
      </c>
      <c r="F49" s="6" t="str">
        <f>IFERROR(ROUND(D49*EMPLOYEE_DATA!$C$3%,0),"")</f>
        <v/>
      </c>
      <c r="G49" s="6" t="str">
        <f t="shared" si="0"/>
        <v/>
      </c>
      <c r="H49" s="6" t="str">
        <f>IF(OR(
AND(EMPLOYEE_DATA!$A$3="Jan-Mar",EMPLOYEE_DATA!E52="Feb",ISNUMBER(EMPLOYEE_DATA!F52)),
AND(EMPLOYEE_DATA!$A$3="Jul-Sep",EMPLOYEE_DATA!E52="Aug",ISNUMBER(EMPLOYEE_DATA!F52))
),EMPLOYEE_DATA!F52,D49)</f>
        <v/>
      </c>
      <c r="I49" s="6" t="str">
        <f>IFERROR(ROUND(H49*EMPLOYEE_DATA!$B$3%,0),"")</f>
        <v/>
      </c>
      <c r="J49" s="6" t="str">
        <f>IFERROR(ROUND(H49*EMPLOYEE_DATA!$C$3%,0),"")</f>
        <v/>
      </c>
      <c r="K49" s="6" t="str">
        <f t="shared" si="1"/>
        <v/>
      </c>
      <c r="L49" s="6" t="str">
        <f>IF(OR(
AND(EMPLOYEE_DATA!$A$3="Jan-Mar",EMPLOYEE_DATA!E52="Mar",ISNUMBER(EMPLOYEE_DATA!F52)),
AND(EMPLOYEE_DATA!$A$3="Jul-Sep",EMPLOYEE_DATA!E52="Sep",ISNUMBER(EMPLOYEE_DATA!F52))
),EMPLOYEE_DATA!F52,H49)</f>
        <v/>
      </c>
      <c r="M49" s="6" t="str">
        <f>IFERROR(ROUND(L49*EMPLOYEE_DATA!$B$3%,0),"")</f>
        <v/>
      </c>
      <c r="N49" s="6" t="str">
        <f>IFERROR(ROUND(L49*EMPLOYEE_DATA!$C$3%,0),"")</f>
        <v/>
      </c>
      <c r="O49" s="6" t="str">
        <f t="shared" si="2"/>
        <v/>
      </c>
      <c r="P49" s="6" t="str">
        <f>IF(OR(
AND(EMPLOYEE_DATA!$A$3="Jan-Mar",EMPLOYEE_DATA!E52="Apr",ISNUMBER(EMPLOYEE_DATA!F52)),
AND(EMPLOYEE_DATA!$A$3="Jul-Sep",EMPLOYEE_DATA!E52="Oct",ISNUMBER(EMPLOYEE_DATA!F52))
),EMPLOYEE_DATA!F52,L49)</f>
        <v/>
      </c>
      <c r="Q49" s="6" t="str">
        <f>IFERROR(ROUND(P49*EMPLOYEE_DATA!$B$3%,0),"")</f>
        <v/>
      </c>
      <c r="R49" s="6" t="str">
        <f>IFERROR(ROUND(P49*EMPLOYEE_DATA!$C$3%,0),"")</f>
        <v/>
      </c>
      <c r="S49" s="6" t="str">
        <f t="shared" si="3"/>
        <v/>
      </c>
      <c r="T49" s="7" t="str">
        <f t="shared" si="4"/>
        <v/>
      </c>
      <c r="U49" t="str">
        <f t="shared" si="6"/>
        <v/>
      </c>
    </row>
    <row r="50" spans="1:21" customFormat="1" ht="15.5" hidden="1" x14ac:dyDescent="0.35">
      <c r="A50" s="4" t="str">
        <f>IF(LEN(TRIM(B50))=0,"",SUBTOTAL(103,$B$6:B50))</f>
        <v/>
      </c>
      <c r="B50" s="5" t="str">
        <f>PROPER(IF(EMPLOYEE_DATA!B53="","",EMPLOYEE_DATA!B53))</f>
        <v/>
      </c>
      <c r="C50" s="5" t="str">
        <f>PROPER(IF(EMPLOYEE_DATA!C53="","",EMPLOYEE_DATA!C53))</f>
        <v/>
      </c>
      <c r="D50" s="6" t="str">
        <f>IF(EMPLOYEE_DATA!D53="","",EMPLOYEE_DATA!D53)</f>
        <v/>
      </c>
      <c r="E50" s="6" t="str">
        <f>IFERROR(ROUND(D50*EMPLOYEE_DATA!$B$3%,0),"")</f>
        <v/>
      </c>
      <c r="F50" s="6" t="str">
        <f>IFERROR(ROUND(D50*EMPLOYEE_DATA!$C$3%,0),"")</f>
        <v/>
      </c>
      <c r="G50" s="6" t="str">
        <f t="shared" si="0"/>
        <v/>
      </c>
      <c r="H50" s="6" t="str">
        <f>IF(OR(
AND(EMPLOYEE_DATA!$A$3="Jan-Mar",EMPLOYEE_DATA!E53="Feb",ISNUMBER(EMPLOYEE_DATA!F53)),
AND(EMPLOYEE_DATA!$A$3="Jul-Sep",EMPLOYEE_DATA!E53="Aug",ISNUMBER(EMPLOYEE_DATA!F53))
),EMPLOYEE_DATA!F53,D50)</f>
        <v/>
      </c>
      <c r="I50" s="6" t="str">
        <f>IFERROR(ROUND(H50*EMPLOYEE_DATA!$B$3%,0),"")</f>
        <v/>
      </c>
      <c r="J50" s="6" t="str">
        <f>IFERROR(ROUND(H50*EMPLOYEE_DATA!$C$3%,0),"")</f>
        <v/>
      </c>
      <c r="K50" s="6" t="str">
        <f t="shared" si="1"/>
        <v/>
      </c>
      <c r="L50" s="6" t="str">
        <f>IF(OR(
AND(EMPLOYEE_DATA!$A$3="Jan-Mar",EMPLOYEE_DATA!E53="Mar",ISNUMBER(EMPLOYEE_DATA!F53)),
AND(EMPLOYEE_DATA!$A$3="Jul-Sep",EMPLOYEE_DATA!E53="Sep",ISNUMBER(EMPLOYEE_DATA!F53))
),EMPLOYEE_DATA!F53,H50)</f>
        <v/>
      </c>
      <c r="M50" s="6" t="str">
        <f>IFERROR(ROUND(L50*EMPLOYEE_DATA!$B$3%,0),"")</f>
        <v/>
      </c>
      <c r="N50" s="6" t="str">
        <f>IFERROR(ROUND(L50*EMPLOYEE_DATA!$C$3%,0),"")</f>
        <v/>
      </c>
      <c r="O50" s="6" t="str">
        <f t="shared" si="2"/>
        <v/>
      </c>
      <c r="P50" s="6" t="str">
        <f>IF(OR(
AND(EMPLOYEE_DATA!$A$3="Jan-Mar",EMPLOYEE_DATA!E53="Apr",ISNUMBER(EMPLOYEE_DATA!F53)),
AND(EMPLOYEE_DATA!$A$3="Jul-Sep",EMPLOYEE_DATA!E53="Oct",ISNUMBER(EMPLOYEE_DATA!F53))
),EMPLOYEE_DATA!F53,L50)</f>
        <v/>
      </c>
      <c r="Q50" s="6" t="str">
        <f>IFERROR(ROUND(P50*EMPLOYEE_DATA!$B$3%,0),"")</f>
        <v/>
      </c>
      <c r="R50" s="6" t="str">
        <f>IFERROR(ROUND(P50*EMPLOYEE_DATA!$C$3%,0),"")</f>
        <v/>
      </c>
      <c r="S50" s="6" t="str">
        <f t="shared" si="3"/>
        <v/>
      </c>
      <c r="T50" s="7" t="str">
        <f t="shared" si="4"/>
        <v/>
      </c>
      <c r="U50" t="str">
        <f t="shared" si="6"/>
        <v/>
      </c>
    </row>
    <row r="51" spans="1:21" customFormat="1" ht="15.5" hidden="1" x14ac:dyDescent="0.35">
      <c r="A51" s="4" t="str">
        <f>IF(LEN(TRIM(B51))=0,"",SUBTOTAL(103,$B$6:B51))</f>
        <v/>
      </c>
      <c r="B51" s="5" t="str">
        <f>PROPER(IF(EMPLOYEE_DATA!B54="","",EMPLOYEE_DATA!B54))</f>
        <v/>
      </c>
      <c r="C51" s="5" t="str">
        <f>PROPER(IF(EMPLOYEE_DATA!C54="","",EMPLOYEE_DATA!C54))</f>
        <v/>
      </c>
      <c r="D51" s="6" t="str">
        <f>IF(EMPLOYEE_DATA!D54="","",EMPLOYEE_DATA!D54)</f>
        <v/>
      </c>
      <c r="E51" s="6" t="str">
        <f>IFERROR(ROUND(D51*EMPLOYEE_DATA!$B$3%,0),"")</f>
        <v/>
      </c>
      <c r="F51" s="6" t="str">
        <f>IFERROR(ROUND(D51*EMPLOYEE_DATA!$C$3%,0),"")</f>
        <v/>
      </c>
      <c r="G51" s="6" t="str">
        <f t="shared" si="0"/>
        <v/>
      </c>
      <c r="H51" s="6" t="str">
        <f>IF(OR(
AND(EMPLOYEE_DATA!$A$3="Jan-Mar",EMPLOYEE_DATA!E54="Feb",ISNUMBER(EMPLOYEE_DATA!F54)),
AND(EMPLOYEE_DATA!$A$3="Jul-Sep",EMPLOYEE_DATA!E54="Aug",ISNUMBER(EMPLOYEE_DATA!F54))
),EMPLOYEE_DATA!F54,D51)</f>
        <v/>
      </c>
      <c r="I51" s="6" t="str">
        <f>IFERROR(ROUND(H51*EMPLOYEE_DATA!$B$3%,0),"")</f>
        <v/>
      </c>
      <c r="J51" s="6" t="str">
        <f>IFERROR(ROUND(H51*EMPLOYEE_DATA!$C$3%,0),"")</f>
        <v/>
      </c>
      <c r="K51" s="6" t="str">
        <f t="shared" si="1"/>
        <v/>
      </c>
      <c r="L51" s="6" t="str">
        <f>IF(OR(
AND(EMPLOYEE_DATA!$A$3="Jan-Mar",EMPLOYEE_DATA!E54="Mar",ISNUMBER(EMPLOYEE_DATA!F54)),
AND(EMPLOYEE_DATA!$A$3="Jul-Sep",EMPLOYEE_DATA!E54="Sep",ISNUMBER(EMPLOYEE_DATA!F54))
),EMPLOYEE_DATA!F54,H51)</f>
        <v/>
      </c>
      <c r="M51" s="6" t="str">
        <f>IFERROR(ROUND(L51*EMPLOYEE_DATA!$B$3%,0),"")</f>
        <v/>
      </c>
      <c r="N51" s="6" t="str">
        <f>IFERROR(ROUND(L51*EMPLOYEE_DATA!$C$3%,0),"")</f>
        <v/>
      </c>
      <c r="O51" s="6" t="str">
        <f t="shared" si="2"/>
        <v/>
      </c>
      <c r="P51" s="6" t="str">
        <f>IF(OR(
AND(EMPLOYEE_DATA!$A$3="Jan-Mar",EMPLOYEE_DATA!E54="Apr",ISNUMBER(EMPLOYEE_DATA!F54)),
AND(EMPLOYEE_DATA!$A$3="Jul-Sep",EMPLOYEE_DATA!E54="Oct",ISNUMBER(EMPLOYEE_DATA!F54))
),EMPLOYEE_DATA!F54,L51)</f>
        <v/>
      </c>
      <c r="Q51" s="6" t="str">
        <f>IFERROR(ROUND(P51*EMPLOYEE_DATA!$B$3%,0),"")</f>
        <v/>
      </c>
      <c r="R51" s="6" t="str">
        <f>IFERROR(ROUND(P51*EMPLOYEE_DATA!$C$3%,0),"")</f>
        <v/>
      </c>
      <c r="S51" s="6" t="str">
        <f t="shared" si="3"/>
        <v/>
      </c>
      <c r="T51" s="7" t="str">
        <f t="shared" si="4"/>
        <v/>
      </c>
      <c r="U51" t="str">
        <f t="shared" si="6"/>
        <v/>
      </c>
    </row>
    <row r="52" spans="1:21" customFormat="1" ht="15.5" hidden="1" x14ac:dyDescent="0.35">
      <c r="A52" s="4" t="str">
        <f>IF(LEN(TRIM(B52))=0,"",SUBTOTAL(103,$B$6:B52))</f>
        <v/>
      </c>
      <c r="B52" s="5" t="str">
        <f>PROPER(IF(EMPLOYEE_DATA!B55="","",EMPLOYEE_DATA!B55))</f>
        <v/>
      </c>
      <c r="C52" s="5" t="str">
        <f>PROPER(IF(EMPLOYEE_DATA!C55="","",EMPLOYEE_DATA!C55))</f>
        <v/>
      </c>
      <c r="D52" s="6" t="str">
        <f>IF(EMPLOYEE_DATA!D55="","",EMPLOYEE_DATA!D55)</f>
        <v/>
      </c>
      <c r="E52" s="6" t="str">
        <f>IFERROR(ROUND(D52*EMPLOYEE_DATA!$B$3%,0),"")</f>
        <v/>
      </c>
      <c r="F52" s="6" t="str">
        <f>IFERROR(ROUND(D52*EMPLOYEE_DATA!$C$3%,0),"")</f>
        <v/>
      </c>
      <c r="G52" s="6" t="str">
        <f t="shared" si="0"/>
        <v/>
      </c>
      <c r="H52" s="6" t="str">
        <f>IF(OR(
AND(EMPLOYEE_DATA!$A$3="Jan-Mar",EMPLOYEE_DATA!E55="Feb",ISNUMBER(EMPLOYEE_DATA!F55)),
AND(EMPLOYEE_DATA!$A$3="Jul-Sep",EMPLOYEE_DATA!E55="Aug",ISNUMBER(EMPLOYEE_DATA!F55))
),EMPLOYEE_DATA!F55,D52)</f>
        <v/>
      </c>
      <c r="I52" s="6" t="str">
        <f>IFERROR(ROUND(H52*EMPLOYEE_DATA!$B$3%,0),"")</f>
        <v/>
      </c>
      <c r="J52" s="6" t="str">
        <f>IFERROR(ROUND(H52*EMPLOYEE_DATA!$C$3%,0),"")</f>
        <v/>
      </c>
      <c r="K52" s="6" t="str">
        <f t="shared" si="1"/>
        <v/>
      </c>
      <c r="L52" s="6" t="str">
        <f>IF(OR(
AND(EMPLOYEE_DATA!$A$3="Jan-Mar",EMPLOYEE_DATA!E55="Mar",ISNUMBER(EMPLOYEE_DATA!F55)),
AND(EMPLOYEE_DATA!$A$3="Jul-Sep",EMPLOYEE_DATA!E55="Sep",ISNUMBER(EMPLOYEE_DATA!F55))
),EMPLOYEE_DATA!F55,H52)</f>
        <v/>
      </c>
      <c r="M52" s="6" t="str">
        <f>IFERROR(ROUND(L52*EMPLOYEE_DATA!$B$3%,0),"")</f>
        <v/>
      </c>
      <c r="N52" s="6" t="str">
        <f>IFERROR(ROUND(L52*EMPLOYEE_DATA!$C$3%,0),"")</f>
        <v/>
      </c>
      <c r="O52" s="6" t="str">
        <f t="shared" si="2"/>
        <v/>
      </c>
      <c r="P52" s="6" t="str">
        <f>IF(OR(
AND(EMPLOYEE_DATA!$A$3="Jan-Mar",EMPLOYEE_DATA!E55="Apr",ISNUMBER(EMPLOYEE_DATA!F55)),
AND(EMPLOYEE_DATA!$A$3="Jul-Sep",EMPLOYEE_DATA!E55="Oct",ISNUMBER(EMPLOYEE_DATA!F55))
),EMPLOYEE_DATA!F55,L52)</f>
        <v/>
      </c>
      <c r="Q52" s="6" t="str">
        <f>IFERROR(ROUND(P52*EMPLOYEE_DATA!$B$3%,0),"")</f>
        <v/>
      </c>
      <c r="R52" s="6" t="str">
        <f>IFERROR(ROUND(P52*EMPLOYEE_DATA!$C$3%,0),"")</f>
        <v/>
      </c>
      <c r="S52" s="6" t="str">
        <f t="shared" si="3"/>
        <v/>
      </c>
      <c r="T52" s="7" t="str">
        <f t="shared" si="4"/>
        <v/>
      </c>
      <c r="U52" t="str">
        <f t="shared" si="6"/>
        <v/>
      </c>
    </row>
    <row r="53" spans="1:21" customFormat="1" ht="15.5" hidden="1" x14ac:dyDescent="0.35">
      <c r="A53" s="4" t="str">
        <f>IF(LEN(TRIM(B53))=0,"",SUBTOTAL(103,$B$6:B53))</f>
        <v/>
      </c>
      <c r="B53" s="5" t="str">
        <f>PROPER(IF(EMPLOYEE_DATA!B56="","",EMPLOYEE_DATA!B56))</f>
        <v/>
      </c>
      <c r="C53" s="5" t="str">
        <f>PROPER(IF(EMPLOYEE_DATA!C56="","",EMPLOYEE_DATA!C56))</f>
        <v/>
      </c>
      <c r="D53" s="6" t="str">
        <f>IF(EMPLOYEE_DATA!D56="","",EMPLOYEE_DATA!D56)</f>
        <v/>
      </c>
      <c r="E53" s="6" t="str">
        <f>IFERROR(ROUND(D53*EMPLOYEE_DATA!$B$3%,0),"")</f>
        <v/>
      </c>
      <c r="F53" s="6" t="str">
        <f>IFERROR(ROUND(D53*EMPLOYEE_DATA!$C$3%,0),"")</f>
        <v/>
      </c>
      <c r="G53" s="6" t="str">
        <f t="shared" si="0"/>
        <v/>
      </c>
      <c r="H53" s="6" t="str">
        <f>IF(OR(
AND(EMPLOYEE_DATA!$A$3="Jan-Mar",EMPLOYEE_DATA!E56="Feb",ISNUMBER(EMPLOYEE_DATA!F56)),
AND(EMPLOYEE_DATA!$A$3="Jul-Sep",EMPLOYEE_DATA!E56="Aug",ISNUMBER(EMPLOYEE_DATA!F56))
),EMPLOYEE_DATA!F56,D53)</f>
        <v/>
      </c>
      <c r="I53" s="6" t="str">
        <f>IFERROR(ROUND(H53*EMPLOYEE_DATA!$B$3%,0),"")</f>
        <v/>
      </c>
      <c r="J53" s="6" t="str">
        <f>IFERROR(ROUND(H53*EMPLOYEE_DATA!$C$3%,0),"")</f>
        <v/>
      </c>
      <c r="K53" s="6" t="str">
        <f t="shared" si="1"/>
        <v/>
      </c>
      <c r="L53" s="6" t="str">
        <f>IF(OR(
AND(EMPLOYEE_DATA!$A$3="Jan-Mar",EMPLOYEE_DATA!E56="Mar",ISNUMBER(EMPLOYEE_DATA!F56)),
AND(EMPLOYEE_DATA!$A$3="Jul-Sep",EMPLOYEE_DATA!E56="Sep",ISNUMBER(EMPLOYEE_DATA!F56))
),EMPLOYEE_DATA!F56,H53)</f>
        <v/>
      </c>
      <c r="M53" s="6" t="str">
        <f>IFERROR(ROUND(L53*EMPLOYEE_DATA!$B$3%,0),"")</f>
        <v/>
      </c>
      <c r="N53" s="6" t="str">
        <f>IFERROR(ROUND(L53*EMPLOYEE_DATA!$C$3%,0),"")</f>
        <v/>
      </c>
      <c r="O53" s="6" t="str">
        <f t="shared" si="2"/>
        <v/>
      </c>
      <c r="P53" s="6" t="str">
        <f>IF(OR(
AND(EMPLOYEE_DATA!$A$3="Jan-Mar",EMPLOYEE_DATA!E56="Apr",ISNUMBER(EMPLOYEE_DATA!F56)),
AND(EMPLOYEE_DATA!$A$3="Jul-Sep",EMPLOYEE_DATA!E56="Oct",ISNUMBER(EMPLOYEE_DATA!F56))
),EMPLOYEE_DATA!F56,L53)</f>
        <v/>
      </c>
      <c r="Q53" s="6" t="str">
        <f>IFERROR(ROUND(P53*EMPLOYEE_DATA!$B$3%,0),"")</f>
        <v/>
      </c>
      <c r="R53" s="6" t="str">
        <f>IFERROR(ROUND(P53*EMPLOYEE_DATA!$C$3%,0),"")</f>
        <v/>
      </c>
      <c r="S53" s="6" t="str">
        <f t="shared" si="3"/>
        <v/>
      </c>
      <c r="T53" s="7" t="str">
        <f t="shared" si="4"/>
        <v/>
      </c>
      <c r="U53" t="str">
        <f t="shared" si="6"/>
        <v/>
      </c>
    </row>
    <row r="54" spans="1:21" customFormat="1" ht="15.5" hidden="1" x14ac:dyDescent="0.35">
      <c r="A54" s="4" t="str">
        <f>IF(LEN(TRIM(B54))=0,"",SUBTOTAL(103,$B$6:B54))</f>
        <v/>
      </c>
      <c r="B54" s="5" t="str">
        <f>PROPER(IF(EMPLOYEE_DATA!B57="","",EMPLOYEE_DATA!B57))</f>
        <v/>
      </c>
      <c r="C54" s="5" t="str">
        <f>PROPER(IF(EMPLOYEE_DATA!C57="","",EMPLOYEE_DATA!C57))</f>
        <v/>
      </c>
      <c r="D54" s="6" t="str">
        <f>IF(EMPLOYEE_DATA!D57="","",EMPLOYEE_DATA!D57)</f>
        <v/>
      </c>
      <c r="E54" s="6" t="str">
        <f>IFERROR(ROUND(D54*EMPLOYEE_DATA!$B$3%,0),"")</f>
        <v/>
      </c>
      <c r="F54" s="6" t="str">
        <f>IFERROR(ROUND(D54*EMPLOYEE_DATA!$C$3%,0),"")</f>
        <v/>
      </c>
      <c r="G54" s="6" t="str">
        <f t="shared" si="0"/>
        <v/>
      </c>
      <c r="H54" s="6" t="str">
        <f>IF(OR(
AND(EMPLOYEE_DATA!$A$3="Jan-Mar",EMPLOYEE_DATA!E57="Feb",ISNUMBER(EMPLOYEE_DATA!F57)),
AND(EMPLOYEE_DATA!$A$3="Jul-Sep",EMPLOYEE_DATA!E57="Aug",ISNUMBER(EMPLOYEE_DATA!F57))
),EMPLOYEE_DATA!F57,D54)</f>
        <v/>
      </c>
      <c r="I54" s="6" t="str">
        <f>IFERROR(ROUND(H54*EMPLOYEE_DATA!$B$3%,0),"")</f>
        <v/>
      </c>
      <c r="J54" s="6" t="str">
        <f>IFERROR(ROUND(H54*EMPLOYEE_DATA!$C$3%,0),"")</f>
        <v/>
      </c>
      <c r="K54" s="6" t="str">
        <f t="shared" si="1"/>
        <v/>
      </c>
      <c r="L54" s="6" t="str">
        <f>IF(OR(
AND(EMPLOYEE_DATA!$A$3="Jan-Mar",EMPLOYEE_DATA!E57="Mar",ISNUMBER(EMPLOYEE_DATA!F57)),
AND(EMPLOYEE_DATA!$A$3="Jul-Sep",EMPLOYEE_DATA!E57="Sep",ISNUMBER(EMPLOYEE_DATA!F57))
),EMPLOYEE_DATA!F57,H54)</f>
        <v/>
      </c>
      <c r="M54" s="6" t="str">
        <f>IFERROR(ROUND(L54*EMPLOYEE_DATA!$B$3%,0),"")</f>
        <v/>
      </c>
      <c r="N54" s="6" t="str">
        <f>IFERROR(ROUND(L54*EMPLOYEE_DATA!$C$3%,0),"")</f>
        <v/>
      </c>
      <c r="O54" s="6" t="str">
        <f t="shared" si="2"/>
        <v/>
      </c>
      <c r="P54" s="6" t="str">
        <f>IF(OR(
AND(EMPLOYEE_DATA!$A$3="Jan-Mar",EMPLOYEE_DATA!E57="Apr",ISNUMBER(EMPLOYEE_DATA!F57)),
AND(EMPLOYEE_DATA!$A$3="Jul-Sep",EMPLOYEE_DATA!E57="Oct",ISNUMBER(EMPLOYEE_DATA!F57))
),EMPLOYEE_DATA!F57,L54)</f>
        <v/>
      </c>
      <c r="Q54" s="6" t="str">
        <f>IFERROR(ROUND(P54*EMPLOYEE_DATA!$B$3%,0),"")</f>
        <v/>
      </c>
      <c r="R54" s="6" t="str">
        <f>IFERROR(ROUND(P54*EMPLOYEE_DATA!$C$3%,0),"")</f>
        <v/>
      </c>
      <c r="S54" s="6" t="str">
        <f t="shared" si="3"/>
        <v/>
      </c>
      <c r="T54" s="7" t="str">
        <f t="shared" si="4"/>
        <v/>
      </c>
      <c r="U54" t="str">
        <f t="shared" si="6"/>
        <v/>
      </c>
    </row>
    <row r="55" spans="1:21" customFormat="1" ht="15.5" hidden="1" x14ac:dyDescent="0.35">
      <c r="A55" s="4" t="str">
        <f>IF(LEN(TRIM(B55))=0,"",SUBTOTAL(103,$B$6:B55))</f>
        <v/>
      </c>
      <c r="B55" s="5" t="str">
        <f>PROPER(IF(EMPLOYEE_DATA!B58="","",EMPLOYEE_DATA!B58))</f>
        <v/>
      </c>
      <c r="C55" s="5" t="str">
        <f>PROPER(IF(EMPLOYEE_DATA!C58="","",EMPLOYEE_DATA!C58))</f>
        <v/>
      </c>
      <c r="D55" s="6" t="str">
        <f>IF(EMPLOYEE_DATA!D58="","",EMPLOYEE_DATA!D58)</f>
        <v/>
      </c>
      <c r="E55" s="6" t="str">
        <f>IFERROR(ROUND(D55*EMPLOYEE_DATA!$B$3%,0),"")</f>
        <v/>
      </c>
      <c r="F55" s="6" t="str">
        <f>IFERROR(ROUND(D55*EMPLOYEE_DATA!$C$3%,0),"")</f>
        <v/>
      </c>
      <c r="G55" s="6" t="str">
        <f t="shared" si="0"/>
        <v/>
      </c>
      <c r="H55" s="6" t="str">
        <f>IF(OR(
AND(EMPLOYEE_DATA!$A$3="Jan-Mar",EMPLOYEE_DATA!E58="Feb",ISNUMBER(EMPLOYEE_DATA!F58)),
AND(EMPLOYEE_DATA!$A$3="Jul-Sep",EMPLOYEE_DATA!E58="Aug",ISNUMBER(EMPLOYEE_DATA!F58))
),EMPLOYEE_DATA!F58,D55)</f>
        <v/>
      </c>
      <c r="I55" s="6" t="str">
        <f>IFERROR(ROUND(H55*EMPLOYEE_DATA!$B$3%,0),"")</f>
        <v/>
      </c>
      <c r="J55" s="6" t="str">
        <f>IFERROR(ROUND(H55*EMPLOYEE_DATA!$C$3%,0),"")</f>
        <v/>
      </c>
      <c r="K55" s="6" t="str">
        <f t="shared" si="1"/>
        <v/>
      </c>
      <c r="L55" s="6" t="str">
        <f>IF(OR(
AND(EMPLOYEE_DATA!$A$3="Jan-Mar",EMPLOYEE_DATA!E58="Mar",ISNUMBER(EMPLOYEE_DATA!F58)),
AND(EMPLOYEE_DATA!$A$3="Jul-Sep",EMPLOYEE_DATA!E58="Sep",ISNUMBER(EMPLOYEE_DATA!F58))
),EMPLOYEE_DATA!F58,H55)</f>
        <v/>
      </c>
      <c r="M55" s="6" t="str">
        <f>IFERROR(ROUND(L55*EMPLOYEE_DATA!$B$3%,0),"")</f>
        <v/>
      </c>
      <c r="N55" s="6" t="str">
        <f>IFERROR(ROUND(L55*EMPLOYEE_DATA!$C$3%,0),"")</f>
        <v/>
      </c>
      <c r="O55" s="6" t="str">
        <f t="shared" si="2"/>
        <v/>
      </c>
      <c r="P55" s="6" t="str">
        <f>IF(OR(
AND(EMPLOYEE_DATA!$A$3="Jan-Mar",EMPLOYEE_DATA!E58="Apr",ISNUMBER(EMPLOYEE_DATA!F58)),
AND(EMPLOYEE_DATA!$A$3="Jul-Sep",EMPLOYEE_DATA!E58="Oct",ISNUMBER(EMPLOYEE_DATA!F58))
),EMPLOYEE_DATA!F58,L55)</f>
        <v/>
      </c>
      <c r="Q55" s="6" t="str">
        <f>IFERROR(ROUND(P55*EMPLOYEE_DATA!$B$3%,0),"")</f>
        <v/>
      </c>
      <c r="R55" s="6" t="str">
        <f>IFERROR(ROUND(P55*EMPLOYEE_DATA!$C$3%,0),"")</f>
        <v/>
      </c>
      <c r="S55" s="6" t="str">
        <f t="shared" si="3"/>
        <v/>
      </c>
      <c r="T55" s="7" t="str">
        <f t="shared" si="4"/>
        <v/>
      </c>
      <c r="U55" t="str">
        <f t="shared" si="6"/>
        <v/>
      </c>
    </row>
    <row r="56" spans="1:21" customFormat="1" ht="15.5" hidden="1" x14ac:dyDescent="0.35">
      <c r="A56" s="4" t="str">
        <f>IF(LEN(TRIM(B56))=0,"",SUBTOTAL(103,$B$6:B56))</f>
        <v/>
      </c>
      <c r="B56" s="5" t="str">
        <f>PROPER(IF(EMPLOYEE_DATA!B59="","",EMPLOYEE_DATA!B59))</f>
        <v/>
      </c>
      <c r="C56" s="5" t="str">
        <f>PROPER(IF(EMPLOYEE_DATA!C59="","",EMPLOYEE_DATA!C59))</f>
        <v/>
      </c>
      <c r="D56" s="6" t="str">
        <f>IF(EMPLOYEE_DATA!D59="","",EMPLOYEE_DATA!D59)</f>
        <v/>
      </c>
      <c r="E56" s="6" t="str">
        <f>IFERROR(ROUND(D56*EMPLOYEE_DATA!$B$3%,0),"")</f>
        <v/>
      </c>
      <c r="F56" s="6" t="str">
        <f>IFERROR(ROUND(D56*EMPLOYEE_DATA!$C$3%,0),"")</f>
        <v/>
      </c>
      <c r="G56" s="6" t="str">
        <f t="shared" si="0"/>
        <v/>
      </c>
      <c r="H56" s="6" t="str">
        <f>IF(OR(
AND(EMPLOYEE_DATA!$A$3="Jan-Mar",EMPLOYEE_DATA!E59="Feb",ISNUMBER(EMPLOYEE_DATA!F59)),
AND(EMPLOYEE_DATA!$A$3="Jul-Sep",EMPLOYEE_DATA!E59="Aug",ISNUMBER(EMPLOYEE_DATA!F59))
),EMPLOYEE_DATA!F59,D56)</f>
        <v/>
      </c>
      <c r="I56" s="6" t="str">
        <f>IFERROR(ROUND(H56*EMPLOYEE_DATA!$B$3%,0),"")</f>
        <v/>
      </c>
      <c r="J56" s="6" t="str">
        <f>IFERROR(ROUND(H56*EMPLOYEE_DATA!$C$3%,0),"")</f>
        <v/>
      </c>
      <c r="K56" s="6" t="str">
        <f t="shared" si="1"/>
        <v/>
      </c>
      <c r="L56" s="6" t="str">
        <f>IF(OR(
AND(EMPLOYEE_DATA!$A$3="Jan-Mar",EMPLOYEE_DATA!E59="Mar",ISNUMBER(EMPLOYEE_DATA!F59)),
AND(EMPLOYEE_DATA!$A$3="Jul-Sep",EMPLOYEE_DATA!E59="Sep",ISNUMBER(EMPLOYEE_DATA!F59))
),EMPLOYEE_DATA!F59,H56)</f>
        <v/>
      </c>
      <c r="M56" s="6" t="str">
        <f>IFERROR(ROUND(L56*EMPLOYEE_DATA!$B$3%,0),"")</f>
        <v/>
      </c>
      <c r="N56" s="6" t="str">
        <f>IFERROR(ROUND(L56*EMPLOYEE_DATA!$C$3%,0),"")</f>
        <v/>
      </c>
      <c r="O56" s="6" t="str">
        <f t="shared" si="2"/>
        <v/>
      </c>
      <c r="P56" s="6" t="str">
        <f>IF(OR(
AND(EMPLOYEE_DATA!$A$3="Jan-Mar",EMPLOYEE_DATA!E59="Apr",ISNUMBER(EMPLOYEE_DATA!F59)),
AND(EMPLOYEE_DATA!$A$3="Jul-Sep",EMPLOYEE_DATA!E59="Oct",ISNUMBER(EMPLOYEE_DATA!F59))
),EMPLOYEE_DATA!F59,L56)</f>
        <v/>
      </c>
      <c r="Q56" s="6" t="str">
        <f>IFERROR(ROUND(P56*EMPLOYEE_DATA!$B$3%,0),"")</f>
        <v/>
      </c>
      <c r="R56" s="6" t="str">
        <f>IFERROR(ROUND(P56*EMPLOYEE_DATA!$C$3%,0),"")</f>
        <v/>
      </c>
      <c r="S56" s="6" t="str">
        <f t="shared" si="3"/>
        <v/>
      </c>
      <c r="T56" s="7" t="str">
        <f t="shared" si="4"/>
        <v/>
      </c>
      <c r="U56" t="str">
        <f t="shared" si="6"/>
        <v/>
      </c>
    </row>
    <row r="57" spans="1:21" customFormat="1" ht="15.5" hidden="1" x14ac:dyDescent="0.35">
      <c r="A57" s="4" t="str">
        <f>IF(LEN(TRIM(B57))=0,"",SUBTOTAL(103,$B$6:B57))</f>
        <v/>
      </c>
      <c r="B57" s="5" t="str">
        <f>PROPER(IF(EMPLOYEE_DATA!B60="","",EMPLOYEE_DATA!B60))</f>
        <v/>
      </c>
      <c r="C57" s="5" t="str">
        <f>PROPER(IF(EMPLOYEE_DATA!C60="","",EMPLOYEE_DATA!C60))</f>
        <v/>
      </c>
      <c r="D57" s="6" t="str">
        <f>IF(EMPLOYEE_DATA!D60="","",EMPLOYEE_DATA!D60)</f>
        <v/>
      </c>
      <c r="E57" s="6" t="str">
        <f>IFERROR(ROUND(D57*EMPLOYEE_DATA!$B$3%,0),"")</f>
        <v/>
      </c>
      <c r="F57" s="6" t="str">
        <f>IFERROR(ROUND(D57*EMPLOYEE_DATA!$C$3%,0),"")</f>
        <v/>
      </c>
      <c r="G57" s="6" t="str">
        <f t="shared" si="0"/>
        <v/>
      </c>
      <c r="H57" s="6" t="str">
        <f>IF(OR(
AND(EMPLOYEE_DATA!$A$3="Jan-Mar",EMPLOYEE_DATA!E60="Feb",ISNUMBER(EMPLOYEE_DATA!F60)),
AND(EMPLOYEE_DATA!$A$3="Jul-Sep",EMPLOYEE_DATA!E60="Aug",ISNUMBER(EMPLOYEE_DATA!F60))
),EMPLOYEE_DATA!F60,D57)</f>
        <v/>
      </c>
      <c r="I57" s="6" t="str">
        <f>IFERROR(ROUND(H57*EMPLOYEE_DATA!$B$3%,0),"")</f>
        <v/>
      </c>
      <c r="J57" s="6" t="str">
        <f>IFERROR(ROUND(H57*EMPLOYEE_DATA!$C$3%,0),"")</f>
        <v/>
      </c>
      <c r="K57" s="6" t="str">
        <f t="shared" si="1"/>
        <v/>
      </c>
      <c r="L57" s="6" t="str">
        <f>IF(OR(
AND(EMPLOYEE_DATA!$A$3="Jan-Mar",EMPLOYEE_DATA!E60="Mar",ISNUMBER(EMPLOYEE_DATA!F60)),
AND(EMPLOYEE_DATA!$A$3="Jul-Sep",EMPLOYEE_DATA!E60="Sep",ISNUMBER(EMPLOYEE_DATA!F60))
),EMPLOYEE_DATA!F60,H57)</f>
        <v/>
      </c>
      <c r="M57" s="6" t="str">
        <f>IFERROR(ROUND(L57*EMPLOYEE_DATA!$B$3%,0),"")</f>
        <v/>
      </c>
      <c r="N57" s="6" t="str">
        <f>IFERROR(ROUND(L57*EMPLOYEE_DATA!$C$3%,0),"")</f>
        <v/>
      </c>
      <c r="O57" s="6" t="str">
        <f t="shared" si="2"/>
        <v/>
      </c>
      <c r="P57" s="6" t="str">
        <f>IF(OR(
AND(EMPLOYEE_DATA!$A$3="Jan-Mar",EMPLOYEE_DATA!E60="Apr",ISNUMBER(EMPLOYEE_DATA!F60)),
AND(EMPLOYEE_DATA!$A$3="Jul-Sep",EMPLOYEE_DATA!E60="Oct",ISNUMBER(EMPLOYEE_DATA!F60))
),EMPLOYEE_DATA!F60,L57)</f>
        <v/>
      </c>
      <c r="Q57" s="6" t="str">
        <f>IFERROR(ROUND(P57*EMPLOYEE_DATA!$B$3%,0),"")</f>
        <v/>
      </c>
      <c r="R57" s="6" t="str">
        <f>IFERROR(ROUND(P57*EMPLOYEE_DATA!$C$3%,0),"")</f>
        <v/>
      </c>
      <c r="S57" s="6" t="str">
        <f t="shared" si="3"/>
        <v/>
      </c>
      <c r="T57" s="7" t="str">
        <f t="shared" si="4"/>
        <v/>
      </c>
      <c r="U57" t="str">
        <f t="shared" si="6"/>
        <v/>
      </c>
    </row>
    <row r="58" spans="1:21" customFormat="1" ht="15.5" hidden="1" x14ac:dyDescent="0.35">
      <c r="A58" s="4" t="str">
        <f>IF(LEN(TRIM(B58))=0,"",SUBTOTAL(103,$B$6:B58))</f>
        <v/>
      </c>
      <c r="B58" s="5" t="str">
        <f>PROPER(IF(EMPLOYEE_DATA!B61="","",EMPLOYEE_DATA!B61))</f>
        <v/>
      </c>
      <c r="C58" s="5" t="str">
        <f>PROPER(IF(EMPLOYEE_DATA!C61="","",EMPLOYEE_DATA!C61))</f>
        <v/>
      </c>
      <c r="D58" s="6" t="str">
        <f>IF(EMPLOYEE_DATA!D61="","",EMPLOYEE_DATA!D61)</f>
        <v/>
      </c>
      <c r="E58" s="6" t="str">
        <f>IFERROR(ROUND(D58*EMPLOYEE_DATA!$B$3%,0),"")</f>
        <v/>
      </c>
      <c r="F58" s="6" t="str">
        <f>IFERROR(ROUND(D58*EMPLOYEE_DATA!$C$3%,0),"")</f>
        <v/>
      </c>
      <c r="G58" s="6" t="str">
        <f t="shared" si="0"/>
        <v/>
      </c>
      <c r="H58" s="6" t="str">
        <f>IF(OR(
AND(EMPLOYEE_DATA!$A$3="Jan-Mar",EMPLOYEE_DATA!E61="Feb",ISNUMBER(EMPLOYEE_DATA!F61)),
AND(EMPLOYEE_DATA!$A$3="Jul-Sep",EMPLOYEE_DATA!E61="Aug",ISNUMBER(EMPLOYEE_DATA!F61))
),EMPLOYEE_DATA!F61,D58)</f>
        <v/>
      </c>
      <c r="I58" s="6" t="str">
        <f>IFERROR(ROUND(H58*EMPLOYEE_DATA!$B$3%,0),"")</f>
        <v/>
      </c>
      <c r="J58" s="6" t="str">
        <f>IFERROR(ROUND(H58*EMPLOYEE_DATA!$C$3%,0),"")</f>
        <v/>
      </c>
      <c r="K58" s="6" t="str">
        <f t="shared" si="1"/>
        <v/>
      </c>
      <c r="L58" s="6" t="str">
        <f>IF(OR(
AND(EMPLOYEE_DATA!$A$3="Jan-Mar",EMPLOYEE_DATA!E61="Mar",ISNUMBER(EMPLOYEE_DATA!F61)),
AND(EMPLOYEE_DATA!$A$3="Jul-Sep",EMPLOYEE_DATA!E61="Sep",ISNUMBER(EMPLOYEE_DATA!F61))
),EMPLOYEE_DATA!F61,H58)</f>
        <v/>
      </c>
      <c r="M58" s="6" t="str">
        <f>IFERROR(ROUND(L58*EMPLOYEE_DATA!$B$3%,0),"")</f>
        <v/>
      </c>
      <c r="N58" s="6" t="str">
        <f>IFERROR(ROUND(L58*EMPLOYEE_DATA!$C$3%,0),"")</f>
        <v/>
      </c>
      <c r="O58" s="6" t="str">
        <f t="shared" si="2"/>
        <v/>
      </c>
      <c r="P58" s="6" t="str">
        <f>IF(OR(
AND(EMPLOYEE_DATA!$A$3="Jan-Mar",EMPLOYEE_DATA!E61="Apr",ISNUMBER(EMPLOYEE_DATA!F61)),
AND(EMPLOYEE_DATA!$A$3="Jul-Sep",EMPLOYEE_DATA!E61="Oct",ISNUMBER(EMPLOYEE_DATA!F61))
),EMPLOYEE_DATA!F61,L58)</f>
        <v/>
      </c>
      <c r="Q58" s="6" t="str">
        <f>IFERROR(ROUND(P58*EMPLOYEE_DATA!$B$3%,0),"")</f>
        <v/>
      </c>
      <c r="R58" s="6" t="str">
        <f>IFERROR(ROUND(P58*EMPLOYEE_DATA!$C$3%,0),"")</f>
        <v/>
      </c>
      <c r="S58" s="6" t="str">
        <f t="shared" si="3"/>
        <v/>
      </c>
      <c r="T58" s="7" t="str">
        <f t="shared" si="4"/>
        <v/>
      </c>
      <c r="U58" t="str">
        <f t="shared" si="6"/>
        <v/>
      </c>
    </row>
    <row r="59" spans="1:21" customFormat="1" ht="15.5" hidden="1" x14ac:dyDescent="0.35">
      <c r="A59" s="4" t="str">
        <f>IF(LEN(TRIM(B59))=0,"",SUBTOTAL(103,$B$6:B59))</f>
        <v/>
      </c>
      <c r="B59" s="5" t="str">
        <f>PROPER(IF(EMPLOYEE_DATA!B62="","",EMPLOYEE_DATA!B62))</f>
        <v/>
      </c>
      <c r="C59" s="5" t="str">
        <f>PROPER(IF(EMPLOYEE_DATA!C62="","",EMPLOYEE_DATA!C62))</f>
        <v/>
      </c>
      <c r="D59" s="6" t="str">
        <f>IF(EMPLOYEE_DATA!D62="","",EMPLOYEE_DATA!D62)</f>
        <v/>
      </c>
      <c r="E59" s="6" t="str">
        <f>IFERROR(ROUND(D59*EMPLOYEE_DATA!$B$3%,0),"")</f>
        <v/>
      </c>
      <c r="F59" s="6" t="str">
        <f>IFERROR(ROUND(D59*EMPLOYEE_DATA!$C$3%,0),"")</f>
        <v/>
      </c>
      <c r="G59" s="6" t="str">
        <f t="shared" si="0"/>
        <v/>
      </c>
      <c r="H59" s="6" t="str">
        <f>IF(OR(
AND(EMPLOYEE_DATA!$A$3="Jan-Mar",EMPLOYEE_DATA!E62="Feb",ISNUMBER(EMPLOYEE_DATA!F62)),
AND(EMPLOYEE_DATA!$A$3="Jul-Sep",EMPLOYEE_DATA!E62="Aug",ISNUMBER(EMPLOYEE_DATA!F62))
),EMPLOYEE_DATA!F62,D59)</f>
        <v/>
      </c>
      <c r="I59" s="6" t="str">
        <f>IFERROR(ROUND(H59*EMPLOYEE_DATA!$B$3%,0),"")</f>
        <v/>
      </c>
      <c r="J59" s="6" t="str">
        <f>IFERROR(ROUND(H59*EMPLOYEE_DATA!$C$3%,0),"")</f>
        <v/>
      </c>
      <c r="K59" s="6" t="str">
        <f t="shared" si="1"/>
        <v/>
      </c>
      <c r="L59" s="6" t="str">
        <f>IF(OR(
AND(EMPLOYEE_DATA!$A$3="Jan-Mar",EMPLOYEE_DATA!E62="Mar",ISNUMBER(EMPLOYEE_DATA!F62)),
AND(EMPLOYEE_DATA!$A$3="Jul-Sep",EMPLOYEE_DATA!E62="Sep",ISNUMBER(EMPLOYEE_DATA!F62))
),EMPLOYEE_DATA!F62,H59)</f>
        <v/>
      </c>
      <c r="M59" s="6" t="str">
        <f>IFERROR(ROUND(L59*EMPLOYEE_DATA!$B$3%,0),"")</f>
        <v/>
      </c>
      <c r="N59" s="6" t="str">
        <f>IFERROR(ROUND(L59*EMPLOYEE_DATA!$C$3%,0),"")</f>
        <v/>
      </c>
      <c r="O59" s="6" t="str">
        <f t="shared" si="2"/>
        <v/>
      </c>
      <c r="P59" s="6" t="str">
        <f>IF(OR(
AND(EMPLOYEE_DATA!$A$3="Jan-Mar",EMPLOYEE_DATA!E62="Apr",ISNUMBER(EMPLOYEE_DATA!F62)),
AND(EMPLOYEE_DATA!$A$3="Jul-Sep",EMPLOYEE_DATA!E62="Oct",ISNUMBER(EMPLOYEE_DATA!F62))
),EMPLOYEE_DATA!F62,L59)</f>
        <v/>
      </c>
      <c r="Q59" s="6" t="str">
        <f>IFERROR(ROUND(P59*EMPLOYEE_DATA!$B$3%,0),"")</f>
        <v/>
      </c>
      <c r="R59" s="6" t="str">
        <f>IFERROR(ROUND(P59*EMPLOYEE_DATA!$C$3%,0),"")</f>
        <v/>
      </c>
      <c r="S59" s="6" t="str">
        <f t="shared" si="3"/>
        <v/>
      </c>
      <c r="T59" s="7" t="str">
        <f t="shared" si="4"/>
        <v/>
      </c>
      <c r="U59" t="str">
        <f t="shared" si="6"/>
        <v/>
      </c>
    </row>
    <row r="60" spans="1:21" customFormat="1" hidden="1" x14ac:dyDescent="0.35">
      <c r="P60" s="6"/>
      <c r="Q60" s="6"/>
      <c r="R60" s="6"/>
      <c r="S60" s="6"/>
    </row>
    <row r="61" spans="1:21" ht="20.5" x14ac:dyDescent="0.35">
      <c r="M61" s="72"/>
      <c r="N61" s="72"/>
      <c r="O61" s="72"/>
      <c r="P61" s="72"/>
      <c r="Q61" s="72"/>
      <c r="R61" s="72"/>
      <c r="S61" s="72"/>
      <c r="T61" s="72"/>
    </row>
    <row r="62" spans="1:21" ht="63.5" customHeight="1" x14ac:dyDescent="0.35">
      <c r="B62" s="39" t="str">
        <f>"प्रतिलिपि :-"&amp;CHAR(10)&amp;
IF(EMPLOYEE_DATA!M6="","",
"1 "&amp;EMPLOYEE_DATA!M6)&amp;CHAR(10)&amp;
IF(EMPLOYEE_DATA!M7="","",
"2 "&amp;EMPLOYEE_DATA!M7)</f>
        <v xml:space="preserve">प्रतिलिपि :-
1 कोषाधिकारी ओसियां
2 लेखा शाखा </v>
      </c>
      <c r="M62" s="73" t="str">
        <f>EMPLOYEE_DATA!L2 &amp; CHAR(10) &amp;
EMPLOYEE_DATA!L3 &amp; CHAR(10) &amp;
EMPLOYEE_DATA!L4</f>
        <v>प्रधानाचार्य
राजकीय उच्च माध्यमिक विद्यालय 
भैंसेर कोटवाली तिंवरी जोधपुर</v>
      </c>
      <c r="N62" s="73"/>
      <c r="O62" s="73"/>
      <c r="P62" s="73"/>
      <c r="Q62" s="73"/>
      <c r="R62" s="73"/>
      <c r="S62" s="73"/>
      <c r="T62" s="73"/>
    </row>
    <row r="63" spans="1:21" ht="52.5" customHeight="1" x14ac:dyDescent="0.45">
      <c r="M63" s="74"/>
      <c r="N63" s="74"/>
      <c r="O63" s="74"/>
      <c r="P63" s="74"/>
      <c r="Q63" s="74"/>
      <c r="R63" s="74"/>
      <c r="S63" s="74"/>
      <c r="T63" s="74"/>
    </row>
    <row r="64" spans="1:21" ht="20.5" x14ac:dyDescent="0.45">
      <c r="B64" s="29"/>
    </row>
    <row r="65" spans="2:2" ht="20.5" x14ac:dyDescent="0.45">
      <c r="B65" s="29"/>
    </row>
  </sheetData>
  <sheetProtection algorithmName="SHA-512" hashValue="EB/GNBOczTsRuSXf2v5LCFpIIsr7pfND1JuBXt34X9crutASAOSrnZCX3GuARs5yxzmIVkEtXkwt4CcXnzbpVw==" saltValue="zdI05HJ++PGTV3hbrRCjgg==" spinCount="100000" sheet="1" formatCells="0" formatRows="0" autoFilter="0"/>
  <autoFilter ref="U5:U60" xr:uid="{6C9DE532-906C-45D7-8A2F-6516C9F01654}">
    <filterColumn colId="0">
      <customFilters>
        <customFilter operator="notEqual" val=" "/>
      </customFilters>
    </filterColumn>
  </autoFilter>
  <mergeCells count="15">
    <mergeCell ref="U2:W3"/>
    <mergeCell ref="A3:T3"/>
    <mergeCell ref="A4:A5"/>
    <mergeCell ref="B4:B5"/>
    <mergeCell ref="C4:C5"/>
    <mergeCell ref="D4:G4"/>
    <mergeCell ref="H4:K4"/>
    <mergeCell ref="L4:O4"/>
    <mergeCell ref="T4:T5"/>
    <mergeCell ref="M61:T61"/>
    <mergeCell ref="M62:T62"/>
    <mergeCell ref="M63:T63"/>
    <mergeCell ref="P4:S4"/>
    <mergeCell ref="A1:T1"/>
    <mergeCell ref="N2:T2"/>
  </mergeCells>
  <conditionalFormatting sqref="A6:T6 A7:O59 T7:T59 P7:S60 M61">
    <cfRule type="expression" dxfId="0" priority="1">
      <formula>$B6&lt;&gt;""</formula>
    </cfRule>
  </conditionalFormatting>
  <printOptions horizontalCentered="1"/>
  <pageMargins left="0.23622047244094491" right="0.23622047244094491" top="0.47244094488188981" bottom="0.31496062992125984" header="0.31496062992125984" footer="0.31496062992125984"/>
  <pageSetup paperSize="9" scale="80" fitToHeight="0" orientation="landscape" r:id="rId1"/>
  <headerFooter>
    <oddFooter>Page &amp;P</oddFooter>
  </headerFooter>
  <rowBreaks count="1" manualBreakCount="1">
    <brk id="6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How_to_Use</vt:lpstr>
      <vt:lpstr>EMPLOYEE_DATA</vt:lpstr>
      <vt:lpstr>SANCTION_ORDER_3_Months</vt:lpstr>
      <vt:lpstr>SANCTION_ORDER_4_Months</vt:lpstr>
      <vt:lpstr>Jan_List</vt:lpstr>
      <vt:lpstr>Jul_List</vt:lpstr>
      <vt:lpstr>SANCTION_ORDER_3_Months!Print_Area</vt:lpstr>
      <vt:lpstr>SANCTION_ORDER_4_Months!Print_Area</vt:lpstr>
      <vt:lpstr>SANCTION_ORDER_3_Months!Print_Titles</vt:lpstr>
      <vt:lpstr>SANCTION_ORDER_4_Months!Print_Titles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Narendra Chowdhary</dc:creator>
  <cp:lastModifiedBy>Narendra Chowdhary</cp:lastModifiedBy>
  <cp:lastPrinted>2026-04-18T12:57:09Z</cp:lastPrinted>
  <dcterms:created xsi:type="dcterms:W3CDTF">2026-03-02T16:13:19Z</dcterms:created>
  <dcterms:modified xsi:type="dcterms:W3CDTF">2026-04-29T13:33:48Z</dcterms:modified>
</cp:coreProperties>
</file>